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elixirequities-my.sharepoint.com/personal/dm_elixirequities_com/Documents/Desktop/INCOME SCRUTINY FY 2022-23/EW/EW DOCUMENTATION - word files/"/>
    </mc:Choice>
  </mc:AlternateContent>
  <xr:revisionPtr revIDLastSave="194" documentId="13_ncr:1_{608620D2-7D3F-43F5-8E78-3FDA96E44A11}" xr6:coauthVersionLast="47" xr6:coauthVersionMax="47" xr10:uidLastSave="{05996272-73BD-4C99-807F-B0A6AA26B736}"/>
  <bookViews>
    <workbookView xWindow="-108" yWindow="-108" windowWidth="23256" windowHeight="14016" tabRatio="708" activeTab="6" xr2:uid="{F3124D1A-5689-415B-930B-E7CA1827C70B}"/>
  </bookViews>
  <sheets>
    <sheet name="Summary All Years" sheetId="6" r:id="rId1"/>
    <sheet name="Annexure for Submission" sheetId="1" r:id="rId2"/>
    <sheet name="2017-18" sheetId="8" r:id="rId3"/>
    <sheet name="2018-19" sheetId="9" r:id="rId4"/>
    <sheet name="2019-20" sheetId="10" r:id="rId5"/>
    <sheet name="2020-21" sheetId="11" r:id="rId6"/>
    <sheet name="2021-22" sheetId="12" r:id="rId7"/>
    <sheet name="2023-24" sheetId="13" r:id="rId8"/>
    <sheet name="Change in TA" sheetId="14" r:id="rId9"/>
  </sheets>
  <externalReferences>
    <externalReference r:id="rId10"/>
  </externalReferences>
  <definedNames>
    <definedName name="_xlnm._FilterDatabase" localSheetId="2" hidden="1">'2017-18'!$A$1:$R$349</definedName>
    <definedName name="_xlnm._FilterDatabase" localSheetId="3" hidden="1">'2018-19'!$A$1:$R$401</definedName>
    <definedName name="_xlnm._FilterDatabase" localSheetId="4" hidden="1">'2019-20'!$A$1:$R$455</definedName>
    <definedName name="_xlnm._FilterDatabase" localSheetId="5" hidden="1">'2020-21'!$A$1:$R$273</definedName>
    <definedName name="_xlnm._FilterDatabase" localSheetId="6" hidden="1">'2021-22'!$A$1:$R$226</definedName>
    <definedName name="_xlnm._FilterDatabase" localSheetId="7" hidden="1">'2023-24'!$A$1:$R$161</definedName>
    <definedName name="_xlnm._FilterDatabase" localSheetId="1" hidden="1">'Annexure for Submission'!$A$1:$O$1983</definedName>
    <definedName name="cntl_sht_b">#REF!</definedName>
    <definedName name="_xlnm.Database">#REF!</definedName>
    <definedName name="_xlnm.Print_Area" localSheetId="1">'Annexure for Submission'!$A$1:$G$1983</definedName>
  </definedNames>
  <calcPr calcId="191029"/>
  <pivotCaches>
    <pivotCache cacheId="0" r:id="rId11"/>
    <pivotCache cacheId="1" r:id="rId12"/>
    <pivotCache cacheId="2" r:id="rId13"/>
    <pivotCache cacheId="3" r:id="rId14"/>
    <pivotCache cacheId="4" r:id="rId15"/>
    <pivotCache cacheId="5" r:id="rId16"/>
    <pivotCache cacheId="6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2" i="1"/>
  <c r="H246" i="10"/>
  <c r="I246" i="10" s="1"/>
  <c r="R246" i="10" s="1"/>
  <c r="H247" i="10"/>
  <c r="I247" i="10" s="1"/>
  <c r="R247" i="10" s="1"/>
  <c r="H194" i="10"/>
  <c r="I194" i="10" s="1"/>
  <c r="R194" i="10" s="1"/>
  <c r="H149" i="10"/>
  <c r="I149" i="10" s="1"/>
  <c r="R149" i="10" s="1"/>
  <c r="H415" i="10"/>
  <c r="I415" i="10" s="1"/>
  <c r="R415" i="10" s="1"/>
  <c r="H450" i="10"/>
  <c r="I450" i="10" s="1"/>
  <c r="R450" i="10" s="1"/>
  <c r="H364" i="10"/>
  <c r="I364" i="10" s="1"/>
  <c r="R364" i="10" s="1"/>
  <c r="H138" i="10"/>
  <c r="I138" i="10" s="1"/>
  <c r="R138" i="10" s="1"/>
  <c r="H109" i="10"/>
  <c r="I109" i="10" s="1"/>
  <c r="R109" i="10" s="1"/>
  <c r="H64" i="10"/>
  <c r="I64" i="10" s="1"/>
  <c r="R64" i="10" s="1"/>
  <c r="H209" i="10"/>
  <c r="I209" i="10" s="1"/>
  <c r="R209" i="10" s="1"/>
  <c r="H106" i="10"/>
  <c r="I106" i="10" s="1"/>
  <c r="R106" i="10" s="1"/>
  <c r="H146" i="10"/>
  <c r="I146" i="10" s="1"/>
  <c r="R146" i="10" s="1"/>
  <c r="H174" i="10"/>
  <c r="I174" i="10" s="1"/>
  <c r="R174" i="10" s="1"/>
  <c r="H195" i="10"/>
  <c r="I195" i="10" s="1"/>
  <c r="R195" i="10" s="1"/>
  <c r="H216" i="10"/>
  <c r="I216" i="10" s="1"/>
  <c r="R216" i="10" s="1"/>
  <c r="H217" i="10"/>
  <c r="I217" i="10" s="1"/>
  <c r="R217" i="10" s="1"/>
  <c r="H443" i="10"/>
  <c r="I443" i="10" s="1"/>
  <c r="R443" i="10" s="1"/>
  <c r="H449" i="10"/>
  <c r="I449" i="10" s="1"/>
  <c r="R449" i="10" s="1"/>
  <c r="H182" i="10"/>
  <c r="I182" i="10" s="1"/>
  <c r="R182" i="10" s="1"/>
  <c r="H414" i="10"/>
  <c r="I414" i="10" s="1"/>
  <c r="R414" i="10" s="1"/>
  <c r="H56" i="10"/>
  <c r="I56" i="10" s="1"/>
  <c r="R56" i="10" s="1"/>
  <c r="H312" i="10"/>
  <c r="I312" i="10" s="1"/>
  <c r="R312" i="10" s="1"/>
  <c r="H386" i="10"/>
  <c r="I386" i="10" s="1"/>
  <c r="R386" i="10" s="1"/>
  <c r="H123" i="10"/>
  <c r="I123" i="10" s="1"/>
  <c r="R123" i="10" s="1"/>
  <c r="H114" i="9"/>
  <c r="I114" i="9" s="1"/>
  <c r="H143" i="9"/>
  <c r="I143" i="9" s="1"/>
  <c r="R143" i="9" s="1"/>
  <c r="H251" i="9"/>
  <c r="H276" i="9"/>
  <c r="H117" i="9"/>
  <c r="I117" i="9" s="1"/>
  <c r="H138" i="9"/>
  <c r="I138" i="9" s="1"/>
  <c r="H14" i="9"/>
  <c r="I14" i="9" s="1"/>
  <c r="H292" i="9"/>
  <c r="I292" i="9" s="1"/>
  <c r="R292" i="9" s="1"/>
  <c r="H252" i="9"/>
  <c r="I252" i="9" s="1"/>
  <c r="H294" i="9"/>
  <c r="I294" i="9" s="1"/>
  <c r="H401" i="9"/>
  <c r="I401" i="9" s="1"/>
  <c r="R401" i="9" s="1"/>
  <c r="H337" i="9"/>
  <c r="I337" i="9" s="1"/>
  <c r="H163" i="9"/>
  <c r="I163" i="9" s="1"/>
  <c r="R163" i="9" s="1"/>
  <c r="H263" i="9"/>
  <c r="I263" i="9" s="1"/>
  <c r="R263" i="9" s="1"/>
  <c r="H264" i="9"/>
  <c r="I264" i="9" s="1"/>
  <c r="H364" i="9"/>
  <c r="I364" i="9" s="1"/>
  <c r="R364" i="9" s="1"/>
  <c r="H24" i="9"/>
  <c r="I24" i="9" s="1"/>
  <c r="R24" i="9" s="1"/>
  <c r="H359" i="9"/>
  <c r="I359" i="9" s="1"/>
  <c r="R359" i="9" s="1"/>
  <c r="H214" i="9"/>
  <c r="H360" i="9"/>
  <c r="I360" i="9" s="1"/>
  <c r="H334" i="9"/>
  <c r="I334" i="9" s="1"/>
  <c r="H335" i="9"/>
  <c r="I335" i="9" s="1"/>
  <c r="H336" i="9"/>
  <c r="I336" i="9" s="1"/>
  <c r="H253" i="9"/>
  <c r="I253" i="9" s="1"/>
  <c r="H266" i="9"/>
  <c r="I266" i="9" s="1"/>
  <c r="H73" i="9"/>
  <c r="I73" i="9" s="1"/>
  <c r="H74" i="9"/>
  <c r="I74" i="9" s="1"/>
  <c r="H271" i="9"/>
  <c r="I271" i="9" s="1"/>
  <c r="R271" i="9" s="1"/>
  <c r="H367" i="9"/>
  <c r="I367" i="9" s="1"/>
  <c r="R367" i="9" s="1"/>
  <c r="H58" i="9"/>
  <c r="I58" i="9" s="1"/>
  <c r="R58" i="9" s="1"/>
  <c r="H116" i="9"/>
  <c r="H31" i="9"/>
  <c r="I31" i="9" s="1"/>
  <c r="R31" i="9" s="1"/>
  <c r="H222" i="9"/>
  <c r="I222" i="9" s="1"/>
  <c r="R222" i="9" s="1"/>
  <c r="H15" i="9"/>
  <c r="H164" i="9"/>
  <c r="I164" i="9" s="1"/>
  <c r="R164" i="9" s="1"/>
  <c r="H262" i="9"/>
  <c r="I262" i="9" s="1"/>
  <c r="R262" i="9" s="1"/>
  <c r="H30" i="9"/>
  <c r="I30" i="9" s="1"/>
  <c r="R30" i="9" s="1"/>
  <c r="H219" i="9"/>
  <c r="I219" i="9" s="1"/>
  <c r="R219" i="9" s="1"/>
  <c r="H141" i="9"/>
  <c r="I141" i="9" s="1"/>
  <c r="R141" i="9" s="1"/>
  <c r="H221" i="9"/>
  <c r="I221" i="9" s="1"/>
  <c r="R221" i="9" s="1"/>
  <c r="H314" i="9"/>
  <c r="I314" i="9" s="1"/>
  <c r="R314" i="9" s="1"/>
  <c r="H27" i="9"/>
  <c r="I27" i="9" s="1"/>
  <c r="R27" i="9" s="1"/>
  <c r="H220" i="9"/>
  <c r="I220" i="9" s="1"/>
  <c r="R220" i="9" s="1"/>
  <c r="H289" i="9"/>
  <c r="I289" i="9" s="1"/>
  <c r="R289" i="9" s="1"/>
  <c r="H20" i="9"/>
  <c r="I20" i="9" s="1"/>
  <c r="R20" i="9" s="1"/>
  <c r="H297" i="9"/>
  <c r="I297" i="9" s="1"/>
  <c r="R297" i="9" s="1"/>
  <c r="H298" i="9"/>
  <c r="I298" i="9" s="1"/>
  <c r="R298" i="9" s="1"/>
  <c r="H368" i="9"/>
  <c r="I368" i="9" s="1"/>
  <c r="R368" i="9" s="1"/>
  <c r="H22" i="9"/>
  <c r="I22" i="9" s="1"/>
  <c r="R22" i="9" s="1"/>
  <c r="H226" i="9"/>
  <c r="H295" i="9"/>
  <c r="I295" i="9" s="1"/>
  <c r="R295" i="9" s="1"/>
  <c r="H225" i="9"/>
  <c r="I225" i="9" s="1"/>
  <c r="R225" i="9" s="1"/>
  <c r="H165" i="9"/>
  <c r="I165" i="9" s="1"/>
  <c r="R165" i="9" s="1"/>
  <c r="H223" i="9"/>
  <c r="I223" i="9" s="1"/>
  <c r="R223" i="9" s="1"/>
  <c r="H224" i="9"/>
  <c r="I224" i="9" s="1"/>
  <c r="R224" i="9" s="1"/>
  <c r="H160" i="9"/>
  <c r="H398" i="9"/>
  <c r="I398" i="9" s="1"/>
  <c r="R398" i="9" s="1"/>
  <c r="H386" i="9"/>
  <c r="I386" i="9" s="1"/>
  <c r="R386" i="9" s="1"/>
  <c r="H387" i="9"/>
  <c r="I387" i="9" s="1"/>
  <c r="R387" i="9" s="1"/>
  <c r="H397" i="9"/>
  <c r="I397" i="9" s="1"/>
  <c r="R397" i="9" s="1"/>
  <c r="H19" i="9"/>
  <c r="I19" i="9" s="1"/>
  <c r="H53" i="9"/>
  <c r="I53" i="9" s="1"/>
  <c r="R53" i="9" s="1"/>
  <c r="H119" i="9"/>
  <c r="I119" i="9" s="1"/>
  <c r="R119" i="9" s="1"/>
  <c r="H366" i="9"/>
  <c r="I366" i="9" s="1"/>
  <c r="R366" i="9" s="1"/>
  <c r="H120" i="9"/>
  <c r="H249" i="9"/>
  <c r="H250" i="9"/>
  <c r="I250" i="9" s="1"/>
  <c r="R250" i="9" s="1"/>
  <c r="H272" i="9"/>
  <c r="I272" i="9" s="1"/>
  <c r="R272" i="9" s="1"/>
  <c r="H159" i="12"/>
  <c r="I159" i="12" s="1"/>
  <c r="R159" i="12" s="1"/>
  <c r="H57" i="12"/>
  <c r="I57" i="12" s="1"/>
  <c r="R57" i="12" s="1"/>
  <c r="H81" i="12"/>
  <c r="I81" i="12" s="1"/>
  <c r="R81" i="12" s="1"/>
  <c r="H137" i="12"/>
  <c r="I137" i="12" s="1"/>
  <c r="R137" i="12" s="1"/>
  <c r="H133" i="12"/>
  <c r="I133" i="12" s="1"/>
  <c r="R133" i="12" s="1"/>
  <c r="H182" i="12"/>
  <c r="I182" i="12" s="1"/>
  <c r="R182" i="12" s="1"/>
  <c r="H200" i="12"/>
  <c r="I200" i="12" s="1"/>
  <c r="R200" i="12" s="1"/>
  <c r="H65" i="12"/>
  <c r="I65" i="12" s="1"/>
  <c r="R65" i="12" s="1"/>
  <c r="H47" i="12"/>
  <c r="I47" i="12" s="1"/>
  <c r="R47" i="12" s="1"/>
  <c r="H122" i="12"/>
  <c r="I122" i="12" s="1"/>
  <c r="R122" i="12" s="1"/>
  <c r="H138" i="12"/>
  <c r="I138" i="12" s="1"/>
  <c r="R138" i="12" s="1"/>
  <c r="H25" i="12"/>
  <c r="I25" i="12" s="1"/>
  <c r="R25" i="12" s="1"/>
  <c r="H158" i="12"/>
  <c r="I158" i="12" s="1"/>
  <c r="R158" i="12" s="1"/>
  <c r="H197" i="12"/>
  <c r="I197" i="12" s="1"/>
  <c r="R197" i="12" s="1"/>
  <c r="H60" i="12"/>
  <c r="I60" i="12" s="1"/>
  <c r="R60" i="12" s="1"/>
  <c r="H224" i="12"/>
  <c r="I224" i="12" s="1"/>
  <c r="R224" i="12" s="1"/>
  <c r="H77" i="12"/>
  <c r="I77" i="12" s="1"/>
  <c r="R77" i="12" s="1"/>
  <c r="H161" i="12"/>
  <c r="I161" i="12" s="1"/>
  <c r="R161" i="12" s="1"/>
  <c r="H26" i="12"/>
  <c r="I26" i="12" s="1"/>
  <c r="R26" i="12" s="1"/>
  <c r="H43" i="12"/>
  <c r="I43" i="12" s="1"/>
  <c r="R43" i="12" s="1"/>
  <c r="H27" i="12"/>
  <c r="I27" i="12" s="1"/>
  <c r="R27" i="12" s="1"/>
  <c r="H12" i="12"/>
  <c r="I12" i="12" s="1"/>
  <c r="R12" i="12" s="1"/>
  <c r="H131" i="12"/>
  <c r="I131" i="12" s="1"/>
  <c r="R131" i="12" s="1"/>
  <c r="H76" i="12"/>
  <c r="I76" i="12" s="1"/>
  <c r="R76" i="12" s="1"/>
  <c r="H172" i="8"/>
  <c r="I172" i="8" s="1"/>
  <c r="H178" i="8"/>
  <c r="I178" i="8" s="1"/>
  <c r="H319" i="8"/>
  <c r="I319" i="8" s="1"/>
  <c r="H180" i="8"/>
  <c r="I180" i="8" s="1"/>
  <c r="H181" i="8"/>
  <c r="I181" i="8" s="1"/>
  <c r="H331" i="8"/>
  <c r="I331" i="8" s="1"/>
  <c r="H333" i="8"/>
  <c r="I333" i="8" s="1"/>
  <c r="H112" i="8"/>
  <c r="I112" i="8" s="1"/>
  <c r="H113" i="8"/>
  <c r="I113" i="8" s="1"/>
  <c r="H248" i="8"/>
  <c r="I248" i="8" s="1"/>
  <c r="H110" i="8"/>
  <c r="I110" i="8" s="1"/>
  <c r="H111" i="8"/>
  <c r="I111" i="8" s="1"/>
  <c r="H55" i="8"/>
  <c r="I55" i="8" s="1"/>
  <c r="H255" i="8"/>
  <c r="I255" i="8" s="1"/>
  <c r="H278" i="8"/>
  <c r="I278" i="8" s="1"/>
  <c r="H280" i="8"/>
  <c r="I280" i="8" s="1"/>
  <c r="H12" i="8"/>
  <c r="I12" i="8" s="1"/>
  <c r="H266" i="8"/>
  <c r="I266" i="8" s="1"/>
  <c r="H322" i="8"/>
  <c r="I322" i="8" s="1"/>
  <c r="H326" i="8"/>
  <c r="I326" i="8" s="1"/>
  <c r="H90" i="8"/>
  <c r="I90" i="8" s="1"/>
  <c r="H91" i="8"/>
  <c r="I91" i="8" s="1"/>
  <c r="H188" i="8"/>
  <c r="I188" i="8" s="1"/>
  <c r="H189" i="8"/>
  <c r="I189" i="8" s="1"/>
  <c r="H224" i="8"/>
  <c r="I224" i="8" s="1"/>
  <c r="H335" i="8"/>
  <c r="I335" i="8" s="1"/>
  <c r="H337" i="8"/>
  <c r="I337" i="8" s="1"/>
  <c r="H83" i="8"/>
  <c r="I83" i="8" s="1"/>
  <c r="H163" i="8"/>
  <c r="I163" i="8" s="1"/>
  <c r="H161" i="8"/>
  <c r="I161" i="8" s="1"/>
  <c r="H17" i="8"/>
  <c r="I17" i="8" s="1"/>
  <c r="H60" i="8"/>
  <c r="I60" i="8" s="1"/>
  <c r="H61" i="8"/>
  <c r="I61" i="8" s="1"/>
  <c r="H18" i="8"/>
  <c r="I18" i="8" s="1"/>
  <c r="H76" i="8"/>
  <c r="I76" i="8" s="1"/>
  <c r="H170" i="8"/>
  <c r="I170" i="8" s="1"/>
  <c r="H96" i="8"/>
  <c r="I96" i="8" s="1"/>
  <c r="H86" i="8"/>
  <c r="I86" i="8" s="1"/>
  <c r="H98" i="8"/>
  <c r="I98" i="8" s="1"/>
  <c r="H27" i="8"/>
  <c r="I27" i="8" s="1"/>
  <c r="H68" i="8"/>
  <c r="I68" i="8" s="1"/>
  <c r="H69" i="8"/>
  <c r="I69" i="8" s="1"/>
  <c r="H28" i="8"/>
  <c r="I28" i="8" s="1"/>
  <c r="H80" i="8"/>
  <c r="I80" i="8" s="1"/>
  <c r="H24" i="8"/>
  <c r="I24" i="8" s="1"/>
  <c r="H66" i="8"/>
  <c r="I66" i="8" s="1"/>
  <c r="H67" i="8"/>
  <c r="I67" i="8" s="1"/>
  <c r="H25" i="8"/>
  <c r="I25" i="8" s="1"/>
  <c r="H79" i="8"/>
  <c r="I79" i="8" s="1"/>
  <c r="H101" i="8"/>
  <c r="I101" i="8" s="1"/>
  <c r="H102" i="8"/>
  <c r="I102" i="8" s="1"/>
  <c r="H171" i="8"/>
  <c r="I171" i="8" s="1"/>
  <c r="H282" i="8"/>
  <c r="I282" i="8" s="1"/>
  <c r="H283" i="8"/>
  <c r="I283" i="8" s="1"/>
  <c r="H22" i="8"/>
  <c r="I22" i="8" s="1"/>
  <c r="H64" i="8"/>
  <c r="I64" i="8" s="1"/>
  <c r="H65" i="8"/>
  <c r="I65" i="8" s="1"/>
  <c r="H23" i="8"/>
  <c r="I23" i="8" s="1"/>
  <c r="H78" i="8"/>
  <c r="I78" i="8" s="1"/>
  <c r="H184" i="8"/>
  <c r="I184" i="8" s="1"/>
  <c r="H185" i="8"/>
  <c r="I185" i="8" s="1"/>
  <c r="H247" i="8"/>
  <c r="I247" i="8" s="1"/>
  <c r="H315" i="8"/>
  <c r="I315" i="8" s="1"/>
  <c r="H316" i="8"/>
  <c r="I316" i="8" s="1"/>
  <c r="H99" i="8"/>
  <c r="I99" i="8" s="1"/>
  <c r="H301" i="8"/>
  <c r="I301" i="8" s="1"/>
  <c r="H339" i="8"/>
  <c r="I339" i="8" s="1"/>
  <c r="H336" i="8"/>
  <c r="I336" i="8" s="1"/>
  <c r="H338" i="8"/>
  <c r="I338" i="8" s="1"/>
  <c r="H218" i="8"/>
  <c r="I218" i="8" s="1"/>
  <c r="H320" i="8"/>
  <c r="I320" i="8" s="1"/>
  <c r="H323" i="8"/>
  <c r="I323" i="8" s="1"/>
  <c r="H33" i="8"/>
  <c r="I33" i="8" s="1"/>
  <c r="H307" i="8"/>
  <c r="I307" i="8" s="1"/>
  <c r="H308" i="8"/>
  <c r="I308" i="8" s="1"/>
  <c r="H118" i="8"/>
  <c r="I118" i="8" s="1"/>
  <c r="H119" i="8"/>
  <c r="I119" i="8" s="1"/>
  <c r="H15" i="8"/>
  <c r="I15" i="8" s="1"/>
  <c r="H58" i="8"/>
  <c r="I58" i="8" s="1"/>
  <c r="H59" i="8"/>
  <c r="I59" i="8" s="1"/>
  <c r="H16" i="8"/>
  <c r="I16" i="8" s="1"/>
  <c r="H75" i="8"/>
  <c r="I75" i="8" s="1"/>
  <c r="H254" i="8"/>
  <c r="I254" i="8" s="1"/>
  <c r="H204" i="8"/>
  <c r="I204" i="8" s="1"/>
  <c r="H332" i="8"/>
  <c r="I332" i="8" s="1"/>
  <c r="H334" i="8"/>
  <c r="I334" i="8" s="1"/>
  <c r="H104" i="8"/>
  <c r="I104" i="8" s="1"/>
  <c r="H105" i="8"/>
  <c r="I105" i="8" s="1"/>
  <c r="H250" i="8"/>
  <c r="I250" i="8" s="1"/>
  <c r="H120" i="8"/>
  <c r="I120" i="8" s="1"/>
  <c r="H121" i="8"/>
  <c r="I121" i="8" s="1"/>
  <c r="H11" i="8"/>
  <c r="I11" i="8" s="1"/>
  <c r="H169" i="8"/>
  <c r="I169" i="8" s="1"/>
  <c r="H72" i="8"/>
  <c r="I72" i="8" s="1"/>
  <c r="H209" i="8"/>
  <c r="I209" i="8" s="1"/>
  <c r="H158" i="8"/>
  <c r="I158" i="8" s="1"/>
  <c r="H114" i="8"/>
  <c r="I114" i="8" s="1"/>
  <c r="H115" i="8"/>
  <c r="I115" i="8" s="1"/>
  <c r="H240" i="8"/>
  <c r="I240" i="8" s="1"/>
  <c r="H258" i="8"/>
  <c r="I258" i="8" s="1"/>
  <c r="H213" i="8"/>
  <c r="I213" i="8" s="1"/>
  <c r="H340" i="8"/>
  <c r="I340" i="8" s="1"/>
  <c r="H341" i="8"/>
  <c r="I341" i="8" s="1"/>
  <c r="H202" i="8"/>
  <c r="I202" i="8" s="1"/>
  <c r="H203" i="8"/>
  <c r="I203" i="8" s="1"/>
  <c r="H267" i="8"/>
  <c r="I267" i="8" s="1"/>
  <c r="H263" i="8"/>
  <c r="I263" i="8" s="1"/>
  <c r="H168" i="8"/>
  <c r="I168" i="8" s="1"/>
  <c r="H182" i="8"/>
  <c r="I182" i="8" s="1"/>
  <c r="H183" i="8"/>
  <c r="I183" i="8" s="1"/>
  <c r="H313" i="8"/>
  <c r="I313" i="8" s="1"/>
  <c r="H314" i="8"/>
  <c r="I314" i="8" s="1"/>
  <c r="H328" i="8"/>
  <c r="I328" i="8" s="1"/>
  <c r="H330" i="8"/>
  <c r="I330" i="8" s="1"/>
  <c r="H221" i="8"/>
  <c r="I221" i="8" s="1"/>
  <c r="H274" i="8"/>
  <c r="I274" i="8" s="1"/>
  <c r="H162" i="8"/>
  <c r="I162" i="8" s="1"/>
  <c r="H46" i="8"/>
  <c r="I46" i="8" s="1"/>
  <c r="H47" i="8"/>
  <c r="I47" i="8" s="1"/>
  <c r="H116" i="8"/>
  <c r="I116" i="8" s="1"/>
  <c r="H117" i="8"/>
  <c r="I117" i="8" s="1"/>
  <c r="H195" i="8"/>
  <c r="I195" i="8" s="1"/>
  <c r="H196" i="8"/>
  <c r="I196" i="8" s="1"/>
  <c r="H82" i="8"/>
  <c r="I82" i="8" s="1"/>
  <c r="H89" i="8"/>
  <c r="I89" i="8" s="1"/>
  <c r="H93" i="8"/>
  <c r="I93" i="8" s="1"/>
  <c r="H345" i="8"/>
  <c r="I345" i="8" s="1"/>
  <c r="H343" i="8"/>
  <c r="I343" i="8" s="1"/>
  <c r="H19" i="8"/>
  <c r="I19" i="8" s="1"/>
  <c r="H62" i="8"/>
  <c r="I62" i="8" s="1"/>
  <c r="H63" i="8"/>
  <c r="I63" i="8" s="1"/>
  <c r="H20" i="8"/>
  <c r="I20" i="8" s="1"/>
  <c r="H77" i="8"/>
  <c r="I77" i="8" s="1"/>
  <c r="H21" i="8"/>
  <c r="I21" i="8" s="1"/>
  <c r="H344" i="8"/>
  <c r="I344" i="8" s="1"/>
  <c r="H201" i="8"/>
  <c r="I201" i="8" s="1"/>
  <c r="H197" i="8"/>
  <c r="I197" i="8" s="1"/>
  <c r="H198" i="8"/>
  <c r="I198" i="8" s="1"/>
  <c r="H300" i="8"/>
  <c r="I300" i="8" s="1"/>
  <c r="H342" i="8"/>
  <c r="I342" i="8" s="1"/>
  <c r="H36" i="11"/>
  <c r="I36" i="11" s="1"/>
  <c r="R36" i="11" s="1"/>
  <c r="H73" i="11"/>
  <c r="I73" i="11" s="1"/>
  <c r="R73" i="11" s="1"/>
  <c r="H222" i="11"/>
  <c r="I222" i="11" s="1"/>
  <c r="R222" i="11" s="1"/>
  <c r="H8" i="11"/>
  <c r="I8" i="11" s="1"/>
  <c r="R8" i="11" s="1"/>
  <c r="H233" i="11"/>
  <c r="I233" i="11" s="1"/>
  <c r="R233" i="11" s="1"/>
  <c r="H237" i="11"/>
  <c r="I237" i="11" s="1"/>
  <c r="R237" i="11" s="1"/>
  <c r="H234" i="11"/>
  <c r="I234" i="11" s="1"/>
  <c r="R234" i="11" s="1"/>
  <c r="H238" i="11"/>
  <c r="I238" i="11" s="1"/>
  <c r="R238" i="11" s="1"/>
  <c r="H34" i="11"/>
  <c r="I34" i="11" s="1"/>
  <c r="R34" i="11" s="1"/>
  <c r="H59" i="11"/>
  <c r="I59" i="11" s="1"/>
  <c r="R59" i="11" s="1"/>
  <c r="H107" i="11"/>
  <c r="I107" i="11" s="1"/>
  <c r="R107" i="11" s="1"/>
  <c r="H108" i="11"/>
  <c r="I108" i="11" s="1"/>
  <c r="R108" i="11" s="1"/>
  <c r="H143" i="11"/>
  <c r="I143" i="11" s="1"/>
  <c r="R143" i="11" s="1"/>
  <c r="H72" i="11"/>
  <c r="I72" i="11" s="1"/>
  <c r="R72" i="11" s="1"/>
  <c r="H109" i="11"/>
  <c r="I109" i="11" s="1"/>
  <c r="R109" i="11" s="1"/>
  <c r="H110" i="11"/>
  <c r="I110" i="11" s="1"/>
  <c r="R110" i="11" s="1"/>
  <c r="H144" i="11"/>
  <c r="I144" i="11" s="1"/>
  <c r="R144" i="11" s="1"/>
  <c r="H190" i="11"/>
  <c r="I190" i="11" s="1"/>
  <c r="R190" i="11" s="1"/>
  <c r="H37" i="11"/>
  <c r="I37" i="11" s="1"/>
  <c r="R37" i="11" s="1"/>
  <c r="H38" i="11"/>
  <c r="I38" i="11" s="1"/>
  <c r="R38" i="11" s="1"/>
  <c r="H61" i="11"/>
  <c r="I61" i="11" s="1"/>
  <c r="R61" i="11" s="1"/>
  <c r="H10" i="11"/>
  <c r="I10" i="11" s="1"/>
  <c r="R10" i="11" s="1"/>
  <c r="H35" i="11"/>
  <c r="I35" i="11" s="1"/>
  <c r="R35" i="11" s="1"/>
  <c r="H60" i="11"/>
  <c r="I60" i="11" s="1"/>
  <c r="R60" i="11" s="1"/>
  <c r="H105" i="11"/>
  <c r="I105" i="11" s="1"/>
  <c r="R105" i="11" s="1"/>
  <c r="H106" i="11"/>
  <c r="I106" i="11" s="1"/>
  <c r="R106" i="11" s="1"/>
  <c r="H155" i="11"/>
  <c r="I155" i="11" s="1"/>
  <c r="R155" i="11" s="1"/>
  <c r="H156" i="11"/>
  <c r="I156" i="11" s="1"/>
  <c r="R156" i="11" s="1"/>
  <c r="H9" i="11"/>
  <c r="I9" i="11" s="1"/>
  <c r="R9" i="11" s="1"/>
  <c r="H46" i="11"/>
  <c r="I46" i="11" s="1"/>
  <c r="R46" i="11" s="1"/>
  <c r="H71" i="11"/>
  <c r="I71" i="11" s="1"/>
  <c r="R71" i="11" s="1"/>
  <c r="H117" i="11"/>
  <c r="I117" i="11" s="1"/>
  <c r="R117" i="11" s="1"/>
  <c r="H118" i="11"/>
  <c r="I118" i="11" s="1"/>
  <c r="R118" i="11" s="1"/>
  <c r="H92" i="11"/>
  <c r="I92" i="11" s="1"/>
  <c r="R92" i="11" s="1"/>
  <c r="H93" i="11"/>
  <c r="I93" i="11" s="1"/>
  <c r="R93" i="11" s="1"/>
  <c r="H194" i="11"/>
  <c r="I194" i="11" s="1"/>
  <c r="R194" i="11" s="1"/>
  <c r="H208" i="11"/>
  <c r="I208" i="11" s="1"/>
  <c r="R208" i="11" s="1"/>
  <c r="H103" i="11"/>
  <c r="I103" i="11" s="1"/>
  <c r="R103" i="11" s="1"/>
  <c r="H104" i="11"/>
  <c r="I104" i="11" s="1"/>
  <c r="R104" i="11" s="1"/>
  <c r="H115" i="11"/>
  <c r="I115" i="11" s="1"/>
  <c r="R115" i="11" s="1"/>
  <c r="H116" i="11"/>
  <c r="I116" i="11" s="1"/>
  <c r="R116" i="11" s="1"/>
  <c r="H196" i="11"/>
  <c r="I196" i="11" s="1"/>
  <c r="R196" i="11" s="1"/>
  <c r="H125" i="11"/>
  <c r="I125" i="11" s="1"/>
  <c r="R125" i="11" s="1"/>
  <c r="H211" i="11"/>
  <c r="I211" i="11" s="1"/>
  <c r="R211" i="11" s="1"/>
  <c r="H113" i="11"/>
  <c r="I113" i="11" s="1"/>
  <c r="R113" i="11" s="1"/>
  <c r="H114" i="11"/>
  <c r="I114" i="11" s="1"/>
  <c r="R114" i="11" s="1"/>
  <c r="H195" i="11"/>
  <c r="I195" i="11" s="1"/>
  <c r="R195" i="11" s="1"/>
  <c r="H217" i="11"/>
  <c r="I217" i="11" s="1"/>
  <c r="R217" i="11" s="1"/>
  <c r="H75" i="11"/>
  <c r="I75" i="11" s="1"/>
  <c r="R75" i="11" s="1"/>
  <c r="H42" i="11"/>
  <c r="I42" i="11" s="1"/>
  <c r="R42" i="11" s="1"/>
  <c r="H43" i="11"/>
  <c r="I43" i="11" s="1"/>
  <c r="R43" i="11" s="1"/>
  <c r="H235" i="11"/>
  <c r="I235" i="11" s="1"/>
  <c r="R235" i="11" s="1"/>
  <c r="H236" i="11"/>
  <c r="I236" i="11" s="1"/>
  <c r="R236" i="11" s="1"/>
  <c r="H12" i="11"/>
  <c r="I12" i="11" s="1"/>
  <c r="R12" i="11" s="1"/>
  <c r="H57" i="11"/>
  <c r="I57" i="11" s="1"/>
  <c r="R57" i="11" s="1"/>
  <c r="H74" i="11"/>
  <c r="I74" i="11" s="1"/>
  <c r="R74" i="11" s="1"/>
  <c r="H231" i="11"/>
  <c r="I231" i="11" s="1"/>
  <c r="R231" i="11" s="1"/>
  <c r="H126" i="11"/>
  <c r="I126" i="11" s="1"/>
  <c r="R126" i="11" s="1"/>
  <c r="H212" i="11"/>
  <c r="I212" i="11" s="1"/>
  <c r="R212" i="11" s="1"/>
  <c r="H127" i="11"/>
  <c r="I127" i="11" s="1"/>
  <c r="R127" i="11" s="1"/>
  <c r="H129" i="11"/>
  <c r="I129" i="11" s="1"/>
  <c r="R129" i="11" s="1"/>
  <c r="H210" i="11"/>
  <c r="I210" i="11" s="1"/>
  <c r="R210" i="11" s="1"/>
  <c r="H213" i="11"/>
  <c r="I213" i="11" s="1"/>
  <c r="R213" i="11" s="1"/>
  <c r="H215" i="11"/>
  <c r="I215" i="11" s="1"/>
  <c r="R215" i="11" s="1"/>
  <c r="H273" i="11"/>
  <c r="I273" i="11" s="1"/>
  <c r="R273" i="11" s="1"/>
  <c r="H14" i="11"/>
  <c r="I14" i="11" s="1"/>
  <c r="R14" i="11" s="1"/>
  <c r="H22" i="11"/>
  <c r="I22" i="11" s="1"/>
  <c r="R22" i="11" s="1"/>
  <c r="H25" i="11"/>
  <c r="I25" i="11" s="1"/>
  <c r="R25" i="11" s="1"/>
  <c r="H26" i="11"/>
  <c r="I26" i="11" s="1"/>
  <c r="R26" i="11" s="1"/>
  <c r="H187" i="11"/>
  <c r="I187" i="11" s="1"/>
  <c r="R187" i="11" s="1"/>
  <c r="H30" i="11"/>
  <c r="I30" i="11" s="1"/>
  <c r="R30" i="11" s="1"/>
  <c r="H124" i="11"/>
  <c r="I124" i="11" s="1"/>
  <c r="R124" i="11" s="1"/>
  <c r="H219" i="11"/>
  <c r="I219" i="11" s="1"/>
  <c r="R219" i="11" s="1"/>
  <c r="H202" i="11"/>
  <c r="I202" i="11" s="1"/>
  <c r="R202" i="11" s="1"/>
  <c r="H19" i="11"/>
  <c r="I19" i="11" s="1"/>
  <c r="R19" i="11" s="1"/>
  <c r="H243" i="11"/>
  <c r="I243" i="11" s="1"/>
  <c r="R243" i="11" s="1"/>
  <c r="H180" i="11"/>
  <c r="I180" i="11" s="1"/>
  <c r="R180" i="11" s="1"/>
  <c r="H47" i="11"/>
  <c r="I47" i="11" s="1"/>
  <c r="R47" i="11" s="1"/>
  <c r="H56" i="11"/>
  <c r="I56" i="11" s="1"/>
  <c r="R56" i="11" s="1"/>
  <c r="H145" i="11"/>
  <c r="I145" i="11" s="1"/>
  <c r="R145" i="11" s="1"/>
  <c r="H6" i="11"/>
  <c r="I6" i="11" s="1"/>
  <c r="R6" i="11" s="1"/>
  <c r="H258" i="11"/>
  <c r="I258" i="11" s="1"/>
  <c r="R258" i="11" s="1"/>
  <c r="H149" i="11"/>
  <c r="I149" i="11" s="1"/>
  <c r="R149" i="11" s="1"/>
  <c r="H150" i="11"/>
  <c r="I150" i="11" s="1"/>
  <c r="R150" i="11" s="1"/>
  <c r="H259" i="11"/>
  <c r="I259" i="11" s="1"/>
  <c r="R259" i="11" s="1"/>
  <c r="H171" i="11"/>
  <c r="I171" i="11" s="1"/>
  <c r="R171" i="11" s="1"/>
  <c r="H199" i="11"/>
  <c r="I199" i="11" s="1"/>
  <c r="R199" i="11" s="1"/>
  <c r="H20" i="11"/>
  <c r="I20" i="11" s="1"/>
  <c r="R20" i="11" s="1"/>
  <c r="H39" i="11"/>
  <c r="I39" i="11" s="1"/>
  <c r="R39" i="11" s="1"/>
  <c r="H40" i="11"/>
  <c r="I40" i="11" s="1"/>
  <c r="R40" i="11" s="1"/>
  <c r="H41" i="11"/>
  <c r="I41" i="11" s="1"/>
  <c r="R41" i="11" s="1"/>
  <c r="H44" i="11"/>
  <c r="I44" i="11" s="1"/>
  <c r="R44" i="11" s="1"/>
  <c r="H142" i="11"/>
  <c r="I142" i="11" s="1"/>
  <c r="R142" i="11" s="1"/>
  <c r="H158" i="11"/>
  <c r="I158" i="11" s="1"/>
  <c r="R158" i="11" s="1"/>
  <c r="H172" i="11"/>
  <c r="I172" i="11" s="1"/>
  <c r="R172" i="11" s="1"/>
  <c r="H184" i="11"/>
  <c r="I184" i="11" s="1"/>
  <c r="R184" i="11" s="1"/>
  <c r="H128" i="11"/>
  <c r="I128" i="11" s="1"/>
  <c r="R128" i="11" s="1"/>
  <c r="H214" i="11"/>
  <c r="I214" i="11" s="1"/>
  <c r="R214" i="11" s="1"/>
  <c r="H173" i="11"/>
  <c r="I173" i="11" s="1"/>
  <c r="R173" i="11" s="1"/>
  <c r="H102" i="11"/>
  <c r="I102" i="11" s="1"/>
  <c r="R102" i="11" s="1"/>
  <c r="H230" i="11"/>
  <c r="I230" i="11" s="1"/>
  <c r="R230" i="11" s="1"/>
  <c r="H192" i="11"/>
  <c r="I192" i="11" s="1"/>
  <c r="R192" i="11" s="1"/>
  <c r="H7" i="11"/>
  <c r="I7" i="11" s="1"/>
  <c r="R7" i="11" s="1"/>
  <c r="H119" i="11"/>
  <c r="I119" i="11" s="1"/>
  <c r="R119" i="11" s="1"/>
  <c r="H121" i="11"/>
  <c r="I121" i="11" s="1"/>
  <c r="R121" i="11" s="1"/>
  <c r="H188" i="11"/>
  <c r="I188" i="11" s="1"/>
  <c r="R188" i="11" s="1"/>
  <c r="H260" i="11"/>
  <c r="I260" i="11" s="1"/>
  <c r="R260" i="11" s="1"/>
  <c r="H78" i="11"/>
  <c r="I78" i="11" s="1"/>
  <c r="R78" i="11" s="1"/>
  <c r="H151" i="11"/>
  <c r="I151" i="11" s="1"/>
  <c r="R151" i="11" s="1"/>
  <c r="H169" i="11"/>
  <c r="I169" i="11" s="1"/>
  <c r="R169" i="11" s="1"/>
  <c r="H244" i="11"/>
  <c r="I244" i="11" s="1"/>
  <c r="R244" i="11" s="1"/>
  <c r="H186" i="11"/>
  <c r="I186" i="11" s="1"/>
  <c r="R186" i="11" s="1"/>
  <c r="H154" i="11"/>
  <c r="I154" i="11" s="1"/>
  <c r="R154" i="11" s="1"/>
  <c r="H221" i="11"/>
  <c r="I221" i="11" s="1"/>
  <c r="R221" i="11" s="1"/>
  <c r="H152" i="11"/>
  <c r="I152" i="11" s="1"/>
  <c r="R152" i="11" s="1"/>
  <c r="H11" i="11"/>
  <c r="I11" i="11" s="1"/>
  <c r="R11" i="11" s="1"/>
  <c r="H21" i="11"/>
  <c r="I21" i="11" s="1"/>
  <c r="R21" i="11" s="1"/>
  <c r="H146" i="11"/>
  <c r="I146" i="11" s="1"/>
  <c r="R146" i="11" s="1"/>
  <c r="H227" i="11"/>
  <c r="I227" i="11" s="1"/>
  <c r="R227" i="11" s="1"/>
  <c r="H111" i="11"/>
  <c r="I111" i="11" s="1"/>
  <c r="R111" i="11" s="1"/>
  <c r="H112" i="11"/>
  <c r="I112" i="11" s="1"/>
  <c r="R112" i="11" s="1"/>
  <c r="H189" i="11"/>
  <c r="I189" i="11" s="1"/>
  <c r="R189" i="11" s="1"/>
  <c r="H223" i="11"/>
  <c r="I223" i="11" s="1"/>
  <c r="R223" i="11" s="1"/>
  <c r="H123" i="11"/>
  <c r="I123" i="11" s="1"/>
  <c r="R123" i="11" s="1"/>
  <c r="H209" i="11"/>
  <c r="I209" i="11" s="1"/>
  <c r="R209" i="11" s="1"/>
  <c r="H224" i="11"/>
  <c r="I224" i="11" s="1"/>
  <c r="R224" i="11" s="1"/>
  <c r="H185" i="11"/>
  <c r="I185" i="11" s="1"/>
  <c r="R185" i="11" s="1"/>
  <c r="H266" i="11"/>
  <c r="I266" i="11" s="1"/>
  <c r="R266" i="11" s="1"/>
  <c r="H270" i="11"/>
  <c r="I270" i="11" s="1"/>
  <c r="R270" i="11" s="1"/>
  <c r="H182" i="11"/>
  <c r="I182" i="11" s="1"/>
  <c r="R182" i="11" s="1"/>
  <c r="H268" i="11"/>
  <c r="I268" i="11" s="1"/>
  <c r="R268" i="11" s="1"/>
  <c r="H101" i="11"/>
  <c r="I101" i="11" s="1"/>
  <c r="R101" i="11" s="1"/>
  <c r="H220" i="11"/>
  <c r="I220" i="11" s="1"/>
  <c r="R220" i="11" s="1"/>
  <c r="H267" i="11"/>
  <c r="I267" i="11" s="1"/>
  <c r="R267" i="11" s="1"/>
  <c r="H178" i="11"/>
  <c r="I178" i="11" s="1"/>
  <c r="R178" i="11" s="1"/>
  <c r="H272" i="11"/>
  <c r="I272" i="11" s="1"/>
  <c r="R272" i="11" s="1"/>
  <c r="H218" i="11"/>
  <c r="I218" i="11" s="1"/>
  <c r="R218" i="11" s="1"/>
  <c r="H89" i="11"/>
  <c r="I89" i="11" s="1"/>
  <c r="R89" i="11" s="1"/>
  <c r="H131" i="11"/>
  <c r="I131" i="11" s="1"/>
  <c r="R131" i="11" s="1"/>
  <c r="H133" i="11"/>
  <c r="I133" i="11" s="1"/>
  <c r="R133" i="11" s="1"/>
  <c r="H134" i="11"/>
  <c r="I134" i="11" s="1"/>
  <c r="R134" i="11" s="1"/>
  <c r="H269" i="11"/>
  <c r="I269" i="11" s="1"/>
  <c r="R269" i="11" s="1"/>
  <c r="H45" i="11"/>
  <c r="I45" i="11" s="1"/>
  <c r="R45" i="11" s="1"/>
  <c r="H203" i="11"/>
  <c r="I203" i="11" s="1"/>
  <c r="R203" i="11" s="1"/>
  <c r="H204" i="11"/>
  <c r="I204" i="11" s="1"/>
  <c r="R204" i="11" s="1"/>
  <c r="H77" i="11"/>
  <c r="I77" i="11" s="1"/>
  <c r="R77" i="11" s="1"/>
  <c r="H229" i="11"/>
  <c r="I229" i="11" s="1"/>
  <c r="R229" i="11" s="1"/>
  <c r="H181" i="11"/>
  <c r="I181" i="11" s="1"/>
  <c r="R181" i="11" s="1"/>
  <c r="H24" i="11"/>
  <c r="I24" i="11" s="1"/>
  <c r="R24" i="11" s="1"/>
  <c r="H153" i="11"/>
  <c r="I153" i="11" s="1"/>
  <c r="R153" i="11" s="1"/>
  <c r="H249" i="11"/>
  <c r="I249" i="11" s="1"/>
  <c r="R249" i="11" s="1"/>
  <c r="H253" i="11"/>
  <c r="I253" i="11" s="1"/>
  <c r="R253" i="11" s="1"/>
  <c r="H261" i="11"/>
  <c r="I261" i="11" s="1"/>
  <c r="R261" i="11" s="1"/>
  <c r="H141" i="11"/>
  <c r="I141" i="11" s="1"/>
  <c r="R141" i="11" s="1"/>
  <c r="H5" i="11"/>
  <c r="I5" i="11" s="1"/>
  <c r="R5" i="11" s="1"/>
  <c r="H100" i="11"/>
  <c r="I100" i="11" s="1"/>
  <c r="R100" i="11" s="1"/>
  <c r="H70" i="11"/>
  <c r="I70" i="11" s="1"/>
  <c r="R70" i="11" s="1"/>
  <c r="H33" i="11"/>
  <c r="I33" i="11" s="1"/>
  <c r="R33" i="11" s="1"/>
  <c r="H65" i="11"/>
  <c r="I65" i="11" s="1"/>
  <c r="R65" i="11" s="1"/>
  <c r="H183" i="11"/>
  <c r="I183" i="11" s="1"/>
  <c r="R183" i="11" s="1"/>
  <c r="H161" i="11"/>
  <c r="I161" i="11" s="1"/>
  <c r="R161" i="11" s="1"/>
  <c r="H164" i="11"/>
  <c r="I164" i="11" s="1"/>
  <c r="R164" i="11" s="1"/>
  <c r="H251" i="11"/>
  <c r="I251" i="11" s="1"/>
  <c r="R251" i="11" s="1"/>
  <c r="H254" i="11"/>
  <c r="I254" i="11" s="1"/>
  <c r="R254" i="11" s="1"/>
  <c r="H205" i="11"/>
  <c r="I205" i="11" s="1"/>
  <c r="R205" i="11" s="1"/>
  <c r="H207" i="11"/>
  <c r="I207" i="11" s="1"/>
  <c r="R207" i="11" s="1"/>
  <c r="H4" i="11"/>
  <c r="I4" i="11" s="1"/>
  <c r="R4" i="11" s="1"/>
  <c r="H256" i="11"/>
  <c r="I256" i="11" s="1"/>
  <c r="R256" i="11" s="1"/>
  <c r="H135" i="11"/>
  <c r="I135" i="11" s="1"/>
  <c r="R135" i="11" s="1"/>
  <c r="H167" i="11"/>
  <c r="I167" i="11" s="1"/>
  <c r="R167" i="11" s="1"/>
  <c r="H3" i="11"/>
  <c r="I3" i="11" s="1"/>
  <c r="R3" i="11" s="1"/>
  <c r="H16" i="11"/>
  <c r="I16" i="11" s="1"/>
  <c r="R16" i="11" s="1"/>
  <c r="H17" i="11"/>
  <c r="I17" i="11" s="1"/>
  <c r="R17" i="11" s="1"/>
  <c r="H50" i="11"/>
  <c r="I50" i="11" s="1"/>
  <c r="R50" i="11" s="1"/>
  <c r="H18" i="11"/>
  <c r="I18" i="11" s="1"/>
  <c r="R18" i="11" s="1"/>
  <c r="H122" i="11"/>
  <c r="I122" i="11" s="1"/>
  <c r="R122" i="11" s="1"/>
  <c r="H79" i="11"/>
  <c r="I79" i="11" s="1"/>
  <c r="R79" i="11" s="1"/>
  <c r="H148" i="11"/>
  <c r="I148" i="11" s="1"/>
  <c r="R148" i="11" s="1"/>
  <c r="H228" i="11"/>
  <c r="I228" i="11" s="1"/>
  <c r="R228" i="11" s="1"/>
  <c r="H174" i="11"/>
  <c r="I174" i="11" s="1"/>
  <c r="R174" i="11" s="1"/>
  <c r="H250" i="11"/>
  <c r="I250" i="11" s="1"/>
  <c r="R250" i="11" s="1"/>
  <c r="H271" i="11"/>
  <c r="I271" i="11" s="1"/>
  <c r="R271" i="11" s="1"/>
  <c r="H13" i="11"/>
  <c r="I13" i="11" s="1"/>
  <c r="R13" i="11" s="1"/>
  <c r="H87" i="11"/>
  <c r="I87" i="11" s="1"/>
  <c r="R87" i="11" s="1"/>
  <c r="H200" i="11"/>
  <c r="I200" i="11" s="1"/>
  <c r="R200" i="11" s="1"/>
  <c r="H2" i="11"/>
  <c r="I2" i="11" s="1"/>
  <c r="R2" i="11" s="1"/>
  <c r="H168" i="11"/>
  <c r="I168" i="11" s="1"/>
  <c r="R168" i="11" s="1"/>
  <c r="H225" i="11"/>
  <c r="I225" i="11" s="1"/>
  <c r="R225" i="11" s="1"/>
  <c r="H226" i="11"/>
  <c r="I226" i="11" s="1"/>
  <c r="R226" i="11" s="1"/>
  <c r="H55" i="11"/>
  <c r="I55" i="11" s="1"/>
  <c r="R55" i="11" s="1"/>
  <c r="H255" i="11"/>
  <c r="I255" i="11" s="1"/>
  <c r="R255" i="11" s="1"/>
  <c r="H99" i="11"/>
  <c r="I99" i="11" s="1"/>
  <c r="R99" i="11" s="1"/>
  <c r="H257" i="11"/>
  <c r="I257" i="11" s="1"/>
  <c r="R257" i="11" s="1"/>
  <c r="H76" i="11"/>
  <c r="I76" i="11" s="1"/>
  <c r="R76" i="11" s="1"/>
  <c r="H157" i="11"/>
  <c r="I157" i="11" s="1"/>
  <c r="R157" i="11" s="1"/>
  <c r="H170" i="11"/>
  <c r="I170" i="11" s="1"/>
  <c r="R170" i="11" s="1"/>
  <c r="H179" i="11"/>
  <c r="I179" i="11" s="1"/>
  <c r="R179" i="11" s="1"/>
  <c r="H176" i="11"/>
  <c r="I176" i="11" s="1"/>
  <c r="R176" i="11" s="1"/>
  <c r="H177" i="11"/>
  <c r="I177" i="11" s="1"/>
  <c r="R177" i="11" s="1"/>
  <c r="H132" i="11"/>
  <c r="I132" i="11" s="1"/>
  <c r="R132" i="11" s="1"/>
  <c r="H136" i="11"/>
  <c r="I136" i="11" s="1"/>
  <c r="R136" i="11" s="1"/>
  <c r="H137" i="11"/>
  <c r="I137" i="11" s="1"/>
  <c r="R137" i="11" s="1"/>
  <c r="H94" i="11"/>
  <c r="I94" i="11" s="1"/>
  <c r="R94" i="11" s="1"/>
  <c r="H95" i="11"/>
  <c r="I95" i="11" s="1"/>
  <c r="R95" i="11" s="1"/>
  <c r="H147" i="11"/>
  <c r="I147" i="11" s="1"/>
  <c r="R147" i="11" s="1"/>
  <c r="H232" i="11"/>
  <c r="I232" i="11" s="1"/>
  <c r="R232" i="11" s="1"/>
  <c r="H162" i="11"/>
  <c r="R162" i="11" s="1"/>
  <c r="H81" i="11"/>
  <c r="I81" i="11" s="1"/>
  <c r="R81" i="11" s="1"/>
  <c r="H82" i="11"/>
  <c r="I82" i="11" s="1"/>
  <c r="R82" i="11" s="1"/>
  <c r="H83" i="11"/>
  <c r="I83" i="11" s="1"/>
  <c r="R83" i="11" s="1"/>
  <c r="H69" i="11"/>
  <c r="I69" i="11" s="1"/>
  <c r="R69" i="11" s="1"/>
  <c r="H160" i="11"/>
  <c r="I160" i="11" s="1"/>
  <c r="R160" i="11" s="1"/>
  <c r="H80" i="11"/>
  <c r="I80" i="11" s="1"/>
  <c r="R80" i="11" s="1"/>
  <c r="H252" i="11"/>
  <c r="I252" i="11" s="1"/>
  <c r="R252" i="11" s="1"/>
  <c r="H27" i="11"/>
  <c r="I27" i="11" s="1"/>
  <c r="R27" i="11" s="1"/>
  <c r="H28" i="11"/>
  <c r="I28" i="11" s="1"/>
  <c r="R28" i="11" s="1"/>
  <c r="H29" i="11"/>
  <c r="I29" i="11" s="1"/>
  <c r="R29" i="11" s="1"/>
  <c r="H68" i="11"/>
  <c r="I68" i="11" s="1"/>
  <c r="R68" i="11" s="1"/>
  <c r="H63" i="11"/>
  <c r="I63" i="11" s="1"/>
  <c r="R63" i="11" s="1"/>
  <c r="H67" i="11"/>
  <c r="I67" i="11" s="1"/>
  <c r="R67" i="11" s="1"/>
  <c r="H64" i="11"/>
  <c r="I64" i="11" s="1"/>
  <c r="R64" i="11" s="1"/>
  <c r="H31" i="11"/>
  <c r="I31" i="11" s="1"/>
  <c r="R31" i="11" s="1"/>
  <c r="H86" i="11"/>
  <c r="I86" i="11" s="1"/>
  <c r="R86" i="11" s="1"/>
  <c r="H240" i="11"/>
  <c r="I240" i="11" s="1"/>
  <c r="R240" i="11" s="1"/>
  <c r="H53" i="11"/>
  <c r="I53" i="11" s="1"/>
  <c r="R53" i="11" s="1"/>
  <c r="H54" i="11"/>
  <c r="I54" i="11" s="1"/>
  <c r="R54" i="11" s="1"/>
  <c r="H241" i="11"/>
  <c r="I241" i="11" s="1"/>
  <c r="R241" i="11" s="1"/>
  <c r="H242" i="11"/>
  <c r="I242" i="11" s="1"/>
  <c r="R242" i="11" s="1"/>
  <c r="H245" i="11"/>
  <c r="I245" i="11" s="1"/>
  <c r="R245" i="11" s="1"/>
  <c r="H32" i="11"/>
  <c r="I32" i="11" s="1"/>
  <c r="R32" i="11" s="1"/>
  <c r="H58" i="11"/>
  <c r="I58" i="11" s="1"/>
  <c r="R58" i="11" s="1"/>
  <c r="H62" i="11"/>
  <c r="I62" i="11" s="1"/>
  <c r="R62" i="11" s="1"/>
  <c r="H88" i="11"/>
  <c r="I88" i="11" s="1"/>
  <c r="R88" i="11" s="1"/>
  <c r="H166" i="11"/>
  <c r="I166" i="11" s="1"/>
  <c r="R166" i="11" s="1"/>
  <c r="H66" i="11"/>
  <c r="I66" i="11" s="1"/>
  <c r="R66" i="11" s="1"/>
  <c r="H85" i="11"/>
  <c r="I85" i="11" s="1"/>
  <c r="R85" i="11" s="1"/>
  <c r="H197" i="11"/>
  <c r="I197" i="11" s="1"/>
  <c r="R197" i="11" s="1"/>
  <c r="H175" i="11"/>
  <c r="I175" i="11" s="1"/>
  <c r="R175" i="11" s="1"/>
  <c r="H201" i="11"/>
  <c r="I201" i="11" s="1"/>
  <c r="R201" i="11" s="1"/>
  <c r="H91" i="11"/>
  <c r="I91" i="11" s="1"/>
  <c r="R91" i="11" s="1"/>
  <c r="H49" i="11"/>
  <c r="I49" i="11" s="1"/>
  <c r="R49" i="11" s="1"/>
  <c r="H247" i="11"/>
  <c r="I247" i="11" s="1"/>
  <c r="R247" i="11" s="1"/>
  <c r="H139" i="11"/>
  <c r="I139" i="11" s="1"/>
  <c r="R139" i="11" s="1"/>
  <c r="H90" i="11"/>
  <c r="I90" i="11" s="1"/>
  <c r="R90" i="11" s="1"/>
  <c r="H15" i="11"/>
  <c r="I15" i="11" s="1"/>
  <c r="R15" i="11" s="1"/>
  <c r="H165" i="11"/>
  <c r="I165" i="11" s="1"/>
  <c r="R165" i="11" s="1"/>
  <c r="H198" i="11"/>
  <c r="I198" i="11" s="1"/>
  <c r="R198" i="11" s="1"/>
  <c r="H140" i="11"/>
  <c r="I140" i="11" s="1"/>
  <c r="R140" i="11" s="1"/>
  <c r="H206" i="11"/>
  <c r="I206" i="11" s="1"/>
  <c r="R206" i="11" s="1"/>
  <c r="H163" i="11"/>
  <c r="I163" i="11" s="1"/>
  <c r="R163" i="11" s="1"/>
  <c r="H193" i="11"/>
  <c r="I193" i="11" s="1"/>
  <c r="R193" i="11" s="1"/>
  <c r="H191" i="11"/>
  <c r="I191" i="11" s="1"/>
  <c r="R191" i="11" s="1"/>
  <c r="H51" i="11"/>
  <c r="I51" i="11" s="1"/>
  <c r="R51" i="11" s="1"/>
  <c r="H52" i="11"/>
  <c r="I52" i="11" s="1"/>
  <c r="R52" i="11" s="1"/>
  <c r="H239" i="11"/>
  <c r="I239" i="11" s="1"/>
  <c r="R239" i="11" s="1"/>
  <c r="H248" i="11"/>
  <c r="I248" i="11" s="1"/>
  <c r="R248" i="11" s="1"/>
  <c r="H96" i="11"/>
  <c r="I96" i="11" s="1"/>
  <c r="R96" i="11" s="1"/>
  <c r="H97" i="11"/>
  <c r="I97" i="11" s="1"/>
  <c r="R97" i="11" s="1"/>
  <c r="H98" i="11"/>
  <c r="I98" i="11" s="1"/>
  <c r="R98" i="11" s="1"/>
  <c r="H138" i="11"/>
  <c r="I138" i="11" s="1"/>
  <c r="R138" i="11" s="1"/>
  <c r="H262" i="11"/>
  <c r="I262" i="11" s="1"/>
  <c r="R262" i="11" s="1"/>
  <c r="H264" i="11"/>
  <c r="I264" i="11" s="1"/>
  <c r="R264" i="11" s="1"/>
  <c r="H120" i="11"/>
  <c r="I120" i="11" s="1"/>
  <c r="R120" i="11" s="1"/>
  <c r="H246" i="11"/>
  <c r="I246" i="11" s="1"/>
  <c r="R246" i="11" s="1"/>
  <c r="H263" i="11"/>
  <c r="I263" i="11" s="1"/>
  <c r="R263" i="11" s="1"/>
  <c r="H48" i="11"/>
  <c r="I48" i="11" s="1"/>
  <c r="R48" i="11" s="1"/>
  <c r="H130" i="11"/>
  <c r="I130" i="11" s="1"/>
  <c r="R130" i="11" s="1"/>
  <c r="H216" i="11"/>
  <c r="I216" i="11" s="1"/>
  <c r="R216" i="11" s="1"/>
  <c r="H265" i="11"/>
  <c r="I265" i="11" s="1"/>
  <c r="R265" i="11" s="1"/>
  <c r="H23" i="11"/>
  <c r="I23" i="11" s="1"/>
  <c r="R23" i="11" s="1"/>
  <c r="H159" i="11"/>
  <c r="I159" i="11" s="1"/>
  <c r="R159" i="11" s="1"/>
  <c r="H223" i="12"/>
  <c r="I223" i="12" s="1"/>
  <c r="R223" i="12" s="1"/>
  <c r="H99" i="12"/>
  <c r="I99" i="12" s="1"/>
  <c r="R99" i="12" s="1"/>
  <c r="H100" i="12"/>
  <c r="I100" i="12" s="1"/>
  <c r="R100" i="12" s="1"/>
  <c r="H102" i="12"/>
  <c r="I102" i="12" s="1"/>
  <c r="R102" i="12" s="1"/>
  <c r="H104" i="12"/>
  <c r="I104" i="12" s="1"/>
  <c r="R104" i="12" s="1"/>
  <c r="H101" i="12"/>
  <c r="I101" i="12" s="1"/>
  <c r="R101" i="12" s="1"/>
  <c r="H103" i="12"/>
  <c r="I103" i="12" s="1"/>
  <c r="R103" i="12" s="1"/>
  <c r="H111" i="12"/>
  <c r="I111" i="12" s="1"/>
  <c r="R111" i="12" s="1"/>
  <c r="H112" i="12"/>
  <c r="I112" i="12" s="1"/>
  <c r="R112" i="12" s="1"/>
  <c r="H201" i="12"/>
  <c r="I201" i="12" s="1"/>
  <c r="R201" i="12" s="1"/>
  <c r="H15" i="12"/>
  <c r="I15" i="12" s="1"/>
  <c r="R15" i="12" s="1"/>
  <c r="H40" i="12"/>
  <c r="I40" i="12" s="1"/>
  <c r="R40" i="12" s="1"/>
  <c r="H169" i="12"/>
  <c r="I169" i="12" s="1"/>
  <c r="R169" i="12" s="1"/>
  <c r="H14" i="12"/>
  <c r="I14" i="12" s="1"/>
  <c r="R14" i="12" s="1"/>
  <c r="H107" i="12"/>
  <c r="I107" i="12" s="1"/>
  <c r="R107" i="12" s="1"/>
  <c r="H108" i="12"/>
  <c r="I108" i="12" s="1"/>
  <c r="R108" i="12" s="1"/>
  <c r="H109" i="12"/>
  <c r="I109" i="12" s="1"/>
  <c r="R109" i="12" s="1"/>
  <c r="H110" i="12"/>
  <c r="I110" i="12" s="1"/>
  <c r="R110" i="12" s="1"/>
  <c r="H29" i="12"/>
  <c r="I29" i="12" s="1"/>
  <c r="R29" i="12" s="1"/>
  <c r="H106" i="12"/>
  <c r="I106" i="12" s="1"/>
  <c r="R106" i="12" s="1"/>
  <c r="H105" i="12"/>
  <c r="I105" i="12" s="1"/>
  <c r="R105" i="12" s="1"/>
  <c r="H216" i="12"/>
  <c r="I216" i="12" s="1"/>
  <c r="R216" i="12" s="1"/>
  <c r="H203" i="12"/>
  <c r="I203" i="12" s="1"/>
  <c r="R203" i="12" s="1"/>
  <c r="H75" i="12"/>
  <c r="I75" i="12" s="1"/>
  <c r="R75" i="12" s="1"/>
  <c r="H13" i="12"/>
  <c r="I13" i="12" s="1"/>
  <c r="R13" i="12" s="1"/>
  <c r="H5" i="12"/>
  <c r="I5" i="12" s="1"/>
  <c r="R5" i="12" s="1"/>
  <c r="H11" i="12"/>
  <c r="I11" i="12" s="1"/>
  <c r="R11" i="12" s="1"/>
  <c r="H10" i="12"/>
  <c r="I10" i="12" s="1"/>
  <c r="R10" i="12" s="1"/>
  <c r="H202" i="12"/>
  <c r="I202" i="12" s="1"/>
  <c r="R202" i="12" s="1"/>
  <c r="H198" i="12"/>
  <c r="I198" i="12" s="1"/>
  <c r="R198" i="12" s="1"/>
  <c r="H41" i="12"/>
  <c r="I41" i="12" s="1"/>
  <c r="R41" i="12" s="1"/>
  <c r="H9" i="12"/>
  <c r="I9" i="12" s="1"/>
  <c r="R9" i="12" s="1"/>
  <c r="H42" i="12"/>
  <c r="I42" i="12" s="1"/>
  <c r="R42" i="12" s="1"/>
  <c r="H160" i="12"/>
  <c r="H3" i="12"/>
  <c r="I3" i="12" s="1"/>
  <c r="R3" i="12" s="1"/>
  <c r="H6" i="12"/>
  <c r="I6" i="12" s="1"/>
  <c r="R6" i="12" s="1"/>
  <c r="H97" i="12"/>
  <c r="I97" i="12" s="1"/>
  <c r="R97" i="12" s="1"/>
  <c r="H162" i="12"/>
  <c r="I162" i="12" s="1"/>
  <c r="R162" i="12" s="1"/>
  <c r="H4" i="12"/>
  <c r="I4" i="12" s="1"/>
  <c r="R4" i="12" s="1"/>
  <c r="H7" i="12"/>
  <c r="I7" i="12" s="1"/>
  <c r="R7" i="12" s="1"/>
  <c r="H8" i="12"/>
  <c r="I8" i="12" s="1"/>
  <c r="R8" i="12" s="1"/>
  <c r="H16" i="12"/>
  <c r="I16" i="12" s="1"/>
  <c r="R16" i="12" s="1"/>
  <c r="H98" i="12"/>
  <c r="I98" i="12" s="1"/>
  <c r="R98" i="12" s="1"/>
  <c r="H199" i="12"/>
  <c r="I199" i="12" s="1"/>
  <c r="R199" i="12" s="1"/>
  <c r="H205" i="12"/>
  <c r="I205" i="12" s="1"/>
  <c r="R205" i="12" s="1"/>
  <c r="H204" i="12"/>
  <c r="I204" i="12" s="1"/>
  <c r="R204" i="12" s="1"/>
  <c r="H17" i="12"/>
  <c r="I17" i="12" s="1"/>
  <c r="R17" i="12" s="1"/>
  <c r="H18" i="12"/>
  <c r="I18" i="12" s="1"/>
  <c r="R18" i="12" s="1"/>
  <c r="H28" i="12"/>
  <c r="I28" i="12" s="1"/>
  <c r="R28" i="12" s="1"/>
  <c r="H31" i="12"/>
  <c r="I31" i="12" s="1"/>
  <c r="R31" i="12" s="1"/>
  <c r="H33" i="12"/>
  <c r="I33" i="12" s="1"/>
  <c r="R33" i="12" s="1"/>
  <c r="H34" i="12"/>
  <c r="I34" i="12" s="1"/>
  <c r="R34" i="12" s="1"/>
  <c r="H36" i="12"/>
  <c r="I36" i="12" s="1"/>
  <c r="R36" i="12" s="1"/>
  <c r="H30" i="12"/>
  <c r="I30" i="12" s="1"/>
  <c r="R30" i="12" s="1"/>
  <c r="H32" i="12"/>
  <c r="I32" i="12" s="1"/>
  <c r="R32" i="12" s="1"/>
  <c r="H35" i="12"/>
  <c r="I35" i="12" s="1"/>
  <c r="R35" i="12" s="1"/>
  <c r="H37" i="12"/>
  <c r="I37" i="12" s="1"/>
  <c r="R37" i="12" s="1"/>
  <c r="H38" i="12"/>
  <c r="I38" i="12" s="1"/>
  <c r="R38" i="12" s="1"/>
  <c r="H39" i="12"/>
  <c r="I39" i="12" s="1"/>
  <c r="R39" i="12" s="1"/>
  <c r="H19" i="12"/>
  <c r="I19" i="12" s="1"/>
  <c r="R19" i="12" s="1"/>
  <c r="H20" i="12"/>
  <c r="I20" i="12" s="1"/>
  <c r="R20" i="12" s="1"/>
  <c r="H215" i="12"/>
  <c r="I215" i="12" s="1"/>
  <c r="R215" i="12" s="1"/>
  <c r="H45" i="12"/>
  <c r="I45" i="12" s="1"/>
  <c r="R45" i="12" s="1"/>
  <c r="H46" i="12"/>
  <c r="I46" i="12" s="1"/>
  <c r="R46" i="12" s="1"/>
  <c r="H80" i="12"/>
  <c r="I80" i="12" s="1"/>
  <c r="R80" i="12" s="1"/>
  <c r="H79" i="12"/>
  <c r="I79" i="12" s="1"/>
  <c r="R79" i="12" s="1"/>
  <c r="H78" i="12"/>
  <c r="I78" i="12" s="1"/>
  <c r="R78" i="12" s="1"/>
  <c r="H44" i="12"/>
  <c r="I44" i="12" s="1"/>
  <c r="R44" i="12" s="1"/>
  <c r="H214" i="12"/>
  <c r="I214" i="12" s="1"/>
  <c r="R214" i="12" s="1"/>
  <c r="H61" i="12"/>
  <c r="I61" i="12" s="1"/>
  <c r="R61" i="12" s="1"/>
  <c r="H62" i="12"/>
  <c r="I62" i="12" s="1"/>
  <c r="R62" i="12" s="1"/>
  <c r="H63" i="12"/>
  <c r="I63" i="12" s="1"/>
  <c r="R63" i="12" s="1"/>
  <c r="H64" i="12"/>
  <c r="I64" i="12" s="1"/>
  <c r="R64" i="12" s="1"/>
  <c r="H129" i="12"/>
  <c r="I129" i="12" s="1"/>
  <c r="R129" i="12" s="1"/>
  <c r="H128" i="12"/>
  <c r="I128" i="12" s="1"/>
  <c r="R128" i="12" s="1"/>
  <c r="H132" i="12"/>
  <c r="I132" i="12" s="1"/>
  <c r="R132" i="12" s="1"/>
  <c r="H130" i="12"/>
  <c r="I130" i="12" s="1"/>
  <c r="R130" i="12" s="1"/>
  <c r="H127" i="12"/>
  <c r="I127" i="12" s="1"/>
  <c r="R127" i="12" s="1"/>
  <c r="H87" i="12"/>
  <c r="I87" i="12" s="1"/>
  <c r="R87" i="12" s="1"/>
  <c r="H91" i="12"/>
  <c r="I91" i="12" s="1"/>
  <c r="R91" i="12" s="1"/>
  <c r="H94" i="12"/>
  <c r="I94" i="12" s="1"/>
  <c r="R94" i="12" s="1"/>
  <c r="H88" i="12"/>
  <c r="H92" i="12"/>
  <c r="I92" i="12" s="1"/>
  <c r="R92" i="12" s="1"/>
  <c r="H89" i="12"/>
  <c r="I89" i="12" s="1"/>
  <c r="R89" i="12" s="1"/>
  <c r="H90" i="12"/>
  <c r="I90" i="12" s="1"/>
  <c r="R90" i="12" s="1"/>
  <c r="H93" i="12"/>
  <c r="I93" i="12" s="1"/>
  <c r="R93" i="12" s="1"/>
  <c r="H95" i="12"/>
  <c r="I95" i="12" s="1"/>
  <c r="R95" i="12" s="1"/>
  <c r="H96" i="12"/>
  <c r="I96" i="12" s="1"/>
  <c r="R96" i="12" s="1"/>
  <c r="H113" i="12"/>
  <c r="I113" i="12" s="1"/>
  <c r="R113" i="12" s="1"/>
  <c r="H115" i="12"/>
  <c r="I115" i="12" s="1"/>
  <c r="R115" i="12" s="1"/>
  <c r="H116" i="12"/>
  <c r="I116" i="12" s="1"/>
  <c r="R116" i="12" s="1"/>
  <c r="H117" i="12"/>
  <c r="I117" i="12" s="1"/>
  <c r="R117" i="12" s="1"/>
  <c r="H114" i="12"/>
  <c r="I114" i="12" s="1"/>
  <c r="R114" i="12" s="1"/>
  <c r="H134" i="12"/>
  <c r="I134" i="12" s="1"/>
  <c r="R134" i="12" s="1"/>
  <c r="H136" i="12"/>
  <c r="I136" i="12" s="1"/>
  <c r="R136" i="12" s="1"/>
  <c r="H135" i="12"/>
  <c r="I135" i="12" s="1"/>
  <c r="R135" i="12" s="1"/>
  <c r="H139" i="12"/>
  <c r="I139" i="12" s="1"/>
  <c r="R139" i="12" s="1"/>
  <c r="H140" i="12"/>
  <c r="I140" i="12" s="1"/>
  <c r="R140" i="12" s="1"/>
  <c r="H180" i="12"/>
  <c r="I180" i="12" s="1"/>
  <c r="R180" i="12" s="1"/>
  <c r="H181" i="12"/>
  <c r="I181" i="12" s="1"/>
  <c r="R181" i="12" s="1"/>
  <c r="H141" i="12"/>
  <c r="I141" i="12" s="1"/>
  <c r="R141" i="12" s="1"/>
  <c r="H143" i="12"/>
  <c r="I143" i="12" s="1"/>
  <c r="R143" i="12" s="1"/>
  <c r="H146" i="12"/>
  <c r="I146" i="12" s="1"/>
  <c r="R146" i="12" s="1"/>
  <c r="H152" i="12"/>
  <c r="I152" i="12" s="1"/>
  <c r="R152" i="12" s="1"/>
  <c r="H24" i="12"/>
  <c r="I24" i="12" s="1"/>
  <c r="R24" i="12" s="1"/>
  <c r="H22" i="12"/>
  <c r="I22" i="12" s="1"/>
  <c r="R22" i="12" s="1"/>
  <c r="H21" i="12"/>
  <c r="I21" i="12" s="1"/>
  <c r="R21" i="12" s="1"/>
  <c r="H23" i="12"/>
  <c r="I23" i="12" s="1"/>
  <c r="R23" i="12" s="1"/>
  <c r="H71" i="12"/>
  <c r="I71" i="12" s="1"/>
  <c r="R71" i="12" s="1"/>
  <c r="H73" i="12"/>
  <c r="I73" i="12" s="1"/>
  <c r="R73" i="12" s="1"/>
  <c r="H142" i="12"/>
  <c r="I142" i="12" s="1"/>
  <c r="R142" i="12" s="1"/>
  <c r="H145" i="12"/>
  <c r="I145" i="12" s="1"/>
  <c r="R145" i="12" s="1"/>
  <c r="H149" i="12"/>
  <c r="I149" i="12" s="1"/>
  <c r="R149" i="12" s="1"/>
  <c r="H150" i="12"/>
  <c r="I150" i="12" s="1"/>
  <c r="R150" i="12" s="1"/>
  <c r="H153" i="12"/>
  <c r="I153" i="12" s="1"/>
  <c r="R153" i="12" s="1"/>
  <c r="H155" i="12"/>
  <c r="I155" i="12" s="1"/>
  <c r="R155" i="12" s="1"/>
  <c r="H144" i="12"/>
  <c r="I144" i="12" s="1"/>
  <c r="R144" i="12" s="1"/>
  <c r="H147" i="12"/>
  <c r="I147" i="12" s="1"/>
  <c r="R147" i="12" s="1"/>
  <c r="H148" i="12"/>
  <c r="I148" i="12" s="1"/>
  <c r="R148" i="12" s="1"/>
  <c r="H151" i="12"/>
  <c r="I151" i="12" s="1"/>
  <c r="R151" i="12" s="1"/>
  <c r="H154" i="12"/>
  <c r="I154" i="12" s="1"/>
  <c r="R154" i="12" s="1"/>
  <c r="H156" i="12"/>
  <c r="I156" i="12" s="1"/>
  <c r="R156" i="12" s="1"/>
  <c r="H157" i="12"/>
  <c r="I157" i="12" s="1"/>
  <c r="R157" i="12" s="1"/>
  <c r="H70" i="12"/>
  <c r="I70" i="12" s="1"/>
  <c r="R70" i="12" s="1"/>
  <c r="H72" i="12"/>
  <c r="I72" i="12" s="1"/>
  <c r="R72" i="12" s="1"/>
  <c r="H74" i="12"/>
  <c r="I74" i="12" s="1"/>
  <c r="R74" i="12" s="1"/>
  <c r="H163" i="12"/>
  <c r="I163" i="12" s="1"/>
  <c r="R163" i="12" s="1"/>
  <c r="H166" i="12"/>
  <c r="I166" i="12" s="1"/>
  <c r="R166" i="12" s="1"/>
  <c r="H53" i="12"/>
  <c r="I53" i="12" s="1"/>
  <c r="R53" i="12" s="1"/>
  <c r="H55" i="12"/>
  <c r="I55" i="12" s="1"/>
  <c r="R55" i="12" s="1"/>
  <c r="H56" i="12"/>
  <c r="I56" i="12" s="1"/>
  <c r="R56" i="12" s="1"/>
  <c r="H54" i="12"/>
  <c r="I54" i="12" s="1"/>
  <c r="R54" i="12" s="1"/>
  <c r="H164" i="12"/>
  <c r="I164" i="12" s="1"/>
  <c r="R164" i="12" s="1"/>
  <c r="H167" i="12"/>
  <c r="I167" i="12" s="1"/>
  <c r="R167" i="12" s="1"/>
  <c r="H165" i="12"/>
  <c r="I165" i="12" s="1"/>
  <c r="R165" i="12" s="1"/>
  <c r="H168" i="12"/>
  <c r="I168" i="12" s="1"/>
  <c r="R168" i="12" s="1"/>
  <c r="H183" i="12"/>
  <c r="I183" i="12" s="1"/>
  <c r="R183" i="12" s="1"/>
  <c r="H185" i="12"/>
  <c r="I185" i="12" s="1"/>
  <c r="R185" i="12" s="1"/>
  <c r="H184" i="12"/>
  <c r="I184" i="12" s="1"/>
  <c r="R184" i="12" s="1"/>
  <c r="H186" i="12"/>
  <c r="I186" i="12" s="1"/>
  <c r="R186" i="12" s="1"/>
  <c r="H82" i="12"/>
  <c r="I82" i="12" s="1"/>
  <c r="R82" i="12" s="1"/>
  <c r="H84" i="12"/>
  <c r="I84" i="12" s="1"/>
  <c r="R84" i="12" s="1"/>
  <c r="H85" i="12"/>
  <c r="I85" i="12" s="1"/>
  <c r="R85" i="12" s="1"/>
  <c r="H171" i="12"/>
  <c r="I171" i="12" s="1"/>
  <c r="R171" i="12" s="1"/>
  <c r="H176" i="12"/>
  <c r="I176" i="12" s="1"/>
  <c r="R176" i="12" s="1"/>
  <c r="H172" i="12"/>
  <c r="I172" i="12" s="1"/>
  <c r="R172" i="12" s="1"/>
  <c r="H174" i="12"/>
  <c r="I174" i="12" s="1"/>
  <c r="R174" i="12" s="1"/>
  <c r="H177" i="12"/>
  <c r="I177" i="12" s="1"/>
  <c r="R177" i="12" s="1"/>
  <c r="H170" i="12"/>
  <c r="I170" i="12" s="1"/>
  <c r="R170" i="12" s="1"/>
  <c r="H66" i="12"/>
  <c r="I66" i="12" s="1"/>
  <c r="R66" i="12" s="1"/>
  <c r="H69" i="12"/>
  <c r="I69" i="12" s="1"/>
  <c r="R69" i="12" s="1"/>
  <c r="H67" i="12"/>
  <c r="I67" i="12" s="1"/>
  <c r="R67" i="12" s="1"/>
  <c r="H68" i="12"/>
  <c r="I68" i="12" s="1"/>
  <c r="R68" i="12" s="1"/>
  <c r="H83" i="12"/>
  <c r="I83" i="12" s="1"/>
  <c r="R83" i="12" s="1"/>
  <c r="H86" i="12"/>
  <c r="I86" i="12" s="1"/>
  <c r="R86" i="12" s="1"/>
  <c r="H173" i="12"/>
  <c r="I173" i="12" s="1"/>
  <c r="R173" i="12" s="1"/>
  <c r="H175" i="12"/>
  <c r="I175" i="12" s="1"/>
  <c r="R175" i="12" s="1"/>
  <c r="H178" i="12"/>
  <c r="I178" i="12" s="1"/>
  <c r="R178" i="12" s="1"/>
  <c r="H179" i="12"/>
  <c r="I179" i="12" s="1"/>
  <c r="R179" i="12" s="1"/>
  <c r="H121" i="12"/>
  <c r="I121" i="12" s="1"/>
  <c r="R121" i="12" s="1"/>
  <c r="H118" i="12"/>
  <c r="I118" i="12" s="1"/>
  <c r="R118" i="12" s="1"/>
  <c r="H119" i="12"/>
  <c r="I119" i="12" s="1"/>
  <c r="R119" i="12" s="1"/>
  <c r="H120" i="12"/>
  <c r="I120" i="12" s="1"/>
  <c r="R120" i="12" s="1"/>
  <c r="H123" i="12"/>
  <c r="I123" i="12" s="1"/>
  <c r="R123" i="12" s="1"/>
  <c r="H187" i="12"/>
  <c r="I187" i="12" s="1"/>
  <c r="R187" i="12" s="1"/>
  <c r="H48" i="12"/>
  <c r="I48" i="12" s="1"/>
  <c r="R48" i="12" s="1"/>
  <c r="H50" i="12"/>
  <c r="I50" i="12" s="1"/>
  <c r="R50" i="12" s="1"/>
  <c r="H51" i="12"/>
  <c r="I51" i="12" s="1"/>
  <c r="R51" i="12" s="1"/>
  <c r="H52" i="12"/>
  <c r="I52" i="12" s="1"/>
  <c r="R52" i="12" s="1"/>
  <c r="H189" i="12"/>
  <c r="I189" i="12" s="1"/>
  <c r="R189" i="12" s="1"/>
  <c r="H59" i="12"/>
  <c r="I59" i="12" s="1"/>
  <c r="R59" i="12" s="1"/>
  <c r="H58" i="12"/>
  <c r="I58" i="12" s="1"/>
  <c r="R58" i="12" s="1"/>
  <c r="H190" i="12"/>
  <c r="I190" i="12" s="1"/>
  <c r="R190" i="12" s="1"/>
  <c r="H49" i="12"/>
  <c r="I49" i="12" s="1"/>
  <c r="R49" i="12" s="1"/>
  <c r="H191" i="12"/>
  <c r="I191" i="12" s="1"/>
  <c r="R191" i="12" s="1"/>
  <c r="H188" i="12"/>
  <c r="I188" i="12" s="1"/>
  <c r="R188" i="12" s="1"/>
  <c r="H192" i="12"/>
  <c r="I192" i="12" s="1"/>
  <c r="R192" i="12" s="1"/>
  <c r="H193" i="12"/>
  <c r="I193" i="12" s="1"/>
  <c r="R193" i="12" s="1"/>
  <c r="H196" i="12"/>
  <c r="I196" i="12" s="1"/>
  <c r="R196" i="12" s="1"/>
  <c r="H194" i="12"/>
  <c r="I194" i="12" s="1"/>
  <c r="R194" i="12" s="1"/>
  <c r="H195" i="12"/>
  <c r="I195" i="12" s="1"/>
  <c r="R195" i="12" s="1"/>
  <c r="H207" i="12"/>
  <c r="I207" i="12" s="1"/>
  <c r="R207" i="12" s="1"/>
  <c r="H210" i="12"/>
  <c r="I210" i="12" s="1"/>
  <c r="R210" i="12" s="1"/>
  <c r="H211" i="12"/>
  <c r="I211" i="12" s="1"/>
  <c r="R211" i="12" s="1"/>
  <c r="H212" i="12"/>
  <c r="I212" i="12" s="1"/>
  <c r="R212" i="12" s="1"/>
  <c r="H208" i="12"/>
  <c r="I208" i="12" s="1"/>
  <c r="R208" i="12" s="1"/>
  <c r="H213" i="12"/>
  <c r="I213" i="12" s="1"/>
  <c r="R213" i="12" s="1"/>
  <c r="H206" i="12"/>
  <c r="I206" i="12" s="1"/>
  <c r="R206" i="12" s="1"/>
  <c r="H209" i="12"/>
  <c r="I209" i="12" s="1"/>
  <c r="R209" i="12" s="1"/>
  <c r="H217" i="12"/>
  <c r="I217" i="12" s="1"/>
  <c r="R217" i="12" s="1"/>
  <c r="H125" i="12"/>
  <c r="I125" i="12" s="1"/>
  <c r="R125" i="12" s="1"/>
  <c r="H124" i="12"/>
  <c r="I124" i="12" s="1"/>
  <c r="R124" i="12" s="1"/>
  <c r="H126" i="12"/>
  <c r="I126" i="12" s="1"/>
  <c r="R126" i="12" s="1"/>
  <c r="H221" i="12"/>
  <c r="I221" i="12" s="1"/>
  <c r="R221" i="12" s="1"/>
  <c r="H225" i="12"/>
  <c r="I225" i="12" s="1"/>
  <c r="R225" i="12" s="1"/>
  <c r="H218" i="12"/>
  <c r="I218" i="12" s="1"/>
  <c r="R218" i="12" s="1"/>
  <c r="H219" i="12"/>
  <c r="I219" i="12" s="1"/>
  <c r="R219" i="12" s="1"/>
  <c r="H220" i="12"/>
  <c r="I220" i="12" s="1"/>
  <c r="R220" i="12" s="1"/>
  <c r="H222" i="12"/>
  <c r="I222" i="12" s="1"/>
  <c r="R222" i="12" s="1"/>
  <c r="H226" i="12"/>
  <c r="I226" i="12" s="1"/>
  <c r="R226" i="12" s="1"/>
  <c r="H235" i="9"/>
  <c r="I235" i="9" s="1"/>
  <c r="R235" i="9" s="1"/>
  <c r="H236" i="9"/>
  <c r="I236" i="9" s="1"/>
  <c r="R236" i="9" s="1"/>
  <c r="H202" i="9"/>
  <c r="I202" i="9" s="1"/>
  <c r="R202" i="9" s="1"/>
  <c r="H302" i="9"/>
  <c r="I302" i="9" s="1"/>
  <c r="R302" i="9" s="1"/>
  <c r="H187" i="9"/>
  <c r="I187" i="9" s="1"/>
  <c r="R187" i="9" s="1"/>
  <c r="H188" i="9"/>
  <c r="I188" i="9" s="1"/>
  <c r="R188" i="9" s="1"/>
  <c r="H124" i="9"/>
  <c r="I124" i="9" s="1"/>
  <c r="R124" i="9" s="1"/>
  <c r="H139" i="9"/>
  <c r="I139" i="9" s="1"/>
  <c r="R139" i="9" s="1"/>
  <c r="H129" i="9"/>
  <c r="I129" i="9" s="1"/>
  <c r="R129" i="9" s="1"/>
  <c r="H161" i="9"/>
  <c r="I161" i="9" s="1"/>
  <c r="R161" i="9" s="1"/>
  <c r="H287" i="9"/>
  <c r="I287" i="9" s="1"/>
  <c r="R287" i="9" s="1"/>
  <c r="H130" i="9"/>
  <c r="I130" i="9" s="1"/>
  <c r="R130" i="9" s="1"/>
  <c r="H396" i="9"/>
  <c r="I396" i="9" s="1"/>
  <c r="R396" i="9" s="1"/>
  <c r="H300" i="9"/>
  <c r="I300" i="9" s="1"/>
  <c r="R300" i="9" s="1"/>
  <c r="H301" i="9"/>
  <c r="I301" i="9" s="1"/>
  <c r="R301" i="9" s="1"/>
  <c r="H102" i="9"/>
  <c r="I102" i="9" s="1"/>
  <c r="R102" i="9" s="1"/>
  <c r="H392" i="9"/>
  <c r="I392" i="9" s="1"/>
  <c r="R392" i="9" s="1"/>
  <c r="H354" i="9"/>
  <c r="I354" i="9" s="1"/>
  <c r="R354" i="9" s="1"/>
  <c r="H355" i="9"/>
  <c r="I355" i="9" s="1"/>
  <c r="R355" i="9" s="1"/>
  <c r="H356" i="9"/>
  <c r="I356" i="9" s="1"/>
  <c r="R356" i="9" s="1"/>
  <c r="H63" i="9"/>
  <c r="I63" i="9" s="1"/>
  <c r="R63" i="9" s="1"/>
  <c r="H64" i="9"/>
  <c r="I64" i="9" s="1"/>
  <c r="R64" i="9" s="1"/>
  <c r="H278" i="9"/>
  <c r="I278" i="9" s="1"/>
  <c r="R278" i="9" s="1"/>
  <c r="H279" i="9"/>
  <c r="I279" i="9" s="1"/>
  <c r="R279" i="9" s="1"/>
  <c r="H284" i="9"/>
  <c r="I284" i="9" s="1"/>
  <c r="R284" i="9" s="1"/>
  <c r="H273" i="9"/>
  <c r="I273" i="9" s="1"/>
  <c r="R273" i="9" s="1"/>
  <c r="H296" i="9"/>
  <c r="I296" i="9" s="1"/>
  <c r="R296" i="9" s="1"/>
  <c r="H361" i="9"/>
  <c r="I361" i="9" s="1"/>
  <c r="R361" i="9" s="1"/>
  <c r="H185" i="9"/>
  <c r="I185" i="9" s="1"/>
  <c r="R185" i="9" s="1"/>
  <c r="H186" i="9"/>
  <c r="I186" i="9" s="1"/>
  <c r="R186" i="9" s="1"/>
  <c r="H208" i="9"/>
  <c r="I208" i="9" s="1"/>
  <c r="R208" i="9" s="1"/>
  <c r="H291" i="9"/>
  <c r="I291" i="9" s="1"/>
  <c r="R291" i="9" s="1"/>
  <c r="H293" i="9"/>
  <c r="I293" i="9" s="1"/>
  <c r="R293" i="9" s="1"/>
  <c r="H57" i="9"/>
  <c r="I57" i="9" s="1"/>
  <c r="R57" i="9" s="1"/>
  <c r="H189" i="9"/>
  <c r="I189" i="9" s="1"/>
  <c r="R189" i="9" s="1"/>
  <c r="H190" i="9"/>
  <c r="I190" i="9" s="1"/>
  <c r="R190" i="9" s="1"/>
  <c r="H16" i="9"/>
  <c r="I16" i="9" s="1"/>
  <c r="R16" i="9" s="1"/>
  <c r="H382" i="9"/>
  <c r="I382" i="9" s="1"/>
  <c r="R382" i="9" s="1"/>
  <c r="H383" i="9"/>
  <c r="I383" i="9" s="1"/>
  <c r="R383" i="9" s="1"/>
  <c r="H198" i="9"/>
  <c r="I198" i="9" s="1"/>
  <c r="R198" i="9" s="1"/>
  <c r="H11" i="9"/>
  <c r="I11" i="9" s="1"/>
  <c r="R11" i="9" s="1"/>
  <c r="H12" i="9"/>
  <c r="H71" i="9"/>
  <c r="I71" i="9" s="1"/>
  <c r="R71" i="9" s="1"/>
  <c r="H72" i="9"/>
  <c r="I72" i="9" s="1"/>
  <c r="R72" i="9" s="1"/>
  <c r="H9" i="9"/>
  <c r="I9" i="9" s="1"/>
  <c r="R9" i="9" s="1"/>
  <c r="H349" i="9"/>
  <c r="I349" i="9" s="1"/>
  <c r="R349" i="9" s="1"/>
  <c r="H346" i="9"/>
  <c r="I346" i="9" s="1"/>
  <c r="R346" i="9" s="1"/>
  <c r="H347" i="9"/>
  <c r="I347" i="9" s="1"/>
  <c r="R347" i="9" s="1"/>
  <c r="H348" i="9"/>
  <c r="I348" i="9" s="1"/>
  <c r="R348" i="9" s="1"/>
  <c r="H370" i="9"/>
  <c r="I370" i="9" s="1"/>
  <c r="R370" i="9" s="1"/>
  <c r="H371" i="9"/>
  <c r="I371" i="9" s="1"/>
  <c r="R371" i="9" s="1"/>
  <c r="H167" i="9"/>
  <c r="I167" i="9" s="1"/>
  <c r="R167" i="9" s="1"/>
  <c r="H168" i="9"/>
  <c r="I168" i="9" s="1"/>
  <c r="R168" i="9" s="1"/>
  <c r="H7" i="9"/>
  <c r="I7" i="9" s="1"/>
  <c r="R7" i="9" s="1"/>
  <c r="H107" i="9"/>
  <c r="I107" i="9" s="1"/>
  <c r="R107" i="9" s="1"/>
  <c r="H357" i="9"/>
  <c r="I357" i="9" s="1"/>
  <c r="R357" i="9" s="1"/>
  <c r="H333" i="9"/>
  <c r="I333" i="9" s="1"/>
  <c r="R333" i="9" s="1"/>
  <c r="H166" i="9"/>
  <c r="I166" i="9" s="1"/>
  <c r="R166" i="9" s="1"/>
  <c r="H399" i="9"/>
  <c r="I399" i="9" s="1"/>
  <c r="R399" i="9" s="1"/>
  <c r="H365" i="9"/>
  <c r="I365" i="9" s="1"/>
  <c r="R365" i="9" s="1"/>
  <c r="H179" i="9"/>
  <c r="I179" i="9" s="1"/>
  <c r="R179" i="9" s="1"/>
  <c r="H180" i="9"/>
  <c r="I180" i="9" s="1"/>
  <c r="R180" i="9" s="1"/>
  <c r="H400" i="9"/>
  <c r="I400" i="9" s="1"/>
  <c r="R400" i="9" s="1"/>
  <c r="H280" i="9"/>
  <c r="I280" i="9" s="1"/>
  <c r="R280" i="9" s="1"/>
  <c r="H342" i="9"/>
  <c r="I342" i="9" s="1"/>
  <c r="R342" i="9" s="1"/>
  <c r="H343" i="9"/>
  <c r="I343" i="9" s="1"/>
  <c r="R343" i="9" s="1"/>
  <c r="H344" i="9"/>
  <c r="I344" i="9" s="1"/>
  <c r="R344" i="9" s="1"/>
  <c r="H207" i="9"/>
  <c r="I207" i="9" s="1"/>
  <c r="R207" i="9" s="1"/>
  <c r="H384" i="9"/>
  <c r="I384" i="9" s="1"/>
  <c r="R384" i="9" s="1"/>
  <c r="H385" i="9"/>
  <c r="I385" i="9" s="1"/>
  <c r="R385" i="9" s="1"/>
  <c r="H77" i="9"/>
  <c r="I77" i="9" s="1"/>
  <c r="R77" i="9" s="1"/>
  <c r="H78" i="9"/>
  <c r="I78" i="9" s="1"/>
  <c r="R78" i="9" s="1"/>
  <c r="H17" i="9"/>
  <c r="I17" i="9" s="1"/>
  <c r="R17" i="9" s="1"/>
  <c r="H13" i="9"/>
  <c r="I13" i="9" s="1"/>
  <c r="R13" i="9" s="1"/>
  <c r="H274" i="9"/>
  <c r="I274" i="9" s="1"/>
  <c r="R274" i="9" s="1"/>
  <c r="H118" i="9"/>
  <c r="I118" i="9" s="1"/>
  <c r="R118" i="9" s="1"/>
  <c r="H162" i="9"/>
  <c r="I162" i="9" s="1"/>
  <c r="R162" i="9" s="1"/>
  <c r="H323" i="10"/>
  <c r="I323" i="10" s="1"/>
  <c r="R323" i="10" s="1"/>
  <c r="H35" i="10"/>
  <c r="I35" i="10" s="1"/>
  <c r="R35" i="10" s="1"/>
  <c r="H50" i="10"/>
  <c r="I50" i="10" s="1"/>
  <c r="R50" i="10" s="1"/>
  <c r="H24" i="10"/>
  <c r="I24" i="10" s="1"/>
  <c r="R24" i="10" s="1"/>
  <c r="H222" i="10"/>
  <c r="I222" i="10" s="1"/>
  <c r="R222" i="10" s="1"/>
  <c r="H320" i="10"/>
  <c r="I320" i="10" s="1"/>
  <c r="R320" i="10" s="1"/>
  <c r="H306" i="10"/>
  <c r="I306" i="10" s="1"/>
  <c r="R306" i="10" s="1"/>
  <c r="H293" i="10"/>
  <c r="I293" i="10" s="1"/>
  <c r="R293" i="10" s="1"/>
  <c r="H353" i="10"/>
  <c r="I353" i="10" s="1"/>
  <c r="R353" i="10" s="1"/>
  <c r="H354" i="10"/>
  <c r="I354" i="10" s="1"/>
  <c r="R354" i="10" s="1"/>
  <c r="H355" i="10"/>
  <c r="I355" i="10" s="1"/>
  <c r="R355" i="10" s="1"/>
  <c r="H356" i="10"/>
  <c r="I356" i="10" s="1"/>
  <c r="R356" i="10" s="1"/>
  <c r="H105" i="10"/>
  <c r="I105" i="10" s="1"/>
  <c r="R105" i="10" s="1"/>
  <c r="H156" i="10"/>
  <c r="I156" i="10" s="1"/>
  <c r="R156" i="10" s="1"/>
  <c r="H157" i="10"/>
  <c r="I157" i="10" s="1"/>
  <c r="R157" i="10" s="1"/>
  <c r="H204" i="10"/>
  <c r="I204" i="10" s="1"/>
  <c r="R204" i="10" s="1"/>
  <c r="H158" i="10"/>
  <c r="I158" i="10" s="1"/>
  <c r="R158" i="10" s="1"/>
  <c r="H159" i="10"/>
  <c r="I159" i="10" s="1"/>
  <c r="R159" i="10" s="1"/>
  <c r="H65" i="10"/>
  <c r="I65" i="10" s="1"/>
  <c r="R65" i="10" s="1"/>
  <c r="H142" i="10"/>
  <c r="I142" i="10" s="1"/>
  <c r="R142" i="10" s="1"/>
  <c r="H26" i="10"/>
  <c r="I26" i="10" s="1"/>
  <c r="R26" i="10" s="1"/>
  <c r="H126" i="10"/>
  <c r="I126" i="10" s="1"/>
  <c r="R126" i="10" s="1"/>
  <c r="H127" i="10"/>
  <c r="I127" i="10" s="1"/>
  <c r="R127" i="10" s="1"/>
  <c r="H363" i="10"/>
  <c r="I363" i="10" s="1"/>
  <c r="R363" i="10" s="1"/>
  <c r="H452" i="10"/>
  <c r="I452" i="10" s="1"/>
  <c r="R452" i="10" s="1"/>
  <c r="H402" i="10"/>
  <c r="I402" i="10" s="1"/>
  <c r="R402" i="10" s="1"/>
  <c r="H403" i="10"/>
  <c r="I403" i="10" s="1"/>
  <c r="R403" i="10" s="1"/>
  <c r="H176" i="10"/>
  <c r="I176" i="10" s="1"/>
  <c r="R176" i="10" s="1"/>
  <c r="H315" i="10"/>
  <c r="I315" i="10" s="1"/>
  <c r="R315" i="10" s="1"/>
  <c r="H188" i="10"/>
  <c r="I188" i="10" s="1"/>
  <c r="R188" i="10" s="1"/>
  <c r="H400" i="10"/>
  <c r="I400" i="10" s="1"/>
  <c r="R400" i="10" s="1"/>
  <c r="H401" i="10"/>
  <c r="I401" i="10" s="1"/>
  <c r="R401" i="10" s="1"/>
  <c r="H104" i="10"/>
  <c r="I104" i="10" s="1"/>
  <c r="R104" i="10" s="1"/>
  <c r="H238" i="10"/>
  <c r="I238" i="10" s="1"/>
  <c r="R238" i="10" s="1"/>
  <c r="H239" i="10"/>
  <c r="I239" i="10" s="1"/>
  <c r="R239" i="10" s="1"/>
  <c r="H421" i="10"/>
  <c r="I421" i="10" s="1"/>
  <c r="R421" i="10" s="1"/>
  <c r="H429" i="10"/>
  <c r="I429" i="10" s="1"/>
  <c r="R429" i="10" s="1"/>
  <c r="H408" i="10"/>
  <c r="I408" i="10" s="1"/>
  <c r="R408" i="10" s="1"/>
  <c r="H409" i="10"/>
  <c r="I409" i="10" s="1"/>
  <c r="R409" i="10" s="1"/>
  <c r="H332" i="10"/>
  <c r="I332" i="10" s="1"/>
  <c r="R332" i="10" s="1"/>
  <c r="H116" i="10"/>
  <c r="I116" i="10" s="1"/>
  <c r="R116" i="10" s="1"/>
  <c r="H107" i="10"/>
  <c r="I107" i="10" s="1"/>
  <c r="R107" i="10" s="1"/>
  <c r="H183" i="10"/>
  <c r="I183" i="10" s="1"/>
  <c r="R183" i="10" s="1"/>
  <c r="H80" i="10"/>
  <c r="I80" i="10" s="1"/>
  <c r="R80" i="10" s="1"/>
  <c r="H81" i="10"/>
  <c r="I81" i="10" s="1"/>
  <c r="R81" i="10" s="1"/>
  <c r="H28" i="10"/>
  <c r="I28" i="10" s="1"/>
  <c r="R28" i="10" s="1"/>
  <c r="H15" i="10"/>
  <c r="I15" i="10" s="1"/>
  <c r="R15" i="10" s="1"/>
  <c r="H322" i="10"/>
  <c r="I322" i="10" s="1"/>
  <c r="R322" i="10" s="1"/>
  <c r="H361" i="10"/>
  <c r="I361" i="10" s="1"/>
  <c r="R361" i="10" s="1"/>
  <c r="H362" i="10"/>
  <c r="I362" i="10" s="1"/>
  <c r="R362" i="10" s="1"/>
  <c r="H394" i="10"/>
  <c r="I394" i="10" s="1"/>
  <c r="R394" i="10" s="1"/>
  <c r="H385" i="10"/>
  <c r="I385" i="10" s="1"/>
  <c r="R385" i="10" s="1"/>
  <c r="H197" i="10"/>
  <c r="I197" i="10" s="1"/>
  <c r="R197" i="10" s="1"/>
  <c r="H420" i="10"/>
  <c r="I420" i="10" s="1"/>
  <c r="R420" i="10" s="1"/>
  <c r="H103" i="10"/>
  <c r="I103" i="10" s="1"/>
  <c r="R103" i="10" s="1"/>
  <c r="H14" i="10"/>
  <c r="I14" i="10" s="1"/>
  <c r="R14" i="10" s="1"/>
  <c r="H21" i="10"/>
  <c r="I21" i="10" s="1"/>
  <c r="R21" i="10" s="1"/>
  <c r="H19" i="10"/>
  <c r="I19" i="10" s="1"/>
  <c r="R19" i="10" s="1"/>
  <c r="H63" i="10"/>
  <c r="I63" i="10" s="1"/>
  <c r="R63" i="10" s="1"/>
  <c r="H224" i="10"/>
  <c r="I224" i="10" s="1"/>
  <c r="R224" i="10" s="1"/>
  <c r="H226" i="10"/>
  <c r="I226" i="10" s="1"/>
  <c r="R226" i="10" s="1"/>
  <c r="H122" i="10"/>
  <c r="I122" i="10" s="1"/>
  <c r="R122" i="10" s="1"/>
  <c r="H72" i="10"/>
  <c r="I72" i="10" s="1"/>
  <c r="R72" i="10" s="1"/>
  <c r="H73" i="10"/>
  <c r="I73" i="10" s="1"/>
  <c r="R73" i="10" s="1"/>
  <c r="H139" i="10"/>
  <c r="I139" i="10" s="1"/>
  <c r="R139" i="10" s="1"/>
  <c r="H236" i="10"/>
  <c r="I236" i="10" s="1"/>
  <c r="R236" i="10" s="1"/>
  <c r="H237" i="10"/>
  <c r="I237" i="10" s="1"/>
  <c r="R237" i="10" s="1"/>
  <c r="H115" i="10"/>
  <c r="I115" i="10" s="1"/>
  <c r="R115" i="10" s="1"/>
  <c r="H187" i="10"/>
  <c r="I187" i="10" s="1"/>
  <c r="R187" i="10" s="1"/>
  <c r="H377" i="10"/>
  <c r="I377" i="10" s="1"/>
  <c r="R377" i="10" s="1"/>
  <c r="H102" i="10"/>
  <c r="I102" i="10" s="1"/>
  <c r="R102" i="10" s="1"/>
  <c r="H25" i="10"/>
  <c r="I25" i="10" s="1"/>
  <c r="R25" i="10" s="1"/>
  <c r="H74" i="10"/>
  <c r="I74" i="10" s="1"/>
  <c r="R74" i="10" s="1"/>
  <c r="H75" i="10"/>
  <c r="I75" i="10" s="1"/>
  <c r="R75" i="10" s="1"/>
  <c r="H18" i="10"/>
  <c r="I18" i="10" s="1"/>
  <c r="R18" i="10" s="1"/>
  <c r="H23" i="10"/>
  <c r="I23" i="10" s="1"/>
  <c r="R23" i="10" s="1"/>
  <c r="H57" i="10"/>
  <c r="I57" i="10" s="1"/>
  <c r="R57" i="10" s="1"/>
  <c r="H196" i="10"/>
  <c r="I196" i="10" s="1"/>
  <c r="R196" i="10" s="1"/>
  <c r="H114" i="10"/>
  <c r="I114" i="10" s="1"/>
  <c r="R114" i="10" s="1"/>
  <c r="H34" i="10"/>
  <c r="I34" i="10" s="1"/>
  <c r="R34" i="10" s="1"/>
  <c r="H389" i="10"/>
  <c r="I389" i="10" s="1"/>
  <c r="R389" i="10" s="1"/>
  <c r="H16" i="10"/>
  <c r="I16" i="10" s="1"/>
  <c r="R16" i="10" s="1"/>
  <c r="H136" i="10"/>
  <c r="I136" i="10" s="1"/>
  <c r="R136" i="10" s="1"/>
  <c r="H33" i="10"/>
  <c r="I33" i="10" s="1"/>
  <c r="R33" i="10" s="1"/>
  <c r="H444" i="10"/>
  <c r="I444" i="10" s="1"/>
  <c r="R444" i="10" s="1"/>
  <c r="H178" i="10"/>
  <c r="I178" i="10" s="1"/>
  <c r="R178" i="10" s="1"/>
  <c r="H32" i="10"/>
  <c r="I32" i="10" s="1"/>
  <c r="R32" i="10" s="1"/>
  <c r="H202" i="10"/>
  <c r="I202" i="10" s="1"/>
  <c r="R202" i="10" s="1"/>
  <c r="H378" i="10"/>
  <c r="I378" i="10" s="1"/>
  <c r="R378" i="10" s="1"/>
  <c r="H331" i="10"/>
  <c r="I331" i="10" s="1"/>
  <c r="R331" i="10" s="1"/>
  <c r="H412" i="10"/>
  <c r="I412" i="10" s="1"/>
  <c r="R412" i="10" s="1"/>
  <c r="H413" i="10"/>
  <c r="I413" i="10" s="1"/>
  <c r="R413" i="10" s="1"/>
  <c r="H124" i="10"/>
  <c r="I124" i="10" s="1"/>
  <c r="R124" i="10" s="1"/>
  <c r="H214" i="10"/>
  <c r="I214" i="10" s="1"/>
  <c r="R214" i="10" s="1"/>
  <c r="H215" i="10"/>
  <c r="I215" i="10" s="1"/>
  <c r="R215" i="10" s="1"/>
  <c r="H225" i="10"/>
  <c r="I225" i="10" s="1"/>
  <c r="R225" i="10" s="1"/>
  <c r="H285" i="10"/>
  <c r="I285" i="10" s="1"/>
  <c r="R285" i="10" s="1"/>
  <c r="H453" i="10"/>
  <c r="I453" i="10" s="1"/>
  <c r="R453" i="10" s="1"/>
  <c r="H365" i="10"/>
  <c r="I365" i="10" s="1"/>
  <c r="R365" i="10" s="1"/>
  <c r="H366" i="10"/>
  <c r="I366" i="10" s="1"/>
  <c r="R366" i="10" s="1"/>
  <c r="H367" i="10"/>
  <c r="I367" i="10" s="1"/>
  <c r="R367" i="10" s="1"/>
  <c r="H280" i="10"/>
  <c r="I280" i="10" s="1"/>
  <c r="R280" i="10" s="1"/>
  <c r="H387" i="10"/>
  <c r="I387" i="10" s="1"/>
  <c r="R387" i="10" s="1"/>
  <c r="H20" i="10"/>
  <c r="I20" i="10" s="1"/>
  <c r="R20" i="10" s="1"/>
  <c r="H61" i="10"/>
  <c r="I61" i="10" s="1"/>
  <c r="R61" i="10" s="1"/>
  <c r="H221" i="10"/>
  <c r="I221" i="10" s="1"/>
  <c r="R221" i="10" s="1"/>
  <c r="H223" i="10"/>
  <c r="I223" i="10" s="1"/>
  <c r="R223" i="10" s="1"/>
  <c r="H62" i="10"/>
  <c r="I62" i="10" s="1"/>
  <c r="R62" i="10" s="1"/>
  <c r="H147" i="10"/>
  <c r="I147" i="10" s="1"/>
  <c r="R147" i="10" s="1"/>
  <c r="H395" i="10"/>
  <c r="I395" i="10" s="1"/>
  <c r="R395" i="10" s="1"/>
  <c r="H227" i="10"/>
  <c r="I227" i="10" s="1"/>
  <c r="R227" i="10" s="1"/>
  <c r="H229" i="10"/>
  <c r="I229" i="10" s="1"/>
  <c r="R229" i="10" s="1"/>
  <c r="H60" i="10"/>
  <c r="I60" i="10" s="1"/>
  <c r="R60" i="10" s="1"/>
  <c r="H212" i="10"/>
  <c r="I212" i="10" s="1"/>
  <c r="R212" i="10" s="1"/>
  <c r="H379" i="10"/>
  <c r="I379" i="10" s="1"/>
  <c r="R379" i="10" s="1"/>
  <c r="H308" i="10"/>
  <c r="I308" i="10" s="1"/>
  <c r="R308" i="10" s="1"/>
  <c r="H203" i="10"/>
  <c r="I203" i="10" s="1"/>
  <c r="R203" i="10" s="1"/>
  <c r="H333" i="10"/>
  <c r="I333" i="10" s="1"/>
  <c r="R333" i="10" s="1"/>
  <c r="H17" i="10"/>
  <c r="I17" i="10" s="1"/>
  <c r="R17" i="10" s="1"/>
  <c r="H82" i="10"/>
  <c r="I82" i="10" s="1"/>
  <c r="R82" i="10" s="1"/>
  <c r="H83" i="10"/>
  <c r="I83" i="10" s="1"/>
  <c r="R83" i="10" s="1"/>
  <c r="H59" i="10"/>
  <c r="I59" i="10" s="1"/>
  <c r="R59" i="10" s="1"/>
  <c r="H405" i="10"/>
  <c r="I405" i="10" s="1"/>
  <c r="R405" i="10" s="1"/>
  <c r="H310" i="10"/>
  <c r="I310" i="10" s="1"/>
  <c r="R310" i="10" s="1"/>
  <c r="H349" i="10"/>
  <c r="I349" i="10" s="1"/>
  <c r="R349" i="10" s="1"/>
  <c r="H350" i="10"/>
  <c r="I350" i="10" s="1"/>
  <c r="R350" i="10" s="1"/>
  <c r="H351" i="10"/>
  <c r="I351" i="10" s="1"/>
  <c r="R351" i="10" s="1"/>
  <c r="H135" i="10"/>
  <c r="I135" i="10" s="1"/>
  <c r="R135" i="10" s="1"/>
  <c r="H313" i="10"/>
  <c r="I313" i="10" s="1"/>
  <c r="R313" i="10" s="1"/>
  <c r="H314" i="10"/>
  <c r="I314" i="10" s="1"/>
  <c r="R314" i="10" s="1"/>
  <c r="H321" i="10"/>
  <c r="I321" i="10" s="1"/>
  <c r="R321" i="10" s="1"/>
  <c r="H406" i="10"/>
  <c r="I406" i="10" s="1"/>
  <c r="R406" i="10" s="1"/>
  <c r="H407" i="10"/>
  <c r="I407" i="10" s="1"/>
  <c r="R407" i="10" s="1"/>
  <c r="H244" i="10"/>
  <c r="I244" i="10" s="1"/>
  <c r="R244" i="10" s="1"/>
  <c r="H245" i="10"/>
  <c r="I245" i="10" s="1"/>
  <c r="R245" i="10" s="1"/>
  <c r="H341" i="10"/>
  <c r="I341" i="10" s="1"/>
  <c r="R341" i="10" s="1"/>
  <c r="H342" i="10"/>
  <c r="I342" i="10" s="1"/>
  <c r="R342" i="10" s="1"/>
  <c r="H343" i="10"/>
  <c r="I343" i="10" s="1"/>
  <c r="R343" i="10" s="1"/>
  <c r="H143" i="10"/>
  <c r="I143" i="10" s="1"/>
  <c r="R143" i="10" s="1"/>
  <c r="H211" i="10"/>
  <c r="I211" i="10" s="1"/>
  <c r="R211" i="10" s="1"/>
  <c r="H404" i="10"/>
  <c r="I404" i="10" s="1"/>
  <c r="R404" i="10" s="1"/>
  <c r="H370" i="10"/>
  <c r="I370" i="10" s="1"/>
  <c r="R370" i="10" s="1"/>
  <c r="H371" i="10"/>
  <c r="I371" i="10" s="1"/>
  <c r="R371" i="10" s="1"/>
  <c r="H258" i="10"/>
  <c r="I258" i="10" s="1"/>
  <c r="R258" i="10" s="1"/>
  <c r="H263" i="10"/>
  <c r="I263" i="10" s="1"/>
  <c r="R263" i="10" s="1"/>
  <c r="H372" i="10"/>
  <c r="I372" i="10" s="1"/>
  <c r="R372" i="10" s="1"/>
  <c r="H259" i="10"/>
  <c r="I259" i="10" s="1"/>
  <c r="R259" i="10" s="1"/>
  <c r="H261" i="10"/>
  <c r="I261" i="10" s="1"/>
  <c r="R261" i="10" s="1"/>
  <c r="H269" i="10"/>
  <c r="I269" i="10" s="1"/>
  <c r="R269" i="10" s="1"/>
  <c r="H260" i="10"/>
  <c r="I260" i="10" s="1"/>
  <c r="R260" i="10" s="1"/>
  <c r="H262" i="10"/>
  <c r="I262" i="10" s="1"/>
  <c r="R262" i="10" s="1"/>
  <c r="H427" i="10"/>
  <c r="I427" i="10" s="1"/>
  <c r="R427" i="10" s="1"/>
  <c r="H422" i="10"/>
  <c r="I422" i="10" s="1"/>
  <c r="R422" i="10" s="1"/>
  <c r="H265" i="10"/>
  <c r="I265" i="10" s="1"/>
  <c r="R265" i="10" s="1"/>
  <c r="H51" i="10"/>
  <c r="I51" i="10" s="1"/>
  <c r="R51" i="10" s="1"/>
  <c r="H49" i="10"/>
  <c r="I49" i="10" s="1"/>
  <c r="R49" i="10" s="1"/>
  <c r="H39" i="10"/>
  <c r="I39" i="10" s="1"/>
  <c r="R39" i="10" s="1"/>
  <c r="H40" i="10"/>
  <c r="I40" i="10" s="1"/>
  <c r="R40" i="10" s="1"/>
  <c r="H43" i="10"/>
  <c r="I43" i="10" s="1"/>
  <c r="R43" i="10" s="1"/>
  <c r="H396" i="10"/>
  <c r="I396" i="10" s="1"/>
  <c r="R396" i="10" s="1"/>
  <c r="H148" i="10"/>
  <c r="I148" i="10" s="1"/>
  <c r="R148" i="10" s="1"/>
  <c r="H392" i="10"/>
  <c r="I392" i="10" s="1"/>
  <c r="R392" i="10" s="1"/>
  <c r="H101" i="10"/>
  <c r="I101" i="10" s="1"/>
  <c r="R101" i="10" s="1"/>
  <c r="H448" i="10"/>
  <c r="I448" i="10" s="1"/>
  <c r="R448" i="10" s="1"/>
  <c r="H251" i="10"/>
  <c r="I251" i="10" s="1"/>
  <c r="R251" i="10" s="1"/>
  <c r="H166" i="10"/>
  <c r="I166" i="10" s="1"/>
  <c r="R166" i="10" s="1"/>
  <c r="H168" i="10"/>
  <c r="I168" i="10" s="1"/>
  <c r="R168" i="10" s="1"/>
  <c r="H388" i="10"/>
  <c r="I388" i="10" s="1"/>
  <c r="R388" i="10" s="1"/>
  <c r="H152" i="10"/>
  <c r="I152" i="10" s="1"/>
  <c r="R152" i="10" s="1"/>
  <c r="H153" i="10"/>
  <c r="I153" i="10" s="1"/>
  <c r="R153" i="10" s="1"/>
  <c r="H30" i="10"/>
  <c r="I30" i="10" s="1"/>
  <c r="R30" i="10" s="1"/>
  <c r="H317" i="10"/>
  <c r="I317" i="10" s="1"/>
  <c r="R317" i="10" s="1"/>
  <c r="H357" i="10"/>
  <c r="I357" i="10" s="1"/>
  <c r="R357" i="10" s="1"/>
  <c r="H358" i="10"/>
  <c r="I358" i="10" s="1"/>
  <c r="R358" i="10" s="1"/>
  <c r="H359" i="10"/>
  <c r="I359" i="10" s="1"/>
  <c r="R359" i="10" s="1"/>
  <c r="H397" i="10"/>
  <c r="I397" i="10" s="1"/>
  <c r="R397" i="10" s="1"/>
  <c r="H282" i="10"/>
  <c r="I282" i="10" s="1"/>
  <c r="R282" i="10" s="1"/>
  <c r="H184" i="10"/>
  <c r="I184" i="10" s="1"/>
  <c r="R184" i="10" s="1"/>
  <c r="H451" i="10"/>
  <c r="I451" i="10" s="1"/>
  <c r="R451" i="10" s="1"/>
  <c r="H345" i="10"/>
  <c r="I345" i="10" s="1"/>
  <c r="R345" i="10" s="1"/>
  <c r="H346" i="10"/>
  <c r="I346" i="10" s="1"/>
  <c r="R346" i="10" s="1"/>
  <c r="H347" i="10"/>
  <c r="I347" i="10" s="1"/>
  <c r="R347" i="10" s="1"/>
  <c r="H68" i="10"/>
  <c r="I68" i="10" s="1"/>
  <c r="R68" i="10" s="1"/>
  <c r="H69" i="10"/>
  <c r="I69" i="10" s="1"/>
  <c r="R69" i="10" s="1"/>
  <c r="H27" i="10"/>
  <c r="I27" i="10" s="1"/>
  <c r="R27" i="10" s="1"/>
  <c r="H76" i="10"/>
  <c r="I76" i="10" s="1"/>
  <c r="R76" i="10" s="1"/>
  <c r="H77" i="10"/>
  <c r="I77" i="10" s="1"/>
  <c r="R77" i="10" s="1"/>
  <c r="H230" i="10"/>
  <c r="I230" i="10" s="1"/>
  <c r="R230" i="10" s="1"/>
  <c r="H231" i="10"/>
  <c r="I231" i="10" s="1"/>
  <c r="R231" i="10" s="1"/>
  <c r="H393" i="10"/>
  <c r="I393" i="10" s="1"/>
  <c r="R393" i="10" s="1"/>
  <c r="H70" i="10"/>
  <c r="I70" i="10" s="1"/>
  <c r="R70" i="10" s="1"/>
  <c r="H71" i="10"/>
  <c r="I71" i="10" s="1"/>
  <c r="R71" i="10" s="1"/>
  <c r="H193" i="10"/>
  <c r="I193" i="10" s="1"/>
  <c r="R193" i="10" s="1"/>
  <c r="H319" i="10"/>
  <c r="I319" i="10" s="1"/>
  <c r="R319" i="10" s="1"/>
  <c r="H160" i="10"/>
  <c r="I160" i="10" s="1"/>
  <c r="R160" i="10" s="1"/>
  <c r="H161" i="10"/>
  <c r="I161" i="10" s="1"/>
  <c r="R161" i="10" s="1"/>
  <c r="H242" i="10"/>
  <c r="I242" i="10" s="1"/>
  <c r="R242" i="10" s="1"/>
  <c r="H243" i="10"/>
  <c r="I243" i="10" s="1"/>
  <c r="R243" i="10" s="1"/>
  <c r="H442" i="10"/>
  <c r="I442" i="10" s="1"/>
  <c r="R442" i="10" s="1"/>
  <c r="H7" i="10"/>
  <c r="I7" i="10" s="1"/>
  <c r="R7" i="10" s="1"/>
  <c r="H416" i="10"/>
  <c r="I416" i="10" s="1"/>
  <c r="R416" i="10" s="1"/>
  <c r="H417" i="10"/>
  <c r="I417" i="10" s="1"/>
  <c r="R417" i="10" s="1"/>
  <c r="H189" i="10"/>
  <c r="I189" i="10" s="1"/>
  <c r="R189" i="10" s="1"/>
  <c r="H22" i="10"/>
  <c r="I22" i="10" s="1"/>
  <c r="R22" i="10" s="1"/>
  <c r="H360" i="10"/>
  <c r="I360" i="10" s="1"/>
  <c r="R360" i="10" s="1"/>
  <c r="H162" i="10"/>
  <c r="I162" i="10" s="1"/>
  <c r="R162" i="10" s="1"/>
  <c r="H163" i="10"/>
  <c r="I163" i="10" s="1"/>
  <c r="R163" i="10" s="1"/>
  <c r="H352" i="10"/>
  <c r="I352" i="10" s="1"/>
  <c r="R352" i="10" s="1"/>
  <c r="H232" i="10"/>
  <c r="I232" i="10" s="1"/>
  <c r="R232" i="10" s="1"/>
  <c r="H233" i="10"/>
  <c r="I233" i="10" s="1"/>
  <c r="R233" i="10" s="1"/>
  <c r="H173" i="10"/>
  <c r="I173" i="10" s="1"/>
  <c r="R173" i="10" s="1"/>
  <c r="H228" i="10"/>
  <c r="I228" i="10" s="1"/>
  <c r="R228" i="10" s="1"/>
  <c r="H445" i="10"/>
  <c r="I445" i="10" s="1"/>
  <c r="R445" i="10" s="1"/>
  <c r="H191" i="10"/>
  <c r="I191" i="10" s="1"/>
  <c r="R191" i="10" s="1"/>
  <c r="H234" i="10"/>
  <c r="I234" i="10" s="1"/>
  <c r="R234" i="10" s="1"/>
  <c r="H235" i="10"/>
  <c r="I235" i="10" s="1"/>
  <c r="R235" i="10" s="1"/>
  <c r="H455" i="10"/>
  <c r="I455" i="10" s="1"/>
  <c r="R455" i="10" s="1"/>
  <c r="H309" i="10"/>
  <c r="I309" i="10" s="1"/>
  <c r="R309" i="10" s="1"/>
  <c r="H311" i="10"/>
  <c r="I311" i="10" s="1"/>
  <c r="R311" i="10" s="1"/>
  <c r="H348" i="10"/>
  <c r="I348" i="10" s="1"/>
  <c r="R348" i="10" s="1"/>
  <c r="H270" i="10"/>
  <c r="I270" i="10" s="1"/>
  <c r="R270" i="10" s="1"/>
  <c r="H175" i="10"/>
  <c r="I175" i="10" s="1"/>
  <c r="R175" i="10" s="1"/>
  <c r="H179" i="10"/>
  <c r="I179" i="10" s="1"/>
  <c r="R179" i="10" s="1"/>
  <c r="H391" i="10"/>
  <c r="I391" i="10" s="1"/>
  <c r="R391" i="10" s="1"/>
  <c r="H121" i="10"/>
  <c r="I121" i="10" s="1"/>
  <c r="R121" i="10" s="1"/>
  <c r="H190" i="10"/>
  <c r="I190" i="10" s="1"/>
  <c r="R190" i="10" s="1"/>
  <c r="H430" i="10"/>
  <c r="I430" i="10" s="1"/>
  <c r="R430" i="10" s="1"/>
  <c r="H431" i="10"/>
  <c r="I431" i="10" s="1"/>
  <c r="R431" i="10" s="1"/>
  <c r="H276" i="10"/>
  <c r="I276" i="10" s="1"/>
  <c r="R276" i="10" s="1"/>
  <c r="H66" i="10"/>
  <c r="I66" i="10" s="1"/>
  <c r="R66" i="10" s="1"/>
  <c r="H433" i="10"/>
  <c r="I433" i="10" s="1"/>
  <c r="R433" i="10" s="1"/>
  <c r="H47" i="10"/>
  <c r="I47" i="10" s="1"/>
  <c r="R47" i="10" s="1"/>
  <c r="H344" i="10"/>
  <c r="I344" i="10" s="1"/>
  <c r="R344" i="10" s="1"/>
  <c r="H31" i="10"/>
  <c r="I31" i="10" s="1"/>
  <c r="R31" i="10" s="1"/>
  <c r="H218" i="10"/>
  <c r="I218" i="10" s="1"/>
  <c r="R218" i="10" s="1"/>
  <c r="H220" i="10"/>
  <c r="I220" i="10" s="1"/>
  <c r="R220" i="10" s="1"/>
  <c r="H336" i="10"/>
  <c r="I336" i="10" s="1"/>
  <c r="R336" i="10" s="1"/>
  <c r="H283" i="10"/>
  <c r="I283" i="10" s="1"/>
  <c r="R283" i="10" s="1"/>
  <c r="H177" i="10"/>
  <c r="I177" i="10" s="1"/>
  <c r="R177" i="10" s="1"/>
  <c r="H154" i="10"/>
  <c r="I154" i="10" s="1"/>
  <c r="R154" i="10" s="1"/>
  <c r="H155" i="10"/>
  <c r="I155" i="10" s="1"/>
  <c r="R155" i="10" s="1"/>
  <c r="H48" i="10"/>
  <c r="I48" i="10" s="1"/>
  <c r="R48" i="10" s="1"/>
  <c r="H137" i="10"/>
  <c r="I137" i="10" s="1"/>
  <c r="R137" i="10" s="1"/>
  <c r="H144" i="10"/>
  <c r="I144" i="10" s="1"/>
  <c r="R144" i="10" s="1"/>
  <c r="H78" i="10"/>
  <c r="I78" i="10" s="1"/>
  <c r="R78" i="10" s="1"/>
  <c r="H79" i="10"/>
  <c r="I79" i="10" s="1"/>
  <c r="R79" i="10" s="1"/>
  <c r="H334" i="10"/>
  <c r="I334" i="10" s="1"/>
  <c r="R334" i="10" s="1"/>
  <c r="H240" i="10"/>
  <c r="I240" i="10" s="1"/>
  <c r="R240" i="10" s="1"/>
  <c r="H241" i="10"/>
  <c r="I241" i="10" s="1"/>
  <c r="R241" i="10" s="1"/>
  <c r="H213" i="10"/>
  <c r="I213" i="10" s="1"/>
  <c r="R213" i="10" s="1"/>
  <c r="H446" i="10"/>
  <c r="I446" i="10" s="1"/>
  <c r="R446" i="10" s="1"/>
  <c r="H9" i="10"/>
  <c r="I9" i="10" s="1"/>
  <c r="R9" i="10" s="1"/>
  <c r="H12" i="10"/>
  <c r="I12" i="10" s="1"/>
  <c r="R12" i="10" s="1"/>
  <c r="H266" i="10"/>
  <c r="I266" i="10" s="1"/>
  <c r="R266" i="10" s="1"/>
  <c r="H267" i="10"/>
  <c r="I267" i="10" s="1"/>
  <c r="R267" i="10" s="1"/>
  <c r="H425" i="10"/>
  <c r="I425" i="10" s="1"/>
  <c r="R425" i="10" s="1"/>
  <c r="H210" i="10"/>
  <c r="I210" i="10" s="1"/>
  <c r="R210" i="10" s="1"/>
  <c r="H36" i="10"/>
  <c r="I36" i="10" s="1"/>
  <c r="R36" i="10" s="1"/>
  <c r="H93" i="10"/>
  <c r="I93" i="10" s="1"/>
  <c r="R93" i="10" s="1"/>
  <c r="H94" i="10"/>
  <c r="I94" i="10" s="1"/>
  <c r="R94" i="10" s="1"/>
  <c r="H37" i="10"/>
  <c r="I37" i="10" s="1"/>
  <c r="R37" i="10" s="1"/>
  <c r="H130" i="10"/>
  <c r="I130" i="10" s="1"/>
  <c r="R130" i="10" s="1"/>
  <c r="H129" i="10"/>
  <c r="I129" i="10" s="1"/>
  <c r="R129" i="10" s="1"/>
  <c r="H410" i="10"/>
  <c r="I410" i="10" s="1"/>
  <c r="R410" i="10" s="1"/>
  <c r="H411" i="10"/>
  <c r="I411" i="10" s="1"/>
  <c r="R411" i="10" s="1"/>
  <c r="H316" i="10"/>
  <c r="I316" i="10" s="1"/>
  <c r="R316" i="10" s="1"/>
  <c r="H318" i="10"/>
  <c r="I318" i="10" s="1"/>
  <c r="R318" i="10" s="1"/>
  <c r="H128" i="10"/>
  <c r="I128" i="10" s="1"/>
  <c r="R128" i="10" s="1"/>
  <c r="H335" i="10"/>
  <c r="I335" i="10" s="1"/>
  <c r="R335" i="10" s="1"/>
  <c r="H268" i="10"/>
  <c r="I268" i="10" s="1"/>
  <c r="R268" i="10" s="1"/>
  <c r="H140" i="10"/>
  <c r="I140" i="10" s="1"/>
  <c r="R140" i="10" s="1"/>
  <c r="H279" i="10"/>
  <c r="I279" i="10" s="1"/>
  <c r="R279" i="10" s="1"/>
  <c r="H141" i="10"/>
  <c r="I141" i="10" s="1"/>
  <c r="R141" i="10" s="1"/>
  <c r="H368" i="10"/>
  <c r="I368" i="10" s="1"/>
  <c r="R368" i="10" s="1"/>
  <c r="H284" i="10"/>
  <c r="I284" i="10" s="1"/>
  <c r="R284" i="10" s="1"/>
  <c r="H281" i="10"/>
  <c r="I281" i="10" s="1"/>
  <c r="R281" i="10" s="1"/>
  <c r="H454" i="10"/>
  <c r="I454" i="10" s="1"/>
  <c r="R454" i="10" s="1"/>
  <c r="H382" i="10"/>
  <c r="I382" i="10" s="1"/>
  <c r="R382" i="10" s="1"/>
  <c r="H381" i="10"/>
  <c r="I381" i="10" s="1"/>
  <c r="R381" i="10" s="1"/>
  <c r="H383" i="10"/>
  <c r="I383" i="10" s="1"/>
  <c r="R383" i="10" s="1"/>
  <c r="H384" i="10"/>
  <c r="I384" i="10" s="1"/>
  <c r="R384" i="10" s="1"/>
  <c r="H337" i="10"/>
  <c r="I337" i="10" s="1"/>
  <c r="R337" i="10" s="1"/>
  <c r="H339" i="10"/>
  <c r="I339" i="10" s="1"/>
  <c r="R339" i="10" s="1"/>
  <c r="H150" i="10"/>
  <c r="I150" i="10" s="1"/>
  <c r="R150" i="10" s="1"/>
  <c r="H151" i="10"/>
  <c r="I151" i="10" s="1"/>
  <c r="R151" i="10" s="1"/>
  <c r="H252" i="10"/>
  <c r="I252" i="10" s="1"/>
  <c r="R252" i="10" s="1"/>
  <c r="H274" i="10"/>
  <c r="I274" i="10" s="1"/>
  <c r="R274" i="10" s="1"/>
  <c r="H275" i="10"/>
  <c r="I275" i="10" s="1"/>
  <c r="R275" i="10" s="1"/>
  <c r="H108" i="10"/>
  <c r="I108" i="10" s="1"/>
  <c r="R108" i="10" s="1"/>
  <c r="H338" i="10"/>
  <c r="I338" i="10" s="1"/>
  <c r="R338" i="10" s="1"/>
  <c r="H271" i="10"/>
  <c r="I271" i="10" s="1"/>
  <c r="R271" i="10" s="1"/>
  <c r="H295" i="10"/>
  <c r="I295" i="10" s="1"/>
  <c r="R295" i="10" s="1"/>
  <c r="H288" i="10"/>
  <c r="I288" i="10" s="1"/>
  <c r="R288" i="10" s="1"/>
  <c r="H291" i="10"/>
  <c r="I291" i="10" s="1"/>
  <c r="R291" i="10" s="1"/>
  <c r="H294" i="10"/>
  <c r="I294" i="10" s="1"/>
  <c r="R294" i="10" s="1"/>
  <c r="H257" i="10"/>
  <c r="I257" i="10" s="1"/>
  <c r="R257" i="10" s="1"/>
  <c r="H423" i="10"/>
  <c r="I423" i="10" s="1"/>
  <c r="R423" i="10" s="1"/>
  <c r="H264" i="10"/>
  <c r="I264" i="10" s="1"/>
  <c r="R264" i="10" s="1"/>
  <c r="H289" i="10"/>
  <c r="I289" i="10" s="1"/>
  <c r="R289" i="10" s="1"/>
  <c r="H292" i="10"/>
  <c r="I292" i="10" s="1"/>
  <c r="R292" i="10" s="1"/>
  <c r="H435" i="10"/>
  <c r="I435" i="10" s="1"/>
  <c r="R435" i="10" s="1"/>
  <c r="H41" i="10"/>
  <c r="I41" i="10" s="1"/>
  <c r="R41" i="10" s="1"/>
  <c r="H95" i="10"/>
  <c r="I95" i="10" s="1"/>
  <c r="R95" i="10" s="1"/>
  <c r="H96" i="10"/>
  <c r="I96" i="10" s="1"/>
  <c r="R96" i="10" s="1"/>
  <c r="H42" i="10"/>
  <c r="I42" i="10" s="1"/>
  <c r="R42" i="10" s="1"/>
  <c r="H131" i="10"/>
  <c r="I131" i="10" s="1"/>
  <c r="R131" i="10" s="1"/>
  <c r="H428" i="10"/>
  <c r="I428" i="10" s="1"/>
  <c r="R428" i="10" s="1"/>
  <c r="H286" i="10"/>
  <c r="I286" i="10" s="1"/>
  <c r="R286" i="10" s="1"/>
  <c r="H290" i="10"/>
  <c r="I290" i="10" s="1"/>
  <c r="R290" i="10" s="1"/>
  <c r="H87" i="10"/>
  <c r="I87" i="10" s="1"/>
  <c r="R87" i="10" s="1"/>
  <c r="H89" i="10"/>
  <c r="I89" i="10" s="1"/>
  <c r="R89" i="10" s="1"/>
  <c r="H287" i="10"/>
  <c r="I287" i="10" s="1"/>
  <c r="R287" i="10" s="1"/>
  <c r="H6" i="10"/>
  <c r="I6" i="10" s="1"/>
  <c r="R6" i="10" s="1"/>
  <c r="H424" i="10"/>
  <c r="I424" i="10" s="1"/>
  <c r="R424" i="10" s="1"/>
  <c r="H278" i="10"/>
  <c r="I278" i="10" s="1"/>
  <c r="R278" i="10" s="1"/>
  <c r="H125" i="10"/>
  <c r="I125" i="10" s="1"/>
  <c r="R125" i="10" s="1"/>
  <c r="H192" i="10"/>
  <c r="I192" i="10" s="1"/>
  <c r="R192" i="10" s="1"/>
  <c r="H206" i="10"/>
  <c r="I206" i="10" s="1"/>
  <c r="R206" i="10" s="1"/>
  <c r="H219" i="10"/>
  <c r="I219" i="10" s="1"/>
  <c r="R219" i="10" s="1"/>
  <c r="H46" i="10"/>
  <c r="I46" i="10" s="1"/>
  <c r="R46" i="10" s="1"/>
  <c r="H207" i="10"/>
  <c r="I207" i="10" s="1"/>
  <c r="R207" i="10" s="1"/>
  <c r="H340" i="10"/>
  <c r="I340" i="10" s="1"/>
  <c r="R340" i="10" s="1"/>
  <c r="H253" i="10"/>
  <c r="I253" i="10" s="1"/>
  <c r="R253" i="10" s="1"/>
  <c r="H255" i="10"/>
  <c r="I255" i="10" s="1"/>
  <c r="R255" i="10" s="1"/>
  <c r="H208" i="10"/>
  <c r="I208" i="10" s="1"/>
  <c r="R208" i="10" s="1"/>
  <c r="H164" i="10"/>
  <c r="I164" i="10" s="1"/>
  <c r="R164" i="10" s="1"/>
  <c r="H165" i="10"/>
  <c r="I165" i="10" s="1"/>
  <c r="R165" i="10" s="1"/>
  <c r="H180" i="10"/>
  <c r="I180" i="10" s="1"/>
  <c r="R180" i="10" s="1"/>
  <c r="H181" i="10"/>
  <c r="I181" i="10" s="1"/>
  <c r="R181" i="10" s="1"/>
  <c r="H67" i="10"/>
  <c r="I67" i="10" s="1"/>
  <c r="R67" i="10" s="1"/>
  <c r="H328" i="10"/>
  <c r="I328" i="10" s="1"/>
  <c r="R328" i="10" s="1"/>
  <c r="H200" i="10"/>
  <c r="I200" i="10" s="1"/>
  <c r="R200" i="10" s="1"/>
  <c r="H256" i="10"/>
  <c r="I256" i="10" s="1"/>
  <c r="R256" i="10" s="1"/>
  <c r="H205" i="10"/>
  <c r="I205" i="10" s="1"/>
  <c r="R205" i="10" s="1"/>
  <c r="H440" i="10"/>
  <c r="I440" i="10" s="1"/>
  <c r="R440" i="10" s="1"/>
  <c r="H277" i="10"/>
  <c r="I277" i="10" s="1"/>
  <c r="R277" i="10" s="1"/>
  <c r="H398" i="10"/>
  <c r="I398" i="10" s="1"/>
  <c r="R398" i="10" s="1"/>
  <c r="H399" i="10"/>
  <c r="I399" i="10" s="1"/>
  <c r="R399" i="10" s="1"/>
  <c r="H145" i="10"/>
  <c r="I145" i="10" s="1"/>
  <c r="R145" i="10" s="1"/>
  <c r="H390" i="10"/>
  <c r="I390" i="10" s="1"/>
  <c r="R390" i="10" s="1"/>
  <c r="H169" i="10"/>
  <c r="I169" i="10" s="1"/>
  <c r="R169" i="10" s="1"/>
  <c r="H432" i="10"/>
  <c r="I432" i="10" s="1"/>
  <c r="R432" i="10" s="1"/>
  <c r="H418" i="10"/>
  <c r="I418" i="10" s="1"/>
  <c r="R418" i="10" s="1"/>
  <c r="H419" i="10"/>
  <c r="I419" i="10" s="1"/>
  <c r="R419" i="10" s="1"/>
  <c r="H198" i="10"/>
  <c r="I198" i="10" s="1"/>
  <c r="R198" i="10" s="1"/>
  <c r="H199" i="10"/>
  <c r="I199" i="10" s="1"/>
  <c r="R199" i="10" s="1"/>
  <c r="H38" i="10"/>
  <c r="I38" i="10" s="1"/>
  <c r="R38" i="10" s="1"/>
  <c r="H113" i="10"/>
  <c r="I113" i="10" s="1"/>
  <c r="R113" i="10" s="1"/>
  <c r="H92" i="10"/>
  <c r="I92" i="10" s="1"/>
  <c r="R92" i="10" s="1"/>
  <c r="H447" i="10"/>
  <c r="I447" i="10" s="1"/>
  <c r="R447" i="10" s="1"/>
  <c r="H248" i="10"/>
  <c r="I248" i="10" s="1"/>
  <c r="R248" i="10" s="1"/>
  <c r="H249" i="10"/>
  <c r="I249" i="10" s="1"/>
  <c r="R249" i="10" s="1"/>
  <c r="H299" i="10"/>
  <c r="I299" i="10" s="1"/>
  <c r="R299" i="10" s="1"/>
  <c r="H11" i="10"/>
  <c r="I11" i="10" s="1"/>
  <c r="R11" i="10" s="1"/>
  <c r="H84" i="10"/>
  <c r="I84" i="10" s="1"/>
  <c r="R84" i="10" s="1"/>
  <c r="H85" i="10"/>
  <c r="I85" i="10" s="1"/>
  <c r="R85" i="10" s="1"/>
  <c r="H112" i="10"/>
  <c r="I112" i="10" s="1"/>
  <c r="R112" i="10" s="1"/>
  <c r="H327" i="10"/>
  <c r="I327" i="10" s="1"/>
  <c r="R327" i="10" s="1"/>
  <c r="H185" i="10"/>
  <c r="I185" i="10" s="1"/>
  <c r="R185" i="10" s="1"/>
  <c r="H90" i="10"/>
  <c r="I90" i="10" s="1"/>
  <c r="R90" i="10" s="1"/>
  <c r="H88" i="10"/>
  <c r="I88" i="10" s="1"/>
  <c r="R88" i="10" s="1"/>
  <c r="H434" i="10"/>
  <c r="I434" i="10" s="1"/>
  <c r="R434" i="10" s="1"/>
  <c r="H254" i="10"/>
  <c r="I254" i="10" s="1"/>
  <c r="R254" i="10" s="1"/>
  <c r="H110" i="10"/>
  <c r="I110" i="10" s="1"/>
  <c r="R110" i="10" s="1"/>
  <c r="H8" i="10"/>
  <c r="I8" i="10" s="1"/>
  <c r="R8" i="10" s="1"/>
  <c r="H171" i="10"/>
  <c r="I171" i="10" s="1"/>
  <c r="R171" i="10" s="1"/>
  <c r="H304" i="10"/>
  <c r="I304" i="10" s="1"/>
  <c r="R304" i="10" s="1"/>
  <c r="H172" i="10"/>
  <c r="I172" i="10" s="1"/>
  <c r="R172" i="10" s="1"/>
  <c r="H436" i="10"/>
  <c r="I436" i="10" s="1"/>
  <c r="R436" i="10" s="1"/>
  <c r="H297" i="10"/>
  <c r="I297" i="10" s="1"/>
  <c r="R297" i="10" s="1"/>
  <c r="H298" i="10"/>
  <c r="I298" i="10" s="1"/>
  <c r="R298" i="10" s="1"/>
  <c r="H301" i="10"/>
  <c r="I301" i="10" s="1"/>
  <c r="R301" i="10" s="1"/>
  <c r="H303" i="10"/>
  <c r="I303" i="10" s="1"/>
  <c r="R303" i="10" s="1"/>
  <c r="H55" i="10"/>
  <c r="I55" i="10" s="1"/>
  <c r="R55" i="10" s="1"/>
  <c r="H99" i="10"/>
  <c r="I99" i="10" s="1"/>
  <c r="R99" i="10" s="1"/>
  <c r="H441" i="10"/>
  <c r="I441" i="10" s="1"/>
  <c r="R441" i="10" s="1"/>
  <c r="H305" i="10"/>
  <c r="I305" i="10" s="1"/>
  <c r="R305" i="10" s="1"/>
  <c r="H307" i="10"/>
  <c r="I307" i="10" s="1"/>
  <c r="R307" i="10" s="1"/>
  <c r="H86" i="10"/>
  <c r="I86" i="10" s="1"/>
  <c r="R86" i="10" s="1"/>
  <c r="H91" i="10"/>
  <c r="I91" i="10" s="1"/>
  <c r="R91" i="10" s="1"/>
  <c r="H186" i="10"/>
  <c r="I186" i="10" s="1"/>
  <c r="R186" i="10" s="1"/>
  <c r="H300" i="10"/>
  <c r="I300" i="10" s="1"/>
  <c r="R300" i="10" s="1"/>
  <c r="H302" i="10"/>
  <c r="I302" i="10" s="1"/>
  <c r="R302" i="10" s="1"/>
  <c r="H380" i="10"/>
  <c r="I380" i="10" s="1"/>
  <c r="R380" i="10" s="1"/>
  <c r="H58" i="10"/>
  <c r="I58" i="10" s="1"/>
  <c r="R58" i="10" s="1"/>
  <c r="H250" i="10"/>
  <c r="I250" i="10" s="1"/>
  <c r="R250" i="10" s="1"/>
  <c r="H13" i="10"/>
  <c r="I13" i="10" s="1"/>
  <c r="R13" i="10" s="1"/>
  <c r="H373" i="10"/>
  <c r="I373" i="10" s="1"/>
  <c r="R373" i="10" s="1"/>
  <c r="H374" i="10"/>
  <c r="I374" i="10" s="1"/>
  <c r="R374" i="10" s="1"/>
  <c r="H98" i="10"/>
  <c r="I98" i="10" s="1"/>
  <c r="R98" i="10" s="1"/>
  <c r="H111" i="10"/>
  <c r="I111" i="10" s="1"/>
  <c r="R111" i="10" s="1"/>
  <c r="H296" i="10"/>
  <c r="I296" i="10" s="1"/>
  <c r="R296" i="10" s="1"/>
  <c r="H375" i="10"/>
  <c r="I375" i="10" s="1"/>
  <c r="R375" i="10" s="1"/>
  <c r="H170" i="10"/>
  <c r="I170" i="10" s="1"/>
  <c r="R170" i="10" s="1"/>
  <c r="H10" i="10"/>
  <c r="I10" i="10" s="1"/>
  <c r="R10" i="10" s="1"/>
  <c r="H134" i="10"/>
  <c r="I134" i="10" s="1"/>
  <c r="R134" i="10" s="1"/>
  <c r="H4" i="10"/>
  <c r="I4" i="10" s="1"/>
  <c r="R4" i="10" s="1"/>
  <c r="H439" i="10"/>
  <c r="I439" i="10" s="1"/>
  <c r="R439" i="10" s="1"/>
  <c r="H117" i="10"/>
  <c r="I117" i="10" s="1"/>
  <c r="R117" i="10" s="1"/>
  <c r="H118" i="10"/>
  <c r="I118" i="10" s="1"/>
  <c r="R118" i="10" s="1"/>
  <c r="H330" i="10"/>
  <c r="I330" i="10" s="1"/>
  <c r="R330" i="10" s="1"/>
  <c r="H44" i="10"/>
  <c r="I44" i="10" s="1"/>
  <c r="R44" i="10" s="1"/>
  <c r="H45" i="10"/>
  <c r="I45" i="10" s="1"/>
  <c r="R45" i="10" s="1"/>
  <c r="H53" i="10"/>
  <c r="I53" i="10" s="1"/>
  <c r="R53" i="10" s="1"/>
  <c r="H54" i="10"/>
  <c r="I54" i="10" s="1"/>
  <c r="R54" i="10" s="1"/>
  <c r="H132" i="10"/>
  <c r="I132" i="10" s="1"/>
  <c r="R132" i="10" s="1"/>
  <c r="H376" i="10"/>
  <c r="I376" i="10" s="1"/>
  <c r="R376" i="10" s="1"/>
  <c r="H119" i="10"/>
  <c r="I119" i="10" s="1"/>
  <c r="R119" i="10" s="1"/>
  <c r="H100" i="10"/>
  <c r="I100" i="10" s="1"/>
  <c r="R100" i="10" s="1"/>
  <c r="H5" i="10"/>
  <c r="I5" i="10" s="1"/>
  <c r="R5" i="10" s="1"/>
  <c r="H167" i="10"/>
  <c r="I167" i="10" s="1"/>
  <c r="R167" i="10" s="1"/>
  <c r="H97" i="10"/>
  <c r="I97" i="10" s="1"/>
  <c r="R97" i="10" s="1"/>
  <c r="H437" i="10"/>
  <c r="I437" i="10" s="1"/>
  <c r="R437" i="10" s="1"/>
  <c r="H438" i="10"/>
  <c r="I438" i="10" s="1"/>
  <c r="R438" i="10" s="1"/>
  <c r="H201" i="10"/>
  <c r="I201" i="10" s="1"/>
  <c r="R201" i="10" s="1"/>
  <c r="H426" i="10"/>
  <c r="I426" i="10" s="1"/>
  <c r="R426" i="10" s="1"/>
  <c r="H29" i="10"/>
  <c r="I29" i="10" s="1"/>
  <c r="R29" i="10" s="1"/>
  <c r="H120" i="10"/>
  <c r="I120" i="10" s="1"/>
  <c r="R120" i="10" s="1"/>
  <c r="H324" i="10"/>
  <c r="I324" i="10" s="1"/>
  <c r="R324" i="10" s="1"/>
  <c r="H272" i="10"/>
  <c r="I272" i="10" s="1"/>
  <c r="R272" i="10" s="1"/>
  <c r="H2" i="10"/>
  <c r="I2" i="10" s="1"/>
  <c r="R2" i="10" s="1"/>
  <c r="H273" i="10"/>
  <c r="I273" i="10" s="1"/>
  <c r="R273" i="10" s="1"/>
  <c r="H3" i="10"/>
  <c r="I3" i="10" s="1"/>
  <c r="R3" i="10" s="1"/>
  <c r="H329" i="10"/>
  <c r="I329" i="10" s="1"/>
  <c r="R329" i="10" s="1"/>
  <c r="H325" i="10"/>
  <c r="I325" i="10" s="1"/>
  <c r="R325" i="10" s="1"/>
  <c r="H326" i="10"/>
  <c r="I326" i="10" s="1"/>
  <c r="R326" i="10" s="1"/>
  <c r="H133" i="10"/>
  <c r="I133" i="10" s="1"/>
  <c r="R133" i="10" s="1"/>
  <c r="H52" i="10"/>
  <c r="I52" i="10" s="1"/>
  <c r="R52" i="10" s="1"/>
  <c r="H369" i="10"/>
  <c r="I369" i="10" s="1"/>
  <c r="R369" i="10" s="1"/>
  <c r="H126" i="8"/>
  <c r="I126" i="8" s="1"/>
  <c r="H155" i="8"/>
  <c r="I155" i="8" s="1"/>
  <c r="H192" i="8"/>
  <c r="I192" i="8" s="1"/>
  <c r="H347" i="8"/>
  <c r="I347" i="8" s="1"/>
  <c r="H194" i="8"/>
  <c r="I194" i="8" s="1"/>
  <c r="H52" i="8"/>
  <c r="I52" i="8" s="1"/>
  <c r="H39" i="8"/>
  <c r="I39" i="8" s="1"/>
  <c r="H3" i="8"/>
  <c r="I3" i="8" s="1"/>
  <c r="H128" i="8"/>
  <c r="I128" i="8" s="1"/>
  <c r="H193" i="8"/>
  <c r="I193" i="8" s="1"/>
  <c r="H208" i="8"/>
  <c r="I208" i="8" s="1"/>
  <c r="H265" i="8"/>
  <c r="I265" i="8" s="1"/>
  <c r="H268" i="8"/>
  <c r="I268" i="8" s="1"/>
  <c r="H48" i="8"/>
  <c r="I48" i="8" s="1"/>
  <c r="H49" i="8"/>
  <c r="I49" i="8" s="1"/>
  <c r="H124" i="8"/>
  <c r="I124" i="8" s="1"/>
  <c r="H125" i="8"/>
  <c r="I125" i="8" s="1"/>
  <c r="H252" i="8"/>
  <c r="I252" i="8" s="1"/>
  <c r="H38" i="8"/>
  <c r="I38" i="8" s="1"/>
  <c r="H299" i="8"/>
  <c r="I299" i="8" s="1"/>
  <c r="H100" i="8"/>
  <c r="I100" i="8" s="1"/>
  <c r="H13" i="8"/>
  <c r="I13" i="8" s="1"/>
  <c r="H56" i="8"/>
  <c r="I56" i="8" s="1"/>
  <c r="H57" i="8"/>
  <c r="I57" i="8" s="1"/>
  <c r="H14" i="8"/>
  <c r="I14" i="8" s="1"/>
  <c r="H74" i="8"/>
  <c r="I74" i="8" s="1"/>
  <c r="H260" i="8"/>
  <c r="I260" i="8" s="1"/>
  <c r="H264" i="8"/>
  <c r="I264" i="8" s="1"/>
  <c r="H207" i="8"/>
  <c r="I207" i="8" s="1"/>
  <c r="H36" i="8"/>
  <c r="I36" i="8" s="1"/>
  <c r="H37" i="8"/>
  <c r="I37" i="8" s="1"/>
  <c r="H191" i="8"/>
  <c r="I191" i="8" s="1"/>
  <c r="H220" i="8"/>
  <c r="I220" i="8" s="1"/>
  <c r="H291" i="8"/>
  <c r="I291" i="8" s="1"/>
  <c r="H296" i="8"/>
  <c r="I296" i="8" s="1"/>
  <c r="H122" i="8"/>
  <c r="I122" i="8" s="1"/>
  <c r="H123" i="8"/>
  <c r="I123" i="8" s="1"/>
  <c r="H127" i="8"/>
  <c r="I127" i="8" s="1"/>
  <c r="H186" i="8"/>
  <c r="I186" i="8" s="1"/>
  <c r="H187" i="8"/>
  <c r="I187" i="8" s="1"/>
  <c r="H97" i="8"/>
  <c r="I97" i="8" s="1"/>
  <c r="H348" i="8"/>
  <c r="I348" i="8" s="1"/>
  <c r="H270" i="8"/>
  <c r="I270" i="8" s="1"/>
  <c r="H164" i="8"/>
  <c r="I164" i="8" s="1"/>
  <c r="H8" i="8"/>
  <c r="I8" i="8" s="1"/>
  <c r="H2" i="8"/>
  <c r="I2" i="8" s="1"/>
  <c r="H303" i="8"/>
  <c r="I303" i="8" s="1"/>
  <c r="H153" i="8"/>
  <c r="I153" i="8" s="1"/>
  <c r="H154" i="8"/>
  <c r="I154" i="8" s="1"/>
  <c r="H177" i="8"/>
  <c r="I177" i="8" s="1"/>
  <c r="H271" i="8"/>
  <c r="I271" i="8" s="1"/>
  <c r="H276" i="8"/>
  <c r="I276" i="8" s="1"/>
  <c r="H235" i="8"/>
  <c r="I235" i="8" s="1"/>
  <c r="H147" i="8"/>
  <c r="I147" i="8" s="1"/>
  <c r="H148" i="8"/>
  <c r="I148" i="8" s="1"/>
  <c r="H244" i="8"/>
  <c r="I244" i="8" s="1"/>
  <c r="H212" i="8"/>
  <c r="I212" i="8" s="1"/>
  <c r="H284" i="8"/>
  <c r="I284" i="8" s="1"/>
  <c r="H286" i="8"/>
  <c r="I286" i="8" s="1"/>
  <c r="H253" i="8"/>
  <c r="I253" i="8" s="1"/>
  <c r="H29" i="8"/>
  <c r="I29" i="8" s="1"/>
  <c r="H279" i="8"/>
  <c r="I279" i="8" s="1"/>
  <c r="H214" i="8"/>
  <c r="I214" i="8" s="1"/>
  <c r="H216" i="8"/>
  <c r="I216" i="8" s="1"/>
  <c r="H129" i="8"/>
  <c r="I129" i="8" s="1"/>
  <c r="H130" i="8"/>
  <c r="I130" i="8" s="1"/>
  <c r="H133" i="8"/>
  <c r="I133" i="8" s="1"/>
  <c r="H134" i="8"/>
  <c r="I134" i="8" s="1"/>
  <c r="H305" i="8"/>
  <c r="I305" i="8" s="1"/>
  <c r="H306" i="8"/>
  <c r="I306" i="8" s="1"/>
  <c r="H132" i="8"/>
  <c r="I132" i="8" s="1"/>
  <c r="H84" i="8"/>
  <c r="I84" i="8" s="1"/>
  <c r="H85" i="8"/>
  <c r="I85" i="8" s="1"/>
  <c r="H231" i="8"/>
  <c r="I231" i="8" s="1"/>
  <c r="H237" i="8"/>
  <c r="I237" i="8" s="1"/>
  <c r="H230" i="8"/>
  <c r="I230" i="8" s="1"/>
  <c r="H226" i="8"/>
  <c r="I226" i="8" s="1"/>
  <c r="H251" i="8"/>
  <c r="I251" i="8" s="1"/>
  <c r="H304" i="8"/>
  <c r="I304" i="8" s="1"/>
  <c r="H257" i="8"/>
  <c r="I257" i="8" s="1"/>
  <c r="H249" i="8"/>
  <c r="I249" i="8" s="1"/>
  <c r="H285" i="8"/>
  <c r="I285" i="8" s="1"/>
  <c r="H139" i="8"/>
  <c r="I139" i="8" s="1"/>
  <c r="H140" i="8"/>
  <c r="I140" i="8" s="1"/>
  <c r="H288" i="8"/>
  <c r="I288" i="8" s="1"/>
  <c r="H243" i="8"/>
  <c r="I243" i="8" s="1"/>
  <c r="H175" i="8"/>
  <c r="I175" i="8" s="1"/>
  <c r="H73" i="8"/>
  <c r="I73" i="8" s="1"/>
  <c r="H227" i="8"/>
  <c r="I227" i="8" s="1"/>
  <c r="H50" i="8"/>
  <c r="I50" i="8" s="1"/>
  <c r="H51" i="8"/>
  <c r="I51" i="8" s="1"/>
  <c r="H54" i="8"/>
  <c r="I54" i="8" s="1"/>
  <c r="H94" i="8"/>
  <c r="I94" i="8" s="1"/>
  <c r="H9" i="8"/>
  <c r="I9" i="8" s="1"/>
  <c r="H165" i="8"/>
  <c r="I165" i="8" s="1"/>
  <c r="H349" i="8"/>
  <c r="I349" i="8" s="1"/>
  <c r="H225" i="8"/>
  <c r="I225" i="8" s="1"/>
  <c r="H327" i="8"/>
  <c r="I327" i="8" s="1"/>
  <c r="H329" i="8"/>
  <c r="I329" i="8" s="1"/>
  <c r="H233" i="8"/>
  <c r="I233" i="8" s="1"/>
  <c r="H53" i="8"/>
  <c r="I53" i="8" s="1"/>
  <c r="H256" i="8"/>
  <c r="I256" i="8" s="1"/>
  <c r="H108" i="8"/>
  <c r="I108" i="8" s="1"/>
  <c r="H109" i="8"/>
  <c r="I109" i="8" s="1"/>
  <c r="H311" i="8"/>
  <c r="I311" i="8" s="1"/>
  <c r="H312" i="8"/>
  <c r="I312" i="8" s="1"/>
  <c r="H293" i="8"/>
  <c r="I293" i="8" s="1"/>
  <c r="H294" i="8"/>
  <c r="I294" i="8" s="1"/>
  <c r="H42" i="8"/>
  <c r="I42" i="8" s="1"/>
  <c r="H43" i="8"/>
  <c r="I43" i="8" s="1"/>
  <c r="H229" i="8"/>
  <c r="I229" i="8" s="1"/>
  <c r="H30" i="8"/>
  <c r="I30" i="8" s="1"/>
  <c r="H70" i="8"/>
  <c r="I70" i="8" s="1"/>
  <c r="H71" i="8"/>
  <c r="I71" i="8" s="1"/>
  <c r="H31" i="8"/>
  <c r="I31" i="8" s="1"/>
  <c r="H143" i="8"/>
  <c r="I143" i="8" s="1"/>
  <c r="H144" i="8"/>
  <c r="I144" i="8" s="1"/>
  <c r="H34" i="8"/>
  <c r="I34" i="8" s="1"/>
  <c r="H35" i="8"/>
  <c r="I35" i="8" s="1"/>
  <c r="H234" i="8"/>
  <c r="I234" i="8" s="1"/>
  <c r="H236" i="8"/>
  <c r="I236" i="8" s="1"/>
  <c r="I120" i="9"/>
  <c r="R120" i="9" s="1"/>
  <c r="I160" i="9"/>
  <c r="R160" i="9" s="1"/>
  <c r="I226" i="9"/>
  <c r="R226" i="9" s="1"/>
  <c r="I249" i="9"/>
  <c r="R249" i="9" s="1"/>
  <c r="I15" i="9"/>
  <c r="R15" i="9" s="1"/>
  <c r="H25" i="9"/>
  <c r="I25" i="9" s="1"/>
  <c r="H369" i="9"/>
  <c r="I369" i="9" s="1"/>
  <c r="R369" i="9" s="1"/>
  <c r="H268" i="9"/>
  <c r="I268" i="9" s="1"/>
  <c r="R268" i="9" s="1"/>
  <c r="H181" i="9"/>
  <c r="I181" i="9" s="1"/>
  <c r="R181" i="9" s="1"/>
  <c r="H182" i="9"/>
  <c r="I182" i="9" s="1"/>
  <c r="R182" i="9" s="1"/>
  <c r="H65" i="9"/>
  <c r="I65" i="9" s="1"/>
  <c r="R65" i="9" s="1"/>
  <c r="H66" i="9"/>
  <c r="I66" i="9" s="1"/>
  <c r="R66" i="9" s="1"/>
  <c r="H2" i="9"/>
  <c r="I2" i="9" s="1"/>
  <c r="R2" i="9" s="1"/>
  <c r="H201" i="9"/>
  <c r="I201" i="9" s="1"/>
  <c r="R201" i="9" s="1"/>
  <c r="H137" i="9"/>
  <c r="I137" i="9" s="1"/>
  <c r="R137" i="9" s="1"/>
  <c r="H237" i="9"/>
  <c r="I237" i="9" s="1"/>
  <c r="R237" i="9" s="1"/>
  <c r="H238" i="9"/>
  <c r="I238" i="9" s="1"/>
  <c r="R238" i="9" s="1"/>
  <c r="H150" i="9"/>
  <c r="I150" i="9" s="1"/>
  <c r="R150" i="9" s="1"/>
  <c r="H151" i="9"/>
  <c r="I151" i="9" s="1"/>
  <c r="R151" i="9" s="1"/>
  <c r="H173" i="9"/>
  <c r="I173" i="9" s="1"/>
  <c r="R173" i="9" s="1"/>
  <c r="H174" i="9"/>
  <c r="I174" i="9" s="1"/>
  <c r="R174" i="9" s="1"/>
  <c r="H267" i="9"/>
  <c r="I267" i="9" s="1"/>
  <c r="R267" i="9" s="1"/>
  <c r="H171" i="9"/>
  <c r="I171" i="9" s="1"/>
  <c r="R171" i="9" s="1"/>
  <c r="H172" i="9"/>
  <c r="I172" i="9" s="1"/>
  <c r="R172" i="9" s="1"/>
  <c r="H227" i="9"/>
  <c r="I227" i="9" s="1"/>
  <c r="R227" i="9" s="1"/>
  <c r="H69" i="9"/>
  <c r="I69" i="9" s="1"/>
  <c r="R69" i="9" s="1"/>
  <c r="H70" i="9"/>
  <c r="I70" i="9" s="1"/>
  <c r="R70" i="9" s="1"/>
  <c r="H197" i="9"/>
  <c r="I197" i="9" s="1"/>
  <c r="R197" i="9" s="1"/>
  <c r="H380" i="9"/>
  <c r="I380" i="9" s="1"/>
  <c r="R380" i="9" s="1"/>
  <c r="H381" i="9"/>
  <c r="I381" i="9" s="1"/>
  <c r="R381" i="9" s="1"/>
  <c r="H345" i="9"/>
  <c r="I345" i="9" s="1"/>
  <c r="R345" i="9" s="1"/>
  <c r="H243" i="9"/>
  <c r="I243" i="9" s="1"/>
  <c r="R243" i="9" s="1"/>
  <c r="H244" i="9"/>
  <c r="I244" i="9" s="1"/>
  <c r="R244" i="9" s="1"/>
  <c r="H67" i="9"/>
  <c r="I67" i="9" s="1"/>
  <c r="R67" i="9" s="1"/>
  <c r="H68" i="9"/>
  <c r="I68" i="9" s="1"/>
  <c r="R68" i="9" s="1"/>
  <c r="H8" i="9"/>
  <c r="I8" i="9" s="1"/>
  <c r="R8" i="9" s="1"/>
  <c r="H115" i="9"/>
  <c r="H184" i="9"/>
  <c r="I184" i="9" s="1"/>
  <c r="R184" i="9" s="1"/>
  <c r="H204" i="9"/>
  <c r="I204" i="9" s="1"/>
  <c r="R204" i="9" s="1"/>
  <c r="H18" i="9"/>
  <c r="I18" i="9" s="1"/>
  <c r="R18" i="9" s="1"/>
  <c r="H111" i="9"/>
  <c r="I111" i="9" s="1"/>
  <c r="R111" i="9" s="1"/>
  <c r="H203" i="9"/>
  <c r="I203" i="9" s="1"/>
  <c r="R203" i="9" s="1"/>
  <c r="H112" i="9"/>
  <c r="I112" i="9" s="1"/>
  <c r="R112" i="9" s="1"/>
  <c r="H265" i="9"/>
  <c r="I265" i="9" s="1"/>
  <c r="R265" i="9" s="1"/>
  <c r="H277" i="9"/>
  <c r="I277" i="9" s="1"/>
  <c r="H363" i="9"/>
  <c r="I363" i="9" s="1"/>
  <c r="R363" i="9" s="1"/>
  <c r="H158" i="9"/>
  <c r="I158" i="9" s="1"/>
  <c r="R158" i="9" s="1"/>
  <c r="H110" i="9"/>
  <c r="I110" i="9" s="1"/>
  <c r="R110" i="9" s="1"/>
  <c r="H362" i="9"/>
  <c r="I362" i="9" s="1"/>
  <c r="R362" i="9" s="1"/>
  <c r="H215" i="9"/>
  <c r="I215" i="9" s="1"/>
  <c r="R215" i="9" s="1"/>
  <c r="H183" i="9"/>
  <c r="I183" i="9" s="1"/>
  <c r="R183" i="9" s="1"/>
  <c r="H3" i="9"/>
  <c r="I3" i="9" s="1"/>
  <c r="R3" i="9" s="1"/>
  <c r="H6" i="9"/>
  <c r="I6" i="9" s="1"/>
  <c r="R6" i="9" s="1"/>
  <c r="H194" i="9"/>
  <c r="I194" i="9" s="1"/>
  <c r="R194" i="9" s="1"/>
  <c r="H193" i="9"/>
  <c r="I193" i="9" s="1"/>
  <c r="R193" i="9" s="1"/>
  <c r="H191" i="9"/>
  <c r="I191" i="9" s="1"/>
  <c r="R191" i="9" s="1"/>
  <c r="H192" i="9"/>
  <c r="I192" i="9" s="1"/>
  <c r="R192" i="9" s="1"/>
  <c r="H4" i="9"/>
  <c r="I4" i="9" s="1"/>
  <c r="R4" i="9" s="1"/>
  <c r="H5" i="9"/>
  <c r="I5" i="9" s="1"/>
  <c r="R5" i="9" s="1"/>
  <c r="H10" i="9"/>
  <c r="I10" i="9" s="1"/>
  <c r="R10" i="9" s="1"/>
  <c r="I12" i="9"/>
  <c r="R12" i="9" s="1"/>
  <c r="H23" i="9"/>
  <c r="I23" i="9" s="1"/>
  <c r="R23" i="9" s="1"/>
  <c r="H21" i="9"/>
  <c r="I21" i="9" s="1"/>
  <c r="R21" i="9" s="1"/>
  <c r="H26" i="9"/>
  <c r="I26" i="9" s="1"/>
  <c r="R26" i="9" s="1"/>
  <c r="H28" i="9"/>
  <c r="I28" i="9" s="1"/>
  <c r="R28" i="9" s="1"/>
  <c r="H29" i="9"/>
  <c r="I29" i="9" s="1"/>
  <c r="R29" i="9" s="1"/>
  <c r="H32" i="9"/>
  <c r="I32" i="9" s="1"/>
  <c r="R32" i="9" s="1"/>
  <c r="H122" i="9"/>
  <c r="I122" i="9" s="1"/>
  <c r="R122" i="9" s="1"/>
  <c r="H51" i="9"/>
  <c r="I51" i="9" s="1"/>
  <c r="R51" i="9" s="1"/>
  <c r="H128" i="9"/>
  <c r="I128" i="9" s="1"/>
  <c r="R128" i="9" s="1"/>
  <c r="H95" i="9"/>
  <c r="I95" i="9" s="1"/>
  <c r="R95" i="9" s="1"/>
  <c r="H96" i="9"/>
  <c r="I96" i="9" s="1"/>
  <c r="R96" i="9" s="1"/>
  <c r="H52" i="9"/>
  <c r="I52" i="9" s="1"/>
  <c r="R52" i="9" s="1"/>
  <c r="H42" i="9"/>
  <c r="I42" i="9" s="1"/>
  <c r="R42" i="9" s="1"/>
  <c r="H49" i="9"/>
  <c r="I49" i="9" s="1"/>
  <c r="R49" i="9" s="1"/>
  <c r="H94" i="9"/>
  <c r="I94" i="9" s="1"/>
  <c r="R94" i="9" s="1"/>
  <c r="H50" i="9"/>
  <c r="I50" i="9" s="1"/>
  <c r="R50" i="9" s="1"/>
  <c r="H131" i="9"/>
  <c r="I131" i="9" s="1"/>
  <c r="R131" i="9" s="1"/>
  <c r="H41" i="9"/>
  <c r="I41" i="9" s="1"/>
  <c r="R41" i="9" s="1"/>
  <c r="H83" i="9"/>
  <c r="I83" i="9" s="1"/>
  <c r="R83" i="9" s="1"/>
  <c r="H84" i="9"/>
  <c r="I84" i="9" s="1"/>
  <c r="R84" i="9" s="1"/>
  <c r="H126" i="9"/>
  <c r="I126" i="9" s="1"/>
  <c r="R126" i="9" s="1"/>
  <c r="H127" i="9"/>
  <c r="I127" i="9" s="1"/>
  <c r="R127" i="9" s="1"/>
  <c r="H132" i="9"/>
  <c r="I132" i="9" s="1"/>
  <c r="R132" i="9" s="1"/>
  <c r="H33" i="9"/>
  <c r="I33" i="9" s="1"/>
  <c r="R33" i="9" s="1"/>
  <c r="H79" i="9"/>
  <c r="I79" i="9" s="1"/>
  <c r="R79" i="9" s="1"/>
  <c r="H80" i="9"/>
  <c r="I80" i="9" s="1"/>
  <c r="R80" i="9" s="1"/>
  <c r="H34" i="9"/>
  <c r="I34" i="9" s="1"/>
  <c r="R34" i="9" s="1"/>
  <c r="H123" i="9"/>
  <c r="I123" i="9" s="1"/>
  <c r="R123" i="9" s="1"/>
  <c r="H136" i="9"/>
  <c r="I136" i="9" s="1"/>
  <c r="R136" i="9" s="1"/>
  <c r="H134" i="9"/>
  <c r="I134" i="9" s="1"/>
  <c r="R134" i="9" s="1"/>
  <c r="H36" i="9"/>
  <c r="I36" i="9" s="1"/>
  <c r="R36" i="9" s="1"/>
  <c r="H38" i="9"/>
  <c r="I38" i="9" s="1"/>
  <c r="R38" i="9" s="1"/>
  <c r="H40" i="9"/>
  <c r="I40" i="9" s="1"/>
  <c r="R40" i="9" s="1"/>
  <c r="H45" i="9"/>
  <c r="I45" i="9" s="1"/>
  <c r="R45" i="9" s="1"/>
  <c r="H89" i="9"/>
  <c r="I89" i="9" s="1"/>
  <c r="R89" i="9" s="1"/>
  <c r="H90" i="9"/>
  <c r="I90" i="9" s="1"/>
  <c r="R90" i="9" s="1"/>
  <c r="H46" i="9"/>
  <c r="I46" i="9" s="1"/>
  <c r="R46" i="9" s="1"/>
  <c r="H43" i="9"/>
  <c r="I43" i="9" s="1"/>
  <c r="R43" i="9" s="1"/>
  <c r="H86" i="9"/>
  <c r="I86" i="9" s="1"/>
  <c r="R86" i="9" s="1"/>
  <c r="H87" i="9"/>
  <c r="I87" i="9" s="1"/>
  <c r="R87" i="9" s="1"/>
  <c r="H44" i="9"/>
  <c r="I44" i="9" s="1"/>
  <c r="R44" i="9" s="1"/>
  <c r="H47" i="9"/>
  <c r="I47" i="9" s="1"/>
  <c r="R47" i="9" s="1"/>
  <c r="H91" i="9"/>
  <c r="I91" i="9" s="1"/>
  <c r="R91" i="9" s="1"/>
  <c r="H92" i="9"/>
  <c r="I92" i="9" s="1"/>
  <c r="R92" i="9" s="1"/>
  <c r="H93" i="9"/>
  <c r="I93" i="9" s="1"/>
  <c r="R93" i="9" s="1"/>
  <c r="H48" i="9"/>
  <c r="I48" i="9" s="1"/>
  <c r="R48" i="9" s="1"/>
  <c r="H85" i="9"/>
  <c r="I85" i="9" s="1"/>
  <c r="R85" i="9" s="1"/>
  <c r="H135" i="9"/>
  <c r="I135" i="9" s="1"/>
  <c r="R135" i="9" s="1"/>
  <c r="H35" i="9"/>
  <c r="I35" i="9" s="1"/>
  <c r="R35" i="9" s="1"/>
  <c r="H81" i="9"/>
  <c r="I81" i="9" s="1"/>
  <c r="R81" i="9" s="1"/>
  <c r="H82" i="9"/>
  <c r="I82" i="9" s="1"/>
  <c r="R82" i="9" s="1"/>
  <c r="H37" i="9"/>
  <c r="I37" i="9" s="1"/>
  <c r="R37" i="9" s="1"/>
  <c r="H125" i="9"/>
  <c r="I125" i="9" s="1"/>
  <c r="R125" i="9" s="1"/>
  <c r="H97" i="9"/>
  <c r="I97" i="9" s="1"/>
  <c r="R97" i="9" s="1"/>
  <c r="H98" i="9"/>
  <c r="I98" i="9" s="1"/>
  <c r="R98" i="9" s="1"/>
  <c r="H99" i="9"/>
  <c r="I99" i="9" s="1"/>
  <c r="R99" i="9" s="1"/>
  <c r="H133" i="9"/>
  <c r="I133" i="9" s="1"/>
  <c r="R133" i="9" s="1"/>
  <c r="H54" i="9"/>
  <c r="I54" i="9" s="1"/>
  <c r="R54" i="9" s="1"/>
  <c r="H88" i="9"/>
  <c r="I88" i="9" s="1"/>
  <c r="R88" i="9" s="1"/>
  <c r="H39" i="9"/>
  <c r="I39" i="9" s="1"/>
  <c r="R39" i="9" s="1"/>
  <c r="H55" i="9"/>
  <c r="I55" i="9" s="1"/>
  <c r="R55" i="9" s="1"/>
  <c r="H56" i="9"/>
  <c r="I56" i="9" s="1"/>
  <c r="R56" i="9" s="1"/>
  <c r="H75" i="9"/>
  <c r="I75" i="9" s="1"/>
  <c r="R75" i="9" s="1"/>
  <c r="H76" i="9"/>
  <c r="I76" i="9" s="1"/>
  <c r="R76" i="9" s="1"/>
  <c r="H61" i="9"/>
  <c r="I61" i="9" s="1"/>
  <c r="R61" i="9" s="1"/>
  <c r="H62" i="9"/>
  <c r="I62" i="9" s="1"/>
  <c r="R62" i="9" s="1"/>
  <c r="H113" i="9"/>
  <c r="I113" i="9" s="1"/>
  <c r="R113" i="9" s="1"/>
  <c r="H108" i="9"/>
  <c r="I108" i="9" s="1"/>
  <c r="R108" i="9" s="1"/>
  <c r="H106" i="9"/>
  <c r="I106" i="9" s="1"/>
  <c r="R106" i="9" s="1"/>
  <c r="H109" i="9"/>
  <c r="I109" i="9" s="1"/>
  <c r="R109" i="9" s="1"/>
  <c r="H105" i="9"/>
  <c r="I105" i="9" s="1"/>
  <c r="R105" i="9" s="1"/>
  <c r="H121" i="9"/>
  <c r="I121" i="9" s="1"/>
  <c r="R121" i="9" s="1"/>
  <c r="H140" i="9"/>
  <c r="I140" i="9" s="1"/>
  <c r="R140" i="9" s="1"/>
  <c r="H142" i="9"/>
  <c r="I142" i="9" s="1"/>
  <c r="R142" i="9" s="1"/>
  <c r="H148" i="9"/>
  <c r="I148" i="9" s="1"/>
  <c r="R148" i="9" s="1"/>
  <c r="H149" i="9"/>
  <c r="I149" i="9" s="1"/>
  <c r="R149" i="9" s="1"/>
  <c r="H152" i="9"/>
  <c r="I152" i="9" s="1"/>
  <c r="R152" i="9" s="1"/>
  <c r="H153" i="9"/>
  <c r="I153" i="9" s="1"/>
  <c r="R153" i="9" s="1"/>
  <c r="H144" i="9"/>
  <c r="I144" i="9" s="1"/>
  <c r="R144" i="9" s="1"/>
  <c r="H145" i="9"/>
  <c r="I145" i="9" s="1"/>
  <c r="R145" i="9" s="1"/>
  <c r="H156" i="9"/>
  <c r="I156" i="9" s="1"/>
  <c r="R156" i="9" s="1"/>
  <c r="H157" i="9"/>
  <c r="I157" i="9" s="1"/>
  <c r="R157" i="9" s="1"/>
  <c r="H146" i="9"/>
  <c r="I146" i="9" s="1"/>
  <c r="R146" i="9" s="1"/>
  <c r="H147" i="9"/>
  <c r="I147" i="9" s="1"/>
  <c r="R147" i="9" s="1"/>
  <c r="H154" i="9"/>
  <c r="I154" i="9" s="1"/>
  <c r="R154" i="9" s="1"/>
  <c r="H155" i="9"/>
  <c r="I155" i="9" s="1"/>
  <c r="R155" i="9" s="1"/>
  <c r="H159" i="9"/>
  <c r="I159" i="9" s="1"/>
  <c r="R159" i="9" s="1"/>
  <c r="H175" i="9"/>
  <c r="I175" i="9" s="1"/>
  <c r="R175" i="9" s="1"/>
  <c r="H176" i="9"/>
  <c r="I176" i="9" s="1"/>
  <c r="R176" i="9" s="1"/>
  <c r="H177" i="9"/>
  <c r="I177" i="9" s="1"/>
  <c r="R177" i="9" s="1"/>
  <c r="H178" i="9"/>
  <c r="I178" i="9" s="1"/>
  <c r="R178" i="9" s="1"/>
  <c r="H169" i="9"/>
  <c r="I169" i="9" s="1"/>
  <c r="R169" i="9" s="1"/>
  <c r="H170" i="9"/>
  <c r="I170" i="9" s="1"/>
  <c r="R170" i="9" s="1"/>
  <c r="H200" i="9"/>
  <c r="I200" i="9" s="1"/>
  <c r="R200" i="9" s="1"/>
  <c r="H195" i="9"/>
  <c r="I195" i="9" s="1"/>
  <c r="R195" i="9" s="1"/>
  <c r="H199" i="9"/>
  <c r="I199" i="9" s="1"/>
  <c r="R199" i="9" s="1"/>
  <c r="H205" i="9"/>
  <c r="I205" i="9" s="1"/>
  <c r="R205" i="9" s="1"/>
  <c r="H206" i="9"/>
  <c r="I206" i="9" s="1"/>
  <c r="R206" i="9" s="1"/>
  <c r="H196" i="9"/>
  <c r="I196" i="9" s="1"/>
  <c r="R196" i="9" s="1"/>
  <c r="H216" i="9"/>
  <c r="I216" i="9" s="1"/>
  <c r="R216" i="9" s="1"/>
  <c r="H229" i="9"/>
  <c r="I229" i="9" s="1"/>
  <c r="R229" i="9" s="1"/>
  <c r="H217" i="9"/>
  <c r="I217" i="9" s="1"/>
  <c r="R217" i="9" s="1"/>
  <c r="H218" i="9"/>
  <c r="I218" i="9" s="1"/>
  <c r="R218" i="9" s="1"/>
  <c r="H230" i="9"/>
  <c r="I230" i="9" s="1"/>
  <c r="R230" i="9" s="1"/>
  <c r="H228" i="9"/>
  <c r="I228" i="9" s="1"/>
  <c r="R228" i="9" s="1"/>
  <c r="H245" i="9"/>
  <c r="I245" i="9" s="1"/>
  <c r="R245" i="9" s="1"/>
  <c r="H246" i="9"/>
  <c r="I246" i="9" s="1"/>
  <c r="R246" i="9" s="1"/>
  <c r="H241" i="9"/>
  <c r="I241" i="9" s="1"/>
  <c r="R241" i="9" s="1"/>
  <c r="H242" i="9"/>
  <c r="I242" i="9" s="1"/>
  <c r="R242" i="9" s="1"/>
  <c r="H231" i="9"/>
  <c r="I231" i="9" s="1"/>
  <c r="R231" i="9" s="1"/>
  <c r="H232" i="9"/>
  <c r="I232" i="9" s="1"/>
  <c r="R232" i="9" s="1"/>
  <c r="H239" i="9"/>
  <c r="I239" i="9" s="1"/>
  <c r="R239" i="9" s="1"/>
  <c r="H240" i="9"/>
  <c r="I240" i="9" s="1"/>
  <c r="R240" i="9" s="1"/>
  <c r="H247" i="9"/>
  <c r="I247" i="9" s="1"/>
  <c r="R247" i="9" s="1"/>
  <c r="H248" i="9"/>
  <c r="I248" i="9" s="1"/>
  <c r="R248" i="9" s="1"/>
  <c r="H233" i="9"/>
  <c r="I233" i="9" s="1"/>
  <c r="R233" i="9" s="1"/>
  <c r="H234" i="9"/>
  <c r="I234" i="9" s="1"/>
  <c r="R234" i="9" s="1"/>
  <c r="H260" i="9"/>
  <c r="I260" i="9" s="1"/>
  <c r="R260" i="9" s="1"/>
  <c r="H261" i="9"/>
  <c r="I261" i="9" s="1"/>
  <c r="R261" i="9" s="1"/>
  <c r="H254" i="9"/>
  <c r="I254" i="9" s="1"/>
  <c r="R254" i="9" s="1"/>
  <c r="H255" i="9"/>
  <c r="I255" i="9" s="1"/>
  <c r="R255" i="9" s="1"/>
  <c r="H256" i="9"/>
  <c r="I256" i="9" s="1"/>
  <c r="R256" i="9" s="1"/>
  <c r="H269" i="9"/>
  <c r="I269" i="9" s="1"/>
  <c r="R269" i="9" s="1"/>
  <c r="H270" i="9"/>
  <c r="I270" i="9" s="1"/>
  <c r="R270" i="9" s="1"/>
  <c r="H257" i="9"/>
  <c r="I257" i="9" s="1"/>
  <c r="R257" i="9" s="1"/>
  <c r="H258" i="9"/>
  <c r="I258" i="9" s="1"/>
  <c r="R258" i="9" s="1"/>
  <c r="H259" i="9"/>
  <c r="I259" i="9" s="1"/>
  <c r="R259" i="9" s="1"/>
  <c r="H299" i="9"/>
  <c r="I299" i="9" s="1"/>
  <c r="R299" i="9" s="1"/>
  <c r="H290" i="9"/>
  <c r="I290" i="9" s="1"/>
  <c r="R290" i="9" s="1"/>
  <c r="H275" i="9"/>
  <c r="I275" i="9" s="1"/>
  <c r="R275" i="9" s="1"/>
  <c r="H283" i="9"/>
  <c r="I283" i="9" s="1"/>
  <c r="R283" i="9" s="1"/>
  <c r="H285" i="9"/>
  <c r="I285" i="9" s="1"/>
  <c r="R285" i="9" s="1"/>
  <c r="H281" i="9"/>
  <c r="I281" i="9" s="1"/>
  <c r="R281" i="9" s="1"/>
  <c r="H282" i="9"/>
  <c r="I282" i="9" s="1"/>
  <c r="R282" i="9" s="1"/>
  <c r="H286" i="9"/>
  <c r="I286" i="9" s="1"/>
  <c r="R286" i="9" s="1"/>
  <c r="H288" i="9"/>
  <c r="I288" i="9" s="1"/>
  <c r="R288" i="9" s="1"/>
  <c r="H303" i="9"/>
  <c r="I303" i="9" s="1"/>
  <c r="R303" i="9" s="1"/>
  <c r="H304" i="9"/>
  <c r="I304" i="9" s="1"/>
  <c r="R304" i="9" s="1"/>
  <c r="H316" i="9"/>
  <c r="I316" i="9" s="1"/>
  <c r="R316" i="9" s="1"/>
  <c r="H313" i="9"/>
  <c r="I313" i="9" s="1"/>
  <c r="R313" i="9" s="1"/>
  <c r="H312" i="9"/>
  <c r="I312" i="9" s="1"/>
  <c r="R312" i="9" s="1"/>
  <c r="H315" i="9"/>
  <c r="I315" i="9" s="1"/>
  <c r="R315" i="9" s="1"/>
  <c r="H311" i="9"/>
  <c r="I311" i="9" s="1"/>
  <c r="R311" i="9" s="1"/>
  <c r="H308" i="9"/>
  <c r="I308" i="9" s="1"/>
  <c r="R308" i="9" s="1"/>
  <c r="H310" i="9"/>
  <c r="I310" i="9" s="1"/>
  <c r="R310" i="9" s="1"/>
  <c r="H307" i="9"/>
  <c r="I307" i="9" s="1"/>
  <c r="R307" i="9" s="1"/>
  <c r="H306" i="9"/>
  <c r="I306" i="9" s="1"/>
  <c r="R306" i="9" s="1"/>
  <c r="H309" i="9"/>
  <c r="I309" i="9" s="1"/>
  <c r="R309" i="9" s="1"/>
  <c r="H305" i="9"/>
  <c r="I305" i="9" s="1"/>
  <c r="R305" i="9" s="1"/>
  <c r="H353" i="9"/>
  <c r="I353" i="9" s="1"/>
  <c r="R353" i="9" s="1"/>
  <c r="H338" i="9"/>
  <c r="I338" i="9" s="1"/>
  <c r="R338" i="9" s="1"/>
  <c r="H339" i="9"/>
  <c r="I339" i="9" s="1"/>
  <c r="R339" i="9" s="1"/>
  <c r="H340" i="9"/>
  <c r="I340" i="9" s="1"/>
  <c r="R340" i="9" s="1"/>
  <c r="H325" i="9"/>
  <c r="I325" i="9" s="1"/>
  <c r="R325" i="9" s="1"/>
  <c r="H326" i="9"/>
  <c r="I326" i="9" s="1"/>
  <c r="R326" i="9" s="1"/>
  <c r="H327" i="9"/>
  <c r="I327" i="9" s="1"/>
  <c r="R327" i="9" s="1"/>
  <c r="H317" i="9"/>
  <c r="I317" i="9" s="1"/>
  <c r="R317" i="9" s="1"/>
  <c r="H318" i="9"/>
  <c r="I318" i="9" s="1"/>
  <c r="R318" i="9" s="1"/>
  <c r="H319" i="9"/>
  <c r="I319" i="9" s="1"/>
  <c r="R319" i="9" s="1"/>
  <c r="H320" i="9"/>
  <c r="I320" i="9" s="1"/>
  <c r="R320" i="9" s="1"/>
  <c r="H341" i="9"/>
  <c r="I341" i="9" s="1"/>
  <c r="R341" i="9" s="1"/>
  <c r="H328" i="9"/>
  <c r="I328" i="9" s="1"/>
  <c r="R328" i="9" s="1"/>
  <c r="H350" i="9"/>
  <c r="I350" i="9" s="1"/>
  <c r="R350" i="9" s="1"/>
  <c r="H351" i="9"/>
  <c r="I351" i="9" s="1"/>
  <c r="R351" i="9" s="1"/>
  <c r="H352" i="9"/>
  <c r="I352" i="9" s="1"/>
  <c r="R352" i="9" s="1"/>
  <c r="H329" i="9"/>
  <c r="I329" i="9" s="1"/>
  <c r="R329" i="9" s="1"/>
  <c r="H330" i="9"/>
  <c r="I330" i="9" s="1"/>
  <c r="R330" i="9" s="1"/>
  <c r="H331" i="9"/>
  <c r="I331" i="9" s="1"/>
  <c r="R331" i="9" s="1"/>
  <c r="H321" i="9"/>
  <c r="I321" i="9" s="1"/>
  <c r="R321" i="9" s="1"/>
  <c r="H322" i="9"/>
  <c r="I322" i="9" s="1"/>
  <c r="R322" i="9" s="1"/>
  <c r="H323" i="9"/>
  <c r="I323" i="9" s="1"/>
  <c r="R323" i="9" s="1"/>
  <c r="H332" i="9"/>
  <c r="I332" i="9" s="1"/>
  <c r="R332" i="9" s="1"/>
  <c r="H324" i="9"/>
  <c r="I324" i="9" s="1"/>
  <c r="R324" i="9" s="1"/>
  <c r="H358" i="9"/>
  <c r="I358" i="9" s="1"/>
  <c r="R358" i="9" s="1"/>
  <c r="H374" i="9"/>
  <c r="I374" i="9" s="1"/>
  <c r="R374" i="9" s="1"/>
  <c r="H375" i="9"/>
  <c r="I375" i="9" s="1"/>
  <c r="R375" i="9" s="1"/>
  <c r="H376" i="9"/>
  <c r="I376" i="9" s="1"/>
  <c r="R376" i="9" s="1"/>
  <c r="H377" i="9"/>
  <c r="I377" i="9" s="1"/>
  <c r="R377" i="9" s="1"/>
  <c r="H378" i="9"/>
  <c r="I378" i="9" s="1"/>
  <c r="R378" i="9" s="1"/>
  <c r="H379" i="9"/>
  <c r="I379" i="9" s="1"/>
  <c r="R379" i="9" s="1"/>
  <c r="H372" i="9"/>
  <c r="I372" i="9" s="1"/>
  <c r="R372" i="9" s="1"/>
  <c r="H373" i="9"/>
  <c r="I373" i="9" s="1"/>
  <c r="R373" i="9" s="1"/>
  <c r="H388" i="9"/>
  <c r="I388" i="9" s="1"/>
  <c r="R388" i="9" s="1"/>
  <c r="H389" i="9"/>
  <c r="I389" i="9" s="1"/>
  <c r="R389" i="9" s="1"/>
  <c r="H391" i="9"/>
  <c r="I391" i="9" s="1"/>
  <c r="R391" i="9" s="1"/>
  <c r="H101" i="9"/>
  <c r="I101" i="9" s="1"/>
  <c r="R101" i="9" s="1"/>
  <c r="H209" i="9"/>
  <c r="I209" i="9" s="1"/>
  <c r="R209" i="9" s="1"/>
  <c r="H210" i="9"/>
  <c r="I210" i="9" s="1"/>
  <c r="R210" i="9" s="1"/>
  <c r="H211" i="9"/>
  <c r="I211" i="9" s="1"/>
  <c r="R211" i="9" s="1"/>
  <c r="H390" i="9"/>
  <c r="I390" i="9" s="1"/>
  <c r="R390" i="9" s="1"/>
  <c r="H212" i="9"/>
  <c r="I212" i="9" s="1"/>
  <c r="R212" i="9" s="1"/>
  <c r="H103" i="9"/>
  <c r="I103" i="9" s="1"/>
  <c r="R103" i="9" s="1"/>
  <c r="H393" i="9"/>
  <c r="I393" i="9" s="1"/>
  <c r="R393" i="9" s="1"/>
  <c r="H104" i="9"/>
  <c r="I104" i="9" s="1"/>
  <c r="R104" i="9" s="1"/>
  <c r="H394" i="9"/>
  <c r="I394" i="9" s="1"/>
  <c r="R394" i="9" s="1"/>
  <c r="H100" i="9"/>
  <c r="I100" i="9" s="1"/>
  <c r="R100" i="9" s="1"/>
  <c r="H213" i="9"/>
  <c r="I213" i="9" s="1"/>
  <c r="R213" i="9" s="1"/>
  <c r="H59" i="9"/>
  <c r="I59" i="9" s="1"/>
  <c r="R59" i="9" s="1"/>
  <c r="H60" i="9"/>
  <c r="I60" i="9" s="1"/>
  <c r="R60" i="9" s="1"/>
  <c r="H395" i="9"/>
  <c r="I395" i="9" s="1"/>
  <c r="R395" i="9" s="1"/>
  <c r="H84" i="11"/>
  <c r="I84" i="11" s="1"/>
  <c r="R84" i="11" s="1"/>
  <c r="I160" i="12"/>
  <c r="R160" i="12" s="1"/>
  <c r="H2" i="12"/>
  <c r="I2" i="12" s="1"/>
  <c r="R2" i="12" s="1"/>
  <c r="H102" i="13"/>
  <c r="H100" i="13"/>
  <c r="I100" i="13" s="1"/>
  <c r="R100" i="13" s="1"/>
  <c r="H101" i="13"/>
  <c r="I101" i="13" s="1"/>
  <c r="R101" i="13" s="1"/>
  <c r="H137" i="13"/>
  <c r="I137" i="13" s="1"/>
  <c r="R137" i="13" s="1"/>
  <c r="H136" i="13"/>
  <c r="I136" i="13" s="1"/>
  <c r="R136" i="13" s="1"/>
  <c r="H142" i="13"/>
  <c r="H4" i="13"/>
  <c r="I4" i="13" s="1"/>
  <c r="R4" i="13" s="1"/>
  <c r="H3" i="13"/>
  <c r="I3" i="13" s="1"/>
  <c r="R3" i="13" s="1"/>
  <c r="H10" i="13"/>
  <c r="I10" i="13" s="1"/>
  <c r="R10" i="13" s="1"/>
  <c r="H149" i="13"/>
  <c r="H13" i="13"/>
  <c r="H14" i="13"/>
  <c r="H44" i="13"/>
  <c r="I44" i="13" s="1"/>
  <c r="R44" i="13" s="1"/>
  <c r="H151" i="13"/>
  <c r="I151" i="13" s="1"/>
  <c r="R151" i="13" s="1"/>
  <c r="H42" i="13"/>
  <c r="I42" i="13" s="1"/>
  <c r="R42" i="13" s="1"/>
  <c r="H43" i="13"/>
  <c r="I43" i="13" s="1"/>
  <c r="R43" i="13" s="1"/>
  <c r="H11" i="13"/>
  <c r="I11" i="13" s="1"/>
  <c r="R11" i="13" s="1"/>
  <c r="H129" i="13"/>
  <c r="H130" i="13"/>
  <c r="I130" i="13" s="1"/>
  <c r="R130" i="13" s="1"/>
  <c r="H140" i="13"/>
  <c r="I140" i="13" s="1"/>
  <c r="R140" i="13" s="1"/>
  <c r="H141" i="13"/>
  <c r="I141" i="13" s="1"/>
  <c r="R141" i="13" s="1"/>
  <c r="H150" i="13"/>
  <c r="I150" i="13" s="1"/>
  <c r="R150" i="13" s="1"/>
  <c r="H152" i="13"/>
  <c r="I152" i="13" s="1"/>
  <c r="R152" i="13" s="1"/>
  <c r="H31" i="13"/>
  <c r="I31" i="13" s="1"/>
  <c r="R31" i="13" s="1"/>
  <c r="H9" i="13"/>
  <c r="I9" i="13" s="1"/>
  <c r="R9" i="13" s="1"/>
  <c r="H7" i="13"/>
  <c r="I7" i="13" s="1"/>
  <c r="R7" i="13" s="1"/>
  <c r="H8" i="13"/>
  <c r="I8" i="13" s="1"/>
  <c r="R8" i="13" s="1"/>
  <c r="H34" i="13"/>
  <c r="I34" i="13" s="1"/>
  <c r="R34" i="13" s="1"/>
  <c r="H22" i="13"/>
  <c r="I22" i="13" s="1"/>
  <c r="R22" i="13" s="1"/>
  <c r="H23" i="13"/>
  <c r="I23" i="13" s="1"/>
  <c r="R23" i="13" s="1"/>
  <c r="H29" i="13"/>
  <c r="I29" i="13" s="1"/>
  <c r="R29" i="13" s="1"/>
  <c r="H30" i="13"/>
  <c r="I30" i="13" s="1"/>
  <c r="R30" i="13" s="1"/>
  <c r="H71" i="13"/>
  <c r="I71" i="13" s="1"/>
  <c r="R71" i="13" s="1"/>
  <c r="H70" i="13"/>
  <c r="I70" i="13" s="1"/>
  <c r="R70" i="13" s="1"/>
  <c r="H24" i="13"/>
  <c r="I24" i="13" s="1"/>
  <c r="R24" i="13" s="1"/>
  <c r="H32" i="13"/>
  <c r="I32" i="13" s="1"/>
  <c r="R32" i="13" s="1"/>
  <c r="H33" i="13"/>
  <c r="I33" i="13" s="1"/>
  <c r="R33" i="13" s="1"/>
  <c r="H65" i="13"/>
  <c r="I65" i="13" s="1"/>
  <c r="R65" i="13" s="1"/>
  <c r="H66" i="13"/>
  <c r="I66" i="13" s="1"/>
  <c r="R66" i="13" s="1"/>
  <c r="H67" i="13"/>
  <c r="I67" i="13" s="1"/>
  <c r="R67" i="13" s="1"/>
  <c r="H56" i="13"/>
  <c r="I56" i="13" s="1"/>
  <c r="R56" i="13" s="1"/>
  <c r="H62" i="13"/>
  <c r="I62" i="13" s="1"/>
  <c r="R62" i="13" s="1"/>
  <c r="H64" i="13"/>
  <c r="I64" i="13" s="1"/>
  <c r="R64" i="13" s="1"/>
  <c r="H57" i="13"/>
  <c r="I57" i="13" s="1"/>
  <c r="R57" i="13" s="1"/>
  <c r="H58" i="13"/>
  <c r="I58" i="13" s="1"/>
  <c r="R58" i="13" s="1"/>
  <c r="H97" i="13"/>
  <c r="I97" i="13" s="1"/>
  <c r="R97" i="13" s="1"/>
  <c r="H98" i="13"/>
  <c r="I98" i="13" s="1"/>
  <c r="R98" i="13" s="1"/>
  <c r="H63" i="13"/>
  <c r="I63" i="13" s="1"/>
  <c r="R63" i="13" s="1"/>
  <c r="H68" i="13"/>
  <c r="I68" i="13" s="1"/>
  <c r="R68" i="13" s="1"/>
  <c r="H69" i="13"/>
  <c r="I69" i="13" s="1"/>
  <c r="R69" i="13" s="1"/>
  <c r="H45" i="13"/>
  <c r="I45" i="13" s="1"/>
  <c r="R45" i="13" s="1"/>
  <c r="H47" i="13"/>
  <c r="I47" i="13" s="1"/>
  <c r="R47" i="13" s="1"/>
  <c r="H49" i="13"/>
  <c r="I49" i="13" s="1"/>
  <c r="R49" i="13" s="1"/>
  <c r="H26" i="13"/>
  <c r="I26" i="13" s="1"/>
  <c r="R26" i="13" s="1"/>
  <c r="H27" i="13"/>
  <c r="I27" i="13" s="1"/>
  <c r="R27" i="13" s="1"/>
  <c r="H28" i="13"/>
  <c r="I28" i="13" s="1"/>
  <c r="R28" i="13" s="1"/>
  <c r="H46" i="13"/>
  <c r="I46" i="13" s="1"/>
  <c r="R46" i="13" s="1"/>
  <c r="H48" i="13"/>
  <c r="I48" i="13" s="1"/>
  <c r="R48" i="13" s="1"/>
  <c r="H50" i="13"/>
  <c r="I50" i="13" s="1"/>
  <c r="R50" i="13" s="1"/>
  <c r="H51" i="13"/>
  <c r="I51" i="13" s="1"/>
  <c r="R51" i="13" s="1"/>
  <c r="H52" i="13"/>
  <c r="I52" i="13" s="1"/>
  <c r="R52" i="13" s="1"/>
  <c r="H55" i="13"/>
  <c r="I55" i="13" s="1"/>
  <c r="R55" i="13" s="1"/>
  <c r="H54" i="13"/>
  <c r="I54" i="13" s="1"/>
  <c r="R54" i="13" s="1"/>
  <c r="H53" i="13"/>
  <c r="I53" i="13" s="1"/>
  <c r="R53" i="13" s="1"/>
  <c r="H72" i="13"/>
  <c r="I72" i="13" s="1"/>
  <c r="R72" i="13" s="1"/>
  <c r="H77" i="13"/>
  <c r="I77" i="13" s="1"/>
  <c r="R77" i="13" s="1"/>
  <c r="H76" i="13"/>
  <c r="H78" i="13"/>
  <c r="I78" i="13" s="1"/>
  <c r="R78" i="13" s="1"/>
  <c r="H134" i="13"/>
  <c r="I134" i="13" s="1"/>
  <c r="R134" i="13" s="1"/>
  <c r="H135" i="13"/>
  <c r="I135" i="13" s="1"/>
  <c r="R135" i="13" s="1"/>
  <c r="H79" i="13"/>
  <c r="I79" i="13" s="1"/>
  <c r="R79" i="13" s="1"/>
  <c r="H85" i="13"/>
  <c r="I85" i="13" s="1"/>
  <c r="R85" i="13" s="1"/>
  <c r="H2" i="13"/>
  <c r="I2" i="13" s="1"/>
  <c r="R2" i="13" s="1"/>
  <c r="H87" i="13"/>
  <c r="I87" i="13" s="1"/>
  <c r="R87" i="13" s="1"/>
  <c r="H90" i="13"/>
  <c r="I90" i="13" s="1"/>
  <c r="R90" i="13" s="1"/>
  <c r="H91" i="13"/>
  <c r="I91" i="13" s="1"/>
  <c r="R91" i="13" s="1"/>
  <c r="H37" i="13"/>
  <c r="I37" i="13" s="1"/>
  <c r="R37" i="13" s="1"/>
  <c r="H73" i="13"/>
  <c r="I73" i="13" s="1"/>
  <c r="R73" i="13" s="1"/>
  <c r="H74" i="13"/>
  <c r="I74" i="13" s="1"/>
  <c r="R74" i="13" s="1"/>
  <c r="H86" i="13"/>
  <c r="I86" i="13" s="1"/>
  <c r="R86" i="13" s="1"/>
  <c r="H35" i="13"/>
  <c r="I35" i="13" s="1"/>
  <c r="R35" i="13" s="1"/>
  <c r="H36" i="13"/>
  <c r="I36" i="13" s="1"/>
  <c r="R36" i="13" s="1"/>
  <c r="H40" i="13"/>
  <c r="I40" i="13" s="1"/>
  <c r="R40" i="13" s="1"/>
  <c r="H41" i="13"/>
  <c r="I41" i="13" s="1"/>
  <c r="R41" i="13" s="1"/>
  <c r="H75" i="13"/>
  <c r="I75" i="13" s="1"/>
  <c r="R75" i="13" s="1"/>
  <c r="H80" i="13"/>
  <c r="I80" i="13" s="1"/>
  <c r="R80" i="13" s="1"/>
  <c r="H81" i="13"/>
  <c r="I81" i="13" s="1"/>
  <c r="R81" i="13" s="1"/>
  <c r="H82" i="13"/>
  <c r="I82" i="13" s="1"/>
  <c r="R82" i="13" s="1"/>
  <c r="H83" i="13"/>
  <c r="I83" i="13" s="1"/>
  <c r="R83" i="13" s="1"/>
  <c r="H88" i="13"/>
  <c r="I88" i="13" s="1"/>
  <c r="R88" i="13" s="1"/>
  <c r="H89" i="13"/>
  <c r="I89" i="13" s="1"/>
  <c r="R89" i="13" s="1"/>
  <c r="H92" i="13"/>
  <c r="I92" i="13" s="1"/>
  <c r="R92" i="13" s="1"/>
  <c r="H103" i="13"/>
  <c r="I103" i="13" s="1"/>
  <c r="R103" i="13" s="1"/>
  <c r="H104" i="13"/>
  <c r="H84" i="13"/>
  <c r="I84" i="13" s="1"/>
  <c r="R84" i="13" s="1"/>
  <c r="H105" i="13"/>
  <c r="I105" i="13" s="1"/>
  <c r="R105" i="13" s="1"/>
  <c r="H112" i="13"/>
  <c r="I112" i="13" s="1"/>
  <c r="R112" i="13" s="1"/>
  <c r="H5" i="13"/>
  <c r="I5" i="13" s="1"/>
  <c r="R5" i="13" s="1"/>
  <c r="H113" i="13"/>
  <c r="I113" i="13" s="1"/>
  <c r="R113" i="13" s="1"/>
  <c r="H114" i="13"/>
  <c r="I114" i="13" s="1"/>
  <c r="R114" i="13" s="1"/>
  <c r="H12" i="13"/>
  <c r="I12" i="13" s="1"/>
  <c r="R12" i="13" s="1"/>
  <c r="H20" i="13"/>
  <c r="I20" i="13" s="1"/>
  <c r="R20" i="13" s="1"/>
  <c r="H21" i="13"/>
  <c r="I21" i="13" s="1"/>
  <c r="R21" i="13" s="1"/>
  <c r="H25" i="13"/>
  <c r="I25" i="13" s="1"/>
  <c r="R25" i="13" s="1"/>
  <c r="H107" i="13"/>
  <c r="I107" i="13" s="1"/>
  <c r="R107" i="13" s="1"/>
  <c r="H6" i="13"/>
  <c r="I6" i="13" s="1"/>
  <c r="R6" i="13" s="1"/>
  <c r="H109" i="13"/>
  <c r="H138" i="13"/>
  <c r="I138" i="13" s="1"/>
  <c r="R138" i="13" s="1"/>
  <c r="H106" i="13"/>
  <c r="I106" i="13" s="1"/>
  <c r="R106" i="13" s="1"/>
  <c r="H110" i="13"/>
  <c r="I110" i="13" s="1"/>
  <c r="R110" i="13" s="1"/>
  <c r="H115" i="13"/>
  <c r="I115" i="13" s="1"/>
  <c r="R115" i="13" s="1"/>
  <c r="H108" i="13"/>
  <c r="I108" i="13" s="1"/>
  <c r="R108" i="13" s="1"/>
  <c r="H111" i="13"/>
  <c r="I111" i="13" s="1"/>
  <c r="R111" i="13" s="1"/>
  <c r="H139" i="13"/>
  <c r="I139" i="13" s="1"/>
  <c r="R139" i="13" s="1"/>
  <c r="H116" i="13"/>
  <c r="I116" i="13" s="1"/>
  <c r="R116" i="13" s="1"/>
  <c r="H117" i="13"/>
  <c r="I117" i="13" s="1"/>
  <c r="R117" i="13" s="1"/>
  <c r="H118" i="13"/>
  <c r="I118" i="13" s="1"/>
  <c r="R118" i="13" s="1"/>
  <c r="H119" i="13"/>
  <c r="H120" i="13"/>
  <c r="I120" i="13" s="1"/>
  <c r="R120" i="13" s="1"/>
  <c r="H121" i="13"/>
  <c r="I121" i="13" s="1"/>
  <c r="R121" i="13" s="1"/>
  <c r="H123" i="13"/>
  <c r="I123" i="13" s="1"/>
  <c r="R123" i="13" s="1"/>
  <c r="H124" i="13"/>
  <c r="I124" i="13" s="1"/>
  <c r="R124" i="13" s="1"/>
  <c r="H38" i="13"/>
  <c r="I38" i="13" s="1"/>
  <c r="R38" i="13" s="1"/>
  <c r="H125" i="13"/>
  <c r="I125" i="13" s="1"/>
  <c r="R125" i="13" s="1"/>
  <c r="H126" i="13"/>
  <c r="I126" i="13" s="1"/>
  <c r="R126" i="13" s="1"/>
  <c r="H122" i="13"/>
  <c r="I122" i="13" s="1"/>
  <c r="R122" i="13" s="1"/>
  <c r="H39" i="13"/>
  <c r="I39" i="13" s="1"/>
  <c r="R39" i="13" s="1"/>
  <c r="H127" i="13"/>
  <c r="I127" i="13" s="1"/>
  <c r="R127" i="13" s="1"/>
  <c r="H128" i="13"/>
  <c r="I128" i="13" s="1"/>
  <c r="R128" i="13" s="1"/>
  <c r="H60" i="13"/>
  <c r="I60" i="13" s="1"/>
  <c r="R60" i="13" s="1"/>
  <c r="H18" i="13"/>
  <c r="I18" i="13" s="1"/>
  <c r="R18" i="13" s="1"/>
  <c r="H132" i="13"/>
  <c r="H133" i="13"/>
  <c r="I133" i="13" s="1"/>
  <c r="R133" i="13" s="1"/>
  <c r="H19" i="13"/>
  <c r="H59" i="13"/>
  <c r="I59" i="13" s="1"/>
  <c r="R59" i="13" s="1"/>
  <c r="H131" i="13"/>
  <c r="I131" i="13" s="1"/>
  <c r="R131" i="13" s="1"/>
  <c r="H61" i="13"/>
  <c r="I61" i="13" s="1"/>
  <c r="R61" i="13" s="1"/>
  <c r="H144" i="13"/>
  <c r="I144" i="13" s="1"/>
  <c r="R144" i="13" s="1"/>
  <c r="H145" i="13"/>
  <c r="I145" i="13" s="1"/>
  <c r="R145" i="13" s="1"/>
  <c r="H16" i="13"/>
  <c r="I16" i="13" s="1"/>
  <c r="R16" i="13" s="1"/>
  <c r="H17" i="13"/>
  <c r="I17" i="13" s="1"/>
  <c r="R17" i="13" s="1"/>
  <c r="H146" i="13"/>
  <c r="H143" i="13"/>
  <c r="I143" i="13" s="1"/>
  <c r="R143" i="13" s="1"/>
  <c r="H94" i="13"/>
  <c r="I94" i="13" s="1"/>
  <c r="R94" i="13" s="1"/>
  <c r="H15" i="13"/>
  <c r="I15" i="13" s="1"/>
  <c r="R15" i="13" s="1"/>
  <c r="H93" i="13"/>
  <c r="I93" i="13" s="1"/>
  <c r="R93" i="13" s="1"/>
  <c r="H147" i="13"/>
  <c r="H95" i="13"/>
  <c r="I95" i="13" s="1"/>
  <c r="R95" i="13" s="1"/>
  <c r="H96" i="13"/>
  <c r="I96" i="13" s="1"/>
  <c r="R96" i="13" s="1"/>
  <c r="H148" i="13"/>
  <c r="I148" i="13" s="1"/>
  <c r="R148" i="13" s="1"/>
  <c r="H154" i="13"/>
  <c r="I154" i="13" s="1"/>
  <c r="R154" i="13" s="1"/>
  <c r="H159" i="13"/>
  <c r="I159" i="13" s="1"/>
  <c r="R159" i="13" s="1"/>
  <c r="H156" i="13"/>
  <c r="I156" i="13" s="1"/>
  <c r="R156" i="13" s="1"/>
  <c r="H160" i="13"/>
  <c r="I160" i="13" s="1"/>
  <c r="R160" i="13" s="1"/>
  <c r="H153" i="13"/>
  <c r="I153" i="13" s="1"/>
  <c r="R153" i="13" s="1"/>
  <c r="H155" i="13"/>
  <c r="I155" i="13" s="1"/>
  <c r="R155" i="13" s="1"/>
  <c r="H157" i="13"/>
  <c r="I157" i="13" s="1"/>
  <c r="R157" i="13" s="1"/>
  <c r="H158" i="13"/>
  <c r="I158" i="13" s="1"/>
  <c r="R158" i="13" s="1"/>
  <c r="H161" i="13"/>
  <c r="I161" i="13" s="1"/>
  <c r="R161" i="13" s="1"/>
  <c r="H99" i="13"/>
  <c r="I99" i="13" s="1"/>
  <c r="R99" i="13" s="1"/>
  <c r="I102" i="13"/>
  <c r="R102" i="13" s="1"/>
  <c r="I142" i="13"/>
  <c r="R142" i="13" s="1"/>
  <c r="I149" i="13"/>
  <c r="R149" i="13" s="1"/>
  <c r="I13" i="13"/>
  <c r="R13" i="13" s="1"/>
  <c r="I14" i="13"/>
  <c r="R14" i="13" s="1"/>
  <c r="I129" i="13"/>
  <c r="R129" i="13" s="1"/>
  <c r="I76" i="13"/>
  <c r="R76" i="13" s="1"/>
  <c r="I104" i="13"/>
  <c r="R104" i="13" s="1"/>
  <c r="I109" i="13"/>
  <c r="R109" i="13" s="1"/>
  <c r="I119" i="13"/>
  <c r="R119" i="13" s="1"/>
  <c r="I132" i="13"/>
  <c r="R132" i="13" s="1"/>
  <c r="I19" i="13"/>
  <c r="R19" i="13" s="1"/>
  <c r="I146" i="13"/>
  <c r="R146" i="13" s="1"/>
  <c r="I147" i="13"/>
  <c r="R147" i="13" s="1"/>
  <c r="I88" i="12"/>
  <c r="R88" i="12" s="1"/>
  <c r="H81" i="8"/>
  <c r="I81" i="8" s="1"/>
  <c r="H190" i="8"/>
  <c r="I190" i="8" s="1"/>
  <c r="H297" i="8"/>
  <c r="I297" i="8" s="1"/>
  <c r="H298" i="8"/>
  <c r="I298" i="8" s="1"/>
  <c r="H135" i="8"/>
  <c r="I135" i="8" s="1"/>
  <c r="H136" i="8"/>
  <c r="I136" i="8" s="1"/>
  <c r="H95" i="8"/>
  <c r="I95" i="8" s="1"/>
  <c r="H141" i="8"/>
  <c r="I141" i="8" s="1"/>
  <c r="H142" i="8"/>
  <c r="I142" i="8" s="1"/>
  <c r="H179" i="8"/>
  <c r="I179" i="8" s="1"/>
  <c r="H131" i="8"/>
  <c r="I131" i="8" s="1"/>
  <c r="H317" i="8"/>
  <c r="I317" i="8" s="1"/>
  <c r="H318" i="8"/>
  <c r="I318" i="8" s="1"/>
  <c r="H261" i="8"/>
  <c r="I261" i="8" s="1"/>
  <c r="H242" i="8"/>
  <c r="I242" i="8" s="1"/>
  <c r="H277" i="8"/>
  <c r="I277" i="8" s="1"/>
  <c r="H137" i="8"/>
  <c r="I137" i="8" s="1"/>
  <c r="H138" i="8"/>
  <c r="I138" i="8" s="1"/>
  <c r="H40" i="8"/>
  <c r="I40" i="8" s="1"/>
  <c r="H41" i="8"/>
  <c r="I41" i="8" s="1"/>
  <c r="H292" i="8"/>
  <c r="I292" i="8" s="1"/>
  <c r="H5" i="8"/>
  <c r="I5" i="8" s="1"/>
  <c r="H4" i="8"/>
  <c r="I4" i="8" s="1"/>
  <c r="H309" i="8"/>
  <c r="I309" i="8" s="1"/>
  <c r="H310" i="8"/>
  <c r="I310" i="8" s="1"/>
  <c r="H262" i="8"/>
  <c r="I262" i="8" s="1"/>
  <c r="H269" i="8"/>
  <c r="I269" i="8" s="1"/>
  <c r="H199" i="8"/>
  <c r="I199" i="8" s="1"/>
  <c r="H200" i="8"/>
  <c r="I200" i="8" s="1"/>
  <c r="H325" i="8"/>
  <c r="I325" i="8" s="1"/>
  <c r="H324" i="8"/>
  <c r="I324" i="8" s="1"/>
  <c r="H321" i="8"/>
  <c r="I321" i="8" s="1"/>
  <c r="H302" i="8"/>
  <c r="I302" i="8" s="1"/>
  <c r="H287" i="8"/>
  <c r="I287" i="8" s="1"/>
  <c r="H290" i="8"/>
  <c r="I290" i="8" s="1"/>
  <c r="H289" i="8"/>
  <c r="I289" i="8" s="1"/>
  <c r="H272" i="8"/>
  <c r="I272" i="8" s="1"/>
  <c r="H245" i="8"/>
  <c r="I245" i="8" s="1"/>
  <c r="H222" i="8"/>
  <c r="I222" i="8" s="1"/>
  <c r="H232" i="8"/>
  <c r="I232" i="8" s="1"/>
  <c r="H241" i="8"/>
  <c r="I241" i="8" s="1"/>
  <c r="H219" i="8"/>
  <c r="I219" i="8" s="1"/>
  <c r="H239" i="8"/>
  <c r="I239" i="8" s="1"/>
  <c r="H228" i="8"/>
  <c r="I228" i="8" s="1"/>
  <c r="H210" i="8"/>
  <c r="I210" i="8" s="1"/>
  <c r="H273" i="8"/>
  <c r="I273" i="8" s="1"/>
  <c r="H259" i="8"/>
  <c r="I259" i="8" s="1"/>
  <c r="H174" i="8"/>
  <c r="I174" i="8" s="1"/>
  <c r="H32" i="8"/>
  <c r="I32" i="8" s="1"/>
  <c r="H6" i="8"/>
  <c r="I6" i="8" s="1"/>
  <c r="H346" i="8"/>
  <c r="I346" i="8" s="1"/>
  <c r="H103" i="8"/>
  <c r="I103" i="8" s="1"/>
  <c r="H211" i="8"/>
  <c r="I211" i="8" s="1"/>
  <c r="H215" i="8"/>
  <c r="I215" i="8" s="1"/>
  <c r="H176" i="8"/>
  <c r="I176" i="8" s="1"/>
  <c r="H173" i="8"/>
  <c r="I173" i="8" s="1"/>
  <c r="H150" i="8"/>
  <c r="I150" i="8" s="1"/>
  <c r="H149" i="8"/>
  <c r="I149" i="8" s="1"/>
  <c r="H26" i="8"/>
  <c r="I26" i="8" s="1"/>
  <c r="H7" i="8"/>
  <c r="I7" i="8" s="1"/>
  <c r="H10" i="8"/>
  <c r="I10" i="8" s="1"/>
  <c r="H44" i="8"/>
  <c r="I44" i="8" s="1"/>
  <c r="H45" i="8"/>
  <c r="I45" i="8" s="1"/>
  <c r="H106" i="8"/>
  <c r="I106" i="8" s="1"/>
  <c r="H107" i="8"/>
  <c r="I107" i="8" s="1"/>
  <c r="H145" i="8"/>
  <c r="I145" i="8" s="1"/>
  <c r="H151" i="8"/>
  <c r="I151" i="8" s="1"/>
  <c r="H146" i="8"/>
  <c r="I146" i="8" s="1"/>
  <c r="H152" i="8"/>
  <c r="I152" i="8" s="1"/>
  <c r="H156" i="8"/>
  <c r="I156" i="8" s="1"/>
  <c r="H157" i="8"/>
  <c r="I157" i="8" s="1"/>
  <c r="H159" i="8"/>
  <c r="I159" i="8" s="1"/>
  <c r="H160" i="8"/>
  <c r="I160" i="8" s="1"/>
  <c r="H167" i="8"/>
  <c r="I167" i="8" s="1"/>
  <c r="H166" i="8"/>
  <c r="I166" i="8" s="1"/>
  <c r="H205" i="8"/>
  <c r="I205" i="8" s="1"/>
  <c r="H206" i="8"/>
  <c r="I206" i="8" s="1"/>
  <c r="H238" i="8"/>
  <c r="I238" i="8" s="1"/>
  <c r="H217" i="8"/>
  <c r="I217" i="8" s="1"/>
  <c r="H223" i="8"/>
  <c r="I223" i="8" s="1"/>
  <c r="H246" i="8"/>
  <c r="I246" i="8" s="1"/>
  <c r="H275" i="8"/>
  <c r="I275" i="8" s="1"/>
  <c r="H281" i="8"/>
  <c r="I281" i="8" s="1"/>
  <c r="H295" i="8"/>
  <c r="I295" i="8" s="1"/>
  <c r="H92" i="8"/>
  <c r="I92" i="8" s="1"/>
  <c r="H87" i="8"/>
  <c r="I87" i="8" s="1"/>
  <c r="H88" i="8"/>
  <c r="I88" i="8" s="1"/>
  <c r="V129" i="13"/>
  <c r="V122" i="13"/>
  <c r="V118" i="13"/>
  <c r="V110" i="13"/>
  <c r="V107" i="13"/>
  <c r="V103" i="13"/>
  <c r="V100" i="13"/>
  <c r="V97" i="13"/>
  <c r="V94" i="13"/>
  <c r="V87" i="13"/>
  <c r="V84" i="13"/>
  <c r="V81" i="13"/>
  <c r="V75" i="13"/>
  <c r="V68" i="13"/>
  <c r="V63" i="13"/>
  <c r="V60" i="13"/>
  <c r="V52" i="13"/>
  <c r="V39" i="13"/>
  <c r="V34" i="13"/>
  <c r="V28" i="13"/>
  <c r="V23" i="13"/>
  <c r="V17" i="13"/>
  <c r="V14" i="13"/>
  <c r="V8" i="13"/>
  <c r="V5" i="13"/>
  <c r="V2" i="13"/>
  <c r="I116" i="9" l="1"/>
  <c r="R116" i="9" s="1"/>
  <c r="R25" i="9"/>
  <c r="I115" i="9"/>
  <c r="R115" i="9" s="1"/>
  <c r="R19" i="9"/>
  <c r="R277" i="9"/>
  <c r="R294" i="9"/>
  <c r="R138" i="9"/>
  <c r="I214" i="9"/>
  <c r="R214" i="9" s="1"/>
  <c r="I276" i="9"/>
  <c r="R276" i="9" s="1"/>
  <c r="I251" i="9"/>
  <c r="R251" i="9" s="1"/>
  <c r="R73" i="9"/>
  <c r="R117" i="9"/>
  <c r="R114" i="9"/>
  <c r="R334" i="9"/>
  <c r="R253" i="9"/>
  <c r="R336" i="9"/>
  <c r="R335" i="9"/>
  <c r="R266" i="9"/>
  <c r="R74" i="9"/>
  <c r="R360" i="9"/>
  <c r="R14" i="9"/>
  <c r="R264" i="9"/>
  <c r="R337" i="9"/>
  <c r="R252" i="9"/>
  <c r="R3" i="8"/>
  <c r="R4" i="8"/>
  <c r="R5" i="8"/>
  <c r="R6" i="8"/>
  <c r="R7" i="8"/>
  <c r="R8" i="8"/>
  <c r="R9" i="8"/>
  <c r="R10" i="8"/>
  <c r="R11" i="8"/>
  <c r="R12" i="8"/>
  <c r="R13" i="8"/>
  <c r="R15" i="8"/>
  <c r="R17" i="8"/>
  <c r="R19" i="8"/>
  <c r="R22" i="8"/>
  <c r="R24" i="8"/>
  <c r="R27" i="8"/>
  <c r="R30" i="8"/>
  <c r="R56" i="8"/>
  <c r="R58" i="8"/>
  <c r="R60" i="8"/>
  <c r="R62" i="8"/>
  <c r="R64" i="8"/>
  <c r="R66" i="8"/>
  <c r="R68" i="8"/>
  <c r="R70" i="8"/>
  <c r="R57" i="8"/>
  <c r="R59" i="8"/>
  <c r="R61" i="8"/>
  <c r="R63" i="8"/>
  <c r="R65" i="8"/>
  <c r="R67" i="8"/>
  <c r="R69" i="8"/>
  <c r="R71" i="8"/>
  <c r="R14" i="8"/>
  <c r="R16" i="8"/>
  <c r="R18" i="8"/>
  <c r="R20" i="8"/>
  <c r="R23" i="8"/>
  <c r="R25" i="8"/>
  <c r="R28" i="8"/>
  <c r="R31" i="8"/>
  <c r="R26" i="8"/>
  <c r="R29" i="8"/>
  <c r="R32" i="8"/>
  <c r="R74" i="8"/>
  <c r="R75" i="8"/>
  <c r="R76" i="8"/>
  <c r="R77" i="8"/>
  <c r="R78" i="8"/>
  <c r="R79" i="8"/>
  <c r="R80" i="8"/>
  <c r="R81" i="8"/>
  <c r="R21" i="8"/>
  <c r="R33" i="8"/>
  <c r="R34" i="8"/>
  <c r="R36" i="8"/>
  <c r="R38" i="8"/>
  <c r="R40" i="8"/>
  <c r="R42" i="8"/>
  <c r="R44" i="8"/>
  <c r="R46" i="8"/>
  <c r="R48" i="8"/>
  <c r="R50" i="8"/>
  <c r="R52" i="8"/>
  <c r="R54" i="8"/>
  <c r="R35" i="8"/>
  <c r="R37" i="8"/>
  <c r="R39" i="8"/>
  <c r="R41" i="8"/>
  <c r="R43" i="8"/>
  <c r="R45" i="8"/>
  <c r="R47" i="8"/>
  <c r="R49" i="8"/>
  <c r="R51" i="8"/>
  <c r="R53" i="8"/>
  <c r="R55" i="8"/>
  <c r="R72" i="8"/>
  <c r="R73" i="8"/>
  <c r="R83" i="8"/>
  <c r="R82" i="8"/>
  <c r="R104" i="8"/>
  <c r="R106" i="8"/>
  <c r="R108" i="8"/>
  <c r="R110" i="8"/>
  <c r="R112" i="8"/>
  <c r="R114" i="8"/>
  <c r="R116" i="8"/>
  <c r="R118" i="8"/>
  <c r="R120" i="8"/>
  <c r="R122" i="8"/>
  <c r="R124" i="8"/>
  <c r="R105" i="8"/>
  <c r="R107" i="8"/>
  <c r="R109" i="8"/>
  <c r="R111" i="8"/>
  <c r="R113" i="8"/>
  <c r="R115" i="8"/>
  <c r="R117" i="8"/>
  <c r="R119" i="8"/>
  <c r="R121" i="8"/>
  <c r="R123" i="8"/>
  <c r="R125" i="8"/>
  <c r="R126" i="8"/>
  <c r="R127" i="8"/>
  <c r="R128" i="8"/>
  <c r="R129" i="8"/>
  <c r="R130" i="8"/>
  <c r="R131" i="8"/>
  <c r="R132" i="8"/>
  <c r="R133" i="8"/>
  <c r="R135" i="8"/>
  <c r="R137" i="8"/>
  <c r="R139" i="8"/>
  <c r="R141" i="8"/>
  <c r="R143" i="8"/>
  <c r="R145" i="8"/>
  <c r="R147" i="8"/>
  <c r="R149" i="8"/>
  <c r="R151" i="8"/>
  <c r="R153" i="8"/>
  <c r="R134" i="8"/>
  <c r="R136" i="8"/>
  <c r="R138" i="8"/>
  <c r="R140" i="8"/>
  <c r="R142" i="8"/>
  <c r="R144" i="8"/>
  <c r="R146" i="8"/>
  <c r="R148" i="8"/>
  <c r="R150" i="8"/>
  <c r="R152" i="8"/>
  <c r="R154" i="8"/>
  <c r="R155" i="8"/>
  <c r="R156" i="8"/>
  <c r="R157" i="8"/>
  <c r="R158" i="8"/>
  <c r="R159" i="8"/>
  <c r="R160" i="8"/>
  <c r="R162" i="8"/>
  <c r="R164" i="8"/>
  <c r="R161" i="8"/>
  <c r="R163" i="8"/>
  <c r="R165" i="8"/>
  <c r="R167" i="8"/>
  <c r="R169" i="8"/>
  <c r="R172" i="8"/>
  <c r="R171" i="8"/>
  <c r="R166" i="8"/>
  <c r="R168" i="8"/>
  <c r="R170" i="8"/>
  <c r="R173" i="8"/>
  <c r="R174" i="8"/>
  <c r="R176" i="8"/>
  <c r="R178" i="8"/>
  <c r="R180" i="8"/>
  <c r="R182" i="8"/>
  <c r="R184" i="8"/>
  <c r="R186" i="8"/>
  <c r="R188" i="8"/>
  <c r="R175" i="8"/>
  <c r="R177" i="8"/>
  <c r="R179" i="8"/>
  <c r="R181" i="8"/>
  <c r="R183" i="8"/>
  <c r="R185" i="8"/>
  <c r="R187" i="8"/>
  <c r="R189" i="8"/>
  <c r="R190" i="8"/>
  <c r="R191" i="8"/>
  <c r="R192" i="8"/>
  <c r="R193" i="8"/>
  <c r="R194" i="8"/>
  <c r="R201" i="8"/>
  <c r="R204" i="8"/>
  <c r="R195" i="8"/>
  <c r="R197" i="8"/>
  <c r="R199" i="8"/>
  <c r="R202" i="8"/>
  <c r="R205" i="8"/>
  <c r="R196" i="8"/>
  <c r="R198" i="8"/>
  <c r="R200" i="8"/>
  <c r="R203" i="8"/>
  <c r="R206" i="8"/>
  <c r="R207" i="8"/>
  <c r="R213" i="8"/>
  <c r="R225" i="8"/>
  <c r="R236" i="8"/>
  <c r="R248" i="8"/>
  <c r="R259" i="8"/>
  <c r="R267" i="8"/>
  <c r="R208" i="8"/>
  <c r="R214" i="8"/>
  <c r="R226" i="8"/>
  <c r="R237" i="8"/>
  <c r="R257" i="8"/>
  <c r="R265" i="8"/>
  <c r="R273" i="8"/>
  <c r="R215" i="8"/>
  <c r="R210" i="8"/>
  <c r="R216" i="8"/>
  <c r="R227" i="8"/>
  <c r="R238" i="8"/>
  <c r="R249" i="8"/>
  <c r="R260" i="8"/>
  <c r="R268" i="8"/>
  <c r="R217" i="8"/>
  <c r="R228" i="8"/>
  <c r="R239" i="8"/>
  <c r="R250" i="8"/>
  <c r="R209" i="8"/>
  <c r="R218" i="8"/>
  <c r="R229" i="8"/>
  <c r="R240" i="8"/>
  <c r="R247" i="8"/>
  <c r="R258" i="8"/>
  <c r="R266" i="8"/>
  <c r="R274" i="8"/>
  <c r="R211" i="8"/>
  <c r="R219" i="8"/>
  <c r="R230" i="8"/>
  <c r="R241" i="8"/>
  <c r="R251" i="8"/>
  <c r="R261" i="8"/>
  <c r="R269" i="8"/>
  <c r="R220" i="8"/>
  <c r="R231" i="8"/>
  <c r="R242" i="8"/>
  <c r="R252" i="8"/>
  <c r="R262" i="8"/>
  <c r="R270" i="8"/>
  <c r="R221" i="8"/>
  <c r="R232" i="8"/>
  <c r="R222" i="8"/>
  <c r="R233" i="8"/>
  <c r="R243" i="8"/>
  <c r="R253" i="8"/>
  <c r="R223" i="8"/>
  <c r="R234" i="8"/>
  <c r="R244" i="8"/>
  <c r="R254" i="8"/>
  <c r="R245" i="8"/>
  <c r="R255" i="8"/>
  <c r="R263" i="8"/>
  <c r="R271" i="8"/>
  <c r="R212" i="8"/>
  <c r="R224" i="8"/>
  <c r="R235" i="8"/>
  <c r="R246" i="8"/>
  <c r="R256" i="8"/>
  <c r="R264" i="8"/>
  <c r="R272" i="8"/>
  <c r="R275" i="8"/>
  <c r="R276" i="8"/>
  <c r="R277" i="8"/>
  <c r="R278" i="8"/>
  <c r="R279" i="8"/>
  <c r="R281" i="8"/>
  <c r="R282" i="8"/>
  <c r="R284" i="8"/>
  <c r="R285" i="8"/>
  <c r="R288" i="8"/>
  <c r="R289" i="8"/>
  <c r="R293" i="8"/>
  <c r="R292" i="8"/>
  <c r="R296" i="8"/>
  <c r="R297" i="8"/>
  <c r="R280" i="8"/>
  <c r="R283" i="8"/>
  <c r="R286" i="8"/>
  <c r="R290" i="8"/>
  <c r="R294" i="8"/>
  <c r="R298" i="8"/>
  <c r="R287" i="8"/>
  <c r="R291" i="8"/>
  <c r="R295" i="8"/>
  <c r="R299" i="8"/>
  <c r="R300" i="8"/>
  <c r="R301" i="8"/>
  <c r="R302" i="8"/>
  <c r="R86" i="8"/>
  <c r="R89" i="8"/>
  <c r="R92" i="8"/>
  <c r="R95" i="8"/>
  <c r="R98" i="8"/>
  <c r="R101" i="8"/>
  <c r="R102" i="8"/>
  <c r="R84" i="8"/>
  <c r="R87" i="8"/>
  <c r="R90" i="8"/>
  <c r="R93" i="8"/>
  <c r="R96" i="8"/>
  <c r="R99" i="8"/>
  <c r="R85" i="8"/>
  <c r="R88" i="8"/>
  <c r="R91" i="8"/>
  <c r="R94" i="8"/>
  <c r="R97" i="8"/>
  <c r="R100" i="8"/>
  <c r="R103" i="8"/>
  <c r="R303" i="8"/>
  <c r="R305" i="8"/>
  <c r="R307" i="8"/>
  <c r="R309" i="8"/>
  <c r="R311" i="8"/>
  <c r="R313" i="8"/>
  <c r="R315" i="8"/>
  <c r="R317" i="8"/>
  <c r="R304" i="8"/>
  <c r="R306" i="8"/>
  <c r="R308" i="8"/>
  <c r="R310" i="8"/>
  <c r="R312" i="8"/>
  <c r="R314" i="8"/>
  <c r="R316" i="8"/>
  <c r="R318" i="8"/>
  <c r="R320" i="8"/>
  <c r="R319" i="8"/>
  <c r="R327" i="8"/>
  <c r="R331" i="8"/>
  <c r="R335" i="8"/>
  <c r="R339" i="8"/>
  <c r="R342" i="8"/>
  <c r="R322" i="8"/>
  <c r="R321" i="8"/>
  <c r="R328" i="8"/>
  <c r="R332" i="8"/>
  <c r="R336" i="8"/>
  <c r="R340" i="8"/>
  <c r="R343" i="8"/>
  <c r="R323" i="8"/>
  <c r="R324" i="8"/>
  <c r="R329" i="8"/>
  <c r="R333" i="8"/>
  <c r="R337" i="8"/>
  <c r="R344" i="8"/>
  <c r="R345" i="8"/>
  <c r="R326" i="8"/>
  <c r="R325" i="8"/>
  <c r="R330" i="8"/>
  <c r="R334" i="8"/>
  <c r="R338" i="8"/>
  <c r="R341" i="8"/>
  <c r="R346" i="8"/>
  <c r="R347" i="8"/>
  <c r="R348" i="8"/>
  <c r="R349" i="8"/>
  <c r="R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63F545-1551-4C87-BDEE-384D3EDE88C6}" keepAlive="1" name="Query - All Years only Fees (2)" description="Connection to the 'All Years only Fees (2)' query in the workbook." type="5" refreshedVersion="0" background="1">
    <dbPr connection="Provider=Microsoft.Mashup.OleDb.1;Data Source=$Workbook$;Location=&quot;All Years only Fees (2)&quot;;Extended Properties=&quot;&quot;" command="SELECT * FROM [All Years only Fees (2)]"/>
  </connection>
</connections>
</file>

<file path=xl/sharedStrings.xml><?xml version="1.0" encoding="utf-8"?>
<sst xmlns="http://schemas.openxmlformats.org/spreadsheetml/2006/main" count="30810" uniqueCount="749">
  <si>
    <t>Year</t>
  </si>
  <si>
    <t>Tran
No.</t>
  </si>
  <si>
    <t>Payment Date</t>
  </si>
  <si>
    <t>Amount of Professional Fees</t>
  </si>
  <si>
    <t>TDS Surcharge Cess</t>
  </si>
  <si>
    <t>Reason</t>
  </si>
  <si>
    <t>Challan
No.</t>
  </si>
  <si>
    <t>Date on which the professional service rendered</t>
  </si>
  <si>
    <t>Nature of service received by you that increased your revenue</t>
  </si>
  <si>
    <t>Invoice Date</t>
  </si>
  <si>
    <t>Credit Days</t>
  </si>
  <si>
    <t>Row Labels</t>
  </si>
  <si>
    <t>Sum of Amount of Professional Fees</t>
  </si>
  <si>
    <t>2017-18</t>
  </si>
  <si>
    <t>10086
20/05/2017</t>
  </si>
  <si>
    <t>Entire / part of the year</t>
  </si>
  <si>
    <t>Trading &amp; Trading Advisory Services</t>
  </si>
  <si>
    <t>2018-19</t>
  </si>
  <si>
    <t>2019-20</t>
  </si>
  <si>
    <t>2020-21</t>
  </si>
  <si>
    <t>2021-22</t>
  </si>
  <si>
    <t>2022-23</t>
  </si>
  <si>
    <t>10084
20/05/2017</t>
  </si>
  <si>
    <t>2023-24</t>
  </si>
  <si>
    <t>Grand Total</t>
  </si>
  <si>
    <t>12583
30/05/2017</t>
  </si>
  <si>
    <t>10323
21/06/2017</t>
  </si>
  <si>
    <t>10312
01/07/2017</t>
  </si>
  <si>
    <t>15217
05/07/2017</t>
  </si>
  <si>
    <t>12650
07/07/2017</t>
  </si>
  <si>
    <t>11147
29/07/2017</t>
  </si>
  <si>
    <t>10306
30/08/2017</t>
  </si>
  <si>
    <t>11747
04/09/2017</t>
  </si>
  <si>
    <t>10070
23/09/2017</t>
  </si>
  <si>
    <t>10069
23/09/2017</t>
  </si>
  <si>
    <t>37918
06/10/2017</t>
  </si>
  <si>
    <t>37922
06/10/2017</t>
  </si>
  <si>
    <t>14220
03/11/2017</t>
  </si>
  <si>
    <t>23428
06/11/2017</t>
  </si>
  <si>
    <t>10281
24/11/2017</t>
  </si>
  <si>
    <t>28585
06/12/2017</t>
  </si>
  <si>
    <t>10750
30/12/2017</t>
  </si>
  <si>
    <t>32826
05/01/2018</t>
  </si>
  <si>
    <t>10194
17/02/2018</t>
  </si>
  <si>
    <t>27764
07/03/2018</t>
  </si>
  <si>
    <t>18329
06/04/2018</t>
  </si>
  <si>
    <t>25260
27/04/2018</t>
  </si>
  <si>
    <t>10074
16/05/2018</t>
  </si>
  <si>
    <t>10399
28/06/2018</t>
  </si>
  <si>
    <t>10398
28/06/2018</t>
  </si>
  <si>
    <t>31196
06/07/2018</t>
  </si>
  <si>
    <t>10695
30/07/2018</t>
  </si>
  <si>
    <t>24641
06/08/2018</t>
  </si>
  <si>
    <t>19317
06/09/2018</t>
  </si>
  <si>
    <t>14221
25/09/2018</t>
  </si>
  <si>
    <t>32175
05/10/2018</t>
  </si>
  <si>
    <t>32180
05/10/2018</t>
  </si>
  <si>
    <t>10073
26/11/2018</t>
  </si>
  <si>
    <t>10080
26/12/2018</t>
  </si>
  <si>
    <t>17601
05/01/2019</t>
  </si>
  <si>
    <t>17603
05/01/2019</t>
  </si>
  <si>
    <t>10680
26/02/2019</t>
  </si>
  <si>
    <t>10682
26/02/2019</t>
  </si>
  <si>
    <t>10207
22/03/2019</t>
  </si>
  <si>
    <t>13343
27/03/2019</t>
  </si>
  <si>
    <t>21730
05/04/2019</t>
  </si>
  <si>
    <t>10057
22/05/2019</t>
  </si>
  <si>
    <t>Throughout the year</t>
  </si>
  <si>
    <t>10568
20/06/2019</t>
  </si>
  <si>
    <t>11779
02/07/2019</t>
  </si>
  <si>
    <t>11781
02/07/2019</t>
  </si>
  <si>
    <t>12827
05/07/2019</t>
  </si>
  <si>
    <t>11249
01/08/2019</t>
  </si>
  <si>
    <t>11738
29/08/2019</t>
  </si>
  <si>
    <t>11739
29/08/2019</t>
  </si>
  <si>
    <t>10098
21/09/2019</t>
  </si>
  <si>
    <t>10732
30/09/2019</t>
  </si>
  <si>
    <t>22601
05/10/2019</t>
  </si>
  <si>
    <t>31747
07/10/2019</t>
  </si>
  <si>
    <t>10778
05/11/2019</t>
  </si>
  <si>
    <t>10491
25/11/2019</t>
  </si>
  <si>
    <t>10469
30/11/2019</t>
  </si>
  <si>
    <t>10079
31/12/2019</t>
  </si>
  <si>
    <t>10078
31/12/2019</t>
  </si>
  <si>
    <t>37388
07/01/2020</t>
  </si>
  <si>
    <t>37409
07/01/2020</t>
  </si>
  <si>
    <t>12337
03/02/2020</t>
  </si>
  <si>
    <t>07143
24/02/2020</t>
  </si>
  <si>
    <t>04886
29/02/2020</t>
  </si>
  <si>
    <t>02023
18/03/2020</t>
  </si>
  <si>
    <t>02062
18/03/2020</t>
  </si>
  <si>
    <t>22138
28/04/2020</t>
  </si>
  <si>
    <t>42934
29/04/2020</t>
  </si>
  <si>
    <t>27740
05/06/2020</t>
  </si>
  <si>
    <t>27746
05/06/2020</t>
  </si>
  <si>
    <t>65948
06/07/2020</t>
  </si>
  <si>
    <t>65949
06/07/2020</t>
  </si>
  <si>
    <t>65872
06/07/2020</t>
  </si>
  <si>
    <t>37683
05/08/2020</t>
  </si>
  <si>
    <t>37659
05/08/2020</t>
  </si>
  <si>
    <t>43617
04/09/2020</t>
  </si>
  <si>
    <t>23309
03/10/2020</t>
  </si>
  <si>
    <t>87607
06/10/2020</t>
  </si>
  <si>
    <t>12185
06/11/2020</t>
  </si>
  <si>
    <t>39214
05/12/2020</t>
  </si>
  <si>
    <t>19041
02/01/2021</t>
  </si>
  <si>
    <t>28015
02/02/2021</t>
  </si>
  <si>
    <t>35640
03/03/2021</t>
  </si>
  <si>
    <t>25208
31/03/2021</t>
  </si>
  <si>
    <t>42293
30/04/2021</t>
  </si>
  <si>
    <t>17083
21/06/2021</t>
  </si>
  <si>
    <t>22421
29/05/2021</t>
  </si>
  <si>
    <t>52142
05/07/2021</t>
  </si>
  <si>
    <t>44206
07/08/2021</t>
  </si>
  <si>
    <t>41535
04/09/2021</t>
  </si>
  <si>
    <t>38620
06/10/2021</t>
  </si>
  <si>
    <t>23158
02/11/2021</t>
  </si>
  <si>
    <t>13131
03/12/2021</t>
  </si>
  <si>
    <t>16557
04/01/2022</t>
  </si>
  <si>
    <t>63782
04/02/2022</t>
  </si>
  <si>
    <t>42712
03/03/2022</t>
  </si>
  <si>
    <t>45262
05/04/2022</t>
  </si>
  <si>
    <t>12918
30/04/2022</t>
  </si>
  <si>
    <t>17269
28/05/2022</t>
  </si>
  <si>
    <t>22342
02/07/2022</t>
  </si>
  <si>
    <t>35460
02/08/2022</t>
  </si>
  <si>
    <t>32748
02/09/2022</t>
  </si>
  <si>
    <t>35779
03/10/2022</t>
  </si>
  <si>
    <t>42899
05/11/2022</t>
  </si>
  <si>
    <t>55009
05/12/2022</t>
  </si>
  <si>
    <t>25868
02/01/2023</t>
  </si>
  <si>
    <t>27206
01/02/2023</t>
  </si>
  <si>
    <t>39599
04/04/2023</t>
  </si>
  <si>
    <t>15233
28/04/2023</t>
  </si>
  <si>
    <t>25631
03/06/2023</t>
  </si>
  <si>
    <t>21837
04/07/2023</t>
  </si>
  <si>
    <t>32381
01/08/2023</t>
  </si>
  <si>
    <t>01094
31/08/2023</t>
  </si>
  <si>
    <t>19099
06/10/2023</t>
  </si>
  <si>
    <t>43064
06/11/2023</t>
  </si>
  <si>
    <t>42634
06/12/2023</t>
  </si>
  <si>
    <t>24626
02/01/2024</t>
  </si>
  <si>
    <t>64805
06/02/2024</t>
  </si>
  <si>
    <t>61742
06/03/2024</t>
  </si>
  <si>
    <t>24916
02/04/2024</t>
  </si>
  <si>
    <t>PAN</t>
  </si>
  <si>
    <t>APGPD9139Q</t>
  </si>
  <si>
    <t>CICPD8911M</t>
  </si>
  <si>
    <t>BRUPS2102P</t>
  </si>
  <si>
    <t>DEQPS9082P</t>
  </si>
  <si>
    <t>ANVPM7520K</t>
  </si>
  <si>
    <t>BRVPM1719H</t>
  </si>
  <si>
    <t>BJBPS5522C</t>
  </si>
  <si>
    <t>AWSPB3693E</t>
  </si>
  <si>
    <t>ABYPS6147F</t>
  </si>
  <si>
    <t>AHPPS8824G</t>
  </si>
  <si>
    <t>BJIPD6884M</t>
  </si>
  <si>
    <t>BOEPS1924L</t>
  </si>
  <si>
    <t>BENPS2470G</t>
  </si>
  <si>
    <t>BSNPS5667R</t>
  </si>
  <si>
    <t>BBVPD0790D</t>
  </si>
  <si>
    <t>AXXPS1257M</t>
  </si>
  <si>
    <t>BXHPS5941K</t>
  </si>
  <si>
    <t>AGTPJ9918K</t>
  </si>
  <si>
    <t>ARVPS1562P</t>
  </si>
  <si>
    <t>BSXPS6866G</t>
  </si>
  <si>
    <t>AREPG5778N</t>
  </si>
  <si>
    <t>AVYPS7002H</t>
  </si>
  <si>
    <t>APMPV7390H</t>
  </si>
  <si>
    <t>BMRPS3723E</t>
  </si>
  <si>
    <t>GBCPS8333D</t>
  </si>
  <si>
    <t>ANWPS7436B</t>
  </si>
  <si>
    <t>AABPJ5332P</t>
  </si>
  <si>
    <t>ATUPK7059A</t>
  </si>
  <si>
    <t>DEHPK4543G</t>
  </si>
  <si>
    <t>AWVPM8396E</t>
  </si>
  <si>
    <t>BCHPM4625F</t>
  </si>
  <si>
    <t>CNYPM6786Q</t>
  </si>
  <si>
    <t>DGQPM4392J</t>
  </si>
  <si>
    <t>AJZPG5193Q</t>
  </si>
  <si>
    <t>ATYPM1144L</t>
  </si>
  <si>
    <t>CFEPM3263G</t>
  </si>
  <si>
    <t>ALYPM9000B</t>
  </si>
  <si>
    <t>AZPPM4049R</t>
  </si>
  <si>
    <t>DPPPK9998G</t>
  </si>
  <si>
    <t>AKZPM7517P</t>
  </si>
  <si>
    <t>AZJPS0827R</t>
  </si>
  <si>
    <t>ECHPK0520A</t>
  </si>
  <si>
    <t>BYNPG4697P</t>
  </si>
  <si>
    <t>BJFPM3782A</t>
  </si>
  <si>
    <t>BGBPM7834G</t>
  </si>
  <si>
    <t>AZDPS4821M</t>
  </si>
  <si>
    <t>CBTPS7039H</t>
  </si>
  <si>
    <t>FDAPS4614A</t>
  </si>
  <si>
    <t>AGVPS7118N</t>
  </si>
  <si>
    <t>AQEPM1733E</t>
  </si>
  <si>
    <t>AGIPV6074H</t>
  </si>
  <si>
    <t>BZIPS6407F</t>
  </si>
  <si>
    <t>ATUPK7060M</t>
  </si>
  <si>
    <t>DJEPM9645D</t>
  </si>
  <si>
    <t>BDRPV2680N</t>
  </si>
  <si>
    <t>CUIPM0916M</t>
  </si>
  <si>
    <t>CMMPM3584M</t>
  </si>
  <si>
    <t>AMZPV8765C</t>
  </si>
  <si>
    <t>BBEPS9472G</t>
  </si>
  <si>
    <t>AAAPU3763E</t>
  </si>
  <si>
    <t>AEQPT4039J</t>
  </si>
  <si>
    <t>AHIPT0853H</t>
  </si>
  <si>
    <t>ALOPV4924B</t>
  </si>
  <si>
    <t>AIBPC2244H</t>
  </si>
  <si>
    <t>CYSPM0169G</t>
  </si>
  <si>
    <t>CYRPM9785M</t>
  </si>
  <si>
    <t>AZYPM0462D</t>
  </si>
  <si>
    <t>EPBPK9094A</t>
  </si>
  <si>
    <t>DXVPP1114F</t>
  </si>
  <si>
    <t>AQXPK8198G</t>
  </si>
  <si>
    <t>DNQPS8987E</t>
  </si>
  <si>
    <t>ARFPP0001Q</t>
  </si>
  <si>
    <t>BZIPP9780L</t>
  </si>
  <si>
    <t>BELPP5172A</t>
  </si>
  <si>
    <t>AYCPV4912E</t>
  </si>
  <si>
    <t>AVQPS5445L</t>
  </si>
  <si>
    <t>ADCPM6013E</t>
  </si>
  <si>
    <t>AOHPL7262E</t>
  </si>
  <si>
    <t>BDDPM7126E</t>
  </si>
  <si>
    <t>JEMPS5401G</t>
  </si>
  <si>
    <t>CVZPS8137A</t>
  </si>
  <si>
    <t>BLZPM4099N</t>
  </si>
  <si>
    <t>DHOPM0685K</t>
  </si>
  <si>
    <t>ABBPF2750Q</t>
  </si>
  <si>
    <t>AXLPD6210B</t>
  </si>
  <si>
    <t>AKMPK8523A</t>
  </si>
  <si>
    <t>ENEPP0629F</t>
  </si>
  <si>
    <t>ACIPT2769F</t>
  </si>
  <si>
    <t>ASEPC6105E</t>
  </si>
  <si>
    <t>AVWPK8039N</t>
  </si>
  <si>
    <t>BPAPS0225M</t>
  </si>
  <si>
    <t>ARPPS3224E</t>
  </si>
  <si>
    <t>CYRPM9786J</t>
  </si>
  <si>
    <t>AUBPP7302F</t>
  </si>
  <si>
    <t>AYOPS0652G</t>
  </si>
  <si>
    <t>CICPS7436L</t>
  </si>
  <si>
    <t>AEOPM9113J</t>
  </si>
  <si>
    <t>AYGPK6648G</t>
  </si>
  <si>
    <t>FJUPM2617D</t>
  </si>
  <si>
    <t>LEAPS8201J</t>
  </si>
  <si>
    <t>BSSPK6780Q</t>
  </si>
  <si>
    <t>ASUPV0474B</t>
  </si>
  <si>
    <t>FEYPP8640J</t>
  </si>
  <si>
    <t>AJCPP1028J</t>
  </si>
  <si>
    <t>BSHPS9836G</t>
  </si>
  <si>
    <t>AKKPP7074K</t>
  </si>
  <si>
    <t>CMHPB6565N</t>
  </si>
  <si>
    <t>CWZPS7342J</t>
  </si>
  <si>
    <t>FSZPM4268N</t>
  </si>
  <si>
    <t>AATPD0607P</t>
  </si>
  <si>
    <t>FGXPS4798P</t>
  </si>
  <si>
    <t>AMTPD4355L</t>
  </si>
  <si>
    <t>BTWPS8211H</t>
  </si>
  <si>
    <t>AETPV1279H</t>
  </si>
  <si>
    <t>AMMPV1249C</t>
  </si>
  <si>
    <t>BGQPG0189P</t>
  </si>
  <si>
    <t>AHOPB3153G</t>
  </si>
  <si>
    <t>CHBPS4143N</t>
  </si>
  <si>
    <t>DEUPK4580J</t>
  </si>
  <si>
    <t>BCCPD0936R</t>
  </si>
  <si>
    <t>AHOPL3704D</t>
  </si>
  <si>
    <t>BERPL4083G</t>
  </si>
  <si>
    <t>ARHPM7498J</t>
  </si>
  <si>
    <t>HHJPS6950L</t>
  </si>
  <si>
    <t>BBPPV8356P</t>
  </si>
  <si>
    <t>ADYPT2802J</t>
  </si>
  <si>
    <t>BSAPS1719K</t>
  </si>
  <si>
    <t>BSAPS2629L</t>
  </si>
  <si>
    <t>ABPPF7914C</t>
  </si>
  <si>
    <t>BZKPB2315M</t>
  </si>
  <si>
    <t>FBOPK7992D</t>
  </si>
  <si>
    <t>GHAPK2039A</t>
  </si>
  <si>
    <t>CKUPK0583J</t>
  </si>
  <si>
    <t>CKUPK0584R</t>
  </si>
  <si>
    <t>BRUPS3805H</t>
  </si>
  <si>
    <t>AJEPP6333L</t>
  </si>
  <si>
    <t>HCGPS5327R</t>
  </si>
  <si>
    <t>BGGPL1799A</t>
  </si>
  <si>
    <t>BGAPS3830F</t>
  </si>
  <si>
    <t>EDSPP8018Q</t>
  </si>
  <si>
    <t>ASOPV6663L</t>
  </si>
  <si>
    <t>HWIPS0401Q</t>
  </si>
  <si>
    <t>BFRPH3442E</t>
  </si>
  <si>
    <t>BHGPV9635J</t>
  </si>
  <si>
    <t>AFEPV8931Q</t>
  </si>
  <si>
    <t>AACPM3975G</t>
  </si>
  <si>
    <t>ALBPJ2728E</t>
  </si>
  <si>
    <t>AIEPJ6131F</t>
  </si>
  <si>
    <t>AFIPJ3628Q</t>
  </si>
  <si>
    <t>ALBPJ2706Q</t>
  </si>
  <si>
    <t>CVSPM1216R</t>
  </si>
  <si>
    <t>BKTPM8272J</t>
  </si>
  <si>
    <t>AKFPP7692A</t>
  </si>
  <si>
    <t>AQYPP6269Q</t>
  </si>
  <si>
    <t>AMZPM9917D</t>
  </si>
  <si>
    <t>CGZPM5172L</t>
  </si>
  <si>
    <t>COPPK1651C</t>
  </si>
  <si>
    <t>MPIPS9388Q</t>
  </si>
  <si>
    <t>MPIPS7692F</t>
  </si>
  <si>
    <t>FKKPK1009Q</t>
  </si>
  <si>
    <t>FEXPK6451P</t>
  </si>
  <si>
    <t>EHPPS7263K</t>
  </si>
  <si>
    <t>BZWPJ9705M</t>
  </si>
  <si>
    <t>FPWPS4832G</t>
  </si>
  <si>
    <t>CBNPG1817R</t>
  </si>
  <si>
    <t>BLUPM7048C</t>
  </si>
  <si>
    <t>BCHPM4623D</t>
  </si>
  <si>
    <t>DPOPP6212P</t>
  </si>
  <si>
    <t>CTNPP1598N</t>
  </si>
  <si>
    <t>CILPP2291K</t>
  </si>
  <si>
    <t>BDNPL4462J</t>
  </si>
  <si>
    <t>BJAPL3069E</t>
  </si>
  <si>
    <t>DZOPM2564M</t>
  </si>
  <si>
    <t>ALTPM6339G</t>
  </si>
  <si>
    <t>BTOPM8426L</t>
  </si>
  <si>
    <t>BPEPM3346H</t>
  </si>
  <si>
    <t>CZHPM0850L</t>
  </si>
  <si>
    <t>KNIPS5767M</t>
  </si>
  <si>
    <t>BGMPL6949L</t>
  </si>
  <si>
    <t>CRLPP1062K</t>
  </si>
  <si>
    <t>CBCPP0069D</t>
  </si>
  <si>
    <t>FZHPP1245R</t>
  </si>
  <si>
    <t>CJKPP0435K</t>
  </si>
  <si>
    <t>CQIPM2795J</t>
  </si>
  <si>
    <t>ASLPM7030M</t>
  </si>
  <si>
    <t>CVCPP2497P</t>
  </si>
  <si>
    <t>CVCPP2492J</t>
  </si>
  <si>
    <t>DWBPB1944J</t>
  </si>
  <si>
    <t>AOXPK5306A</t>
  </si>
  <si>
    <t>DJPPP8145G</t>
  </si>
  <si>
    <t>FKRPM3226E</t>
  </si>
  <si>
    <t>KBGPK5656D</t>
  </si>
  <si>
    <t>BOVPV7878B</t>
  </si>
  <si>
    <t>AWHPM0177F</t>
  </si>
  <si>
    <t>AQNPM5173B</t>
  </si>
  <si>
    <t>FIFPP2974G</t>
  </si>
  <si>
    <t>CVPPP5634R</t>
  </si>
  <si>
    <t>FIFPP2930A</t>
  </si>
  <si>
    <t>ESIPP0416F</t>
  </si>
  <si>
    <t>CNPPK4912B</t>
  </si>
  <si>
    <t>ASQPD4797H</t>
  </si>
  <si>
    <t>CACPV9045G</t>
  </si>
  <si>
    <t>GAGPB1983P</t>
  </si>
  <si>
    <t>CYXPP9511N</t>
  </si>
  <si>
    <t>BTSPM0735N</t>
  </si>
  <si>
    <t>AQWPM0983E</t>
  </si>
  <si>
    <t>BRRPN7103C</t>
  </si>
  <si>
    <t>DDPPP1631F</t>
  </si>
  <si>
    <t>BSRPS0115A</t>
  </si>
  <si>
    <t>ALPPP7336L</t>
  </si>
  <si>
    <t>BZVPR9507E</t>
  </si>
  <si>
    <t>CWQPP0688B</t>
  </si>
  <si>
    <t>ALPPP7334J</t>
  </si>
  <si>
    <t>GKIPM7704R</t>
  </si>
  <si>
    <t>GCKPM7874Q</t>
  </si>
  <si>
    <t>GCKPM7909E</t>
  </si>
  <si>
    <t>GADPM9901F</t>
  </si>
  <si>
    <t>GGRPS3468H</t>
  </si>
  <si>
    <t>DOBPM8557J</t>
  </si>
  <si>
    <t>COEPM3863F</t>
  </si>
  <si>
    <t>EKPPS4823G</t>
  </si>
  <si>
    <t>GRTPM9263F</t>
  </si>
  <si>
    <t>EPSPM5279G</t>
  </si>
  <si>
    <t>BLIPP7781D</t>
  </si>
  <si>
    <t>EEBPM0713K</t>
  </si>
  <si>
    <t>CTYPM2995P</t>
  </si>
  <si>
    <t>CKPPM1960A</t>
  </si>
  <si>
    <t>BASPS9700E</t>
  </si>
  <si>
    <t>DFYPS5782D</t>
  </si>
  <si>
    <t>IDPPK2405D</t>
  </si>
  <si>
    <t>BICPC3121R</t>
  </si>
  <si>
    <t>ABTPS7765A</t>
  </si>
  <si>
    <t>CFMPV9265H</t>
  </si>
  <si>
    <t>LYKPS0935D</t>
  </si>
  <si>
    <t>HDIPP7055Q</t>
  </si>
  <si>
    <t>AVQPN9055M</t>
  </si>
  <si>
    <t>FQRPS7881H</t>
  </si>
  <si>
    <t>DGFPS9357Q</t>
  </si>
  <si>
    <t>CWQPP0628D</t>
  </si>
  <si>
    <t>CDCPG3017N</t>
  </si>
  <si>
    <t>QILPS4490H</t>
  </si>
  <si>
    <t>CVBPS5919L</t>
  </si>
  <si>
    <t>GOGPM4148D</t>
  </si>
  <si>
    <t>CWHPM9656D</t>
  </si>
  <si>
    <t>CWSPP0373B</t>
  </si>
  <si>
    <t>KMLPS1297G</t>
  </si>
  <si>
    <t>BOWPP3394D</t>
  </si>
  <si>
    <t>ATPPC1088C</t>
  </si>
  <si>
    <t>BYMPR1179L</t>
  </si>
  <si>
    <t>CBTPR2618M</t>
  </si>
  <si>
    <t>CVCPP9884J</t>
  </si>
  <si>
    <t>CUUPM8846C</t>
  </si>
  <si>
    <t>DFZPP8526R</t>
  </si>
  <si>
    <t>CCRPR3624L</t>
  </si>
  <si>
    <t>CCRPR3255B</t>
  </si>
  <si>
    <t>CYYPM6182P</t>
  </si>
  <si>
    <t>CTJPP8315F</t>
  </si>
  <si>
    <t>ECCPP9153F</t>
  </si>
  <si>
    <t>CQIPM3816Q</t>
  </si>
  <si>
    <t>CDHPR7547D</t>
  </si>
  <si>
    <t>CVUPM6958A</t>
  </si>
  <si>
    <t>CYTPM4992G</t>
  </si>
  <si>
    <t>FRLPP2436N</t>
  </si>
  <si>
    <t>CTSPP4176P</t>
  </si>
  <si>
    <t>CISPS8167A</t>
  </si>
  <si>
    <t>AXPPV0166N</t>
  </si>
  <si>
    <t>BUAPK0757R</t>
  </si>
  <si>
    <t>BOTPP4835C</t>
  </si>
  <si>
    <t>FEAPM8426R</t>
  </si>
  <si>
    <t>DAUPP8897R</t>
  </si>
  <si>
    <t>CKTPC3892H</t>
  </si>
  <si>
    <t>CEWPC7930K</t>
  </si>
  <si>
    <t>JJZPK7334C</t>
  </si>
  <si>
    <t>GIOPS3409B</t>
  </si>
  <si>
    <t>GXPPK4795G</t>
  </si>
  <si>
    <t>BMNPN8848P</t>
  </si>
  <si>
    <t>GSAPM8516F</t>
  </si>
  <si>
    <t>BQGPJ8162H</t>
  </si>
  <si>
    <t>DQWPG2380C</t>
  </si>
  <si>
    <t>PZBPS6996G</t>
  </si>
  <si>
    <t>IKHPS8748N</t>
  </si>
  <si>
    <t>BFSPY8089R</t>
  </si>
  <si>
    <t>GWRPM3202H</t>
  </si>
  <si>
    <t>HWVPP5963B</t>
  </si>
  <si>
    <t>HOYPP7872G</t>
  </si>
  <si>
    <t>FXFPP5006N</t>
  </si>
  <si>
    <t>GRPPP7353K</t>
  </si>
  <si>
    <t>KBEPK2325D</t>
  </si>
  <si>
    <t>CCFPC3592Q</t>
  </si>
  <si>
    <t>PAYEE</t>
  </si>
  <si>
    <t>MITESH JAYANTIBHAI DOSHI</t>
  </si>
  <si>
    <t>HEMANGI MITESH DOSHI</t>
  </si>
  <si>
    <t>MANISH DAHYALAL SHETH</t>
  </si>
  <si>
    <t>DIMPLE MANISH SHETH</t>
  </si>
  <si>
    <t>GAUTAM JAYANTILAL MEHATA</t>
  </si>
  <si>
    <t>ILABEN GAUTAM KUMAR MEHTA</t>
  </si>
  <si>
    <t>RAHUL MAHASUKHBHAI BHADRADIYA</t>
  </si>
  <si>
    <t>JAYSHREE RAHUL BHADRADIYA</t>
  </si>
  <si>
    <t>RESHMA MANISHKUMAR SHAH</t>
  </si>
  <si>
    <t>MANISH POPATBHAI SHAH</t>
  </si>
  <si>
    <t>TANVI KAUSHAL DOSHI</t>
  </si>
  <si>
    <t>RAHUL DINESHBHAI SANGHAVI</t>
  </si>
  <si>
    <t>DIPTI RAXITKUMAR DOSHI</t>
  </si>
  <si>
    <t>JINAL CHANDRASHEKHAR SHAH</t>
  </si>
  <si>
    <t>RINKAL LAXIT DOSHI</t>
  </si>
  <si>
    <t>RUPAL VIRENKUMAR SHAH</t>
  </si>
  <si>
    <t>MONICA BHAVIK SAVANI</t>
  </si>
  <si>
    <t>SEJAL PARAS SAVANI</t>
  </si>
  <si>
    <t>RIMPI TEJAS SHAH</t>
  </si>
  <si>
    <t>VIJAY JAYANTILAL SANGHAVI</t>
  </si>
  <si>
    <t>KOMALBEN VIJAY SANGHAVI</t>
  </si>
  <si>
    <t>DHARMISTHABEN RAMESHCHANDRA MANIYAR</t>
  </si>
  <si>
    <t>PAYAL HARDIK MANIYAR</t>
  </si>
  <si>
    <t>PIYUSH DAHYALAL SHETH</t>
  </si>
  <si>
    <t>PRAGNABEN PIYUSH SHETH</t>
  </si>
  <si>
    <t>JAGRUTI URVINKUMAR SHAH</t>
  </si>
  <si>
    <t>SONIKA PIYUSHKUMAR SHAH</t>
  </si>
  <si>
    <t>ROHIT HARILAL KHANDOR</t>
  </si>
  <si>
    <t>JAYSHREEBEN ROHITKUMAR KHANDOR</t>
  </si>
  <si>
    <t>MITUL MOHANLAL MORABIYA</t>
  </si>
  <si>
    <t>PARESH KANTILAL MEHTA</t>
  </si>
  <si>
    <t>BHARAT KANTILAL MEHTA</t>
  </si>
  <si>
    <t>STUTI PARESH MEHTA</t>
  </si>
  <si>
    <t>SANTOSH SHAMBHUNATH GUPTA</t>
  </si>
  <si>
    <t>DARSHAN JAYSHUKHBHAI MEHTA</t>
  </si>
  <si>
    <t>KUMAR JAYSUKH MEHTA</t>
  </si>
  <si>
    <t>JAYSUKH BHIMJIBHAI MEHTA</t>
  </si>
  <si>
    <t>JIGNA JAYSUKH MEHTA</t>
  </si>
  <si>
    <t>KHUSHBU DARSHAN MEHTA</t>
  </si>
  <si>
    <t>MAYUR AMARCHAND MEHTA</t>
  </si>
  <si>
    <t>ARUNABEN MAHESHKUMAR KHANDOR</t>
  </si>
  <si>
    <t>POOJA SANTOSH GUPTA</t>
  </si>
  <si>
    <t>PRIYANK VADILAL MEHTA</t>
  </si>
  <si>
    <t>VADILAL AMULAKHBHAI MAHETA</t>
  </si>
  <si>
    <t>VIPUL CHAMANLAL SANGHAVI</t>
  </si>
  <si>
    <t>SHILPA RAJESH SANGHVI</t>
  </si>
  <si>
    <t>JAINA PRASHANTKUMAR SANGHAVI</t>
  </si>
  <si>
    <t>MUKESHKUMAR NANALAL SANGHVI</t>
  </si>
  <si>
    <t>ASHISH VADILAL MORBIA</t>
  </si>
  <si>
    <t>PRITESH PRABHULAL VORA</t>
  </si>
  <si>
    <t>RUSHABH NAVINBHAI SHAH</t>
  </si>
  <si>
    <t>MAHESHKUMAR HARILAL KHANDOR</t>
  </si>
  <si>
    <t>HETALBEN BHARTABHAI MAHETA</t>
  </si>
  <si>
    <t>SHRUTI PRITESH VORA</t>
  </si>
  <si>
    <t>TRUPTIBEN MITULKUMAR MORABIYA</t>
  </si>
  <si>
    <t>MANUBEN VADILALBHAI MEHTA</t>
  </si>
  <si>
    <t>KRUPA TEJASH VAN</t>
  </si>
  <si>
    <t>MILAN SURYAKANT UDANI</t>
  </si>
  <si>
    <t>RAJNISHKUMAR SURENDRANATH THAKUR</t>
  </si>
  <si>
    <t>ASHOK VINOD THAKUR</t>
  </si>
  <si>
    <t>DHAWAL K VORA</t>
  </si>
  <si>
    <t>ASHWIN P. CHANDURA</t>
  </si>
  <si>
    <t>SUNITABEN ANILBHAI MAKWANA</t>
  </si>
  <si>
    <t>NEETABEN JITENDRABHAI MAKWANA</t>
  </si>
  <si>
    <t>RAJULBEN DEEP SHAH</t>
  </si>
  <si>
    <t>KUNJAN MAHENDRABHAI PAREKH</t>
  </si>
  <si>
    <t>KRUPA TEJAS VAN</t>
  </si>
  <si>
    <t>RAJNISH KUMAR THAKUR</t>
  </si>
  <si>
    <t>SAMEER LALJIBHAI KHANDOR</t>
  </si>
  <si>
    <t>JYOSHNA PRAKASH SHAH</t>
  </si>
  <si>
    <t>DIPAK MOHAN PATWA</t>
  </si>
  <si>
    <t>CHANDRIKA JAYENDRA PATWA</t>
  </si>
  <si>
    <t>JIGAR NAVINBHAI PATWA</t>
  </si>
  <si>
    <t>HARSHITA RAJNIKANT VORA</t>
  </si>
  <si>
    <t>KAUSHIK JAVERLAL SANGHVI</t>
  </si>
  <si>
    <t>KIRTI VANECHAND MEHTA</t>
  </si>
  <si>
    <t>YASH BHARATBHAI LODARIYA</t>
  </si>
  <si>
    <t>NIKUNJKUMAR MAHENDRAKUMAR MEHTA</t>
  </si>
  <si>
    <t>DEVANSH RASHIKBHAI SHETH</t>
  </si>
  <si>
    <t>YOGESHKUMAR RAMNIKLAL SHAH</t>
  </si>
  <si>
    <t>KARUNA ASHISH MORBIA</t>
  </si>
  <si>
    <t>RINKAL NAYANBHAI MORBIA</t>
  </si>
  <si>
    <t>RITA PRAKASH FOFANI</t>
  </si>
  <si>
    <t>NENSY RUSHABH SHAH</t>
  </si>
  <si>
    <t>USHMA DARSHAN KHANDOL</t>
  </si>
  <si>
    <t>HETVI PRAKASH PAREKH</t>
  </si>
  <si>
    <t>MITESH MANILALBHAI THACKER</t>
  </si>
  <si>
    <t>BINA ASHWIN CHANDURA</t>
  </si>
  <si>
    <t>ROHIT PRAVINCHAND KUBADIYA</t>
  </si>
  <si>
    <t>HARSHITA KUMAR MEHTA</t>
  </si>
  <si>
    <t>DHIRENDRA KUMAR SINGH</t>
  </si>
  <si>
    <t>RUSHIL SEVANTILAL SANGHAVI</t>
  </si>
  <si>
    <t>JAGRUTIBEN MANOJKUMAR MAKWANA</t>
  </si>
  <si>
    <t>BINAL VIPUL PAREKH</t>
  </si>
  <si>
    <t>VANDANA KIRTI SANGHVI</t>
  </si>
  <si>
    <t>KIRTI CHAMANLAL SANGHVI</t>
  </si>
  <si>
    <t>JITENDRA VELJIBHA MAKWANA</t>
  </si>
  <si>
    <t>KRINA LALJIBHAI KHANDOR</t>
  </si>
  <si>
    <t>ANITABEN PRIYANK MEHTA</t>
  </si>
  <si>
    <t>SAIYAM MUKESH SANGHAVI</t>
  </si>
  <si>
    <t>HEENA CHETAN KOTHARI</t>
  </si>
  <si>
    <t>AJITA SAGAR MEHTA</t>
  </si>
  <si>
    <t>ANKITKUMAR KISHORKUMAR PUJARA</t>
  </si>
  <si>
    <t>JIGNABEN KAUSHIK PUJARA</t>
  </si>
  <si>
    <t>MUKESHKUMAR CHAMANLAL SHAH</t>
  </si>
  <si>
    <t>GEETABEN KISHOR PUJARA</t>
  </si>
  <si>
    <t>VAISHALIBEN CHIRAGBHAI BHUNGANI</t>
  </si>
  <si>
    <t>URVASHIBEN PRASHANT MEHTA</t>
  </si>
  <si>
    <t>JAYANTILAL LADAKCHAND DOSHI</t>
  </si>
  <si>
    <t>JITESH KANABHAI SOLANKI</t>
  </si>
  <si>
    <t>PRITI RAJESHKUMAR KOTHARI</t>
  </si>
  <si>
    <t>PRASHANTKUMAR J SANGHAVI</t>
  </si>
  <si>
    <t>HITESH CHANDULAL VORA</t>
  </si>
  <si>
    <t>PRAGNA HITESH VORA</t>
  </si>
  <si>
    <t>NEETA VIKASH SAH</t>
  </si>
  <si>
    <t>CHIRAG VASHRAMBHAI BHUNGANI</t>
  </si>
  <si>
    <t>JAIYENDRA C SHAH</t>
  </si>
  <si>
    <t>SAPNA SAMEER KHANDOR</t>
  </si>
  <si>
    <t>KIRTI SHANTILAL DOSHI</t>
  </si>
  <si>
    <t>AKASH P LODARIA</t>
  </si>
  <si>
    <t>UNNATI AKASH LODARIA</t>
  </si>
  <si>
    <t>SWETA JIGNESH SANGHAVI</t>
  </si>
  <si>
    <t>PRIYESH ANILBHAI SANGHAVI</t>
  </si>
  <si>
    <t>CHARMI RAJNIKANT VORA</t>
  </si>
  <si>
    <t>AVNI MITESHKUMAR THACKER</t>
  </si>
  <si>
    <t>JAYSHREE SEVANTILAL SANGHVI</t>
  </si>
  <si>
    <t>HARSHA VIPUL SANGHVI</t>
  </si>
  <si>
    <t>DESHANA RAJ SANGHAVI</t>
  </si>
  <si>
    <t>HARDIK MAHASUKHBHAI BHADRADIYA</t>
  </si>
  <si>
    <t>NANCY KUMARPAL KOTHARI</t>
  </si>
  <si>
    <t>AANGI KUMARPAL KOTHARI</t>
  </si>
  <si>
    <t>JINAL BIPINCHANDRA KOTHARI</t>
  </si>
  <si>
    <t>PRIYAL JIGNESH SANGHVI</t>
  </si>
  <si>
    <t>CHANDRIKA ANIL SANGHVI</t>
  </si>
  <si>
    <t>VIPUL MOHANLAL PAREKH</t>
  </si>
  <si>
    <t>KHUSHBU RAHULKUMAR SANGHAVI</t>
  </si>
  <si>
    <t>HASMUKH LALJI SHAH</t>
  </si>
  <si>
    <t>PRAKASH HARILAL SHAH</t>
  </si>
  <si>
    <t>SAMRTH MAHENDRABHAI PAREKH</t>
  </si>
  <si>
    <t>CHIRAG VARSHRAMBHAI BHUNGANI</t>
  </si>
  <si>
    <t>NIKHILKUMAR AMRUTLAL VORA</t>
  </si>
  <si>
    <t>MINABEN DENISH GANDHI</t>
  </si>
  <si>
    <t>CHIRAG HASMUKHLAL SHAH</t>
  </si>
  <si>
    <t>PREKSHA VASTUPAL VORA</t>
  </si>
  <si>
    <t>VASTUPAL ARVINDBHAI VORA</t>
  </si>
  <si>
    <t>PIYUSH HIMATLAL JOGANI</t>
  </si>
  <si>
    <t>HIREN HIMATLAL JOGANI</t>
  </si>
  <si>
    <t>BIRJU HIMMATLAL JOGANI</t>
  </si>
  <si>
    <t>PINAL BIRJUKUMAR JOGANI</t>
  </si>
  <si>
    <t>JAY VADILAL MEHTA</t>
  </si>
  <si>
    <t>SWETA MILANKUMAR LODARIYA</t>
  </si>
  <si>
    <t>RITA S PANCHAL</t>
  </si>
  <si>
    <t>BIRENDRA AMARNATH PASI</t>
  </si>
  <si>
    <t>SACHIN CHANDULAL MEHTA</t>
  </si>
  <si>
    <t>HARSHA MEHULKUMAR MUNGRA</t>
  </si>
  <si>
    <t>VIRENDRAKUMAR VINODCHANDRA KHANDOR</t>
  </si>
  <si>
    <t>SHITALBEN MEHULKUMAR SHAH</t>
  </si>
  <si>
    <t>SMITABEN NAYANKUMAR SHAH</t>
  </si>
  <si>
    <t>DHARATIBEN KIRITKUMAR KOTHARI</t>
  </si>
  <si>
    <t>ANJALIBEN KIRITBHAI KOTHARI</t>
  </si>
  <si>
    <t>JYOTSHNA SURESH SOLANKI</t>
  </si>
  <si>
    <t>LAVISH KAUSHAL JAIN</t>
  </si>
  <si>
    <t>LOKESH RAMESH SINGH</t>
  </si>
  <si>
    <t>VIPUL HARIBHAI GAGAL</t>
  </si>
  <si>
    <t>PRAGNA MANISHBHAI MEHTA</t>
  </si>
  <si>
    <t>HARSHA KIRTI MEHTA</t>
  </si>
  <si>
    <t>PAYAL MAULIK PAREKH</t>
  </si>
  <si>
    <t>MAULIK HARESHKUMAR PAREKH</t>
  </si>
  <si>
    <t>KRUPA DHAVALKUMAR KHKANDOR</t>
  </si>
  <si>
    <t>MAMTABEN PARASKUMAR LODARIYA</t>
  </si>
  <si>
    <t>PRINCY YASHKUMAR LODARIYA</t>
  </si>
  <si>
    <t>HANSABEN ARVINDBHAI MEHTA</t>
  </si>
  <si>
    <t>MITALBEN DHARMESHKUMAR MEHTA</t>
  </si>
  <si>
    <t>DIPTI MEHULKUMAR MEHTA</t>
  </si>
  <si>
    <t>VARSHABEN NILESHKUMAR SHAH</t>
  </si>
  <si>
    <t>RUSHABH MAHENDRABHAI MEHTA</t>
  </si>
  <si>
    <t>TWINKLE RAMESHBHAI SANGHVI</t>
  </si>
  <si>
    <t>BHOOMI SAMBHAV LODARIYA</t>
  </si>
  <si>
    <t>AKASH ARVINDKUMAR PARIKH</t>
  </si>
  <si>
    <t>MANISHKUMAR KIRTIBHAI PATAVA</t>
  </si>
  <si>
    <t>PRACHI MANISH PUJ</t>
  </si>
  <si>
    <t>RENU BIRENDRA PASI</t>
  </si>
  <si>
    <t>SAMAPTIBEN NIKUNJBHAI MEHTA</t>
  </si>
  <si>
    <t>VARSHABEN DARSHANKUMAR TREVADIYA</t>
  </si>
  <si>
    <t>JAYSHRIBEN HIMMATBHAI PRAJAPATI</t>
  </si>
  <si>
    <t>MANISHABEN PRIJESHBHAI PRAJAPATI</t>
  </si>
  <si>
    <t>VILISH LALITKUMAR BHANSALI</t>
  </si>
  <si>
    <t>FENIL BHOGILAL KHANDOR</t>
  </si>
  <si>
    <t>DHRUV PRAKASH PAREKH</t>
  </si>
  <si>
    <t>PRIT MUKESHBHAI MEHTA</t>
  </si>
  <si>
    <t>MAITRI NAMANKUMAR KOTHARI</t>
  </si>
  <si>
    <t>RAJKUMAR BABULAL VIRVADIYA</t>
  </si>
  <si>
    <t>ROSHNI BHAVIKKUMAR KORADIYA</t>
  </si>
  <si>
    <t>MANISH CHIMANLAL MEHTA</t>
  </si>
  <si>
    <t>AYUSHI HIRENBHAI PRAJAPATI</t>
  </si>
  <si>
    <t>HINABEN KAMLESHBHAI PRAJAPTI</t>
  </si>
  <si>
    <t>ISHITA HIREN PRAJAPATI</t>
  </si>
  <si>
    <t>YASHKUMAR HIRENBHAI PRAJAPATI</t>
  </si>
  <si>
    <t>JIGNABEN VIRENDRAKUMAR KHANDOR</t>
  </si>
  <si>
    <t>JAYSHREE DHAVALKUMAR KORADIYA</t>
  </si>
  <si>
    <t>BHAVYKUMAR BABULAL VIRVADIYA</t>
  </si>
  <si>
    <t>UNNATIBEN AMRUTBHAI BABRIYA</t>
  </si>
  <si>
    <t>VIRAL PRAVINBHAI PAREKH</t>
  </si>
  <si>
    <t>SAGAR NAGINBHAI MEHTA</t>
  </si>
  <si>
    <t>ASHOK KUMAR MAURYA</t>
  </si>
  <si>
    <t>SIMABEN NIRAVKUMAR PATVA</t>
  </si>
  <si>
    <t>SUREKHABEN KIRTIBHAII PATVA</t>
  </si>
  <si>
    <t>NAYANKUMAR RAMNILAL SHAH</t>
  </si>
  <si>
    <t>RITABEN BHARATBHAI RAVAL</t>
  </si>
  <si>
    <t>SANGITABEN HIRENBHAI PRAJAPATI</t>
  </si>
  <si>
    <t>SAVITABEN PRAVINBHAI PRAJAPATI</t>
  </si>
  <si>
    <t>SRUSHTI ANILBHAI MAKWANA</t>
  </si>
  <si>
    <t>MAITRI MANOJKUMAR MAKWANA</t>
  </si>
  <si>
    <t>HIREN MANOJKUMAR MAKWANA</t>
  </si>
  <si>
    <t>HASTI ARVINDBHAI MEHTA</t>
  </si>
  <si>
    <t>DIMPAL PRAFULBHAI SIRIYA</t>
  </si>
  <si>
    <t>MANISHABEN KIRTIKUMAR MEHTA</t>
  </si>
  <si>
    <t>BHAVIKA MEHULKUMAR MEHTA</t>
  </si>
  <si>
    <t>NINJALBEN JAYESH MEHTA</t>
  </si>
  <si>
    <t>REKHA NARESH MEHTA</t>
  </si>
  <si>
    <t>HETAL PRASHANTBHAI MEHTA</t>
  </si>
  <si>
    <t>NAYANA PRAKASH PAREKH</t>
  </si>
  <si>
    <t>YAKSHIT BHADRESHKUMAR MEHTA</t>
  </si>
  <si>
    <t>ARUN RAJENDRA MAURYA</t>
  </si>
  <si>
    <t>LALBAHADUR RAM MURAT MAURYA</t>
  </si>
  <si>
    <t>SONAL KAIVANBHAI SHAH</t>
  </si>
  <si>
    <t>ALPABEN MAHESHBHAI SANGHAVI</t>
  </si>
  <si>
    <t>PRIYANK KIRITBHAI KOTHARI</t>
  </si>
  <si>
    <t>SUNITA DHARMENDRA CHANDURA</t>
  </si>
  <si>
    <t>PINKY ALPESH SHAH</t>
  </si>
  <si>
    <t>KAJAL DILIPBHAI VADGAMA</t>
  </si>
  <si>
    <t>DHARABEN AJAYBHAI SHAH</t>
  </si>
  <si>
    <t>HET BHAVESHBHAI PATEL</t>
  </si>
  <si>
    <t>HIRENKUMAR MAHESHBHAI NIMAVAT</t>
  </si>
  <si>
    <t>SULEKHA ANILKUMAR MEHTA</t>
  </si>
  <si>
    <t>REKHABEN J SHAH</t>
  </si>
  <si>
    <t>HIREN ZINABHAI PRAJAPATI</t>
  </si>
  <si>
    <t>RUPALI RAJKUMAR MEHTA</t>
  </si>
  <si>
    <t>HET JATIN SANGHAVI</t>
  </si>
  <si>
    <t>KINJALBEN RITESHKUMAR SHAH</t>
  </si>
  <si>
    <t>BHAVNABEN HASMUKHBHAI MALAVIYA</t>
  </si>
  <si>
    <t>NITABEN SANJAYBHAI MALAVIYA</t>
  </si>
  <si>
    <t>SURBHI HITESHBHAI PRAJAPATI</t>
  </si>
  <si>
    <t>PRATHAM JAYDEEP SHAH</t>
  </si>
  <si>
    <t>SAGARKUMAR PRAVINBHAI PRAJAPATI</t>
  </si>
  <si>
    <t>VANRAJSINH JINDUSINH CHAUHAN</t>
  </si>
  <si>
    <t>PAYALBEN RAJENDRASINH RATHOD</t>
  </si>
  <si>
    <t>DHARMENDRASINH AMBALAL RATHOD</t>
  </si>
  <si>
    <t>JINAL PRAVINBHAI PIPALIYA</t>
  </si>
  <si>
    <t>UTRADEVI ASHOKBHAI MAURYA</t>
  </si>
  <si>
    <t>SUSHILADEVI NARESHKUMAR PUROHIT</t>
  </si>
  <si>
    <t>NIKUL RAJUSINH RATHOD</t>
  </si>
  <si>
    <t>RUSINABEN RAJUSINH RATHOD</t>
  </si>
  <si>
    <t>DARSHIL DHIRUBHAI MEHTA</t>
  </si>
  <si>
    <t>CHANDANI RAKESH PAVAR</t>
  </si>
  <si>
    <t>BHARTI DARMESHBHAI PANDAV</t>
  </si>
  <si>
    <t>KHUSHBOO MANTHAN MAHETA</t>
  </si>
  <si>
    <t>PARASSINH LAXMANSINH RATHOD</t>
  </si>
  <si>
    <t>GAUREESHANKAR ASHOKBHAI MAURYA</t>
  </si>
  <si>
    <t>SANTOSHKUMAR ASHOKKUMAR MAURYA</t>
  </si>
  <si>
    <t>RINKU PRATIKBHAI PAREKH</t>
  </si>
  <si>
    <t>PRATIKKUMAR HARESHBHAI PAREKH</t>
  </si>
  <si>
    <t>JIGISHA HIRENBHAI SHAH</t>
  </si>
  <si>
    <t>NIRALIBEN NIRAVKUMAR GADHECHA</t>
  </si>
  <si>
    <t>CHANDANI AKSHAT SHAH</t>
  </si>
  <si>
    <t>PRIYA VIJAYKUMAR VORA</t>
  </si>
  <si>
    <t>SHIKHA DHIRAJLAL MEHTA</t>
  </si>
  <si>
    <t>BHAVYA KALPIT KORADIYA</t>
  </si>
  <si>
    <t>MITUL SAVJIBHAI CHAVDA</t>
  </si>
  <si>
    <t>DHARTIBEN JAY MEHTA</t>
  </si>
  <si>
    <t>DIPAKBHAI MASHRUBHAI CHAUDHARI</t>
  </si>
  <si>
    <t>MANSI VIJAYBHAI KORADIYA</t>
  </si>
  <si>
    <t>HANISHKUMAR MATHURBHAI KOYANI</t>
  </si>
  <si>
    <t>DHARMISHTHA BABUBHAI NAKRANI</t>
  </si>
  <si>
    <t>RENUKABEN DHONDIRAM MALUSARE</t>
  </si>
  <si>
    <t>RAVINABAHEN MAGANBHAI JADAV</t>
  </si>
  <si>
    <t>MENSHI CHHAGANBHAI GOTI</t>
  </si>
  <si>
    <t>JIGNABEN YOGESHKUMAR SHAH</t>
  </si>
  <si>
    <t>CHARMI JAYENDRABHAI SHAH</t>
  </si>
  <si>
    <t>SAKSHEE JITENDRABHAI MAHETA</t>
  </si>
  <si>
    <t>ISHITA VARDHAMAN PAREKH</t>
  </si>
  <si>
    <t>JAY SURESHBHAI PATWA</t>
  </si>
  <si>
    <t>RICHITA VARDHMANBHAI PAREKH</t>
  </si>
  <si>
    <t>ISHITABEN VIRAL PAREKH</t>
  </si>
  <si>
    <t>MANSHI CHAMPAKLAL KOTHARI</t>
  </si>
  <si>
    <t>BHARATBHAI SONABHAI CHAUDHARI</t>
  </si>
  <si>
    <t>REFERENCE</t>
  </si>
  <si>
    <t>MITESH DOSHI</t>
  </si>
  <si>
    <t>MITUL MORABIA</t>
  </si>
  <si>
    <t>RAJKUMAR BABULAL VIRVADIAYA</t>
  </si>
  <si>
    <t>ROHIT  HARILAL KHANDOR</t>
  </si>
  <si>
    <t>YASH BHARATBHAI LODARIA</t>
  </si>
  <si>
    <t xml:space="preserve">FENIL KHANDOR </t>
  </si>
  <si>
    <t xml:space="preserve">JIGNESH SANGHVI </t>
  </si>
  <si>
    <t xml:space="preserve">PRAVINBHAI PRAJAPATI </t>
  </si>
  <si>
    <t xml:space="preserve">KAMALA JAIN </t>
  </si>
  <si>
    <t xml:space="preserve">RAJESH SANGHAVI </t>
  </si>
  <si>
    <t xml:space="preserve">SHEKH VAHIDAHMED </t>
  </si>
  <si>
    <t xml:space="preserve">VAHIDAHMED SHEKH </t>
  </si>
  <si>
    <t xml:space="preserve">SNEHA SINGH </t>
  </si>
  <si>
    <t xml:space="preserve">YASH MEHTA </t>
  </si>
  <si>
    <t>RAJESH SANGHVI</t>
  </si>
  <si>
    <t>PARSHVA CONSULTANCY (JATIN A MEHTA)</t>
  </si>
  <si>
    <t>AMOUNT</t>
  </si>
  <si>
    <t>YEAR</t>
  </si>
  <si>
    <t>PROFESSIONAL FEES</t>
  </si>
  <si>
    <t>OUT OF POCKET</t>
  </si>
  <si>
    <t>TOTAL AMOUNT</t>
  </si>
  <si>
    <t>OUT OF POCKET IN %</t>
  </si>
  <si>
    <t>Sum of TOTAL AMOUNT</t>
  </si>
  <si>
    <t>TRADING ADVISOR</t>
  </si>
  <si>
    <t>Name</t>
  </si>
  <si>
    <t>PAN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</si>
</sst>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_-* #,##0.00_-;\-* #,##0.00_-;_-* &quot;-&quot;??_-;_-@_-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8"/>
      <name val="Calibri"/>
      <family val="2"/>
    </font>
    <font>
      <sz val="10"/>
      <color indexed="64"/>
      <name val="Arial"/>
      <family val="2"/>
    </font>
    <font>
      <b/>
      <sz val="10"/>
      <color indexed="64"/>
      <name val="Arial"/>
      <family val="2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3">
    <xf numFmtId="0" fontId="0" fillId="0" borderId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5" fillId="3" borderId="0" applyNumberFormat="0" applyBorder="0" applyAlignment="0" applyProtection="0"/>
    <xf numFmtId="0" fontId="6" fillId="7" borderId="1" applyNumberFormat="0" applyAlignment="0" applyProtection="0"/>
    <xf numFmtId="0" fontId="7" fillId="21" borderId="2" applyNumberFormat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3" fillId="8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20" fillId="0" borderId="0"/>
    <xf numFmtId="0" fontId="2" fillId="0" borderId="0"/>
    <xf numFmtId="0" fontId="2" fillId="0" borderId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16" fillId="7" borderId="8" applyNumberFormat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43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1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2" fillId="0" borderId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3" fontId="0" fillId="0" borderId="0" xfId="1" applyFont="1" applyAlignment="1">
      <alignment horizontal="center" vertical="center" wrapText="1"/>
    </xf>
    <xf numFmtId="43" fontId="0" fillId="0" borderId="0" xfId="1" applyFont="1"/>
    <xf numFmtId="0" fontId="2" fillId="0" borderId="0" xfId="72" applyAlignment="1">
      <alignment vertical="top"/>
    </xf>
    <xf numFmtId="0" fontId="0" fillId="0" borderId="10" xfId="0" applyBorder="1"/>
    <xf numFmtId="0" fontId="0" fillId="0" borderId="10" xfId="0" pivotButton="1" applyBorder="1"/>
    <xf numFmtId="164" fontId="0" fillId="0" borderId="10" xfId="0" applyNumberFormat="1" applyBorder="1"/>
    <xf numFmtId="0" fontId="0" fillId="0" borderId="10" xfId="0" applyBorder="1" applyAlignment="1">
      <alignment horizontal="left"/>
    </xf>
    <xf numFmtId="164" fontId="0" fillId="0" borderId="10" xfId="1" applyNumberFormat="1" applyFont="1" applyBorder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left" indent="1"/>
    </xf>
    <xf numFmtId="164" fontId="0" fillId="0" borderId="0" xfId="1" applyNumberFormat="1" applyFont="1"/>
    <xf numFmtId="164" fontId="0" fillId="0" borderId="10" xfId="0" applyNumberFormat="1" applyBorder="1" applyAlignment="1">
      <alignment wrapText="1"/>
    </xf>
    <xf numFmtId="0" fontId="23" fillId="0" borderId="0" xfId="0" applyFont="1"/>
    <xf numFmtId="43" fontId="23" fillId="0" borderId="0" xfId="1" applyFont="1" applyAlignment="1">
      <alignment horizontal="center"/>
    </xf>
    <xf numFmtId="0" fontId="23" fillId="0" borderId="0" xfId="0" applyFont="1" applyAlignment="1">
      <alignment horizontal="center"/>
    </xf>
    <xf numFmtId="164" fontId="0" fillId="0" borderId="0" xfId="1" applyNumberFormat="1" applyFont="1" applyAlignment="1">
      <alignment horizontal="center" vertical="center" wrapText="1"/>
    </xf>
    <xf numFmtId="10" fontId="0" fillId="0" borderId="0" xfId="122" applyNumberFormat="1" applyFont="1"/>
    <xf numFmtId="0" fontId="0" fillId="24" borderId="0" xfId="0" applyFill="1"/>
    <xf numFmtId="164" fontId="0" fillId="24" borderId="0" xfId="0" applyNumberFormat="1" applyFill="1" applyAlignment="1">
      <alignment wrapText="1"/>
    </xf>
    <xf numFmtId="0" fontId="0" fillId="0" borderId="0" xfId="0" pivotButton="1"/>
    <xf numFmtId="164" fontId="0" fillId="0" borderId="0" xfId="0" applyNumberFormat="1" applyAlignment="1">
      <alignment wrapText="1"/>
    </xf>
    <xf numFmtId="0" fontId="0" fillId="25" borderId="0" xfId="0" applyFill="1" applyAlignment="1">
      <alignment horizontal="left"/>
    </xf>
    <xf numFmtId="164" fontId="0" fillId="25" borderId="0" xfId="0" applyNumberFormat="1" applyFill="1"/>
    <xf numFmtId="0" fontId="0" fillId="26" borderId="0" xfId="0" applyFill="1"/>
    <xf numFmtId="14" fontId="0" fillId="26" borderId="0" xfId="0" applyNumberFormat="1" applyFill="1"/>
    <xf numFmtId="43" fontId="0" fillId="26" borderId="0" xfId="1" applyFont="1" applyFill="1"/>
    <xf numFmtId="10" fontId="0" fillId="26" borderId="0" xfId="122" applyNumberFormat="1" applyFont="1" applyFill="1"/>
    <xf numFmtId="164" fontId="0" fillId="26" borderId="0" xfId="1" applyNumberFormat="1" applyFont="1" applyFill="1"/>
    <xf numFmtId="14" fontId="0" fillId="24" borderId="0" xfId="0" applyNumberFormat="1" applyFill="1"/>
    <xf numFmtId="43" fontId="0" fillId="24" borderId="0" xfId="1" applyFont="1" applyFill="1"/>
    <xf numFmtId="10" fontId="0" fillId="24" borderId="0" xfId="122" applyNumberFormat="1" applyFont="1" applyFill="1"/>
    <xf numFmtId="164" fontId="0" fillId="24" borderId="0" xfId="1" applyNumberFormat="1" applyFont="1" applyFill="1"/>
    <xf numFmtId="0" fontId="0" fillId="25" borderId="0" xfId="0" applyFill="1"/>
    <xf numFmtId="14" fontId="0" fillId="25" borderId="0" xfId="0" applyNumberFormat="1" applyFill="1"/>
    <xf numFmtId="43" fontId="0" fillId="25" borderId="0" xfId="1" applyFont="1" applyFill="1"/>
    <xf numFmtId="164" fontId="0" fillId="25" borderId="0" xfId="1" applyNumberFormat="1" applyFont="1" applyFill="1"/>
    <xf numFmtId="10" fontId="0" fillId="25" borderId="0" xfId="122" applyNumberFormat="1" applyFont="1" applyFill="1"/>
    <xf numFmtId="43" fontId="0" fillId="0" borderId="0" xfId="1" applyFont="1" applyFill="1"/>
    <xf numFmtId="164" fontId="0" fillId="0" borderId="0" xfId="1" applyNumberFormat="1" applyFont="1" applyFill="1"/>
    <xf numFmtId="10" fontId="0" fillId="0" borderId="0" xfId="122" applyNumberFormat="1" applyFont="1" applyFill="1"/>
    <xf numFmtId="164" fontId="0" fillId="27" borderId="0" xfId="0" applyNumberFormat="1" applyFill="1"/>
    <xf numFmtId="0" fontId="0" fillId="27" borderId="0" xfId="0" applyFill="1" applyAlignment="1">
      <alignment horizontal="left"/>
    </xf>
    <xf numFmtId="0" fontId="0" fillId="28" borderId="0" xfId="0" applyFill="1"/>
    <xf numFmtId="14" fontId="0" fillId="28" borderId="0" xfId="0" applyNumberFormat="1" applyFill="1"/>
    <xf numFmtId="43" fontId="0" fillId="28" borderId="0" xfId="1" applyFont="1" applyFill="1"/>
    <xf numFmtId="164" fontId="0" fillId="28" borderId="0" xfId="1" applyNumberFormat="1" applyFont="1" applyFill="1"/>
    <xf numFmtId="10" fontId="0" fillId="28" borderId="0" xfId="122" applyNumberFormat="1" applyFont="1" applyFill="1"/>
    <xf numFmtId="0" fontId="0" fillId="29" borderId="0" xfId="0" applyFill="1"/>
    <xf numFmtId="14" fontId="0" fillId="29" borderId="0" xfId="0" applyNumberFormat="1" applyFill="1"/>
    <xf numFmtId="43" fontId="0" fillId="29" borderId="0" xfId="1" applyFont="1" applyFill="1"/>
    <xf numFmtId="164" fontId="0" fillId="29" borderId="0" xfId="1" applyNumberFormat="1" applyFont="1" applyFill="1"/>
    <xf numFmtId="10" fontId="0" fillId="29" borderId="0" xfId="122" applyNumberFormat="1" applyFont="1" applyFill="1"/>
    <xf numFmtId="0" fontId="0" fillId="30" borderId="0" xfId="0" applyFill="1"/>
    <xf numFmtId="14" fontId="0" fillId="30" borderId="0" xfId="0" applyNumberFormat="1" applyFill="1"/>
    <xf numFmtId="43" fontId="0" fillId="30" borderId="0" xfId="1" applyFont="1" applyFill="1"/>
    <xf numFmtId="164" fontId="0" fillId="30" borderId="0" xfId="1" applyNumberFormat="1" applyFont="1" applyFill="1"/>
    <xf numFmtId="10" fontId="0" fillId="30" borderId="0" xfId="122" applyNumberFormat="1" applyFont="1" applyFill="1"/>
    <xf numFmtId="0" fontId="0" fillId="31" borderId="0" xfId="0" applyFill="1"/>
    <xf numFmtId="14" fontId="0" fillId="31" borderId="0" xfId="0" applyNumberFormat="1" applyFill="1"/>
    <xf numFmtId="43" fontId="0" fillId="31" borderId="0" xfId="1" applyFont="1" applyFill="1"/>
    <xf numFmtId="164" fontId="0" fillId="31" borderId="0" xfId="1" applyNumberFormat="1" applyFont="1" applyFill="1"/>
    <xf numFmtId="10" fontId="0" fillId="31" borderId="0" xfId="122" applyNumberFormat="1" applyFont="1" applyFill="1"/>
    <xf numFmtId="0" fontId="0" fillId="32" borderId="0" xfId="0" applyFill="1"/>
    <xf numFmtId="14" fontId="0" fillId="32" borderId="0" xfId="0" applyNumberFormat="1" applyFill="1"/>
    <xf numFmtId="43" fontId="0" fillId="32" borderId="0" xfId="1" applyFont="1" applyFill="1"/>
    <xf numFmtId="164" fontId="0" fillId="32" borderId="0" xfId="1" applyNumberFormat="1" applyFont="1" applyFill="1"/>
    <xf numFmtId="10" fontId="0" fillId="32" borderId="0" xfId="122" applyNumberFormat="1" applyFont="1" applyFill="1"/>
    <xf numFmtId="0" fontId="0" fillId="33" borderId="0" xfId="0" applyFill="1"/>
    <xf numFmtId="14" fontId="0" fillId="33" borderId="0" xfId="0" applyNumberFormat="1" applyFill="1"/>
    <xf numFmtId="43" fontId="0" fillId="33" borderId="0" xfId="1" applyFont="1" applyFill="1"/>
    <xf numFmtId="164" fontId="0" fillId="33" borderId="0" xfId="1" applyNumberFormat="1" applyFont="1" applyFill="1"/>
    <xf numFmtId="10" fontId="0" fillId="33" borderId="0" xfId="122" applyNumberFormat="1" applyFont="1" applyFill="1"/>
    <xf numFmtId="0" fontId="0" fillId="34" borderId="0" xfId="0" applyFill="1"/>
    <xf numFmtId="14" fontId="0" fillId="34" borderId="0" xfId="0" applyNumberFormat="1" applyFill="1"/>
    <xf numFmtId="43" fontId="0" fillId="34" borderId="0" xfId="1" applyFont="1" applyFill="1"/>
    <xf numFmtId="164" fontId="0" fillId="34" borderId="0" xfId="1" applyNumberFormat="1" applyFont="1" applyFill="1"/>
    <xf numFmtId="10" fontId="0" fillId="34" borderId="0" xfId="122" applyNumberFormat="1" applyFont="1" applyFill="1"/>
    <xf numFmtId="0" fontId="0" fillId="0" borderId="0" xfId="0" applyAlignment="1">
      <alignment horizontal="left" indent="2"/>
    </xf>
    <xf numFmtId="14" fontId="0" fillId="0" borderId="0" xfId="0" applyNumberFormat="1" applyAlignment="1">
      <alignment horizontal="left" indent="1"/>
    </xf>
    <xf numFmtId="0" fontId="0" fillId="25" borderId="0" xfId="0" applyFill="1" applyAlignment="1">
      <alignment horizontal="left" indent="2"/>
    </xf>
    <xf numFmtId="0" fontId="0" fillId="25" borderId="0" xfId="0" applyFill="1" applyAlignment="1">
      <alignment horizontal="left" indent="1"/>
    </xf>
    <xf numFmtId="9" fontId="0" fillId="0" borderId="0" xfId="122" applyFont="1"/>
    <xf numFmtId="14" fontId="0" fillId="35" borderId="0" xfId="0" applyNumberFormat="1" applyFill="1"/>
    <xf numFmtId="0" fontId="0" fillId="35" borderId="0" xfId="0" applyFill="1"/>
    <xf numFmtId="43" fontId="0" fillId="35" borderId="0" xfId="1" applyFont="1" applyFill="1"/>
    <xf numFmtId="43" fontId="0" fillId="0" borderId="10" xfId="0" applyNumberFormat="1" applyBorder="1"/>
  </cellXfs>
  <cellStyles count="123">
    <cellStyle name="20% - Accent1 2" xfId="4" xr:uid="{DE186BED-32AE-4A28-8233-17ECA2DB64DD}"/>
    <cellStyle name="20% - Accent2 2" xfId="5" xr:uid="{53B5E485-31C5-4DB3-A728-C258FFDE9BF2}"/>
    <cellStyle name="20% - Accent3 2" xfId="6" xr:uid="{5452F692-3F98-4633-A9AF-CC0A203679FB}"/>
    <cellStyle name="20% - Accent4 2" xfId="7" xr:uid="{63A55004-B921-496D-AF3C-E1AEBABF35AF}"/>
    <cellStyle name="20% - Accent5 2" xfId="8" xr:uid="{A3101F8C-5AE9-4BD4-8A45-1D5A8B600CC6}"/>
    <cellStyle name="20% - Accent6 2" xfId="10" xr:uid="{DA28591F-EE3F-4E78-93F2-27502BE1BD29}"/>
    <cellStyle name="20% - Accent6 3" xfId="9" xr:uid="{1DCB994B-4655-4AF1-A74E-E56362960ABD}"/>
    <cellStyle name="40% - Accent1 2" xfId="11" xr:uid="{1A198839-8DA2-4C45-89F4-02B15BD7C381}"/>
    <cellStyle name="40% - Accent2 2" xfId="12" xr:uid="{C5F5694B-7C8D-4727-ACC4-FF95EB13EF77}"/>
    <cellStyle name="40% - Accent3 2" xfId="13" xr:uid="{ECD470FD-9405-4A4C-910B-3EC10FE89DF3}"/>
    <cellStyle name="40% - Accent4 2" xfId="14" xr:uid="{F2826281-2FFA-4E30-9F41-10FE9740950A}"/>
    <cellStyle name="40% - Accent5 2" xfId="15" xr:uid="{D1919F1A-D9F6-4287-9EAB-37835B0CD85D}"/>
    <cellStyle name="40% - Accent6 2" xfId="16" xr:uid="{509F4767-A79A-4C1D-9A31-D4217D3655D8}"/>
    <cellStyle name="60% - Accent1 2" xfId="17" xr:uid="{8705610B-0136-45C3-8C2C-73D82C8D7C4D}"/>
    <cellStyle name="60% - Accent2 2" xfId="18" xr:uid="{C9338883-0F30-43DF-9133-5BA41D58C673}"/>
    <cellStyle name="60% - Accent3 2" xfId="19" xr:uid="{E84E20E0-43B7-4F01-A146-854CE0C5AC01}"/>
    <cellStyle name="60% - Accent4 2" xfId="20" xr:uid="{EC77BBE2-99CF-4B2F-AFB0-3E690F6991D7}"/>
    <cellStyle name="60% - Accent5 2" xfId="21" xr:uid="{03B8D718-059D-4F93-9A81-4ECC9402AD31}"/>
    <cellStyle name="60% - Accent6 2" xfId="22" xr:uid="{F00C2034-0826-4770-A3B1-DD4FA6DBE04A}"/>
    <cellStyle name="Accent1 2" xfId="23" xr:uid="{F3BE3D1D-BC36-4FAA-9454-A3D8A656C628}"/>
    <cellStyle name="Accent2 2" xfId="24" xr:uid="{34425531-7655-439D-93E6-9CD3ABEFFA97}"/>
    <cellStyle name="Accent3 2" xfId="25" xr:uid="{3AA2B981-3AA9-4286-80F6-DDD672D7F216}"/>
    <cellStyle name="Accent4 2" xfId="26" xr:uid="{FA37DB1F-25B0-42E3-AA77-D4D20B95485A}"/>
    <cellStyle name="Accent5 2" xfId="27" xr:uid="{92FCD2AA-E6BD-433C-8D99-E63877D12E6A}"/>
    <cellStyle name="Accent6 2" xfId="28" xr:uid="{5B8F5A7C-9663-40B6-A8D5-A0A353E114C3}"/>
    <cellStyle name="Bad 2" xfId="29" xr:uid="{8DDD633A-D6DE-417E-BABF-7FB04FEAA8AD}"/>
    <cellStyle name="Calculation 2" xfId="30" xr:uid="{AC02854E-7D49-4A14-9DFA-9F5E9DC17BA5}"/>
    <cellStyle name="Check Cell 2" xfId="31" xr:uid="{1D0EECC4-3A2F-474B-92E2-2E9C0F6EA5D8}"/>
    <cellStyle name="Comma" xfId="1" builtinId="3"/>
    <cellStyle name="Comma 2" xfId="2" xr:uid="{9BB9D54E-87B5-4B83-B5D3-5E548B7F3210}"/>
    <cellStyle name="Comma 2 2" xfId="33" xr:uid="{04A4332E-E5E3-406B-BD72-5138BC0D6474}"/>
    <cellStyle name="Comma 2 2 2" xfId="69" xr:uid="{4B370915-C7B4-454A-A6D8-25E9914AA626}"/>
    <cellStyle name="Comma 2 2 2 2" xfId="68" xr:uid="{055D453D-5E69-4D40-B912-A847F9EC7D0C}"/>
    <cellStyle name="Comma 2 2 3" xfId="67" xr:uid="{E6C8B198-BFB4-4ED1-903A-36AF0E04C4E3}"/>
    <cellStyle name="Comma 2 2 4" xfId="66" xr:uid="{5AD0B921-637F-4C60-B198-D37165E16522}"/>
    <cellStyle name="Comma 2 2 5" xfId="65" xr:uid="{F36AF961-C017-4822-8C08-39E75CC8C262}"/>
    <cellStyle name="Comma 2 2 6" xfId="64" xr:uid="{EB22321D-C2A5-4D10-AFC8-12AEA0D00217}"/>
    <cellStyle name="Comma 2 2 7" xfId="70" xr:uid="{72F6D5D9-A45F-4FAE-BE1E-55C4934CB3F8}"/>
    <cellStyle name="Comma 2 3" xfId="32" xr:uid="{8DF49AC3-DDC2-4248-964F-0EAE78ACAFC2}"/>
    <cellStyle name="Comma 2 3 2" xfId="63" xr:uid="{8DABB22E-1F5F-49D5-9186-7D625F53B9F3}"/>
    <cellStyle name="Comma 2 4" xfId="62" xr:uid="{F1C35D3F-E337-490C-8EA2-F2563A3C0EF8}"/>
    <cellStyle name="Comma 2 5" xfId="61" xr:uid="{67C22FD1-FE5B-4413-B9BD-5E6FEB270F30}"/>
    <cellStyle name="Comma 2 6" xfId="60" xr:uid="{9486101F-A237-4C55-856A-A37A080CEEF4}"/>
    <cellStyle name="Comma 2 7" xfId="59" xr:uid="{18D0AAA6-91DB-40C5-B34E-CA87F7FABA92}"/>
    <cellStyle name="Comma 3" xfId="58" xr:uid="{53DA9FEF-20B9-4744-B4EA-6A2AA6537E10}"/>
    <cellStyle name="Comma 4" xfId="34" xr:uid="{68E29726-7907-4DA6-B1D3-6B1658296F3A}"/>
    <cellStyle name="Comma 4 2" xfId="57" xr:uid="{8D57AE9C-6C88-40D7-A979-FD19A1478597}"/>
    <cellStyle name="Comma 5" xfId="56" xr:uid="{5F49E22C-F6D7-4AF1-A3A0-462F8B3A9957}"/>
    <cellStyle name="Comma 6" xfId="71" xr:uid="{09F88361-9D68-40FE-BDE2-C330ABC70CB2}"/>
    <cellStyle name="Explanatory Text 2" xfId="35" xr:uid="{CC60D026-26AD-4DAE-8C4A-2EBAFC70AA50}"/>
    <cellStyle name="Good 2" xfId="36" xr:uid="{2BB98D87-656D-44A5-9E83-C29EFB77E9CF}"/>
    <cellStyle name="Heading 1 2" xfId="37" xr:uid="{99ECA344-F588-4B47-B094-9BEEFBA4284E}"/>
    <cellStyle name="Heading 2 2" xfId="38" xr:uid="{974578E5-41B7-4BF0-B180-56D2A107E610}"/>
    <cellStyle name="Heading 3 2" xfId="39" xr:uid="{994994E0-7996-48DB-9D51-DF38E9E1C8FE}"/>
    <cellStyle name="Heading 4 2" xfId="40" xr:uid="{683A378E-4CF2-45F9-92B4-0B5F40D2F3C7}"/>
    <cellStyle name="Input 2" xfId="42" xr:uid="{91130985-BF24-4D50-A108-01841B11E8D0}"/>
    <cellStyle name="Input 3" xfId="41" xr:uid="{39416B51-2C5C-45D8-9500-7E46F7F06925}"/>
    <cellStyle name="Linked Cell 2" xfId="43" xr:uid="{B48DC124-8E5C-4E2A-A316-F215D383332C}"/>
    <cellStyle name="Neutral 2" xfId="44" xr:uid="{6328CB8F-1B9D-407C-A121-0965F05C5145}"/>
    <cellStyle name="Normal" xfId="0" builtinId="0"/>
    <cellStyle name="Normal 10" xfId="72" xr:uid="{B2BA535B-615A-4F71-9C61-585A65D71588}"/>
    <cellStyle name="Normal 11" xfId="73" xr:uid="{07339969-3369-4EAD-8DF8-B5B80B07EE7B}"/>
    <cellStyle name="Normal 2" xfId="45" xr:uid="{0D99730D-EA69-4FF2-AED4-B1DB8180F92E}"/>
    <cellStyle name="Normal 2 10" xfId="74" xr:uid="{C5CFA6F1-2559-4E66-94D8-CDDD1D92A5C7}"/>
    <cellStyle name="Normal 2 2" xfId="46" xr:uid="{3A25DF1C-8892-42CD-B2CD-2E21784974CC}"/>
    <cellStyle name="Normal 2 2 2" xfId="75" xr:uid="{4DEE275A-9405-49A6-A366-612723E81A94}"/>
    <cellStyle name="Normal 2 2 2 2" xfId="76" xr:uid="{3A69785A-8FC6-4168-B9DD-E55C2AD4DC8F}"/>
    <cellStyle name="Normal 2 2 2 2 2" xfId="77" xr:uid="{44764412-ABF1-49DF-AC90-536F0173CA2E}"/>
    <cellStyle name="Normal 2 2 2 2 2 2" xfId="78" xr:uid="{CC15FBE1-8375-4D76-B6F2-47C385176FFA}"/>
    <cellStyle name="Normal 2 2 2 2 3" xfId="79" xr:uid="{DE396B05-0E43-4D7F-862C-8236C029C4C8}"/>
    <cellStyle name="Normal 2 2 2 2 4" xfId="80" xr:uid="{C6AB00FB-A3DB-4910-AEBF-12BB297A9A6C}"/>
    <cellStyle name="Normal 2 2 2 2 5" xfId="81" xr:uid="{36F61989-75ED-4DF4-BA50-F3451A393DF2}"/>
    <cellStyle name="Normal 2 2 2 2 6" xfId="82" xr:uid="{854FEE11-6C9A-4A41-B8BA-3C56D4F8875C}"/>
    <cellStyle name="Normal 2 2 2 3" xfId="83" xr:uid="{A7A10076-11BD-4263-9264-455660857C84}"/>
    <cellStyle name="Normal 2 2 2 3 2" xfId="84" xr:uid="{BCACF54A-A770-43A5-8D2A-2F70D0B9E17D}"/>
    <cellStyle name="Normal 2 2 2 4" xfId="85" xr:uid="{4702DC2E-CE0B-4A2D-8E72-A95D0BF6A0A4}"/>
    <cellStyle name="Normal 2 2 2 5" xfId="86" xr:uid="{5BEAB927-C6AF-4766-A258-F7B10E7A49C4}"/>
    <cellStyle name="Normal 2 2 2 6" xfId="87" xr:uid="{56D9C145-DFB4-4D36-B35F-EFD696346419}"/>
    <cellStyle name="Normal 2 2 3" xfId="88" xr:uid="{17134FCB-B90B-4CF9-A6EC-5348D52D5B79}"/>
    <cellStyle name="Normal 2 2 3 2" xfId="89" xr:uid="{3BDC2439-6326-46A2-BB07-0C3305B37955}"/>
    <cellStyle name="Normal 2 2 4" xfId="90" xr:uid="{28B287E9-C3BF-4B39-BF97-5CD7589ACF8D}"/>
    <cellStyle name="Normal 2 2 5" xfId="91" xr:uid="{4AEC0C49-E40A-4807-B205-79EBA885A492}"/>
    <cellStyle name="Normal 2 2 6" xfId="92" xr:uid="{24534BB6-C873-4C55-AC65-4E31BE660EA5}"/>
    <cellStyle name="Normal 2 3" xfId="93" xr:uid="{35BE34A3-F61C-4807-87A6-58577333C9A6}"/>
    <cellStyle name="Normal 2 4" xfId="94" xr:uid="{9D60AFD4-1DCF-42E2-ADF6-18E8A3B028CB}"/>
    <cellStyle name="Normal 2 5" xfId="95" xr:uid="{6169CC1C-D660-4103-8D16-B3DF36C1979D}"/>
    <cellStyle name="Normal 2 6" xfId="96" xr:uid="{7649E6A2-DA4C-4F56-96DF-AC2035FCF611}"/>
    <cellStyle name="Normal 2 6 2" xfId="97" xr:uid="{A49E2007-EF5E-44B3-B350-8C0C017455CF}"/>
    <cellStyle name="Normal 2 7" xfId="98" xr:uid="{1A26C271-D29A-426F-8DDD-B2B449CC2960}"/>
    <cellStyle name="Normal 2 8" xfId="99" xr:uid="{3865A967-AB3B-4408-875A-63B8F23011FF}"/>
    <cellStyle name="Normal 2 9" xfId="100" xr:uid="{01FB4AC3-A0F3-4549-A4EF-8D557F91D441}"/>
    <cellStyle name="Normal 3" xfId="47" xr:uid="{D7F8C73D-921C-47AA-8435-D308F540E33C}"/>
    <cellStyle name="Normal 3 2" xfId="101" xr:uid="{908EAEE0-ADCB-43D2-AFCB-84A9EF0942CF}"/>
    <cellStyle name="Normal 4" xfId="102" xr:uid="{03E3BFD0-05C8-43A2-9793-DA03A2DB7CD3}"/>
    <cellStyle name="Normal 4 2" xfId="3" xr:uid="{01C084D9-F590-4C70-A71C-C5C06CB64655}"/>
    <cellStyle name="Normal 4 3" xfId="103" xr:uid="{F8538DFC-A6DC-4FF1-B155-D4D229717D3E}"/>
    <cellStyle name="Normal 5" xfId="104" xr:uid="{4D1A55D4-6F04-4959-B825-8B5BA858D798}"/>
    <cellStyle name="Normal 6 2" xfId="105" xr:uid="{B337EEBD-617A-49F5-85A3-C109DC2A1243}"/>
    <cellStyle name="Normal 7" xfId="106" xr:uid="{4D4215AA-44DE-4B6C-8178-63EC8D492E24}"/>
    <cellStyle name="Normal 8" xfId="107" xr:uid="{076EE631-0F69-4EBE-AFBB-2996360B66FA}"/>
    <cellStyle name="Normal 9 2" xfId="108" xr:uid="{B8F20D08-1CDD-43C2-AEA2-033BBB04129B}"/>
    <cellStyle name="Note 2" xfId="49" xr:uid="{90F03E85-86C6-49DE-B192-8BB5368B662D}"/>
    <cellStyle name="Note 3" xfId="48" xr:uid="{FBA42FFA-F70F-45FF-BE09-EEE11AB98D44}"/>
    <cellStyle name="Output 2" xfId="50" xr:uid="{8D86CBD2-17D5-486B-8321-C6EA3AA39D5E}"/>
    <cellStyle name="Percent" xfId="122" builtinId="5"/>
    <cellStyle name="Percent 2" xfId="52" xr:uid="{0B7FB1B1-0009-4966-9DBC-A674385F59F6}"/>
    <cellStyle name="Percent 2 2" xfId="111" xr:uid="{893434AE-162A-42CB-B823-9A1379E2CE91}"/>
    <cellStyle name="Percent 2 2 2" xfId="112" xr:uid="{0967E7FA-0C22-4B5A-8A6E-33CBCE5DC4D1}"/>
    <cellStyle name="Percent 2 2 2 2" xfId="113" xr:uid="{CDF629D7-2109-447D-996E-FD5118682040}"/>
    <cellStyle name="Percent 2 2 3" xfId="114" xr:uid="{3A5D5668-1B44-4C89-9F2D-43B6035D5A43}"/>
    <cellStyle name="Percent 2 2 4" xfId="115" xr:uid="{F5F54FD2-DA0F-4C3E-A3A1-5EB210CE1C3A}"/>
    <cellStyle name="Percent 2 2 5" xfId="116" xr:uid="{2ABE73AD-04C8-4F75-B4F5-7CEE54355A5B}"/>
    <cellStyle name="Percent 2 2 6" xfId="117" xr:uid="{EE437E31-68D2-4ED3-8008-E74617B451FF}"/>
    <cellStyle name="Percent 2 3" xfId="118" xr:uid="{91482FC1-FE2D-4599-8C0B-A7708B701D39}"/>
    <cellStyle name="Percent 2 4" xfId="119" xr:uid="{790DFACE-6951-4E27-A569-24E6D354AB3D}"/>
    <cellStyle name="Percent 2 5" xfId="120" xr:uid="{32C8A1AF-861F-47E2-88EE-9040D3D98360}"/>
    <cellStyle name="Percent 2 6" xfId="121" xr:uid="{3B9B8545-DCF9-4011-A343-F81354C21E37}"/>
    <cellStyle name="Percent 2 7" xfId="110" xr:uid="{FE9980F7-111B-4EC0-B863-89A7BE71155A}"/>
    <cellStyle name="Percent 3" xfId="51" xr:uid="{25253A13-AEB0-403E-A727-EBB48E454842}"/>
    <cellStyle name="Percent 4" xfId="109" xr:uid="{BBEA9AF6-94D2-42AB-A67E-83F7BABA4BA6}"/>
    <cellStyle name="Title 2" xfId="53" xr:uid="{2377186C-AFD5-4D2C-9703-0C8363BFA0F5}"/>
    <cellStyle name="Total 2" xfId="54" xr:uid="{657DE77D-B1A3-43EF-B9BF-DD4253AE4417}"/>
    <cellStyle name="Warning Text 2" xfId="55" xr:uid="{251B57D5-4E23-4978-97BC-17557BD58A62}"/>
  </cellStyles>
  <dxfs count="303"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alignment wrapText="1"/>
    </dxf>
    <dxf>
      <alignment wrapText="1"/>
    </dxf>
    <dxf>
      <numFmt numFmtId="164" formatCode="_ * #,##0_ ;_ * \-#,##0_ ;_ * &quot;-&quot;??_ ;_ @_ "/>
    </dxf>
    <dxf>
      <numFmt numFmtId="164" formatCode="_ * #,##0_ ;_ * \-#,##0_ ;_ * &quot;-&quot;??_ ;_ @_ 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alignment wrapText="1"/>
    </dxf>
    <dxf>
      <numFmt numFmtId="164" formatCode="_ * #,##0_ ;_ * \-#,##0_ ;_ * &quot;-&quot;??_ ;_ @_ "/>
    </dxf>
    <dxf>
      <numFmt numFmtId="164" formatCode="_ * #,##0_ ;_ * \-#,##0_ ;_ * &quot;-&quot;??_ ;_ @_ "/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alignment wrapText="1"/>
    </dxf>
    <dxf>
      <numFmt numFmtId="164" formatCode="_ * #,##0_ ;_ * \-#,##0_ ;_ * &quot;-&quot;??_ ;_ @_ "/>
    </dxf>
    <dxf>
      <numFmt numFmtId="164" formatCode="_ * #,##0_ ;_ * \-#,##0_ ;_ * &quot;-&quot;??_ ;_ @_ 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alignment wrapText="1"/>
    </dxf>
    <dxf>
      <numFmt numFmtId="164" formatCode="_ * #,##0_ ;_ * \-#,##0_ ;_ * &quot;-&quot;??_ ;_ @_ "/>
    </dxf>
    <dxf>
      <numFmt numFmtId="164" formatCode="_ * #,##0_ ;_ * \-#,##0_ ;_ * &quot;-&quot;??_ ;_ @_ "/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alignment wrapText="1"/>
    </dxf>
    <dxf>
      <numFmt numFmtId="164" formatCode="_ * #,##0_ ;_ * \-#,##0_ ;_ * &quot;-&quot;??_ ;_ @_ "/>
    </dxf>
    <dxf>
      <numFmt numFmtId="164" formatCode="_ * #,##0_ ;_ * \-#,##0_ ;_ * &quot;-&quot;??_ ;_ @_ "/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alignment wrapText="1"/>
    </dxf>
    <dxf>
      <numFmt numFmtId="164" formatCode="_ * #,##0_ ;_ * \-#,##0_ ;_ * &quot;-&quot;??_ ;_ @_ "/>
    </dxf>
    <dxf>
      <numFmt numFmtId="164" formatCode="_ * #,##0_ ;_ * \-#,##0_ ;_ * &quot;-&quot;??_ ;_ @_ "/>
    </dxf>
    <dxf>
      <fill>
        <patternFill patternType="none">
          <bgColor auto="1"/>
        </patternFill>
      </fill>
    </dxf>
    <dxf>
      <alignment wrapText="1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_ * #,##0_ ;_ * \-#,##0_ ;_ * &quot;-&quot;??_ ;_ @_ "/>
    </dxf>
    <dxf>
      <numFmt numFmtId="164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pivotCacheDefinition" Target="pivotCache/pivotCacheDefinition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23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Desktop\T.xlsx" TargetMode="External"/><Relationship Id="rId1" Type="http://schemas.openxmlformats.org/officeDocument/2006/relationships/externalLinkPath" Target="file:///C:\Users\dell\Desktop\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ading Advisor"/>
      <sheetName val="Master Data"/>
      <sheetName val="Missing Addresses"/>
    </sheetNames>
    <sheetDataSet>
      <sheetData sheetId="0"/>
      <sheetData sheetId="1">
        <row r="1">
          <cell r="E1" t="str">
            <v>PAN</v>
          </cell>
        </row>
        <row r="2">
          <cell r="E2" t="str">
            <v>APGPD9139Q</v>
          </cell>
        </row>
        <row r="3">
          <cell r="E3" t="str">
            <v>CICPD8911M</v>
          </cell>
        </row>
        <row r="4">
          <cell r="E4" t="str">
            <v>BRUPS2102P</v>
          </cell>
        </row>
        <row r="5">
          <cell r="E5" t="str">
            <v>DEQPS9082P</v>
          </cell>
        </row>
        <row r="6">
          <cell r="E6" t="str">
            <v>ANVPM7520K</v>
          </cell>
        </row>
        <row r="7">
          <cell r="E7" t="str">
            <v>BRVPM1719H</v>
          </cell>
        </row>
        <row r="8">
          <cell r="E8" t="str">
            <v>BJBPS5522C</v>
          </cell>
        </row>
        <row r="9">
          <cell r="E9" t="str">
            <v>AWSPB3693E</v>
          </cell>
        </row>
        <row r="10">
          <cell r="E10" t="str">
            <v>ABYPS6147F</v>
          </cell>
        </row>
        <row r="11">
          <cell r="E11" t="str">
            <v>AHPPS8824G</v>
          </cell>
        </row>
        <row r="12">
          <cell r="E12" t="str">
            <v>BJIPD6884M</v>
          </cell>
        </row>
        <row r="13">
          <cell r="E13" t="str">
            <v>BRUPS2102P</v>
          </cell>
        </row>
        <row r="14">
          <cell r="E14" t="str">
            <v>DEQPS9082P</v>
          </cell>
        </row>
        <row r="15">
          <cell r="E15" t="str">
            <v>ANVPM7520K</v>
          </cell>
        </row>
        <row r="16">
          <cell r="E16" t="str">
            <v>BRVPM1719H</v>
          </cell>
        </row>
        <row r="17">
          <cell r="E17" t="str">
            <v>BOEPS1924L</v>
          </cell>
        </row>
        <row r="18">
          <cell r="E18" t="str">
            <v>BJBPS5522C</v>
          </cell>
        </row>
        <row r="19">
          <cell r="E19" t="str">
            <v>AWSPB3693E</v>
          </cell>
        </row>
        <row r="20">
          <cell r="E20" t="str">
            <v>ABYPS6147F</v>
          </cell>
        </row>
        <row r="21">
          <cell r="E21" t="str">
            <v>BENPS2470G</v>
          </cell>
        </row>
        <row r="22">
          <cell r="E22" t="str">
            <v>BSNPS5667R</v>
          </cell>
        </row>
        <row r="23">
          <cell r="E23" t="str">
            <v>BBVPD0790D</v>
          </cell>
        </row>
        <row r="24">
          <cell r="E24" t="str">
            <v>AXXPS1257M</v>
          </cell>
        </row>
        <row r="25">
          <cell r="E25" t="str">
            <v>BXHPS5941K</v>
          </cell>
        </row>
        <row r="26">
          <cell r="E26" t="str">
            <v>AGTPJ9918K</v>
          </cell>
        </row>
        <row r="27">
          <cell r="E27" t="str">
            <v>AHPPS8824G</v>
          </cell>
        </row>
        <row r="28">
          <cell r="E28" t="str">
            <v>BJIPD6884M</v>
          </cell>
        </row>
        <row r="29">
          <cell r="E29" t="str">
            <v>ARVPS1562P</v>
          </cell>
        </row>
        <row r="30">
          <cell r="E30" t="str">
            <v>BSXPS6866G</v>
          </cell>
        </row>
        <row r="31">
          <cell r="E31" t="str">
            <v>AREPG5778N</v>
          </cell>
        </row>
        <row r="32">
          <cell r="E32" t="str">
            <v>AVYPS7002H</v>
          </cell>
        </row>
        <row r="33">
          <cell r="E33" t="str">
            <v>APMPV7390H</v>
          </cell>
        </row>
        <row r="34">
          <cell r="E34" t="str">
            <v>BSXPS6866G</v>
          </cell>
        </row>
        <row r="35">
          <cell r="E35" t="str">
            <v>AREPG5778N</v>
          </cell>
        </row>
        <row r="36">
          <cell r="E36" t="str">
            <v>AVYPS7002H</v>
          </cell>
        </row>
        <row r="37">
          <cell r="E37" t="str">
            <v>APMPV7390H</v>
          </cell>
        </row>
        <row r="38">
          <cell r="E38" t="str">
            <v>APGPD9139Q</v>
          </cell>
        </row>
        <row r="39">
          <cell r="E39" t="str">
            <v>CICPD8911M</v>
          </cell>
        </row>
        <row r="40">
          <cell r="E40" t="str">
            <v>BMRPS3723E</v>
          </cell>
        </row>
        <row r="41">
          <cell r="E41" t="str">
            <v>GBCPS8333D</v>
          </cell>
        </row>
        <row r="42">
          <cell r="E42" t="str">
            <v>BRUPS2102P</v>
          </cell>
        </row>
        <row r="43">
          <cell r="E43" t="str">
            <v>DEQPS9082P</v>
          </cell>
        </row>
        <row r="44">
          <cell r="E44" t="str">
            <v>ANVPM7520K</v>
          </cell>
        </row>
        <row r="45">
          <cell r="E45" t="str">
            <v>BRVPM1719H</v>
          </cell>
        </row>
        <row r="46">
          <cell r="E46" t="str">
            <v>BJBPS5522C</v>
          </cell>
        </row>
        <row r="47">
          <cell r="E47" t="str">
            <v>AWSPB3693E</v>
          </cell>
        </row>
        <row r="48">
          <cell r="E48" t="str">
            <v>ABYPS6147F</v>
          </cell>
        </row>
        <row r="49">
          <cell r="E49" t="str">
            <v>BENPS2470G</v>
          </cell>
        </row>
        <row r="50">
          <cell r="E50" t="str">
            <v>BBVPD0790D</v>
          </cell>
        </row>
        <row r="51">
          <cell r="E51" t="str">
            <v>AXXPS1257M</v>
          </cell>
        </row>
        <row r="52">
          <cell r="E52" t="str">
            <v>BXHPS5941K</v>
          </cell>
        </row>
        <row r="53">
          <cell r="E53" t="str">
            <v>AGTPJ9918K</v>
          </cell>
        </row>
        <row r="54">
          <cell r="E54" t="str">
            <v>AHPPS8824G</v>
          </cell>
        </row>
        <row r="55">
          <cell r="E55" t="str">
            <v>BJIPD6884M</v>
          </cell>
        </row>
        <row r="56">
          <cell r="E56" t="str">
            <v>ARVPS1562P</v>
          </cell>
        </row>
        <row r="57">
          <cell r="E57" t="str">
            <v>APGPD9139Q</v>
          </cell>
        </row>
        <row r="58">
          <cell r="E58" t="str">
            <v>CICPD8911M</v>
          </cell>
        </row>
        <row r="59">
          <cell r="E59" t="str">
            <v>BMRPS3723E</v>
          </cell>
        </row>
        <row r="60">
          <cell r="E60" t="str">
            <v>GBCPS8333D</v>
          </cell>
        </row>
        <row r="61">
          <cell r="E61" t="str">
            <v>BRUPS2102P</v>
          </cell>
        </row>
        <row r="62">
          <cell r="E62" t="str">
            <v>DEQPS9082P</v>
          </cell>
        </row>
        <row r="63">
          <cell r="E63" t="str">
            <v>ANVPM7520K</v>
          </cell>
        </row>
        <row r="64">
          <cell r="E64" t="str">
            <v>BRVPM1719H</v>
          </cell>
        </row>
        <row r="65">
          <cell r="E65" t="str">
            <v>BSXPS6866G</v>
          </cell>
        </row>
        <row r="66">
          <cell r="E66" t="str">
            <v>AREPG5778N</v>
          </cell>
        </row>
        <row r="67">
          <cell r="E67" t="str">
            <v>AVYPS7002H</v>
          </cell>
        </row>
        <row r="68">
          <cell r="E68" t="str">
            <v>APMPV7390H</v>
          </cell>
        </row>
        <row r="69">
          <cell r="E69" t="str">
            <v>BJBPS5522C</v>
          </cell>
        </row>
        <row r="70">
          <cell r="E70" t="str">
            <v>AWSPB3693E</v>
          </cell>
        </row>
        <row r="71">
          <cell r="E71" t="str">
            <v>ABYPS6147F</v>
          </cell>
        </row>
        <row r="72">
          <cell r="E72" t="str">
            <v>ANWPS7436B</v>
          </cell>
        </row>
        <row r="73">
          <cell r="E73" t="str">
            <v>AABPJ5332P</v>
          </cell>
        </row>
        <row r="74">
          <cell r="E74" t="str">
            <v>AXXPS1257M</v>
          </cell>
        </row>
        <row r="75">
          <cell r="E75" t="str">
            <v>BXHPS5941K</v>
          </cell>
        </row>
        <row r="76">
          <cell r="E76" t="str">
            <v>AGTPJ9918K</v>
          </cell>
        </row>
        <row r="77">
          <cell r="E77" t="str">
            <v>AHPPS8824G</v>
          </cell>
        </row>
        <row r="78">
          <cell r="E78" t="str">
            <v>BJIPD6884M</v>
          </cell>
        </row>
        <row r="79">
          <cell r="E79" t="str">
            <v>ARVPS1562P</v>
          </cell>
        </row>
        <row r="80">
          <cell r="E80" t="str">
            <v>BJBPS5522C</v>
          </cell>
        </row>
        <row r="81">
          <cell r="E81" t="str">
            <v>APGPD9139Q</v>
          </cell>
        </row>
        <row r="82">
          <cell r="E82" t="str">
            <v>CICPD8911M</v>
          </cell>
        </row>
        <row r="83">
          <cell r="E83" t="str">
            <v>BMRPS3723E</v>
          </cell>
        </row>
        <row r="84">
          <cell r="E84" t="str">
            <v>GBCPS8333D</v>
          </cell>
        </row>
        <row r="85">
          <cell r="E85" t="str">
            <v>BRUPS2102P</v>
          </cell>
        </row>
        <row r="86">
          <cell r="E86" t="str">
            <v>DEQPS9082P</v>
          </cell>
        </row>
        <row r="87">
          <cell r="E87" t="str">
            <v>ANVPM7520K</v>
          </cell>
        </row>
        <row r="88">
          <cell r="E88" t="str">
            <v>BRVPM1719H</v>
          </cell>
        </row>
        <row r="89">
          <cell r="E89" t="str">
            <v>BSXPS6866G</v>
          </cell>
        </row>
        <row r="90">
          <cell r="E90" t="str">
            <v>AREPG5778N</v>
          </cell>
        </row>
        <row r="91">
          <cell r="E91" t="str">
            <v>AVYPS7002H</v>
          </cell>
        </row>
        <row r="92">
          <cell r="E92" t="str">
            <v>APMPV7390H</v>
          </cell>
        </row>
        <row r="93">
          <cell r="E93" t="str">
            <v>ATUPK7059A</v>
          </cell>
        </row>
        <row r="94">
          <cell r="E94" t="str">
            <v>DEHPK4543G</v>
          </cell>
        </row>
        <row r="95">
          <cell r="E95" t="str">
            <v>AWVPM8396E</v>
          </cell>
        </row>
        <row r="96">
          <cell r="E96" t="str">
            <v>BCHPM4625F</v>
          </cell>
        </row>
        <row r="97">
          <cell r="E97" t="str">
            <v>CNYPM6786Q</v>
          </cell>
        </row>
        <row r="98">
          <cell r="E98" t="str">
            <v>DGQPM4392J</v>
          </cell>
        </row>
        <row r="99">
          <cell r="E99" t="str">
            <v>AJZPG5193Q</v>
          </cell>
        </row>
        <row r="100">
          <cell r="E100" t="str">
            <v>ATYPM1144L</v>
          </cell>
        </row>
        <row r="101">
          <cell r="E101" t="str">
            <v>CFEPM3263G</v>
          </cell>
        </row>
        <row r="102">
          <cell r="E102" t="str">
            <v>ALYPM9000B</v>
          </cell>
        </row>
        <row r="103">
          <cell r="E103" t="str">
            <v>AZPPM4049R</v>
          </cell>
        </row>
        <row r="104">
          <cell r="E104" t="str">
            <v>DPPPK9998G</v>
          </cell>
        </row>
        <row r="105">
          <cell r="E105" t="str">
            <v>AKZPM7517P</v>
          </cell>
        </row>
        <row r="106">
          <cell r="E106" t="str">
            <v>AZJPS0827R</v>
          </cell>
        </row>
        <row r="107">
          <cell r="E107" t="str">
            <v>ABYPS6147F</v>
          </cell>
        </row>
        <row r="108">
          <cell r="E108" t="str">
            <v>ANWPS7436B</v>
          </cell>
        </row>
        <row r="109">
          <cell r="E109" t="str">
            <v>AABPJ5332P</v>
          </cell>
        </row>
        <row r="110">
          <cell r="E110" t="str">
            <v>AXXPS1257M</v>
          </cell>
        </row>
        <row r="111">
          <cell r="E111" t="str">
            <v>BXHPS5941K</v>
          </cell>
        </row>
        <row r="112">
          <cell r="E112" t="str">
            <v>AGTPJ9918K</v>
          </cell>
        </row>
        <row r="113">
          <cell r="E113" t="str">
            <v>AHPPS8824G</v>
          </cell>
        </row>
        <row r="114">
          <cell r="E114" t="str">
            <v>BJIPD6884M</v>
          </cell>
        </row>
        <row r="115">
          <cell r="E115" t="str">
            <v>ARVPS1562P</v>
          </cell>
        </row>
        <row r="116">
          <cell r="E116" t="str">
            <v>BJBPS5522C</v>
          </cell>
        </row>
        <row r="117">
          <cell r="E117" t="str">
            <v>AWSPB3693E</v>
          </cell>
        </row>
        <row r="118">
          <cell r="E118" t="str">
            <v>ANVPM7520K</v>
          </cell>
        </row>
        <row r="119">
          <cell r="E119" t="str">
            <v>BRVPM1719H</v>
          </cell>
        </row>
        <row r="120">
          <cell r="E120" t="str">
            <v>BSXPS6866G</v>
          </cell>
        </row>
        <row r="121">
          <cell r="E121" t="str">
            <v>AREPG5778N</v>
          </cell>
        </row>
        <row r="122">
          <cell r="E122" t="str">
            <v>AVYPS7002H</v>
          </cell>
        </row>
        <row r="123">
          <cell r="E123" t="str">
            <v>APMPV7390H</v>
          </cell>
        </row>
        <row r="124">
          <cell r="E124" t="str">
            <v>ATUPK7059A</v>
          </cell>
        </row>
        <row r="125">
          <cell r="E125" t="str">
            <v>DEHPK4543G</v>
          </cell>
        </row>
        <row r="126">
          <cell r="E126" t="str">
            <v>ECHPK0520A</v>
          </cell>
        </row>
        <row r="127">
          <cell r="E127" t="str">
            <v>AWVPM8396E</v>
          </cell>
        </row>
        <row r="128">
          <cell r="E128" t="str">
            <v>AJZPG5193Q</v>
          </cell>
        </row>
        <row r="129">
          <cell r="E129" t="str">
            <v>BYNPG4697P</v>
          </cell>
        </row>
        <row r="130">
          <cell r="E130" t="str">
            <v>ATYPM1144L</v>
          </cell>
        </row>
        <row r="131">
          <cell r="E131" t="str">
            <v>CFEPM3263G</v>
          </cell>
        </row>
        <row r="132">
          <cell r="E132" t="str">
            <v>ALYPM9000B</v>
          </cell>
        </row>
        <row r="133">
          <cell r="E133" t="str">
            <v>AZPPM4049R</v>
          </cell>
        </row>
        <row r="134">
          <cell r="E134" t="str">
            <v>DPPPK9998G</v>
          </cell>
        </row>
        <row r="135">
          <cell r="E135" t="str">
            <v>AKZPM7517P</v>
          </cell>
        </row>
        <row r="136">
          <cell r="E136" t="str">
            <v>AZJPS0827R</v>
          </cell>
        </row>
        <row r="137">
          <cell r="E137" t="str">
            <v>APGPD9139Q</v>
          </cell>
        </row>
        <row r="138">
          <cell r="E138" t="str">
            <v>CICPD8911M</v>
          </cell>
        </row>
        <row r="139">
          <cell r="E139" t="str">
            <v>BMRPS3723E</v>
          </cell>
        </row>
        <row r="140">
          <cell r="E140" t="str">
            <v>GBCPS8333D</v>
          </cell>
        </row>
        <row r="141">
          <cell r="E141" t="str">
            <v>BRUPS2102P</v>
          </cell>
        </row>
        <row r="142">
          <cell r="E142" t="str">
            <v>DEQPS9082P</v>
          </cell>
        </row>
        <row r="143">
          <cell r="E143" t="str">
            <v>ABYPS6147F</v>
          </cell>
        </row>
        <row r="144">
          <cell r="E144" t="str">
            <v>ANWPS7436B</v>
          </cell>
        </row>
        <row r="145">
          <cell r="E145" t="str">
            <v>AABPJ5332P</v>
          </cell>
        </row>
        <row r="146">
          <cell r="E146" t="str">
            <v>AHPPS8824G</v>
          </cell>
        </row>
        <row r="147">
          <cell r="E147" t="str">
            <v>BJIPD6884M</v>
          </cell>
        </row>
        <row r="148">
          <cell r="E148" t="str">
            <v>ARVPS1562P</v>
          </cell>
        </row>
        <row r="149">
          <cell r="E149" t="str">
            <v>APGPD9139Q</v>
          </cell>
        </row>
        <row r="150">
          <cell r="E150" t="str">
            <v>CICPD8911M</v>
          </cell>
        </row>
        <row r="151">
          <cell r="E151" t="str">
            <v>BMRPS3723E</v>
          </cell>
        </row>
        <row r="152">
          <cell r="E152" t="str">
            <v>GBCPS8333D</v>
          </cell>
        </row>
        <row r="153">
          <cell r="E153" t="str">
            <v>BRUPS2102P</v>
          </cell>
        </row>
        <row r="154">
          <cell r="E154" t="str">
            <v>DEQPS9082P</v>
          </cell>
        </row>
        <row r="155">
          <cell r="E155" t="str">
            <v>ANVPM7520K</v>
          </cell>
        </row>
        <row r="156">
          <cell r="E156" t="str">
            <v>BRVPM1719H</v>
          </cell>
        </row>
        <row r="157">
          <cell r="E157" t="str">
            <v>BSXPS6866G</v>
          </cell>
        </row>
        <row r="158">
          <cell r="E158" t="str">
            <v>AREPG5778N</v>
          </cell>
        </row>
        <row r="159">
          <cell r="E159" t="str">
            <v>ATUPK7059A</v>
          </cell>
        </row>
        <row r="160">
          <cell r="E160" t="str">
            <v>DEHPK4543G</v>
          </cell>
        </row>
        <row r="161">
          <cell r="E161" t="str">
            <v>ECHPK0520A</v>
          </cell>
        </row>
        <row r="162">
          <cell r="E162" t="str">
            <v>BJFPM3782A</v>
          </cell>
        </row>
        <row r="163">
          <cell r="E163" t="str">
            <v>BGBPM7834G</v>
          </cell>
        </row>
        <row r="164">
          <cell r="E164" t="str">
            <v>AWVPM8396E</v>
          </cell>
        </row>
        <row r="165">
          <cell r="E165" t="str">
            <v>BCHPM4625F</v>
          </cell>
        </row>
        <row r="166">
          <cell r="E166" t="str">
            <v>CNYPM6786Q</v>
          </cell>
        </row>
        <row r="167">
          <cell r="E167" t="str">
            <v>DGQPM4392J</v>
          </cell>
        </row>
        <row r="168">
          <cell r="E168" t="str">
            <v>AJZPG5193Q</v>
          </cell>
        </row>
        <row r="169">
          <cell r="E169" t="str">
            <v>BYNPG4697P</v>
          </cell>
        </row>
        <row r="170">
          <cell r="E170" t="str">
            <v>ATYPM1144L</v>
          </cell>
        </row>
        <row r="171">
          <cell r="E171" t="str">
            <v>CFEPM3263G</v>
          </cell>
        </row>
        <row r="172">
          <cell r="E172" t="str">
            <v>ALYPM9000B</v>
          </cell>
        </row>
        <row r="173">
          <cell r="E173" t="str">
            <v>AZPPM4049R</v>
          </cell>
        </row>
        <row r="174">
          <cell r="E174" t="str">
            <v>DPPPK9998G</v>
          </cell>
        </row>
        <row r="175">
          <cell r="E175" t="str">
            <v>AKZPM7517P</v>
          </cell>
        </row>
        <row r="176">
          <cell r="E176" t="str">
            <v>AZJPS0827R</v>
          </cell>
        </row>
        <row r="177">
          <cell r="E177" t="str">
            <v>AZDPS4821M</v>
          </cell>
        </row>
        <row r="178">
          <cell r="E178" t="str">
            <v>AZJPS0827R</v>
          </cell>
        </row>
        <row r="179">
          <cell r="E179" t="str">
            <v>CBTPS7039H</v>
          </cell>
        </row>
        <row r="180">
          <cell r="E180" t="str">
            <v>FDAPS4614A</v>
          </cell>
        </row>
        <row r="181">
          <cell r="E181" t="str">
            <v>BJBPS5522C</v>
          </cell>
        </row>
        <row r="182">
          <cell r="E182" t="str">
            <v>AWSPB3693E</v>
          </cell>
        </row>
        <row r="183">
          <cell r="E183" t="str">
            <v>ABYPS6147F</v>
          </cell>
        </row>
        <row r="184">
          <cell r="E184" t="str">
            <v>ANWPS7436B</v>
          </cell>
        </row>
        <row r="185">
          <cell r="E185" t="str">
            <v>AABPJ5332P</v>
          </cell>
        </row>
        <row r="186">
          <cell r="E186" t="str">
            <v>AHPPS8824G</v>
          </cell>
        </row>
        <row r="187">
          <cell r="E187" t="str">
            <v>BJIPD6884M</v>
          </cell>
        </row>
        <row r="188">
          <cell r="E188" t="str">
            <v>ARVPS1562P</v>
          </cell>
        </row>
        <row r="189">
          <cell r="E189" t="str">
            <v>AZDPS4821M</v>
          </cell>
        </row>
        <row r="190">
          <cell r="E190" t="str">
            <v>ATUPK7059A</v>
          </cell>
        </row>
        <row r="191">
          <cell r="E191" t="str">
            <v>AGVPS7118N</v>
          </cell>
        </row>
        <row r="192">
          <cell r="E192" t="str">
            <v>AQEPM1733E</v>
          </cell>
        </row>
        <row r="193">
          <cell r="E193" t="str">
            <v>AJZPG5193Q</v>
          </cell>
        </row>
        <row r="194">
          <cell r="E194" t="str">
            <v>BYNPG4697P</v>
          </cell>
        </row>
        <row r="195">
          <cell r="E195" t="str">
            <v>AKZPM7517P</v>
          </cell>
        </row>
        <row r="196">
          <cell r="E196" t="str">
            <v>AGIPV6074H</v>
          </cell>
        </row>
        <row r="197">
          <cell r="E197" t="str">
            <v>ECHPK0520A</v>
          </cell>
        </row>
        <row r="198">
          <cell r="E198" t="str">
            <v>AZJPS0827R</v>
          </cell>
        </row>
        <row r="199">
          <cell r="E199" t="str">
            <v>APGPD9139Q</v>
          </cell>
        </row>
        <row r="200">
          <cell r="E200" t="str">
            <v>CICPD8911M</v>
          </cell>
        </row>
        <row r="201">
          <cell r="E201" t="str">
            <v>AWVPM8396E</v>
          </cell>
        </row>
        <row r="202">
          <cell r="E202" t="str">
            <v>BCHPM4625F</v>
          </cell>
        </row>
        <row r="203">
          <cell r="E203" t="str">
            <v>CNYPM6786Q</v>
          </cell>
        </row>
        <row r="204">
          <cell r="E204" t="str">
            <v>BRUPS2102P</v>
          </cell>
        </row>
        <row r="205">
          <cell r="E205" t="str">
            <v>DEQPS9082P</v>
          </cell>
        </row>
        <row r="206">
          <cell r="E206" t="str">
            <v>BMRPS3723E</v>
          </cell>
        </row>
        <row r="207">
          <cell r="E207" t="str">
            <v>GBCPS8333D</v>
          </cell>
        </row>
        <row r="208">
          <cell r="E208" t="str">
            <v>AZJPS0827R</v>
          </cell>
        </row>
        <row r="209">
          <cell r="E209" t="str">
            <v>CBTPS7039H</v>
          </cell>
        </row>
        <row r="210">
          <cell r="E210" t="str">
            <v>DGQPM4392J</v>
          </cell>
        </row>
        <row r="211">
          <cell r="E211" t="str">
            <v>BJFPM3782A</v>
          </cell>
        </row>
        <row r="212">
          <cell r="E212" t="str">
            <v>BGBPM7834G</v>
          </cell>
        </row>
        <row r="213">
          <cell r="E213" t="str">
            <v>ATYPM1144L</v>
          </cell>
        </row>
        <row r="214">
          <cell r="E214" t="str">
            <v>CFEPM3263G</v>
          </cell>
        </row>
        <row r="215">
          <cell r="E215" t="str">
            <v>ALYPM9000B</v>
          </cell>
        </row>
        <row r="216">
          <cell r="E216" t="str">
            <v>AZPPM4049R</v>
          </cell>
        </row>
        <row r="217">
          <cell r="E217" t="str">
            <v>DPPPK9998G</v>
          </cell>
        </row>
        <row r="218">
          <cell r="E218" t="str">
            <v>BZIPS6407F</v>
          </cell>
        </row>
        <row r="219">
          <cell r="E219" t="str">
            <v>ATUPK7060M</v>
          </cell>
        </row>
        <row r="220">
          <cell r="E220" t="str">
            <v>ANVPM7520K</v>
          </cell>
        </row>
        <row r="221">
          <cell r="E221" t="str">
            <v>BRVPM1719H</v>
          </cell>
        </row>
        <row r="222">
          <cell r="E222" t="str">
            <v>BJBPS5522C</v>
          </cell>
        </row>
        <row r="223">
          <cell r="E223" t="str">
            <v>AWSPB3693E</v>
          </cell>
        </row>
        <row r="224">
          <cell r="E224" t="str">
            <v>BJIPD6884M</v>
          </cell>
        </row>
        <row r="225">
          <cell r="E225" t="str">
            <v>APGPD9139Q</v>
          </cell>
        </row>
        <row r="226">
          <cell r="E226" t="str">
            <v>CICPD8911M</v>
          </cell>
        </row>
        <row r="227">
          <cell r="E227" t="str">
            <v>BMRPS3723E</v>
          </cell>
        </row>
        <row r="228">
          <cell r="E228" t="str">
            <v>GBCPS8333D</v>
          </cell>
        </row>
        <row r="229">
          <cell r="E229" t="str">
            <v>BRUPS2102P</v>
          </cell>
        </row>
        <row r="230">
          <cell r="E230" t="str">
            <v>DEQPS9082P</v>
          </cell>
        </row>
        <row r="231">
          <cell r="E231" t="str">
            <v>ANVPM7520K</v>
          </cell>
        </row>
        <row r="232">
          <cell r="E232" t="str">
            <v>BRVPM1719H</v>
          </cell>
        </row>
        <row r="233">
          <cell r="E233" t="str">
            <v>ATUPK7059A</v>
          </cell>
        </row>
        <row r="234">
          <cell r="E234" t="str">
            <v>ECHPK0520A</v>
          </cell>
        </row>
        <row r="235">
          <cell r="E235" t="str">
            <v>ATUPK7060M</v>
          </cell>
        </row>
        <row r="236">
          <cell r="E236" t="str">
            <v>BJFPM3782A</v>
          </cell>
        </row>
        <row r="237">
          <cell r="E237" t="str">
            <v>BGBPM7834G</v>
          </cell>
        </row>
        <row r="238">
          <cell r="E238" t="str">
            <v>AWVPM8396E</v>
          </cell>
        </row>
        <row r="239">
          <cell r="E239" t="str">
            <v>BCHPM4625F</v>
          </cell>
        </row>
        <row r="240">
          <cell r="E240" t="str">
            <v>CNYPM6786Q</v>
          </cell>
        </row>
        <row r="241">
          <cell r="E241" t="str">
            <v>DGQPM4392J</v>
          </cell>
        </row>
        <row r="242">
          <cell r="E242" t="str">
            <v>AJZPG5193Q</v>
          </cell>
        </row>
        <row r="243">
          <cell r="E243" t="str">
            <v>BYNPG4697P</v>
          </cell>
        </row>
        <row r="244">
          <cell r="E244" t="str">
            <v>ATYPM1144L</v>
          </cell>
        </row>
        <row r="245">
          <cell r="E245" t="str">
            <v>CFEPM3263G</v>
          </cell>
        </row>
        <row r="246">
          <cell r="E246" t="str">
            <v>ALYPM9000B</v>
          </cell>
        </row>
        <row r="247">
          <cell r="E247" t="str">
            <v>AZPPM4049R</v>
          </cell>
        </row>
        <row r="248">
          <cell r="E248" t="str">
            <v>DPPPK9998G</v>
          </cell>
        </row>
        <row r="249">
          <cell r="E249" t="str">
            <v>AZJPS0827R</v>
          </cell>
        </row>
        <row r="250">
          <cell r="E250" t="str">
            <v>CBTPS7039H</v>
          </cell>
        </row>
        <row r="251">
          <cell r="E251" t="str">
            <v>AGIPV6074H</v>
          </cell>
        </row>
        <row r="252">
          <cell r="E252" t="str">
            <v>AZJPS0827R</v>
          </cell>
        </row>
        <row r="253">
          <cell r="E253" t="str">
            <v>DJEPM9645D</v>
          </cell>
        </row>
        <row r="254">
          <cell r="E254" t="str">
            <v>BDRPV2680N</v>
          </cell>
        </row>
        <row r="255">
          <cell r="E255" t="str">
            <v>AZJPS0827R</v>
          </cell>
        </row>
        <row r="256">
          <cell r="E256" t="str">
            <v>APGPD9139Q</v>
          </cell>
        </row>
        <row r="257">
          <cell r="E257" t="str">
            <v>CICPD8911M</v>
          </cell>
        </row>
        <row r="258">
          <cell r="E258" t="str">
            <v>BMRPS3723E</v>
          </cell>
        </row>
        <row r="259">
          <cell r="E259" t="str">
            <v>GBCPS8333D</v>
          </cell>
        </row>
        <row r="260">
          <cell r="E260" t="str">
            <v>BRUPS2102P</v>
          </cell>
        </row>
        <row r="261">
          <cell r="E261" t="str">
            <v>DEQPS9082P</v>
          </cell>
        </row>
        <row r="262">
          <cell r="E262" t="str">
            <v>CUIPM0916M</v>
          </cell>
        </row>
        <row r="263">
          <cell r="E263" t="str">
            <v>ANVPM7520K</v>
          </cell>
        </row>
        <row r="264">
          <cell r="E264" t="str">
            <v>BRVPM1719H</v>
          </cell>
        </row>
        <row r="265">
          <cell r="E265" t="str">
            <v>ATUPK7059A</v>
          </cell>
        </row>
        <row r="266">
          <cell r="E266" t="str">
            <v>ECHPK0520A</v>
          </cell>
        </row>
        <row r="267">
          <cell r="E267" t="str">
            <v>ATUPK7060M</v>
          </cell>
        </row>
        <row r="268">
          <cell r="E268" t="str">
            <v>BJFPM3782A</v>
          </cell>
        </row>
        <row r="269">
          <cell r="E269" t="str">
            <v>BGBPM7834G</v>
          </cell>
        </row>
        <row r="270">
          <cell r="E270" t="str">
            <v>CMMPM3584M</v>
          </cell>
        </row>
        <row r="271">
          <cell r="E271" t="str">
            <v>AWVPM8396E</v>
          </cell>
        </row>
        <row r="272">
          <cell r="E272" t="str">
            <v>AJZPG5193Q</v>
          </cell>
        </row>
        <row r="273">
          <cell r="E273" t="str">
            <v>BYNPG4697P</v>
          </cell>
        </row>
        <row r="274">
          <cell r="E274" t="str">
            <v>ATYPM1144L</v>
          </cell>
        </row>
        <row r="275">
          <cell r="E275" t="str">
            <v>CFEPM3263G</v>
          </cell>
        </row>
        <row r="276">
          <cell r="E276" t="str">
            <v>ALYPM9000B</v>
          </cell>
        </row>
        <row r="277">
          <cell r="E277" t="str">
            <v>AZPPM4049R</v>
          </cell>
        </row>
        <row r="278">
          <cell r="E278" t="str">
            <v>DPPPK9998G</v>
          </cell>
        </row>
        <row r="279">
          <cell r="E279" t="str">
            <v>AMZPV8765C</v>
          </cell>
        </row>
        <row r="280">
          <cell r="E280" t="str">
            <v>AZJPS0827R</v>
          </cell>
        </row>
        <row r="281">
          <cell r="E281" t="str">
            <v>CBTPS7039H</v>
          </cell>
        </row>
        <row r="282">
          <cell r="E282" t="str">
            <v>AZDPS4821M</v>
          </cell>
        </row>
        <row r="283">
          <cell r="E283" t="str">
            <v>AGIPV6074H</v>
          </cell>
        </row>
        <row r="284">
          <cell r="E284" t="str">
            <v>BDRPV2680N</v>
          </cell>
        </row>
        <row r="285">
          <cell r="E285" t="str">
            <v>BBEPS9472G</v>
          </cell>
        </row>
        <row r="286">
          <cell r="E286" t="str">
            <v>AAAPU3763E</v>
          </cell>
        </row>
        <row r="287">
          <cell r="E287" t="str">
            <v>AEQPT4039J</v>
          </cell>
        </row>
        <row r="288">
          <cell r="E288" t="str">
            <v>AHIPT0853H</v>
          </cell>
        </row>
        <row r="289">
          <cell r="E289" t="str">
            <v>ALOPV4924B</v>
          </cell>
        </row>
        <row r="290">
          <cell r="E290" t="str">
            <v>AIBPC2244H</v>
          </cell>
        </row>
        <row r="291">
          <cell r="E291" t="str">
            <v>APGPD9139Q</v>
          </cell>
        </row>
        <row r="292">
          <cell r="E292" t="str">
            <v>CICPD8911M</v>
          </cell>
        </row>
        <row r="293">
          <cell r="E293" t="str">
            <v>BRUPS2102P</v>
          </cell>
        </row>
        <row r="294">
          <cell r="E294" t="str">
            <v>DEQPS9082P</v>
          </cell>
        </row>
        <row r="295">
          <cell r="E295" t="str">
            <v>CUIPM0916M</v>
          </cell>
        </row>
        <row r="296">
          <cell r="E296" t="str">
            <v>ANVPM7520K</v>
          </cell>
        </row>
        <row r="297">
          <cell r="E297" t="str">
            <v>BRVPM1719H</v>
          </cell>
        </row>
        <row r="298">
          <cell r="E298" t="str">
            <v>BJFPM3782A</v>
          </cell>
        </row>
        <row r="299">
          <cell r="E299" t="str">
            <v>BGBPM7834G</v>
          </cell>
        </row>
        <row r="300">
          <cell r="E300" t="str">
            <v>CMMPM3584M</v>
          </cell>
        </row>
        <row r="301">
          <cell r="E301" t="str">
            <v>AWVPM8396E</v>
          </cell>
        </row>
        <row r="302">
          <cell r="E302" t="str">
            <v>AJZPG5193Q</v>
          </cell>
        </row>
        <row r="303">
          <cell r="E303" t="str">
            <v>BYNPG4697P</v>
          </cell>
        </row>
        <row r="304">
          <cell r="E304" t="str">
            <v>ATYPM1144L</v>
          </cell>
        </row>
        <row r="305">
          <cell r="E305" t="str">
            <v>CFEPM3263G</v>
          </cell>
        </row>
        <row r="306">
          <cell r="E306" t="str">
            <v>ALYPM9000B</v>
          </cell>
        </row>
        <row r="307">
          <cell r="E307" t="str">
            <v>AZPPM4049R</v>
          </cell>
        </row>
        <row r="308">
          <cell r="E308" t="str">
            <v>DPPPK9998G</v>
          </cell>
        </row>
        <row r="309">
          <cell r="E309" t="str">
            <v>AMZPV8765C</v>
          </cell>
        </row>
        <row r="310">
          <cell r="E310" t="str">
            <v>AZJPS0827R</v>
          </cell>
        </row>
        <row r="311">
          <cell r="E311" t="str">
            <v>CBTPS7039H</v>
          </cell>
        </row>
        <row r="312">
          <cell r="E312" t="str">
            <v>AGIPV6074H</v>
          </cell>
        </row>
        <row r="313">
          <cell r="E313" t="str">
            <v>BDRPV2680N</v>
          </cell>
        </row>
        <row r="314">
          <cell r="E314" t="str">
            <v>AIBPC2244H</v>
          </cell>
        </row>
        <row r="315">
          <cell r="E315" t="str">
            <v>AAAPU3763E</v>
          </cell>
        </row>
        <row r="316">
          <cell r="E316" t="str">
            <v>AEQPT4039J</v>
          </cell>
        </row>
        <row r="317">
          <cell r="E317" t="str">
            <v>AHIPT0853H</v>
          </cell>
        </row>
        <row r="318">
          <cell r="E318" t="str">
            <v>AZJPS0827R</v>
          </cell>
        </row>
        <row r="319">
          <cell r="E319" t="str">
            <v>AGIPV6074H</v>
          </cell>
        </row>
        <row r="320">
          <cell r="E320" t="str">
            <v>BDRPV2680N</v>
          </cell>
        </row>
        <row r="321">
          <cell r="E321" t="str">
            <v>AIBPC2244H</v>
          </cell>
        </row>
        <row r="322">
          <cell r="E322" t="str">
            <v>BBEPS9472G</v>
          </cell>
        </row>
        <row r="323">
          <cell r="E323" t="str">
            <v>AAAPU3763E</v>
          </cell>
        </row>
        <row r="324">
          <cell r="E324" t="str">
            <v>AEQPT4039J</v>
          </cell>
        </row>
        <row r="325">
          <cell r="E325" t="str">
            <v>AHIPT0853H</v>
          </cell>
        </row>
        <row r="326">
          <cell r="E326" t="str">
            <v>AZJPS0827R</v>
          </cell>
        </row>
        <row r="327">
          <cell r="E327" t="str">
            <v>APGPD9139Q</v>
          </cell>
        </row>
        <row r="328">
          <cell r="E328" t="str">
            <v>CICPD8911M</v>
          </cell>
        </row>
        <row r="329">
          <cell r="E329" t="str">
            <v>AWVPM8396E</v>
          </cell>
        </row>
        <row r="330">
          <cell r="E330" t="str">
            <v>AJZPG5193Q</v>
          </cell>
        </row>
        <row r="331">
          <cell r="E331" t="str">
            <v>BYNPG4697P</v>
          </cell>
        </row>
        <row r="332">
          <cell r="E332" t="str">
            <v>ATYPM1144L</v>
          </cell>
        </row>
        <row r="333">
          <cell r="E333" t="str">
            <v>CFEPM3263G</v>
          </cell>
        </row>
        <row r="334">
          <cell r="E334" t="str">
            <v>ALYPM9000B</v>
          </cell>
        </row>
        <row r="335">
          <cell r="E335" t="str">
            <v>AZPPM4049R</v>
          </cell>
        </row>
        <row r="336">
          <cell r="E336" t="str">
            <v>DPPPK9998G</v>
          </cell>
        </row>
        <row r="337">
          <cell r="E337" t="str">
            <v>AMZPV8765C</v>
          </cell>
        </row>
        <row r="338">
          <cell r="E338" t="str">
            <v>AZJPS0827R</v>
          </cell>
        </row>
        <row r="339">
          <cell r="E339" t="str">
            <v>CBTPS7039H</v>
          </cell>
        </row>
        <row r="340">
          <cell r="E340" t="str">
            <v>BSXPS6866G</v>
          </cell>
        </row>
        <row r="341">
          <cell r="E341" t="str">
            <v>FDAPS4614A</v>
          </cell>
        </row>
        <row r="342">
          <cell r="E342" t="str">
            <v>CYSPM0169G</v>
          </cell>
        </row>
        <row r="343">
          <cell r="E343" t="str">
            <v>CYRPM9785M</v>
          </cell>
        </row>
        <row r="344">
          <cell r="E344" t="str">
            <v>AZYPM0462D</v>
          </cell>
        </row>
        <row r="345">
          <cell r="E345" t="str">
            <v>EPBPK9094A</v>
          </cell>
        </row>
        <row r="346">
          <cell r="E346" t="str">
            <v>EPBPK9094A</v>
          </cell>
        </row>
        <row r="347">
          <cell r="E347" t="str">
            <v>DXVPP1114F</v>
          </cell>
        </row>
        <row r="348">
          <cell r="E348" t="str">
            <v>DXVPP1114F</v>
          </cell>
        </row>
        <row r="349">
          <cell r="E349" t="str">
            <v>ATUPK7059A</v>
          </cell>
        </row>
        <row r="350">
          <cell r="E350" t="str">
            <v>AGIPV6074H</v>
          </cell>
        </row>
        <row r="351">
          <cell r="E351" t="str">
            <v>AZJPS0827R</v>
          </cell>
        </row>
        <row r="352">
          <cell r="E352" t="str">
            <v>AAAPU3763E</v>
          </cell>
        </row>
        <row r="353">
          <cell r="E353" t="str">
            <v>BDRPV2680N</v>
          </cell>
        </row>
        <row r="354">
          <cell r="E354" t="str">
            <v>AHIPT0853H</v>
          </cell>
        </row>
        <row r="355">
          <cell r="E355" t="str">
            <v>AJZPG5193Q</v>
          </cell>
        </row>
        <row r="356">
          <cell r="E356" t="str">
            <v>BYNPG4697P</v>
          </cell>
        </row>
        <row r="357">
          <cell r="E357" t="str">
            <v>AIBPC2244H</v>
          </cell>
        </row>
        <row r="358">
          <cell r="E358" t="str">
            <v>APGPD9139Q</v>
          </cell>
        </row>
        <row r="359">
          <cell r="E359" t="str">
            <v>CICPD8911M</v>
          </cell>
        </row>
        <row r="360">
          <cell r="E360" t="str">
            <v>AWVPM8396E</v>
          </cell>
        </row>
        <row r="361">
          <cell r="E361" t="str">
            <v>AMZPV8765C</v>
          </cell>
        </row>
        <row r="362">
          <cell r="E362" t="str">
            <v>ATUPK7059A</v>
          </cell>
        </row>
        <row r="363">
          <cell r="E363" t="str">
            <v>DEHPK4543G</v>
          </cell>
        </row>
        <row r="364">
          <cell r="E364" t="str">
            <v>ECHPK0520A</v>
          </cell>
        </row>
        <row r="365">
          <cell r="E365" t="str">
            <v>ATUPK7060M</v>
          </cell>
        </row>
        <row r="366">
          <cell r="E366" t="str">
            <v>AZDPS4821M</v>
          </cell>
        </row>
        <row r="367">
          <cell r="E367" t="str">
            <v>BMRPS3723E</v>
          </cell>
        </row>
        <row r="368">
          <cell r="E368" t="str">
            <v>GBCPS8333D</v>
          </cell>
        </row>
        <row r="369">
          <cell r="E369" t="str">
            <v>BBEPS9472G</v>
          </cell>
        </row>
        <row r="370">
          <cell r="E370" t="str">
            <v>ATYPM1144L</v>
          </cell>
        </row>
        <row r="371">
          <cell r="E371" t="str">
            <v>CFEPM3263G</v>
          </cell>
        </row>
        <row r="372">
          <cell r="E372" t="str">
            <v>ALYPM9000B</v>
          </cell>
        </row>
        <row r="373">
          <cell r="E373" t="str">
            <v>AZPPM4049R</v>
          </cell>
        </row>
        <row r="374">
          <cell r="E374" t="str">
            <v>DPPPK9998G</v>
          </cell>
        </row>
        <row r="375">
          <cell r="E375" t="str">
            <v>CNYPM6786Q</v>
          </cell>
        </row>
        <row r="376">
          <cell r="E376" t="str">
            <v>DJEPM9645D</v>
          </cell>
        </row>
        <row r="377">
          <cell r="E377" t="str">
            <v>BRUPS2102P</v>
          </cell>
        </row>
        <row r="378">
          <cell r="E378" t="str">
            <v>DEQPS9082P</v>
          </cell>
        </row>
        <row r="379">
          <cell r="E379" t="str">
            <v>AEQPT4039J</v>
          </cell>
        </row>
        <row r="380">
          <cell r="E380" t="str">
            <v>BCHPM4625F</v>
          </cell>
        </row>
        <row r="381">
          <cell r="E381" t="str">
            <v>DGQPM4392J</v>
          </cell>
        </row>
        <row r="382">
          <cell r="E382" t="str">
            <v>BJFPM3782A</v>
          </cell>
        </row>
        <row r="383">
          <cell r="E383" t="str">
            <v>BGBPM7834G</v>
          </cell>
        </row>
        <row r="384">
          <cell r="E384" t="str">
            <v>CMMPM3584M</v>
          </cell>
        </row>
        <row r="385">
          <cell r="E385" t="str">
            <v>AWVPM8396E</v>
          </cell>
        </row>
        <row r="386">
          <cell r="E386" t="str">
            <v>BCHPM4625F</v>
          </cell>
        </row>
        <row r="387">
          <cell r="E387" t="str">
            <v>CNYPM6786Q</v>
          </cell>
        </row>
        <row r="388">
          <cell r="E388" t="str">
            <v>DJEPM9645D</v>
          </cell>
        </row>
        <row r="389">
          <cell r="E389" t="str">
            <v>DGQPM4392J</v>
          </cell>
        </row>
        <row r="390">
          <cell r="E390" t="str">
            <v>AJZPG5193Q</v>
          </cell>
        </row>
        <row r="391">
          <cell r="E391" t="str">
            <v>BYNPG4697P</v>
          </cell>
        </row>
        <row r="392">
          <cell r="E392" t="str">
            <v>ATYPM1144L</v>
          </cell>
        </row>
        <row r="393">
          <cell r="E393" t="str">
            <v>CFEPM3263G</v>
          </cell>
        </row>
        <row r="394">
          <cell r="E394" t="str">
            <v>ALYPM9000B</v>
          </cell>
        </row>
        <row r="395">
          <cell r="E395" t="str">
            <v>AZPPM4049R</v>
          </cell>
        </row>
        <row r="396">
          <cell r="E396" t="str">
            <v>DPPPK9998G</v>
          </cell>
        </row>
        <row r="397">
          <cell r="E397" t="str">
            <v>AMZPV8765C</v>
          </cell>
        </row>
        <row r="398">
          <cell r="E398" t="str">
            <v>AQEPM1733E</v>
          </cell>
        </row>
        <row r="399">
          <cell r="E399" t="str">
            <v>ALOPV4924B</v>
          </cell>
        </row>
        <row r="400">
          <cell r="E400" t="str">
            <v>AIBPC2244H</v>
          </cell>
        </row>
        <row r="401">
          <cell r="E401" t="str">
            <v>BBEPS9472G</v>
          </cell>
        </row>
        <row r="402">
          <cell r="E402" t="str">
            <v>AAAPU3763E</v>
          </cell>
        </row>
        <row r="403">
          <cell r="E403" t="str">
            <v>AEQPT4039J</v>
          </cell>
        </row>
        <row r="404">
          <cell r="E404" t="str">
            <v>AHIPT0853H</v>
          </cell>
        </row>
        <row r="405">
          <cell r="E405" t="str">
            <v>AZJPS0827R</v>
          </cell>
        </row>
        <row r="406">
          <cell r="E406" t="str">
            <v>APGPD9139Q</v>
          </cell>
        </row>
        <row r="407">
          <cell r="E407" t="str">
            <v>CICPD8911M</v>
          </cell>
        </row>
        <row r="408">
          <cell r="E408" t="str">
            <v>BMRPS3723E</v>
          </cell>
        </row>
        <row r="409">
          <cell r="E409" t="str">
            <v>GBCPS8333D</v>
          </cell>
        </row>
        <row r="410">
          <cell r="E410" t="str">
            <v>BRUPS2102P</v>
          </cell>
        </row>
        <row r="411">
          <cell r="E411" t="str">
            <v>DEQPS9082P</v>
          </cell>
        </row>
        <row r="412">
          <cell r="E412" t="str">
            <v>ANVPM7520K</v>
          </cell>
        </row>
        <row r="413">
          <cell r="E413" t="str">
            <v>BRVPM1719H</v>
          </cell>
        </row>
        <row r="414">
          <cell r="E414" t="str">
            <v>AQXPK8198G</v>
          </cell>
        </row>
        <row r="415">
          <cell r="E415" t="str">
            <v>DNQPS8987E</v>
          </cell>
        </row>
        <row r="416">
          <cell r="E416" t="str">
            <v>AZJPS0827R</v>
          </cell>
        </row>
        <row r="417">
          <cell r="E417" t="str">
            <v>APGPD9139Q</v>
          </cell>
        </row>
        <row r="418">
          <cell r="E418" t="str">
            <v>CICPD8911M</v>
          </cell>
        </row>
        <row r="419">
          <cell r="E419" t="str">
            <v>BRUPS2102P</v>
          </cell>
        </row>
        <row r="420">
          <cell r="E420" t="str">
            <v>DEQPS9082P</v>
          </cell>
        </row>
        <row r="421">
          <cell r="E421" t="str">
            <v>ANVPM7520K</v>
          </cell>
        </row>
        <row r="422">
          <cell r="E422" t="str">
            <v>BRVPM1719H</v>
          </cell>
        </row>
        <row r="423">
          <cell r="E423" t="str">
            <v>AWVPM8396E</v>
          </cell>
        </row>
        <row r="424">
          <cell r="E424" t="str">
            <v>BCHPM4625F</v>
          </cell>
        </row>
        <row r="425">
          <cell r="E425" t="str">
            <v>CNYPM6786Q</v>
          </cell>
        </row>
        <row r="426">
          <cell r="E426" t="str">
            <v>DJEPM9645D</v>
          </cell>
        </row>
        <row r="427">
          <cell r="E427" t="str">
            <v>DGQPM4392J</v>
          </cell>
        </row>
        <row r="428">
          <cell r="E428" t="str">
            <v>AJZPG5193Q</v>
          </cell>
        </row>
        <row r="429">
          <cell r="E429" t="str">
            <v>BYNPG4697P</v>
          </cell>
        </row>
        <row r="430">
          <cell r="E430" t="str">
            <v>ATYPM1144L</v>
          </cell>
        </row>
        <row r="431">
          <cell r="E431" t="str">
            <v>DPPPK9998G</v>
          </cell>
        </row>
        <row r="432">
          <cell r="E432" t="str">
            <v>DNQPS8987E</v>
          </cell>
        </row>
        <row r="433">
          <cell r="E433" t="str">
            <v>AZJPS0827R</v>
          </cell>
        </row>
        <row r="434">
          <cell r="E434" t="str">
            <v>CBTPS7039H</v>
          </cell>
        </row>
        <row r="435">
          <cell r="E435" t="str">
            <v>AQEPM1733E</v>
          </cell>
        </row>
        <row r="436">
          <cell r="E436" t="str">
            <v>BBEPS9472G</v>
          </cell>
        </row>
        <row r="437">
          <cell r="E437" t="str">
            <v>AEQPT4039J</v>
          </cell>
        </row>
        <row r="438">
          <cell r="E438" t="str">
            <v>AHIPT0853H</v>
          </cell>
        </row>
        <row r="439">
          <cell r="E439" t="str">
            <v>AZJPS0827R</v>
          </cell>
        </row>
        <row r="440">
          <cell r="E440" t="str">
            <v>BJFPM3782A</v>
          </cell>
        </row>
        <row r="441">
          <cell r="E441" t="str">
            <v>BGBPM7834G</v>
          </cell>
        </row>
        <row r="442">
          <cell r="E442" t="str">
            <v>CMMPM3584M</v>
          </cell>
        </row>
        <row r="443">
          <cell r="E443" t="str">
            <v>APGPD9139Q</v>
          </cell>
        </row>
        <row r="444">
          <cell r="E444" t="str">
            <v>CICPD8911M</v>
          </cell>
        </row>
        <row r="445">
          <cell r="E445" t="str">
            <v>BMRPS3723E</v>
          </cell>
        </row>
        <row r="446">
          <cell r="E446" t="str">
            <v>GBCPS8333D</v>
          </cell>
        </row>
        <row r="447">
          <cell r="E447" t="str">
            <v>BRUPS2102P</v>
          </cell>
        </row>
        <row r="448">
          <cell r="E448" t="str">
            <v>DEQPS9082P</v>
          </cell>
        </row>
        <row r="449">
          <cell r="E449" t="str">
            <v>ANVPM7520K</v>
          </cell>
        </row>
        <row r="450">
          <cell r="E450" t="str">
            <v>BRVPM1719H</v>
          </cell>
        </row>
        <row r="451">
          <cell r="E451" t="str">
            <v>AWVPM8396E</v>
          </cell>
        </row>
        <row r="452">
          <cell r="E452" t="str">
            <v>ATYPM1144L</v>
          </cell>
        </row>
        <row r="453">
          <cell r="E453" t="str">
            <v>CFEPM3263G</v>
          </cell>
        </row>
        <row r="454">
          <cell r="E454" t="str">
            <v>ALYPM9000B</v>
          </cell>
        </row>
        <row r="455">
          <cell r="E455" t="str">
            <v>AZPPM4049R</v>
          </cell>
        </row>
        <row r="456">
          <cell r="E456" t="str">
            <v>DPPPK9998G</v>
          </cell>
        </row>
        <row r="457">
          <cell r="E457" t="str">
            <v>AMZPV8765C</v>
          </cell>
        </row>
        <row r="458">
          <cell r="E458" t="str">
            <v>AZJPS0827R</v>
          </cell>
        </row>
        <row r="459">
          <cell r="E459" t="str">
            <v>CBTPS7039H</v>
          </cell>
        </row>
        <row r="460">
          <cell r="E460" t="str">
            <v>AZDPS4821M</v>
          </cell>
        </row>
        <row r="461">
          <cell r="E461" t="str">
            <v>DXVPP1114F</v>
          </cell>
        </row>
        <row r="462">
          <cell r="E462" t="str">
            <v>AIBPC2244H</v>
          </cell>
        </row>
        <row r="463">
          <cell r="E463" t="str">
            <v>BBEPS9472G</v>
          </cell>
        </row>
        <row r="464">
          <cell r="E464" t="str">
            <v>AAAPU3763E</v>
          </cell>
        </row>
        <row r="465">
          <cell r="E465" t="str">
            <v>AEQPT4039J</v>
          </cell>
        </row>
        <row r="466">
          <cell r="E466" t="str">
            <v>AHIPT0853H</v>
          </cell>
        </row>
        <row r="467">
          <cell r="E467" t="str">
            <v>AQXPK8198G</v>
          </cell>
        </row>
        <row r="468">
          <cell r="E468" t="str">
            <v>AZJPS0827R</v>
          </cell>
        </row>
        <row r="469">
          <cell r="E469" t="str">
            <v>ATUPK7059A</v>
          </cell>
        </row>
        <row r="470">
          <cell r="E470" t="str">
            <v>DEHPK4543G</v>
          </cell>
        </row>
        <row r="471">
          <cell r="E471" t="str">
            <v>ECHPK0520A</v>
          </cell>
        </row>
        <row r="472">
          <cell r="E472" t="str">
            <v>ATUPK7060M</v>
          </cell>
        </row>
        <row r="473">
          <cell r="E473" t="str">
            <v>BSXPS6866G</v>
          </cell>
        </row>
        <row r="474">
          <cell r="E474" t="str">
            <v>AREPG5778N</v>
          </cell>
        </row>
        <row r="475">
          <cell r="E475" t="str">
            <v>ARFPP0001Q</v>
          </cell>
        </row>
        <row r="476">
          <cell r="E476" t="str">
            <v>BZIPP9780L</v>
          </cell>
        </row>
        <row r="477">
          <cell r="E477" t="str">
            <v>BELPP5172A</v>
          </cell>
        </row>
        <row r="478">
          <cell r="E478" t="str">
            <v>APGPD9139Q</v>
          </cell>
        </row>
        <row r="479">
          <cell r="E479" t="str">
            <v>CICPD8911M</v>
          </cell>
        </row>
        <row r="480">
          <cell r="E480" t="str">
            <v>BMRPS3723E</v>
          </cell>
        </row>
        <row r="481">
          <cell r="E481" t="str">
            <v>BRUPS2102P</v>
          </cell>
        </row>
        <row r="482">
          <cell r="E482" t="str">
            <v>GBCPS8333D</v>
          </cell>
        </row>
        <row r="483">
          <cell r="E483" t="str">
            <v>DEQPS9082P</v>
          </cell>
        </row>
        <row r="484">
          <cell r="E484" t="str">
            <v>ANVPM7520K</v>
          </cell>
        </row>
        <row r="485">
          <cell r="E485" t="str">
            <v>BSXPS6866G</v>
          </cell>
        </row>
        <row r="486">
          <cell r="E486" t="str">
            <v>BRVPM1719H</v>
          </cell>
        </row>
        <row r="487">
          <cell r="E487" t="str">
            <v>AREPG5778N</v>
          </cell>
        </row>
        <row r="488">
          <cell r="E488" t="str">
            <v>FDAPS4614A</v>
          </cell>
        </row>
        <row r="489">
          <cell r="E489" t="str">
            <v>ATUPK7059A</v>
          </cell>
        </row>
        <row r="490">
          <cell r="E490" t="str">
            <v>DEHPK4543G</v>
          </cell>
        </row>
        <row r="491">
          <cell r="E491" t="str">
            <v>ECHPK0520A</v>
          </cell>
        </row>
        <row r="492">
          <cell r="E492" t="str">
            <v>ATUPK7060M</v>
          </cell>
        </row>
        <row r="493">
          <cell r="E493" t="str">
            <v>BJFPM3782A</v>
          </cell>
        </row>
        <row r="494">
          <cell r="E494" t="str">
            <v>BGBPM7834G</v>
          </cell>
        </row>
        <row r="495">
          <cell r="E495" t="str">
            <v>CMMPM3584M</v>
          </cell>
        </row>
        <row r="496">
          <cell r="E496" t="str">
            <v>AWVPM8396E</v>
          </cell>
        </row>
        <row r="497">
          <cell r="E497" t="str">
            <v>AJZPG5193Q</v>
          </cell>
        </row>
        <row r="498">
          <cell r="E498" t="str">
            <v>BYNPG4697P</v>
          </cell>
        </row>
        <row r="499">
          <cell r="E499" t="str">
            <v>ATYPM1144L</v>
          </cell>
        </row>
        <row r="500">
          <cell r="E500" t="str">
            <v>ALYPM9000B</v>
          </cell>
        </row>
        <row r="501">
          <cell r="E501" t="str">
            <v>AZPPM4049R</v>
          </cell>
        </row>
        <row r="502">
          <cell r="E502" t="str">
            <v>DPPPK9998G</v>
          </cell>
        </row>
        <row r="503">
          <cell r="E503" t="str">
            <v>AMZPV8765C</v>
          </cell>
        </row>
        <row r="504">
          <cell r="E504" t="str">
            <v>AZJPS0827R</v>
          </cell>
        </row>
        <row r="505">
          <cell r="E505" t="str">
            <v>CBTPS7039H</v>
          </cell>
        </row>
        <row r="506">
          <cell r="E506" t="str">
            <v>DXVPP1114F</v>
          </cell>
        </row>
        <row r="507">
          <cell r="E507" t="str">
            <v>ALOPV4924B</v>
          </cell>
        </row>
        <row r="508">
          <cell r="E508" t="str">
            <v>AIBPC2244H</v>
          </cell>
        </row>
        <row r="509">
          <cell r="E509" t="str">
            <v>BBEPS9472G</v>
          </cell>
        </row>
        <row r="510">
          <cell r="E510" t="str">
            <v>AAAPU3763E</v>
          </cell>
        </row>
        <row r="511">
          <cell r="E511" t="str">
            <v>AEQPT4039J</v>
          </cell>
        </row>
        <row r="512">
          <cell r="E512" t="str">
            <v>AHIPT0853H</v>
          </cell>
        </row>
        <row r="513">
          <cell r="E513" t="str">
            <v>AQXPK8198G</v>
          </cell>
        </row>
        <row r="514">
          <cell r="E514" t="str">
            <v>AZJPS0827R</v>
          </cell>
        </row>
        <row r="515">
          <cell r="E515" t="str">
            <v>AYCPV4912E</v>
          </cell>
        </row>
        <row r="516">
          <cell r="E516" t="str">
            <v>APGPD9139Q</v>
          </cell>
        </row>
        <row r="517">
          <cell r="E517" t="str">
            <v>CICPD8911M</v>
          </cell>
        </row>
        <row r="518">
          <cell r="E518" t="str">
            <v>BMRPS3723E</v>
          </cell>
        </row>
        <row r="519">
          <cell r="E519" t="str">
            <v>GBCPS8333D</v>
          </cell>
        </row>
        <row r="520">
          <cell r="E520" t="str">
            <v>BRUPS2102P</v>
          </cell>
        </row>
        <row r="521">
          <cell r="E521" t="str">
            <v>DEQPS9082P</v>
          </cell>
        </row>
        <row r="522">
          <cell r="E522" t="str">
            <v>ANVPM7520K</v>
          </cell>
        </row>
        <row r="523">
          <cell r="E523" t="str">
            <v>BRVPM1719H</v>
          </cell>
        </row>
        <row r="524">
          <cell r="E524" t="str">
            <v>ATUPK7059A</v>
          </cell>
        </row>
        <row r="525">
          <cell r="E525" t="str">
            <v>DEHPK4543G</v>
          </cell>
        </row>
        <row r="526">
          <cell r="E526" t="str">
            <v>ECHPK0520A</v>
          </cell>
        </row>
        <row r="527">
          <cell r="E527" t="str">
            <v>ATUPK7060M</v>
          </cell>
        </row>
        <row r="528">
          <cell r="E528" t="str">
            <v>BJFPM3782A</v>
          </cell>
        </row>
        <row r="529">
          <cell r="E529" t="str">
            <v>BGBPM7834G</v>
          </cell>
        </row>
        <row r="530">
          <cell r="E530" t="str">
            <v>CMMPM3584M</v>
          </cell>
        </row>
        <row r="531">
          <cell r="E531" t="str">
            <v>AWVPM8396E</v>
          </cell>
        </row>
        <row r="532">
          <cell r="E532" t="str">
            <v>ATYPM1144L</v>
          </cell>
        </row>
        <row r="533">
          <cell r="E533" t="str">
            <v>AYCPV4912E</v>
          </cell>
        </row>
        <row r="534">
          <cell r="E534" t="str">
            <v>ALYPM9000B</v>
          </cell>
        </row>
        <row r="535">
          <cell r="E535" t="str">
            <v>AZPPM4049R</v>
          </cell>
        </row>
        <row r="536">
          <cell r="E536" t="str">
            <v>DPPPK9998G</v>
          </cell>
        </row>
        <row r="537">
          <cell r="E537" t="str">
            <v>AMZPV8765C</v>
          </cell>
        </row>
        <row r="538">
          <cell r="E538" t="str">
            <v>AZJPS0827R</v>
          </cell>
        </row>
        <row r="539">
          <cell r="E539" t="str">
            <v>CBTPS7039H</v>
          </cell>
        </row>
        <row r="540">
          <cell r="E540" t="str">
            <v>AGIPV6074H</v>
          </cell>
        </row>
        <row r="541">
          <cell r="E541" t="str">
            <v>BDRPV2680N</v>
          </cell>
        </row>
        <row r="542">
          <cell r="E542" t="str">
            <v>DXVPP1114F</v>
          </cell>
        </row>
        <row r="543">
          <cell r="E543" t="str">
            <v>AEQPT4039J</v>
          </cell>
        </row>
        <row r="544">
          <cell r="E544" t="str">
            <v>AHIPT0853H</v>
          </cell>
        </row>
        <row r="545">
          <cell r="E545" t="str">
            <v>AQXPK8198G</v>
          </cell>
        </row>
        <row r="546">
          <cell r="E546" t="str">
            <v>AZJPS0827R</v>
          </cell>
        </row>
        <row r="547">
          <cell r="E547" t="str">
            <v>ATUPK7059A</v>
          </cell>
        </row>
        <row r="548">
          <cell r="E548" t="str">
            <v>BJFPM3782A</v>
          </cell>
        </row>
        <row r="549">
          <cell r="E549" t="str">
            <v>APGPD9139Q</v>
          </cell>
        </row>
        <row r="550">
          <cell r="E550" t="str">
            <v>CICPD8911M</v>
          </cell>
        </row>
        <row r="551">
          <cell r="E551" t="str">
            <v>BMRPS3723E</v>
          </cell>
        </row>
        <row r="552">
          <cell r="E552" t="str">
            <v>GBCPS8333D</v>
          </cell>
        </row>
        <row r="553">
          <cell r="E553" t="str">
            <v>ATUPK7059A</v>
          </cell>
        </row>
        <row r="554">
          <cell r="E554" t="str">
            <v>DEHPK4543G</v>
          </cell>
        </row>
        <row r="555">
          <cell r="E555" t="str">
            <v>ECHPK0520A</v>
          </cell>
        </row>
        <row r="556">
          <cell r="E556" t="str">
            <v>ATUPK7060M</v>
          </cell>
        </row>
        <row r="557">
          <cell r="E557" t="str">
            <v>AJZPG5193Q</v>
          </cell>
        </row>
        <row r="558">
          <cell r="E558" t="str">
            <v>BYNPG4697P</v>
          </cell>
        </row>
        <row r="559">
          <cell r="E559" t="str">
            <v>AZDPS4821M</v>
          </cell>
        </row>
        <row r="560">
          <cell r="E560" t="str">
            <v>DXVPP1114F</v>
          </cell>
        </row>
        <row r="561">
          <cell r="E561" t="str">
            <v>AIBPC2244H</v>
          </cell>
        </row>
        <row r="562">
          <cell r="E562" t="str">
            <v>AEQPT4039J</v>
          </cell>
        </row>
        <row r="563">
          <cell r="E563" t="str">
            <v>AHIPT0853H</v>
          </cell>
        </row>
        <row r="564">
          <cell r="E564" t="str">
            <v>AQXPK8198G</v>
          </cell>
        </row>
        <row r="565">
          <cell r="E565" t="str">
            <v>AZJPS0827R</v>
          </cell>
        </row>
        <row r="566">
          <cell r="E566" t="str">
            <v>ATYPM1144L</v>
          </cell>
        </row>
        <row r="567">
          <cell r="E567" t="str">
            <v>AYCPV4912E</v>
          </cell>
        </row>
        <row r="568">
          <cell r="E568" t="str">
            <v>ALYPM9000B</v>
          </cell>
        </row>
        <row r="569">
          <cell r="E569" t="str">
            <v>AZPPM4049R</v>
          </cell>
        </row>
        <row r="570">
          <cell r="E570" t="str">
            <v>DPPPK9998G</v>
          </cell>
        </row>
        <row r="571">
          <cell r="E571" t="str">
            <v>AMZPV8765C</v>
          </cell>
        </row>
        <row r="572">
          <cell r="E572" t="str">
            <v>AVQPS5445L</v>
          </cell>
        </row>
        <row r="573">
          <cell r="E573" t="str">
            <v>APGPD9139Q</v>
          </cell>
        </row>
        <row r="574">
          <cell r="E574" t="str">
            <v>CICPD8911M</v>
          </cell>
        </row>
        <row r="575">
          <cell r="E575" t="str">
            <v>BMRPS3723E</v>
          </cell>
        </row>
        <row r="576">
          <cell r="E576" t="str">
            <v>GBCPS8333D</v>
          </cell>
        </row>
        <row r="577">
          <cell r="E577" t="str">
            <v>BRUPS2102P</v>
          </cell>
        </row>
        <row r="578">
          <cell r="E578" t="str">
            <v>DEQPS9082P</v>
          </cell>
        </row>
        <row r="579">
          <cell r="E579" t="str">
            <v>ATUPK7059A</v>
          </cell>
        </row>
        <row r="580">
          <cell r="E580" t="str">
            <v>DEHPK4543G</v>
          </cell>
        </row>
        <row r="581">
          <cell r="E581" t="str">
            <v>ECHPK0520A</v>
          </cell>
        </row>
        <row r="582">
          <cell r="E582" t="str">
            <v>ATUPK7060M</v>
          </cell>
        </row>
        <row r="583">
          <cell r="E583" t="str">
            <v>AWVPM8396E</v>
          </cell>
        </row>
        <row r="584">
          <cell r="E584" t="str">
            <v>BCHPM4625F</v>
          </cell>
        </row>
        <row r="585">
          <cell r="E585" t="str">
            <v>AJZPG5193Q</v>
          </cell>
        </row>
        <row r="586">
          <cell r="E586" t="str">
            <v>AKZPM7517P</v>
          </cell>
        </row>
        <row r="587">
          <cell r="E587" t="str">
            <v>AZJPS0827R</v>
          </cell>
        </row>
        <row r="588">
          <cell r="E588" t="str">
            <v>CBTPS7039H</v>
          </cell>
        </row>
        <row r="589">
          <cell r="E589" t="str">
            <v>AGIPV6074H</v>
          </cell>
        </row>
        <row r="590">
          <cell r="E590" t="str">
            <v>BDRPV2680N</v>
          </cell>
        </row>
        <row r="591">
          <cell r="E591" t="str">
            <v>AIBPC2244H</v>
          </cell>
        </row>
        <row r="592">
          <cell r="E592" t="str">
            <v>BBEPS9472G</v>
          </cell>
        </row>
        <row r="593">
          <cell r="E593" t="str">
            <v>AEQPT4039J</v>
          </cell>
        </row>
        <row r="594">
          <cell r="E594" t="str">
            <v>AHIPT0853H</v>
          </cell>
        </row>
        <row r="595">
          <cell r="E595" t="str">
            <v>AQXPK8198G</v>
          </cell>
        </row>
        <row r="596">
          <cell r="E596" t="str">
            <v>AVQPS5445L</v>
          </cell>
        </row>
        <row r="597">
          <cell r="E597" t="str">
            <v>AZJPS0827R</v>
          </cell>
        </row>
        <row r="598">
          <cell r="E598" t="str">
            <v>ADCPM6013E</v>
          </cell>
        </row>
        <row r="599">
          <cell r="E599" t="str">
            <v>BYNPG4697P</v>
          </cell>
        </row>
        <row r="600">
          <cell r="E600" t="str">
            <v>APMPV7390H</v>
          </cell>
        </row>
        <row r="601">
          <cell r="E601" t="str">
            <v>APGPD9139Q</v>
          </cell>
        </row>
        <row r="602">
          <cell r="E602" t="str">
            <v>CICPD8911M</v>
          </cell>
        </row>
        <row r="603">
          <cell r="E603" t="str">
            <v>BMRPS3723E</v>
          </cell>
        </row>
        <row r="604">
          <cell r="E604" t="str">
            <v>GBCPS8333D</v>
          </cell>
        </row>
        <row r="605">
          <cell r="E605" t="str">
            <v>ANVPM7520K</v>
          </cell>
        </row>
        <row r="606">
          <cell r="E606" t="str">
            <v>BRVPM1719H</v>
          </cell>
        </row>
        <row r="607">
          <cell r="E607" t="str">
            <v>ATUPK7059A</v>
          </cell>
        </row>
        <row r="608">
          <cell r="E608" t="str">
            <v>DEHPK4543G</v>
          </cell>
        </row>
        <row r="609">
          <cell r="E609" t="str">
            <v>ECHPK0520A</v>
          </cell>
        </row>
        <row r="610">
          <cell r="E610" t="str">
            <v>ATUPK7060M</v>
          </cell>
        </row>
        <row r="611">
          <cell r="E611" t="str">
            <v>AWVPM8396E</v>
          </cell>
        </row>
        <row r="612">
          <cell r="E612" t="str">
            <v>BCHPM4625F</v>
          </cell>
        </row>
        <row r="613">
          <cell r="E613" t="str">
            <v>AJZPG5193Q</v>
          </cell>
        </row>
        <row r="614">
          <cell r="E614" t="str">
            <v>BYNPG4697P</v>
          </cell>
        </row>
        <row r="615">
          <cell r="E615" t="str">
            <v>ATYPM1144L</v>
          </cell>
        </row>
        <row r="616">
          <cell r="E616" t="str">
            <v>AYCPV4912E</v>
          </cell>
        </row>
        <row r="617">
          <cell r="E617" t="str">
            <v>DPPPK9998G</v>
          </cell>
        </row>
        <row r="618">
          <cell r="E618" t="str">
            <v>AMZPV8765C</v>
          </cell>
        </row>
        <row r="619">
          <cell r="E619" t="str">
            <v>AIBPC2244H</v>
          </cell>
        </row>
        <row r="620">
          <cell r="E620" t="str">
            <v>AAAPU3763E</v>
          </cell>
        </row>
        <row r="621">
          <cell r="E621" t="str">
            <v>AEQPT4039J</v>
          </cell>
        </row>
        <row r="622">
          <cell r="E622" t="str">
            <v>AHIPT0853H</v>
          </cell>
        </row>
        <row r="623">
          <cell r="E623" t="str">
            <v>AQXPK8198G</v>
          </cell>
        </row>
        <row r="624">
          <cell r="E624" t="str">
            <v>ADCPM6013E</v>
          </cell>
        </row>
        <row r="625">
          <cell r="E625" t="str">
            <v>AZJPS0827R</v>
          </cell>
        </row>
        <row r="626">
          <cell r="E626" t="str">
            <v>APGPD9139Q</v>
          </cell>
        </row>
        <row r="627">
          <cell r="E627" t="str">
            <v>CICPD8911M</v>
          </cell>
        </row>
        <row r="628">
          <cell r="E628" t="str">
            <v>ANVPM7520K</v>
          </cell>
        </row>
        <row r="629">
          <cell r="E629" t="str">
            <v>BRVPM1719H</v>
          </cell>
        </row>
        <row r="630">
          <cell r="E630" t="str">
            <v>ATUPK7059A</v>
          </cell>
        </row>
        <row r="631">
          <cell r="E631" t="str">
            <v>DEHPK4543G</v>
          </cell>
        </row>
        <row r="632">
          <cell r="E632" t="str">
            <v>ECHPK0520A</v>
          </cell>
        </row>
        <row r="633">
          <cell r="E633" t="str">
            <v>ATUPK7060M</v>
          </cell>
        </row>
        <row r="634">
          <cell r="E634" t="str">
            <v>BJFPM3782A</v>
          </cell>
        </row>
        <row r="635">
          <cell r="E635" t="str">
            <v>CMMPM3584M</v>
          </cell>
        </row>
        <row r="636">
          <cell r="E636" t="str">
            <v>AWVPM8396E</v>
          </cell>
        </row>
        <row r="637">
          <cell r="E637" t="str">
            <v>BCHPM4625F</v>
          </cell>
        </row>
        <row r="638">
          <cell r="E638" t="str">
            <v>AJZPG5193Q</v>
          </cell>
        </row>
        <row r="639">
          <cell r="E639" t="str">
            <v>BYNPG4697P</v>
          </cell>
        </row>
        <row r="640">
          <cell r="E640" t="str">
            <v>ATYPM1144L</v>
          </cell>
        </row>
        <row r="641">
          <cell r="E641" t="str">
            <v>ALYPM9000B</v>
          </cell>
        </row>
        <row r="642">
          <cell r="E642" t="str">
            <v>AZPPM4049R</v>
          </cell>
        </row>
        <row r="643">
          <cell r="E643" t="str">
            <v>DPPPK9998G</v>
          </cell>
        </row>
        <row r="644">
          <cell r="E644" t="str">
            <v>AMZPV8765C</v>
          </cell>
        </row>
        <row r="645">
          <cell r="E645" t="str">
            <v>CFEPM3263G</v>
          </cell>
        </row>
        <row r="646">
          <cell r="E646" t="str">
            <v>AZJPS0827R</v>
          </cell>
        </row>
        <row r="647">
          <cell r="E647" t="str">
            <v>CBTPS7039H</v>
          </cell>
        </row>
        <row r="648">
          <cell r="E648" t="str">
            <v>DXVPP1114F</v>
          </cell>
        </row>
        <row r="649">
          <cell r="E649" t="str">
            <v>AIBPC2244H</v>
          </cell>
        </row>
        <row r="650">
          <cell r="E650" t="str">
            <v>BBEPS9472G</v>
          </cell>
        </row>
        <row r="651">
          <cell r="E651" t="str">
            <v>AAAPU3763E</v>
          </cell>
        </row>
        <row r="652">
          <cell r="E652" t="str">
            <v>AEQPT4039J</v>
          </cell>
        </row>
        <row r="653">
          <cell r="E653" t="str">
            <v>AHIPT0853H</v>
          </cell>
        </row>
        <row r="654">
          <cell r="E654" t="str">
            <v>AQXPK8198G</v>
          </cell>
        </row>
        <row r="655">
          <cell r="E655" t="str">
            <v>ADCPM6013E</v>
          </cell>
        </row>
        <row r="656">
          <cell r="E656" t="str">
            <v>AOHPL7262E</v>
          </cell>
        </row>
        <row r="657">
          <cell r="E657" t="str">
            <v>BDDPM7126E</v>
          </cell>
        </row>
        <row r="658">
          <cell r="E658" t="str">
            <v>AZJPS0827R</v>
          </cell>
        </row>
        <row r="659">
          <cell r="E659" t="str">
            <v>APMPV7390H</v>
          </cell>
        </row>
        <row r="660">
          <cell r="E660" t="str">
            <v>AZJPS0827R</v>
          </cell>
        </row>
        <row r="661">
          <cell r="E661" t="str">
            <v>CBTPS7039H</v>
          </cell>
        </row>
        <row r="662">
          <cell r="E662" t="str">
            <v>AEQPT4039J</v>
          </cell>
        </row>
        <row r="663">
          <cell r="E663" t="str">
            <v>APGPD9139Q</v>
          </cell>
        </row>
        <row r="664">
          <cell r="E664" t="str">
            <v>CICPD8911M</v>
          </cell>
        </row>
        <row r="665">
          <cell r="E665" t="str">
            <v>DXVPP1114F</v>
          </cell>
        </row>
        <row r="666">
          <cell r="E666" t="str">
            <v>DEHPK4543G</v>
          </cell>
        </row>
        <row r="667">
          <cell r="E667" t="str">
            <v>ECHPK0520A</v>
          </cell>
        </row>
        <row r="668">
          <cell r="E668" t="str">
            <v>ATUPK7060M</v>
          </cell>
        </row>
        <row r="669">
          <cell r="E669" t="str">
            <v>BMRPS3723E</v>
          </cell>
        </row>
        <row r="670">
          <cell r="E670" t="str">
            <v>GBCPS8333D</v>
          </cell>
        </row>
        <row r="671">
          <cell r="E671" t="str">
            <v>CMMPM3584M</v>
          </cell>
        </row>
        <row r="672">
          <cell r="E672" t="str">
            <v>AGVPS7118N</v>
          </cell>
        </row>
        <row r="673">
          <cell r="E673" t="str">
            <v>BJFPM3782A</v>
          </cell>
        </row>
        <row r="674">
          <cell r="E674" t="str">
            <v>BCHPM4625F</v>
          </cell>
        </row>
        <row r="675">
          <cell r="E675" t="str">
            <v>AVQPS5445L</v>
          </cell>
        </row>
        <row r="676">
          <cell r="E676" t="str">
            <v>AAAPU3763E</v>
          </cell>
        </row>
        <row r="677">
          <cell r="E677" t="str">
            <v>AQXPK8198G</v>
          </cell>
        </row>
        <row r="678">
          <cell r="E678" t="str">
            <v>AJZPG5193Q</v>
          </cell>
        </row>
        <row r="679">
          <cell r="E679" t="str">
            <v>BYNPG4697P</v>
          </cell>
        </row>
        <row r="680">
          <cell r="E680" t="str">
            <v>ANVPM7520K</v>
          </cell>
        </row>
        <row r="681">
          <cell r="E681" t="str">
            <v>BRVPM1719H</v>
          </cell>
        </row>
        <row r="682">
          <cell r="E682" t="str">
            <v>AOHPL7262E</v>
          </cell>
        </row>
        <row r="683">
          <cell r="E683" t="str">
            <v>BDDPM7126E</v>
          </cell>
        </row>
        <row r="684">
          <cell r="E684" t="str">
            <v>BBEPS9472G</v>
          </cell>
        </row>
        <row r="685">
          <cell r="E685" t="str">
            <v>AWVPM8396E</v>
          </cell>
        </row>
        <row r="686">
          <cell r="E686" t="str">
            <v>AZJPS0827R</v>
          </cell>
        </row>
        <row r="687">
          <cell r="E687" t="str">
            <v>ATUPK7059A</v>
          </cell>
        </row>
        <row r="688">
          <cell r="E688" t="str">
            <v>JEMPS5401G</v>
          </cell>
        </row>
        <row r="689">
          <cell r="E689" t="str">
            <v>CVZPS8137A</v>
          </cell>
        </row>
        <row r="690">
          <cell r="E690" t="str">
            <v>DGQPM4392J</v>
          </cell>
        </row>
        <row r="691">
          <cell r="E691" t="str">
            <v>CNYPM6786Q</v>
          </cell>
        </row>
        <row r="692">
          <cell r="E692" t="str">
            <v>DJEPM9645D</v>
          </cell>
        </row>
        <row r="693">
          <cell r="E693" t="str">
            <v>APMPV7390H</v>
          </cell>
        </row>
        <row r="694">
          <cell r="E694" t="str">
            <v>JEMPS5401G</v>
          </cell>
        </row>
        <row r="695">
          <cell r="E695" t="str">
            <v>AREPG5778N</v>
          </cell>
        </row>
        <row r="696">
          <cell r="E696" t="str">
            <v>FDAPS4614A</v>
          </cell>
        </row>
        <row r="697">
          <cell r="E697" t="str">
            <v>BLZPM4099N</v>
          </cell>
        </row>
        <row r="698">
          <cell r="E698" t="str">
            <v>DHOPM0685K</v>
          </cell>
        </row>
        <row r="699">
          <cell r="E699" t="str">
            <v>CUIPM0916M</v>
          </cell>
        </row>
        <row r="700">
          <cell r="E700" t="str">
            <v>CUIPM0916M</v>
          </cell>
        </row>
        <row r="701">
          <cell r="E701" t="str">
            <v>ATYPM1144L</v>
          </cell>
        </row>
        <row r="702">
          <cell r="E702" t="str">
            <v>AMZPV8765C</v>
          </cell>
        </row>
        <row r="703">
          <cell r="E703" t="str">
            <v>ABBPF2750Q</v>
          </cell>
        </row>
        <row r="704">
          <cell r="E704" t="str">
            <v>CFEPM3263G</v>
          </cell>
        </row>
        <row r="705">
          <cell r="E705" t="str">
            <v>AXLPD6210B</v>
          </cell>
        </row>
        <row r="707">
          <cell r="E707" t="str">
            <v>ENEPP0629F</v>
          </cell>
        </row>
        <row r="708">
          <cell r="E708" t="str">
            <v>ACIPT2769F</v>
          </cell>
        </row>
        <row r="709">
          <cell r="E709" t="str">
            <v>AGVPS7118N</v>
          </cell>
        </row>
        <row r="710">
          <cell r="E710" t="str">
            <v>AVQPS5445L</v>
          </cell>
        </row>
        <row r="711">
          <cell r="E711" t="str">
            <v>DXVPP1114F</v>
          </cell>
        </row>
        <row r="712">
          <cell r="E712" t="str">
            <v>CMMPM3584M</v>
          </cell>
        </row>
        <row r="713">
          <cell r="E713" t="str">
            <v>AIBPC2244H</v>
          </cell>
        </row>
        <row r="714">
          <cell r="E714" t="str">
            <v>BMRPS3723E</v>
          </cell>
        </row>
        <row r="715">
          <cell r="E715" t="str">
            <v>GBCPS8333D</v>
          </cell>
        </row>
        <row r="716">
          <cell r="E716" t="str">
            <v>BJFPM3782A</v>
          </cell>
        </row>
        <row r="717">
          <cell r="E717" t="str">
            <v>AHIPT0853H</v>
          </cell>
        </row>
        <row r="718">
          <cell r="E718" t="str">
            <v>AOHPL7262E</v>
          </cell>
        </row>
        <row r="719">
          <cell r="E719" t="str">
            <v>ATUPK7059A</v>
          </cell>
        </row>
        <row r="720">
          <cell r="E720" t="str">
            <v>AZJPS0827R</v>
          </cell>
        </row>
        <row r="721">
          <cell r="E721" t="str">
            <v>ADCPM6013E</v>
          </cell>
        </row>
        <row r="722">
          <cell r="E722" t="str">
            <v>AAAPU3763E</v>
          </cell>
        </row>
        <row r="723">
          <cell r="E723" t="str">
            <v>ANVPM7520K</v>
          </cell>
        </row>
        <row r="724">
          <cell r="E724" t="str">
            <v>BRVPM1719H</v>
          </cell>
        </row>
        <row r="725">
          <cell r="E725" t="str">
            <v>AWVPM8396E</v>
          </cell>
        </row>
        <row r="726">
          <cell r="E726" t="str">
            <v>APGPD9139Q</v>
          </cell>
        </row>
        <row r="727">
          <cell r="E727" t="str">
            <v>CICPD8911M</v>
          </cell>
        </row>
        <row r="728">
          <cell r="E728" t="str">
            <v>AEQPT4039J</v>
          </cell>
        </row>
        <row r="729">
          <cell r="E729" t="str">
            <v>DEHPK4543G</v>
          </cell>
        </row>
        <row r="730">
          <cell r="E730" t="str">
            <v>ECHPK0520A</v>
          </cell>
        </row>
        <row r="731">
          <cell r="E731" t="str">
            <v>ATUPK7060M</v>
          </cell>
        </row>
        <row r="732">
          <cell r="E732" t="str">
            <v>AQXPK8198G</v>
          </cell>
        </row>
        <row r="733">
          <cell r="E733" t="str">
            <v>BBEPS9472G</v>
          </cell>
        </row>
        <row r="734">
          <cell r="E734" t="str">
            <v>AJZPG5193Q</v>
          </cell>
        </row>
        <row r="735">
          <cell r="E735" t="str">
            <v>BYNPG4697P</v>
          </cell>
        </row>
        <row r="736">
          <cell r="E736" t="str">
            <v>AZJPS0827R</v>
          </cell>
        </row>
        <row r="737">
          <cell r="E737" t="str">
            <v>CBTPS7039H</v>
          </cell>
        </row>
        <row r="738">
          <cell r="E738" t="str">
            <v>ALYPM9000B</v>
          </cell>
        </row>
        <row r="739">
          <cell r="E739" t="str">
            <v>AZPPM4049R</v>
          </cell>
        </row>
        <row r="740">
          <cell r="E740" t="str">
            <v>AYCPV4912E</v>
          </cell>
        </row>
        <row r="741">
          <cell r="E741" t="str">
            <v>AXLPD6210B</v>
          </cell>
        </row>
        <row r="742">
          <cell r="E742" t="str">
            <v>ASEPC6105E</v>
          </cell>
        </row>
        <row r="743">
          <cell r="E743" t="str">
            <v>AMZPV8765C</v>
          </cell>
        </row>
        <row r="744">
          <cell r="E744" t="str">
            <v>AIBPC2244H</v>
          </cell>
        </row>
        <row r="745">
          <cell r="E745" t="str">
            <v>FDAPS4614A</v>
          </cell>
        </row>
        <row r="746">
          <cell r="E746" t="str">
            <v>AREPG5778N</v>
          </cell>
        </row>
        <row r="747">
          <cell r="E747" t="str">
            <v>CUIPM0916M</v>
          </cell>
        </row>
        <row r="748">
          <cell r="E748" t="str">
            <v>AQEPM1733E</v>
          </cell>
        </row>
        <row r="749">
          <cell r="E749" t="str">
            <v>BLZPM4099N</v>
          </cell>
        </row>
        <row r="750">
          <cell r="E750" t="str">
            <v>APGPD9139Q</v>
          </cell>
        </row>
        <row r="751">
          <cell r="E751" t="str">
            <v>CICPD8911M</v>
          </cell>
        </row>
        <row r="752">
          <cell r="E752" t="str">
            <v>BMRPS3723E</v>
          </cell>
        </row>
        <row r="753">
          <cell r="E753" t="str">
            <v>GBCPS8333D</v>
          </cell>
        </row>
        <row r="754">
          <cell r="E754" t="str">
            <v>ANVPM7520K</v>
          </cell>
        </row>
        <row r="755">
          <cell r="E755" t="str">
            <v>BRVPM1719H</v>
          </cell>
        </row>
        <row r="756">
          <cell r="E756" t="str">
            <v>ATUPK7059A</v>
          </cell>
        </row>
        <row r="757">
          <cell r="E757" t="str">
            <v>DEHPK4543G</v>
          </cell>
        </row>
        <row r="758">
          <cell r="E758" t="str">
            <v>ECHPK0520A</v>
          </cell>
        </row>
        <row r="759">
          <cell r="E759" t="str">
            <v>ATUPK7060M</v>
          </cell>
        </row>
        <row r="760">
          <cell r="E760" t="str">
            <v>AWVPM8396E</v>
          </cell>
        </row>
        <row r="761">
          <cell r="E761" t="str">
            <v>BCHPM4625F</v>
          </cell>
        </row>
        <row r="762">
          <cell r="E762" t="str">
            <v>AJZPG5193Q</v>
          </cell>
        </row>
        <row r="763">
          <cell r="E763" t="str">
            <v>BYNPG4697P</v>
          </cell>
        </row>
        <row r="764">
          <cell r="E764" t="str">
            <v>AZJPS0827R</v>
          </cell>
        </row>
        <row r="765">
          <cell r="E765" t="str">
            <v>CBTPS7039H</v>
          </cell>
        </row>
        <row r="766">
          <cell r="E766" t="str">
            <v>AGVPS7118N</v>
          </cell>
        </row>
        <row r="767">
          <cell r="E767" t="str">
            <v>DXVPP1114F</v>
          </cell>
        </row>
        <row r="768">
          <cell r="E768" t="str">
            <v>AIBPC2244H</v>
          </cell>
        </row>
        <row r="769">
          <cell r="E769" t="str">
            <v>BBEPS9472G</v>
          </cell>
        </row>
        <row r="770">
          <cell r="E770" t="str">
            <v>AAAPU3763E</v>
          </cell>
        </row>
        <row r="771">
          <cell r="E771" t="str">
            <v>AEQPT4039J</v>
          </cell>
        </row>
        <row r="772">
          <cell r="E772" t="str">
            <v>AHIPT0853H</v>
          </cell>
        </row>
        <row r="773">
          <cell r="E773" t="str">
            <v>AQXPK8198G</v>
          </cell>
        </row>
        <row r="774">
          <cell r="E774" t="str">
            <v>AVQPS5445L</v>
          </cell>
        </row>
        <row r="775">
          <cell r="E775" t="str">
            <v>ADCPM6013E</v>
          </cell>
        </row>
        <row r="776">
          <cell r="E776" t="str">
            <v>JEMPS5401G</v>
          </cell>
        </row>
        <row r="777">
          <cell r="E777" t="str">
            <v>CVZPS8137A</v>
          </cell>
        </row>
        <row r="778">
          <cell r="E778" t="str">
            <v>AOHPL7262E</v>
          </cell>
        </row>
        <row r="779">
          <cell r="E779" t="str">
            <v>BDDPM7126E</v>
          </cell>
        </row>
        <row r="780">
          <cell r="E780" t="str">
            <v>AZJPS0827R</v>
          </cell>
        </row>
        <row r="781">
          <cell r="E781" t="str">
            <v>ATUPK7059A</v>
          </cell>
        </row>
        <row r="782">
          <cell r="E782" t="str">
            <v>DEHPK4543G</v>
          </cell>
        </row>
        <row r="783">
          <cell r="E783" t="str">
            <v>ECHPK0520A</v>
          </cell>
        </row>
        <row r="784">
          <cell r="E784" t="str">
            <v>ATUPK7060M</v>
          </cell>
        </row>
        <row r="785">
          <cell r="E785" t="str">
            <v>BJFPM3782A</v>
          </cell>
        </row>
        <row r="786">
          <cell r="E786" t="str">
            <v>CMMPM3584M</v>
          </cell>
        </row>
        <row r="787">
          <cell r="E787" t="str">
            <v>AWVPM8396E</v>
          </cell>
        </row>
        <row r="788">
          <cell r="E788" t="str">
            <v>BCHPM4625F</v>
          </cell>
        </row>
        <row r="789">
          <cell r="E789" t="str">
            <v>AJZPG5193Q</v>
          </cell>
        </row>
        <row r="790">
          <cell r="E790" t="str">
            <v>BYNPG4697P</v>
          </cell>
        </row>
        <row r="791">
          <cell r="E791" t="str">
            <v>DXVPP1114F</v>
          </cell>
        </row>
        <row r="792">
          <cell r="E792" t="str">
            <v>AIBPC2244H</v>
          </cell>
        </row>
        <row r="793">
          <cell r="E793" t="str">
            <v>BBEPS9472G</v>
          </cell>
        </row>
        <row r="794">
          <cell r="E794" t="str">
            <v>AEQPT4039J</v>
          </cell>
        </row>
        <row r="795">
          <cell r="E795" t="str">
            <v>AHIPT0853H</v>
          </cell>
        </row>
        <row r="796">
          <cell r="E796" t="str">
            <v>AVWPK8039N</v>
          </cell>
        </row>
        <row r="797">
          <cell r="E797" t="str">
            <v>AZJPS0827R</v>
          </cell>
        </row>
        <row r="798">
          <cell r="E798" t="str">
            <v>CICPD8911M</v>
          </cell>
        </row>
        <row r="799">
          <cell r="E799" t="str">
            <v>BMRPS3723E</v>
          </cell>
        </row>
        <row r="800">
          <cell r="E800" t="str">
            <v>GBCPS8333D</v>
          </cell>
        </row>
        <row r="801">
          <cell r="E801" t="str">
            <v>APGPD9139Q</v>
          </cell>
        </row>
        <row r="802">
          <cell r="E802" t="str">
            <v>AMZPV8765C</v>
          </cell>
        </row>
        <row r="803">
          <cell r="E803" t="str">
            <v>ATYPM1144L</v>
          </cell>
        </row>
        <row r="804">
          <cell r="E804" t="str">
            <v>DPPPK9998G</v>
          </cell>
        </row>
        <row r="805">
          <cell r="E805" t="str">
            <v>CFEPM3263G</v>
          </cell>
        </row>
        <row r="806">
          <cell r="E806" t="str">
            <v>ALYPM9000B</v>
          </cell>
        </row>
        <row r="807">
          <cell r="E807" t="str">
            <v>AZPPM4049R</v>
          </cell>
        </row>
        <row r="808">
          <cell r="E808" t="str">
            <v>BJBPS5522C</v>
          </cell>
        </row>
        <row r="809">
          <cell r="E809" t="str">
            <v>AWSPB3693E</v>
          </cell>
        </row>
        <row r="810">
          <cell r="E810" t="str">
            <v>BJIPD6884M</v>
          </cell>
        </row>
        <row r="811">
          <cell r="E811" t="str">
            <v>AYCPV4912E</v>
          </cell>
        </row>
        <row r="812">
          <cell r="E812" t="str">
            <v>CICPD8911M</v>
          </cell>
        </row>
        <row r="813">
          <cell r="E813" t="str">
            <v>BMRPS3723E</v>
          </cell>
        </row>
        <row r="814">
          <cell r="E814" t="str">
            <v>GBCPS8333D</v>
          </cell>
        </row>
        <row r="815">
          <cell r="E815" t="str">
            <v>APGPD9139Q</v>
          </cell>
        </row>
        <row r="816">
          <cell r="E816" t="str">
            <v>ATUPK7059A</v>
          </cell>
        </row>
        <row r="817">
          <cell r="E817" t="str">
            <v>DEHPK4543G</v>
          </cell>
        </row>
        <row r="818">
          <cell r="E818" t="str">
            <v>ECHPK0520A</v>
          </cell>
        </row>
        <row r="819">
          <cell r="E819" t="str">
            <v>ATUPK7060M</v>
          </cell>
        </row>
        <row r="820">
          <cell r="E820" t="str">
            <v>AWVPM8396E</v>
          </cell>
        </row>
        <row r="821">
          <cell r="E821" t="str">
            <v>BCHPM4625F</v>
          </cell>
        </row>
        <row r="822">
          <cell r="E822" t="str">
            <v>DGQPM4392J</v>
          </cell>
        </row>
        <row r="823">
          <cell r="E823" t="str">
            <v>AJZPG5193Q</v>
          </cell>
        </row>
        <row r="824">
          <cell r="E824" t="str">
            <v>BYNPG4697P</v>
          </cell>
        </row>
        <row r="825">
          <cell r="E825" t="str">
            <v>AZJPS0827R</v>
          </cell>
        </row>
        <row r="826">
          <cell r="E826" t="str">
            <v>CBTPS7039H</v>
          </cell>
        </row>
        <row r="827">
          <cell r="E827" t="str">
            <v>DXVPP1114F</v>
          </cell>
        </row>
        <row r="828">
          <cell r="E828" t="str">
            <v>BBEPS9472G</v>
          </cell>
        </row>
        <row r="829">
          <cell r="E829" t="str">
            <v>AHIPT0853H</v>
          </cell>
        </row>
        <row r="830">
          <cell r="E830" t="str">
            <v>AQXPK8198G</v>
          </cell>
        </row>
        <row r="831">
          <cell r="E831" t="str">
            <v>CVZPS8137A</v>
          </cell>
        </row>
        <row r="832">
          <cell r="E832" t="str">
            <v>AOHPL7262E</v>
          </cell>
        </row>
        <row r="833">
          <cell r="E833" t="str">
            <v>BDDPM7126E</v>
          </cell>
        </row>
        <row r="834">
          <cell r="E834" t="str">
            <v>AZJPS0827R</v>
          </cell>
        </row>
        <row r="835">
          <cell r="E835" t="str">
            <v>AMZPV8765C</v>
          </cell>
        </row>
        <row r="836">
          <cell r="E836" t="str">
            <v>BJBPS5522C</v>
          </cell>
        </row>
        <row r="837">
          <cell r="E837" t="str">
            <v>AWSPB3693E</v>
          </cell>
        </row>
        <row r="838">
          <cell r="E838" t="str">
            <v>BJIPD6884M</v>
          </cell>
        </row>
        <row r="839">
          <cell r="E839" t="str">
            <v>AAACC6233A</v>
          </cell>
        </row>
        <row r="840">
          <cell r="E840" t="str">
            <v>CICPD8911M</v>
          </cell>
        </row>
        <row r="841">
          <cell r="E841" t="str">
            <v>BMRPS3723E</v>
          </cell>
        </row>
        <row r="842">
          <cell r="E842" t="str">
            <v>GBCPS8333D</v>
          </cell>
        </row>
        <row r="843">
          <cell r="E843" t="str">
            <v>APGPD9139Q</v>
          </cell>
        </row>
        <row r="844">
          <cell r="E844" t="str">
            <v>ATUPK7059A</v>
          </cell>
        </row>
        <row r="845">
          <cell r="E845" t="str">
            <v>DEHPK4543G</v>
          </cell>
        </row>
        <row r="846">
          <cell r="E846" t="str">
            <v>ECHPK0520A</v>
          </cell>
        </row>
        <row r="847">
          <cell r="E847" t="str">
            <v>ATUPK7060M</v>
          </cell>
        </row>
        <row r="848">
          <cell r="E848" t="str">
            <v>AWVPM8396E</v>
          </cell>
        </row>
        <row r="849">
          <cell r="E849" t="str">
            <v>AJZPG5193Q</v>
          </cell>
        </row>
        <row r="850">
          <cell r="E850" t="str">
            <v>BYNPG4697P</v>
          </cell>
        </row>
        <row r="851">
          <cell r="E851" t="str">
            <v>AZJPS0827R</v>
          </cell>
        </row>
        <row r="852">
          <cell r="E852" t="str">
            <v>CBTPS7039H</v>
          </cell>
        </row>
        <row r="853">
          <cell r="E853" t="str">
            <v>BBEPS9472G</v>
          </cell>
        </row>
        <row r="854">
          <cell r="E854" t="str">
            <v>AQXPK8198G</v>
          </cell>
        </row>
        <row r="855">
          <cell r="E855" t="str">
            <v>AOHPL7262E</v>
          </cell>
        </row>
        <row r="856">
          <cell r="E856" t="str">
            <v>BDDPM7126E</v>
          </cell>
        </row>
        <row r="857">
          <cell r="E857" t="str">
            <v>AZJPS0827R</v>
          </cell>
        </row>
        <row r="858">
          <cell r="E858" t="str">
            <v>AGVPS7118N</v>
          </cell>
        </row>
        <row r="859">
          <cell r="E859" t="str">
            <v>BPAPS0225M</v>
          </cell>
        </row>
        <row r="860">
          <cell r="E860" t="str">
            <v>AMZPV8765C</v>
          </cell>
        </row>
        <row r="861">
          <cell r="E861" t="str">
            <v>BJBPS5522C</v>
          </cell>
        </row>
        <row r="862">
          <cell r="E862" t="str">
            <v>AWSPB3693E</v>
          </cell>
        </row>
        <row r="863">
          <cell r="E863" t="str">
            <v>BJIPD6884M</v>
          </cell>
        </row>
        <row r="864">
          <cell r="E864" t="str">
            <v>ENEPP0629F</v>
          </cell>
        </row>
        <row r="865">
          <cell r="E865" t="str">
            <v>AREPG5778N</v>
          </cell>
        </row>
        <row r="866">
          <cell r="E866" t="str">
            <v>FDAPS4614A</v>
          </cell>
        </row>
        <row r="867">
          <cell r="E867" t="str">
            <v>BSXPS6866G</v>
          </cell>
        </row>
        <row r="868">
          <cell r="E868" t="str">
            <v>CICPD8911M</v>
          </cell>
        </row>
        <row r="869">
          <cell r="E869" t="str">
            <v>ANVPM7520K</v>
          </cell>
        </row>
        <row r="870">
          <cell r="E870" t="str">
            <v>BRVPM1719H</v>
          </cell>
        </row>
        <row r="871">
          <cell r="E871" t="str">
            <v>ATUPK7059A</v>
          </cell>
        </row>
        <row r="872">
          <cell r="E872" t="str">
            <v>DEHPK4543G</v>
          </cell>
        </row>
        <row r="873">
          <cell r="E873" t="str">
            <v>ECHPK0520A</v>
          </cell>
        </row>
        <row r="874">
          <cell r="E874" t="str">
            <v>ATUPK7060M</v>
          </cell>
        </row>
        <row r="875">
          <cell r="E875" t="str">
            <v>BJFPM3782A</v>
          </cell>
        </row>
        <row r="876">
          <cell r="E876" t="str">
            <v>BGBPM7834G</v>
          </cell>
        </row>
        <row r="877">
          <cell r="E877" t="str">
            <v>CMMPM3584M</v>
          </cell>
        </row>
        <row r="878">
          <cell r="E878" t="str">
            <v>AWVPM8396E</v>
          </cell>
        </row>
        <row r="879">
          <cell r="E879" t="str">
            <v>BCHPM4625F</v>
          </cell>
        </row>
        <row r="880">
          <cell r="E880" t="str">
            <v>DGQPM4392J</v>
          </cell>
        </row>
        <row r="881">
          <cell r="E881" t="str">
            <v>AJZPG5193Q</v>
          </cell>
        </row>
        <row r="882">
          <cell r="E882" t="str">
            <v>BYNPG4697P</v>
          </cell>
        </row>
        <row r="883">
          <cell r="E883" t="str">
            <v>AGVPS7118N</v>
          </cell>
        </row>
        <row r="884">
          <cell r="E884" t="str">
            <v>DXVPP1114F</v>
          </cell>
        </row>
        <row r="885">
          <cell r="E885" t="str">
            <v>BBEPS9472G</v>
          </cell>
        </row>
        <row r="886">
          <cell r="E886" t="str">
            <v>AEQPT4039J</v>
          </cell>
        </row>
        <row r="887">
          <cell r="E887" t="str">
            <v>AHIPT0853H</v>
          </cell>
        </row>
        <row r="888">
          <cell r="E888" t="str">
            <v>AQXPK8198G</v>
          </cell>
        </row>
        <row r="889">
          <cell r="E889" t="str">
            <v>ADCPM6013E</v>
          </cell>
        </row>
        <row r="890">
          <cell r="E890" t="str">
            <v>AOHPL7262E</v>
          </cell>
        </row>
        <row r="891">
          <cell r="E891" t="str">
            <v>BDDPM7126E</v>
          </cell>
        </row>
        <row r="892">
          <cell r="E892" t="str">
            <v>BPAPS0225M</v>
          </cell>
        </row>
        <row r="893">
          <cell r="E893" t="str">
            <v>AZJPS0827R</v>
          </cell>
        </row>
        <row r="894">
          <cell r="E894" t="str">
            <v>APGPD9139Q</v>
          </cell>
        </row>
        <row r="895">
          <cell r="E895" t="str">
            <v>BMRPS3723E</v>
          </cell>
        </row>
        <row r="896">
          <cell r="E896" t="str">
            <v>GBCPS8333D</v>
          </cell>
        </row>
        <row r="897">
          <cell r="E897" t="str">
            <v>AMZPV8765C</v>
          </cell>
        </row>
        <row r="898">
          <cell r="E898" t="str">
            <v>ATYPM1144L</v>
          </cell>
        </row>
        <row r="899">
          <cell r="E899" t="str">
            <v>DPPPK9998G</v>
          </cell>
        </row>
        <row r="900">
          <cell r="E900" t="str">
            <v>ALYPM9000B</v>
          </cell>
        </row>
        <row r="901">
          <cell r="E901" t="str">
            <v>AZPPM4049R</v>
          </cell>
        </row>
        <row r="902">
          <cell r="E902" t="str">
            <v>CFEPM3263G</v>
          </cell>
        </row>
        <row r="903">
          <cell r="E903" t="str">
            <v>BMRPS3723E</v>
          </cell>
        </row>
        <row r="904">
          <cell r="E904" t="str">
            <v>GBCPS8333D</v>
          </cell>
        </row>
        <row r="905">
          <cell r="E905" t="str">
            <v>ANVPM7520K</v>
          </cell>
        </row>
        <row r="906">
          <cell r="E906" t="str">
            <v>BRVPM1719H</v>
          </cell>
        </row>
        <row r="907">
          <cell r="E907" t="str">
            <v>ATUPK7059A</v>
          </cell>
        </row>
        <row r="908">
          <cell r="E908" t="str">
            <v>DEHPK4543G</v>
          </cell>
        </row>
        <row r="909">
          <cell r="E909" t="str">
            <v>ECHPK0520A</v>
          </cell>
        </row>
        <row r="910">
          <cell r="E910" t="str">
            <v>ATUPK7060M</v>
          </cell>
        </row>
        <row r="911">
          <cell r="E911" t="str">
            <v>BJFPM3782A</v>
          </cell>
        </row>
        <row r="912">
          <cell r="E912" t="str">
            <v>BGBPM7834G</v>
          </cell>
        </row>
        <row r="913">
          <cell r="E913" t="str">
            <v>CMMPM3584M</v>
          </cell>
        </row>
        <row r="914">
          <cell r="E914" t="str">
            <v>AWVPM8396E</v>
          </cell>
        </row>
        <row r="915">
          <cell r="E915" t="str">
            <v>AJZPG5193Q</v>
          </cell>
        </row>
        <row r="916">
          <cell r="E916" t="str">
            <v>BYNPG4697P</v>
          </cell>
        </row>
        <row r="917">
          <cell r="E917" t="str">
            <v>AGVPS7118N</v>
          </cell>
        </row>
        <row r="918">
          <cell r="E918" t="str">
            <v>DXVPP1114F</v>
          </cell>
        </row>
        <row r="919">
          <cell r="E919" t="str">
            <v>BBEPS9472G</v>
          </cell>
        </row>
        <row r="920">
          <cell r="E920" t="str">
            <v>AAAPU3763E</v>
          </cell>
        </row>
        <row r="921">
          <cell r="E921" t="str">
            <v>AEQPT4039J</v>
          </cell>
        </row>
        <row r="922">
          <cell r="E922" t="str">
            <v>AHIPT0853H</v>
          </cell>
        </row>
        <row r="923">
          <cell r="E923" t="str">
            <v>ADCPM6013E</v>
          </cell>
        </row>
        <row r="924">
          <cell r="E924" t="str">
            <v>AOHPL7262E</v>
          </cell>
        </row>
        <row r="925">
          <cell r="E925" t="str">
            <v>BDDPM7126E</v>
          </cell>
        </row>
        <row r="926">
          <cell r="E926" t="str">
            <v>BPAPS0225M</v>
          </cell>
        </row>
        <row r="927">
          <cell r="E927" t="str">
            <v>AZJPS0827R</v>
          </cell>
        </row>
        <row r="928">
          <cell r="E928" t="str">
            <v>APGPD9139Q</v>
          </cell>
        </row>
        <row r="929">
          <cell r="E929" t="str">
            <v>CICPD8911M</v>
          </cell>
        </row>
        <row r="930">
          <cell r="E930" t="str">
            <v>AMZPV8765C</v>
          </cell>
        </row>
        <row r="931">
          <cell r="E931" t="str">
            <v>DNQPS8987E</v>
          </cell>
        </row>
        <row r="932">
          <cell r="E932" t="str">
            <v>ATYPM1144L</v>
          </cell>
        </row>
        <row r="933">
          <cell r="E933" t="str">
            <v>DPPPK9998G</v>
          </cell>
        </row>
        <row r="934">
          <cell r="E934" t="str">
            <v>ALYPM9000B</v>
          </cell>
        </row>
        <row r="935">
          <cell r="E935" t="str">
            <v>AZPPM4049R</v>
          </cell>
        </row>
        <row r="936">
          <cell r="E936" t="str">
            <v>CFEPM3263G</v>
          </cell>
        </row>
        <row r="937">
          <cell r="E937" t="str">
            <v>AZJPS0827R</v>
          </cell>
        </row>
        <row r="938">
          <cell r="E938" t="str">
            <v>CBTPS7039H</v>
          </cell>
        </row>
        <row r="939">
          <cell r="E939" t="str">
            <v>ARPPS3224E</v>
          </cell>
        </row>
        <row r="940">
          <cell r="E940" t="str">
            <v>BJBPS5522C</v>
          </cell>
        </row>
        <row r="941">
          <cell r="E941" t="str">
            <v>AWSPB3693E</v>
          </cell>
        </row>
        <row r="942">
          <cell r="E942" t="str">
            <v>BJIPD6884M</v>
          </cell>
        </row>
        <row r="943">
          <cell r="E943" t="str">
            <v>CYSPM0169G</v>
          </cell>
        </row>
        <row r="944">
          <cell r="E944" t="str">
            <v>CYRPM9785M</v>
          </cell>
        </row>
        <row r="945">
          <cell r="E945" t="str">
            <v>BSXPS6866G</v>
          </cell>
        </row>
        <row r="946">
          <cell r="E946" t="str">
            <v>ACIPT2769F</v>
          </cell>
        </row>
        <row r="947">
          <cell r="E947" t="str">
            <v>AQEPM1733E</v>
          </cell>
        </row>
        <row r="948">
          <cell r="E948" t="str">
            <v>CYRPM9786J</v>
          </cell>
        </row>
        <row r="949">
          <cell r="E949" t="str">
            <v>AUBPP7302F</v>
          </cell>
        </row>
        <row r="950">
          <cell r="E950" t="str">
            <v>AYOPS0652G</v>
          </cell>
        </row>
        <row r="951">
          <cell r="E951" t="str">
            <v>CICPS7436L</v>
          </cell>
        </row>
        <row r="952">
          <cell r="E952" t="str">
            <v>AEOPM9113J</v>
          </cell>
        </row>
        <row r="953">
          <cell r="E953" t="str">
            <v>AQXPK8198G</v>
          </cell>
        </row>
        <row r="954">
          <cell r="E954" t="str">
            <v>BPAPS0225M</v>
          </cell>
        </row>
        <row r="955">
          <cell r="E955" t="str">
            <v>ANVPM7520K</v>
          </cell>
        </row>
        <row r="956">
          <cell r="E956" t="str">
            <v>BRVPM1719H</v>
          </cell>
        </row>
        <row r="957">
          <cell r="E957" t="str">
            <v>CVZPS8137A</v>
          </cell>
        </row>
        <row r="958">
          <cell r="E958" t="str">
            <v>BBEPS9472G</v>
          </cell>
        </row>
        <row r="959">
          <cell r="E959" t="str">
            <v>AHIPT0853H</v>
          </cell>
        </row>
        <row r="960">
          <cell r="E960" t="str">
            <v>AZJPS0827R</v>
          </cell>
        </row>
        <row r="961">
          <cell r="E961" t="str">
            <v>AWVPM8396E</v>
          </cell>
        </row>
        <row r="962">
          <cell r="E962" t="str">
            <v>DEHPK4543G</v>
          </cell>
        </row>
        <row r="963">
          <cell r="E963" t="str">
            <v>ECHPK0520A</v>
          </cell>
        </row>
        <row r="964">
          <cell r="E964" t="str">
            <v>ATUPK7060M</v>
          </cell>
        </row>
        <row r="965">
          <cell r="E965" t="str">
            <v>ADCPM6013E</v>
          </cell>
        </row>
        <row r="966">
          <cell r="E966" t="str">
            <v>APGPD9139Q</v>
          </cell>
        </row>
        <row r="967">
          <cell r="E967" t="str">
            <v>CICPD8911M</v>
          </cell>
        </row>
        <row r="968">
          <cell r="E968" t="str">
            <v>AEQPT4039J</v>
          </cell>
        </row>
        <row r="969">
          <cell r="E969" t="str">
            <v>CNYPM6786Q</v>
          </cell>
        </row>
        <row r="970">
          <cell r="E970" t="str">
            <v>DJEPM9645D</v>
          </cell>
        </row>
        <row r="971">
          <cell r="E971" t="str">
            <v>DGQPM4392J</v>
          </cell>
        </row>
        <row r="972">
          <cell r="E972" t="str">
            <v>AJZPG5193Q</v>
          </cell>
        </row>
        <row r="973">
          <cell r="E973" t="str">
            <v>BYNPG4697P</v>
          </cell>
        </row>
        <row r="974">
          <cell r="E974" t="str">
            <v>AGVPS7118N</v>
          </cell>
        </row>
        <row r="975">
          <cell r="E975" t="str">
            <v>ATUPK7059A</v>
          </cell>
        </row>
        <row r="976">
          <cell r="E976" t="str">
            <v>DXVPP1114F</v>
          </cell>
        </row>
        <row r="977">
          <cell r="E977" t="str">
            <v>BDDPM7126E</v>
          </cell>
        </row>
        <row r="978">
          <cell r="E978" t="str">
            <v>BCHPM4625F</v>
          </cell>
        </row>
        <row r="979">
          <cell r="E979" t="str">
            <v>AMZPV8765C</v>
          </cell>
        </row>
        <row r="980">
          <cell r="E980" t="str">
            <v>CMMPM3584M</v>
          </cell>
        </row>
        <row r="981">
          <cell r="E981" t="str">
            <v>APGPD9139Q</v>
          </cell>
        </row>
        <row r="982">
          <cell r="E982" t="str">
            <v>CICPD8911M</v>
          </cell>
        </row>
        <row r="983">
          <cell r="E983" t="str">
            <v>BMRPS3723E</v>
          </cell>
        </row>
        <row r="984">
          <cell r="E984" t="str">
            <v>GBCPS8333D</v>
          </cell>
        </row>
        <row r="985">
          <cell r="E985" t="str">
            <v>ANVPM7520K</v>
          </cell>
        </row>
        <row r="986">
          <cell r="E986" t="str">
            <v>BRVPM1719H</v>
          </cell>
        </row>
        <row r="987">
          <cell r="E987" t="str">
            <v>AQXPK8198G</v>
          </cell>
        </row>
        <row r="988">
          <cell r="E988" t="str">
            <v>AWVPM8396E</v>
          </cell>
        </row>
        <row r="989">
          <cell r="E989" t="str">
            <v>CUIPM0916M</v>
          </cell>
        </row>
        <row r="990">
          <cell r="E990" t="str">
            <v>BCHPM4625F</v>
          </cell>
        </row>
        <row r="991">
          <cell r="E991" t="str">
            <v>DJEPM9645D</v>
          </cell>
        </row>
        <row r="992">
          <cell r="E992" t="str">
            <v>DGQPM4392J</v>
          </cell>
        </row>
        <row r="993">
          <cell r="E993" t="str">
            <v>AJZPG5193Q</v>
          </cell>
        </row>
        <row r="994">
          <cell r="E994" t="str">
            <v>BYNPG4697P</v>
          </cell>
        </row>
        <row r="995">
          <cell r="E995" t="str">
            <v>AGVPS7118N</v>
          </cell>
        </row>
        <row r="996">
          <cell r="E996" t="str">
            <v>DXVPP1114F</v>
          </cell>
        </row>
        <row r="997">
          <cell r="E997" t="str">
            <v>AIBPC2244H</v>
          </cell>
        </row>
        <row r="998">
          <cell r="E998" t="str">
            <v>BBEPS9472G</v>
          </cell>
        </row>
        <row r="999">
          <cell r="E999" t="str">
            <v>AAAPU3763E</v>
          </cell>
        </row>
        <row r="1000">
          <cell r="E1000" t="str">
            <v>AEQPT4039J</v>
          </cell>
        </row>
        <row r="1001">
          <cell r="E1001" t="str">
            <v>AHIPT0853H</v>
          </cell>
        </row>
        <row r="1002">
          <cell r="E1002" t="str">
            <v>AQXPK8198G</v>
          </cell>
        </row>
        <row r="1003">
          <cell r="E1003" t="str">
            <v>ADCPM6013E</v>
          </cell>
        </row>
        <row r="1004">
          <cell r="E1004" t="str">
            <v>AVWPK8039N</v>
          </cell>
        </row>
        <row r="1005">
          <cell r="E1005" t="str">
            <v>CVZPS8137A</v>
          </cell>
        </row>
        <row r="1006">
          <cell r="E1006" t="str">
            <v>BDDPM7126E</v>
          </cell>
        </row>
        <row r="1007">
          <cell r="E1007" t="str">
            <v>BPAPS0225M</v>
          </cell>
        </row>
        <row r="1008">
          <cell r="E1008" t="str">
            <v>CNYPM6786Q</v>
          </cell>
        </row>
        <row r="1009">
          <cell r="E1009" t="str">
            <v>AZJPS0827R</v>
          </cell>
        </row>
        <row r="1010">
          <cell r="E1010" t="str">
            <v>AYGPK6648G</v>
          </cell>
        </row>
        <row r="1011">
          <cell r="E1011" t="str">
            <v>AMZPV8765C</v>
          </cell>
        </row>
        <row r="1012">
          <cell r="E1012" t="str">
            <v>APMPV7390H</v>
          </cell>
        </row>
        <row r="1013">
          <cell r="E1013" t="str">
            <v>BJBPS5522C</v>
          </cell>
        </row>
        <row r="1014">
          <cell r="E1014" t="str">
            <v>AWSPB3693E</v>
          </cell>
        </row>
        <row r="1015">
          <cell r="E1015" t="str">
            <v>BJIPD6884M</v>
          </cell>
        </row>
        <row r="1016">
          <cell r="E1016" t="str">
            <v>CMMPM3584M</v>
          </cell>
        </row>
        <row r="1017">
          <cell r="E1017" t="str">
            <v>BJFPM3782A</v>
          </cell>
        </row>
        <row r="1018">
          <cell r="E1018" t="str">
            <v>BGBPM7834G</v>
          </cell>
        </row>
        <row r="1019">
          <cell r="E1019" t="str">
            <v>FJUPM2617D</v>
          </cell>
        </row>
        <row r="1020">
          <cell r="E1020" t="str">
            <v>AVWPK8039N</v>
          </cell>
        </row>
        <row r="1021">
          <cell r="E1021" t="str">
            <v>CVZPS8137A</v>
          </cell>
        </row>
        <row r="1022">
          <cell r="E1022" t="str">
            <v>BDDPM7126E</v>
          </cell>
        </row>
        <row r="1023">
          <cell r="E1023" t="str">
            <v>BPAPS0225M</v>
          </cell>
        </row>
        <row r="1024">
          <cell r="E1024" t="str">
            <v>CNYPM6786Q</v>
          </cell>
        </row>
        <row r="1025">
          <cell r="E1025" t="str">
            <v>AZJPS0827R</v>
          </cell>
        </row>
        <row r="1026">
          <cell r="E1026" t="str">
            <v>ANVPM7520K</v>
          </cell>
        </row>
        <row r="1027">
          <cell r="E1027" t="str">
            <v>BRVPM1719H</v>
          </cell>
        </row>
        <row r="1028">
          <cell r="E1028" t="str">
            <v>AQXPK8198G</v>
          </cell>
        </row>
        <row r="1029">
          <cell r="E1029" t="str">
            <v>AYGPK6648G</v>
          </cell>
        </row>
        <row r="1030">
          <cell r="E1030" t="str">
            <v>AWVPM8396E</v>
          </cell>
        </row>
        <row r="1031">
          <cell r="E1031" t="str">
            <v>BCHPM4625F</v>
          </cell>
        </row>
        <row r="1032">
          <cell r="E1032" t="str">
            <v>DJEPM9645D</v>
          </cell>
        </row>
        <row r="1033">
          <cell r="E1033" t="str">
            <v>DGQPM4392J</v>
          </cell>
        </row>
        <row r="1034">
          <cell r="E1034" t="str">
            <v>AJZPG5193Q</v>
          </cell>
        </row>
        <row r="1035">
          <cell r="E1035" t="str">
            <v>BYNPG4697P</v>
          </cell>
        </row>
        <row r="1036">
          <cell r="E1036" t="str">
            <v>AGVPS7118N</v>
          </cell>
        </row>
        <row r="1037">
          <cell r="E1037" t="str">
            <v>DXVPP1114F</v>
          </cell>
        </row>
        <row r="1038">
          <cell r="E1038" t="str">
            <v>AAAPU3763E</v>
          </cell>
        </row>
        <row r="1039">
          <cell r="E1039" t="str">
            <v>AEQPT4039J</v>
          </cell>
        </row>
        <row r="1040">
          <cell r="E1040" t="str">
            <v>AHIPT0853H</v>
          </cell>
        </row>
        <row r="1041">
          <cell r="E1041" t="str">
            <v>AQXPK8198G</v>
          </cell>
        </row>
        <row r="1042">
          <cell r="E1042" t="str">
            <v>ADCPM6013E</v>
          </cell>
        </row>
        <row r="1043">
          <cell r="E1043" t="str">
            <v>AMZPV8765C</v>
          </cell>
        </row>
        <row r="1044">
          <cell r="E1044" t="str">
            <v>BJFPM3782A</v>
          </cell>
        </row>
        <row r="1045">
          <cell r="E1045" t="str">
            <v>BGBPM7834G</v>
          </cell>
        </row>
        <row r="1046">
          <cell r="E1046" t="str">
            <v>CMMPM3584M</v>
          </cell>
        </row>
        <row r="1047">
          <cell r="E1047" t="str">
            <v>DGQPM4392J</v>
          </cell>
        </row>
        <row r="1048">
          <cell r="E1048" t="str">
            <v>AGVPS7118N</v>
          </cell>
        </row>
        <row r="1049">
          <cell r="E1049" t="str">
            <v>DXVPP1114F</v>
          </cell>
        </row>
        <row r="1050">
          <cell r="E1050" t="str">
            <v>AIBPC2244H</v>
          </cell>
        </row>
        <row r="1051">
          <cell r="E1051" t="str">
            <v>BBEPS9472G</v>
          </cell>
        </row>
        <row r="1052">
          <cell r="E1052" t="str">
            <v>AEQPT4039J</v>
          </cell>
        </row>
        <row r="1053">
          <cell r="E1053" t="str">
            <v>AHIPT0853H</v>
          </cell>
        </row>
        <row r="1054">
          <cell r="E1054" t="str">
            <v>AQXPK8198G</v>
          </cell>
        </row>
        <row r="1055">
          <cell r="E1055" t="str">
            <v>AVQPS5445L</v>
          </cell>
        </row>
        <row r="1056">
          <cell r="E1056" t="str">
            <v>ADCPM6013E</v>
          </cell>
        </row>
        <row r="1057">
          <cell r="E1057" t="str">
            <v>BDDPM7126E</v>
          </cell>
        </row>
        <row r="1058">
          <cell r="E1058" t="str">
            <v>BPAPS0225M</v>
          </cell>
        </row>
        <row r="1059">
          <cell r="E1059" t="str">
            <v>CNYPM6786Q</v>
          </cell>
        </row>
        <row r="1060">
          <cell r="E1060" t="str">
            <v>AZJPS0827R</v>
          </cell>
        </row>
        <row r="1061">
          <cell r="E1061" t="str">
            <v>AWVPM8396E</v>
          </cell>
        </row>
        <row r="1062">
          <cell r="E1062" t="str">
            <v>BCHPM4625F</v>
          </cell>
        </row>
        <row r="1063">
          <cell r="E1063" t="str">
            <v>DJEPM9645D</v>
          </cell>
        </row>
        <row r="1064">
          <cell r="E1064" t="str">
            <v>BRVPM1719H</v>
          </cell>
        </row>
        <row r="1065">
          <cell r="E1065" t="str">
            <v>ANVPM7520K</v>
          </cell>
        </row>
        <row r="1066">
          <cell r="E1066" t="str">
            <v>BMRPS3723E</v>
          </cell>
        </row>
        <row r="1067">
          <cell r="E1067" t="str">
            <v>GBCPS8333D</v>
          </cell>
        </row>
        <row r="1068">
          <cell r="E1068" t="str">
            <v>LEAPS8201J</v>
          </cell>
        </row>
        <row r="1069">
          <cell r="E1069" t="str">
            <v>AMZPV8765C</v>
          </cell>
        </row>
        <row r="1070">
          <cell r="E1070" t="str">
            <v>BJBPS5522C</v>
          </cell>
        </row>
        <row r="1071">
          <cell r="E1071" t="str">
            <v>AWSPB3693E</v>
          </cell>
        </row>
        <row r="1072">
          <cell r="E1072" t="str">
            <v>BJIPD6884M</v>
          </cell>
        </row>
        <row r="1073">
          <cell r="E1073" t="str">
            <v>BJFPM3782A</v>
          </cell>
        </row>
        <row r="1074">
          <cell r="E1074" t="str">
            <v>FJUPM2617D</v>
          </cell>
        </row>
        <row r="1075">
          <cell r="E1075" t="str">
            <v>BGBPM7834G</v>
          </cell>
        </row>
        <row r="1076">
          <cell r="E1076" t="str">
            <v>CMMPM3584M</v>
          </cell>
        </row>
        <row r="1077">
          <cell r="E1077" t="str">
            <v>ATUPK7059A</v>
          </cell>
        </row>
        <row r="1078">
          <cell r="E1078" t="str">
            <v>DEHPK4543G</v>
          </cell>
        </row>
        <row r="1079">
          <cell r="E1079" t="str">
            <v>ECHPK0520A</v>
          </cell>
        </row>
        <row r="1080">
          <cell r="E1080" t="str">
            <v>ATUPK7060M</v>
          </cell>
        </row>
        <row r="1081">
          <cell r="E1081" t="str">
            <v>APMPV7390H</v>
          </cell>
        </row>
        <row r="1082">
          <cell r="E1082" t="str">
            <v>FDAPS4614A</v>
          </cell>
        </row>
        <row r="1083">
          <cell r="E1083" t="str">
            <v>BSXPS6866G</v>
          </cell>
        </row>
        <row r="1084">
          <cell r="E1084" t="str">
            <v>BSSPK6780Q</v>
          </cell>
        </row>
        <row r="1085">
          <cell r="E1085" t="str">
            <v>BJIPD6884M</v>
          </cell>
        </row>
        <row r="1086">
          <cell r="E1086" t="str">
            <v>BMRPS3723E</v>
          </cell>
        </row>
        <row r="1087">
          <cell r="E1087" t="str">
            <v>GBCPS8333D</v>
          </cell>
        </row>
        <row r="1088">
          <cell r="E1088" t="str">
            <v>AJZPG5193Q</v>
          </cell>
        </row>
        <row r="1089">
          <cell r="E1089" t="str">
            <v>BYNPG4697P</v>
          </cell>
        </row>
        <row r="1090">
          <cell r="E1090" t="str">
            <v>AGVPS7118N</v>
          </cell>
        </row>
        <row r="1091">
          <cell r="E1091" t="str">
            <v>LEAPS8201J</v>
          </cell>
        </row>
        <row r="1092">
          <cell r="E1092" t="str">
            <v>DXVPP1114F</v>
          </cell>
        </row>
        <row r="1093">
          <cell r="E1093" t="str">
            <v>AEQPT4039J</v>
          </cell>
        </row>
        <row r="1094">
          <cell r="E1094" t="str">
            <v>AHIPT0853H</v>
          </cell>
        </row>
        <row r="1095">
          <cell r="E1095" t="str">
            <v>CVZPS8137A</v>
          </cell>
        </row>
        <row r="1096">
          <cell r="E1096" t="str">
            <v>BPAPS0225M</v>
          </cell>
        </row>
        <row r="1097">
          <cell r="E1097" t="str">
            <v>AZJPS0827R</v>
          </cell>
        </row>
        <row r="1098">
          <cell r="E1098" t="str">
            <v>AMZPV8765C</v>
          </cell>
        </row>
        <row r="1099">
          <cell r="E1099" t="str">
            <v>BJBPS5522C</v>
          </cell>
        </row>
        <row r="1100">
          <cell r="E1100" t="str">
            <v>AWSPB3693E</v>
          </cell>
        </row>
        <row r="1101">
          <cell r="E1101" t="str">
            <v>BJIPD6884M</v>
          </cell>
        </row>
        <row r="1102">
          <cell r="E1102" t="str">
            <v>BJFPM3782A</v>
          </cell>
        </row>
        <row r="1103">
          <cell r="E1103" t="str">
            <v>BGBPM7834G</v>
          </cell>
        </row>
        <row r="1104">
          <cell r="E1104" t="str">
            <v>CMMPM3584M</v>
          </cell>
        </row>
        <row r="1105">
          <cell r="E1105" t="str">
            <v>AEQPT4039J</v>
          </cell>
        </row>
        <row r="1106">
          <cell r="E1106" t="str">
            <v>AZJPS0827R</v>
          </cell>
        </row>
        <row r="1107">
          <cell r="E1107" t="str">
            <v>ADCPM6013E</v>
          </cell>
        </row>
        <row r="1108">
          <cell r="E1108" t="str">
            <v>AJZPG5193Q</v>
          </cell>
        </row>
        <row r="1109">
          <cell r="E1109" t="str">
            <v>BYNPG4697P</v>
          </cell>
        </row>
        <row r="1110">
          <cell r="E1110" t="str">
            <v>ANVPM7520K</v>
          </cell>
        </row>
        <row r="1111">
          <cell r="E1111" t="str">
            <v>CNYPM6786Q</v>
          </cell>
        </row>
        <row r="1112">
          <cell r="E1112" t="str">
            <v>BPAPS0225M</v>
          </cell>
        </row>
        <row r="1113">
          <cell r="E1113" t="str">
            <v>ASUPV0474B</v>
          </cell>
        </row>
        <row r="1114">
          <cell r="E1114" t="str">
            <v>CVZPS8137A</v>
          </cell>
        </row>
        <row r="1115">
          <cell r="E1115" t="str">
            <v>AVQPS5445L</v>
          </cell>
        </row>
        <row r="1116">
          <cell r="E1116" t="str">
            <v>AQXPK8198G</v>
          </cell>
        </row>
        <row r="1117">
          <cell r="E1117" t="str">
            <v>AHIPT0853H</v>
          </cell>
        </row>
        <row r="1118">
          <cell r="E1118" t="str">
            <v>BBEPS9472G</v>
          </cell>
        </row>
        <row r="1119">
          <cell r="E1119" t="str">
            <v>AIBPC2244H</v>
          </cell>
        </row>
        <row r="1120">
          <cell r="E1120" t="str">
            <v>LEAPS8201J</v>
          </cell>
        </row>
        <row r="1121">
          <cell r="E1121" t="str">
            <v>AWVPM8396E</v>
          </cell>
        </row>
        <row r="1122">
          <cell r="E1122" t="str">
            <v>BDDPM7126E</v>
          </cell>
        </row>
        <row r="1123">
          <cell r="E1123" t="str">
            <v>BRVPM1719H</v>
          </cell>
        </row>
        <row r="1124">
          <cell r="E1124" t="str">
            <v>BMRPS3723E</v>
          </cell>
        </row>
        <row r="1125">
          <cell r="E1125" t="str">
            <v>GBCPS8333D</v>
          </cell>
        </row>
        <row r="1126">
          <cell r="E1126" t="str">
            <v>DXVPP1114F</v>
          </cell>
        </row>
        <row r="1127">
          <cell r="E1127" t="str">
            <v>FEYPP8640J</v>
          </cell>
        </row>
        <row r="1128">
          <cell r="E1128" t="str">
            <v>AJCPP1028J</v>
          </cell>
        </row>
        <row r="1129">
          <cell r="E1129" t="str">
            <v>BSHPS9836G</v>
          </cell>
        </row>
        <row r="1130">
          <cell r="E1130" t="str">
            <v>AKKPP7074K</v>
          </cell>
        </row>
        <row r="1131">
          <cell r="E1131" t="str">
            <v>CMHPB6565N</v>
          </cell>
        </row>
        <row r="1132">
          <cell r="E1132" t="str">
            <v>CWZPS7342J</v>
          </cell>
        </row>
        <row r="1133">
          <cell r="E1133" t="str">
            <v>BJFPM3782A</v>
          </cell>
        </row>
        <row r="1134">
          <cell r="E1134" t="str">
            <v>BGBPM7834G</v>
          </cell>
        </row>
        <row r="1135">
          <cell r="E1135" t="str">
            <v>CMMPM3584M</v>
          </cell>
        </row>
        <row r="1136">
          <cell r="E1136" t="str">
            <v>FSZPM4268N</v>
          </cell>
        </row>
        <row r="1137">
          <cell r="E1137" t="str">
            <v>BGBPM7834G</v>
          </cell>
        </row>
        <row r="1138">
          <cell r="E1138" t="str">
            <v>CMMPM3584M</v>
          </cell>
        </row>
        <row r="1139">
          <cell r="E1139" t="str">
            <v>FSZPM4268N</v>
          </cell>
        </row>
        <row r="1140">
          <cell r="E1140" t="str">
            <v>APGPD9139Q</v>
          </cell>
        </row>
        <row r="1141">
          <cell r="E1141" t="str">
            <v>CICPD8911M</v>
          </cell>
        </row>
        <row r="1142">
          <cell r="E1142" t="str">
            <v>AATPD0607P</v>
          </cell>
        </row>
        <row r="1143">
          <cell r="E1143" t="str">
            <v>BSXPS6866G</v>
          </cell>
        </row>
        <row r="1144">
          <cell r="E1144" t="str">
            <v>AREPG5778N</v>
          </cell>
        </row>
        <row r="1145">
          <cell r="E1145" t="str">
            <v>JEMPS5401G</v>
          </cell>
        </row>
        <row r="1146">
          <cell r="E1146" t="str">
            <v>FGXPS4798P</v>
          </cell>
        </row>
        <row r="1147">
          <cell r="E1147" t="str">
            <v>AMTPD4355L</v>
          </cell>
        </row>
        <row r="1148">
          <cell r="E1148" t="str">
            <v>BTWPS8211H</v>
          </cell>
        </row>
        <row r="1149">
          <cell r="E1149" t="str">
            <v>AETPV1279H</v>
          </cell>
        </row>
        <row r="1150">
          <cell r="E1150" t="str">
            <v>AMMPV1249C</v>
          </cell>
        </row>
        <row r="1151">
          <cell r="E1151" t="str">
            <v>FDAPS4614A</v>
          </cell>
        </row>
        <row r="1152">
          <cell r="E1152" t="str">
            <v>DHOPM0685K</v>
          </cell>
        </row>
        <row r="1153">
          <cell r="E1153" t="str">
            <v>AQEPM1733E</v>
          </cell>
        </row>
        <row r="1154">
          <cell r="E1154" t="str">
            <v>BLZPM4099N</v>
          </cell>
        </row>
        <row r="1155">
          <cell r="E1155" t="str">
            <v>ATUPK7059A</v>
          </cell>
        </row>
        <row r="1156">
          <cell r="E1156" t="str">
            <v>DEHPK4543G</v>
          </cell>
        </row>
        <row r="1157">
          <cell r="E1157" t="str">
            <v>ECHPK0520A</v>
          </cell>
        </row>
        <row r="1158">
          <cell r="E1158" t="str">
            <v>ATUPK7060M</v>
          </cell>
        </row>
        <row r="1159">
          <cell r="E1159" t="str">
            <v>AQEPM1733E</v>
          </cell>
        </row>
        <row r="1160">
          <cell r="E1160" t="str">
            <v>ENEPP0629F</v>
          </cell>
        </row>
        <row r="1162">
          <cell r="E1162" t="str">
            <v>BLZPM4099N</v>
          </cell>
        </row>
        <row r="1163">
          <cell r="E1163" t="str">
            <v>ACIPT2769F</v>
          </cell>
        </row>
        <row r="1164">
          <cell r="E1164" t="str">
            <v>AOHPL7262E</v>
          </cell>
        </row>
        <row r="1165">
          <cell r="E1165" t="str">
            <v>LEAPS8201J</v>
          </cell>
        </row>
        <row r="1166">
          <cell r="E1166" t="str">
            <v>AGVPS7118N</v>
          </cell>
        </row>
        <row r="1167">
          <cell r="E1167" t="str">
            <v>BGQPG0189P</v>
          </cell>
        </row>
        <row r="1168">
          <cell r="E1168" t="str">
            <v>AHOPB3153G</v>
          </cell>
        </row>
        <row r="1169">
          <cell r="E1169" t="str">
            <v>CHBPS4143N</v>
          </cell>
        </row>
        <row r="1170">
          <cell r="E1170" t="str">
            <v>AZJPS0827R</v>
          </cell>
        </row>
        <row r="1171">
          <cell r="E1171" t="str">
            <v>CBTPS7039H</v>
          </cell>
        </row>
        <row r="1172">
          <cell r="E1172" t="str">
            <v>DEUPK4580J</v>
          </cell>
        </row>
        <row r="1173">
          <cell r="E1173" t="str">
            <v>ATYPM1144L</v>
          </cell>
        </row>
        <row r="1174">
          <cell r="E1174" t="str">
            <v>ALYPM9000B</v>
          </cell>
        </row>
        <row r="1175">
          <cell r="E1175" t="str">
            <v>CFEPM3263G</v>
          </cell>
        </row>
        <row r="1176">
          <cell r="E1176" t="str">
            <v>AZPPM4049R</v>
          </cell>
        </row>
        <row r="1177">
          <cell r="E1177" t="str">
            <v>BCCPD0936R</v>
          </cell>
        </row>
        <row r="1178">
          <cell r="E1178" t="str">
            <v>AIBPC2244H</v>
          </cell>
        </row>
        <row r="1179">
          <cell r="E1179" t="str">
            <v>AXLPD6210B</v>
          </cell>
        </row>
        <row r="1180">
          <cell r="E1180" t="str">
            <v>AHOPL3704D</v>
          </cell>
        </row>
        <row r="1181">
          <cell r="E1181" t="str">
            <v>BERPL4083G</v>
          </cell>
        </row>
        <row r="1182">
          <cell r="E1182" t="str">
            <v>ARHPM7498J</v>
          </cell>
        </row>
        <row r="1183">
          <cell r="E1183" t="str">
            <v>HHJPS6950L</v>
          </cell>
        </row>
        <row r="1184">
          <cell r="E1184" t="str">
            <v>BBPPV8356P</v>
          </cell>
        </row>
        <row r="1185">
          <cell r="E1185" t="str">
            <v>AMZPV8765C</v>
          </cell>
        </row>
        <row r="1186">
          <cell r="E1186" t="str">
            <v>ADYPT2802J</v>
          </cell>
        </row>
        <row r="1187">
          <cell r="E1187" t="str">
            <v>BSAPS1719K</v>
          </cell>
        </row>
        <row r="1188">
          <cell r="E1188" t="str">
            <v>BSAPS2629L</v>
          </cell>
        </row>
        <row r="1189">
          <cell r="E1189" t="str">
            <v>BJBPS5522C</v>
          </cell>
        </row>
        <row r="1190">
          <cell r="E1190" t="str">
            <v>AWSPB3693E</v>
          </cell>
        </row>
        <row r="1191">
          <cell r="E1191" t="str">
            <v>ABPPF7914C</v>
          </cell>
        </row>
        <row r="1192">
          <cell r="E1192" t="str">
            <v>DPPPK9998G</v>
          </cell>
        </row>
        <row r="1193">
          <cell r="E1193" t="str">
            <v>BZKPB2315M</v>
          </cell>
        </row>
        <row r="1194">
          <cell r="E1194" t="str">
            <v>FBOPK7992D</v>
          </cell>
        </row>
        <row r="1195">
          <cell r="E1195" t="str">
            <v>GHAPK2039A</v>
          </cell>
        </row>
        <row r="1196">
          <cell r="E1196" t="str">
            <v>CKUPK0583J</v>
          </cell>
        </row>
        <row r="1197">
          <cell r="E1197" t="str">
            <v>CKUPK0584R</v>
          </cell>
        </row>
        <row r="1198">
          <cell r="E1198" t="str">
            <v>BRUPS3805H</v>
          </cell>
        </row>
        <row r="1199">
          <cell r="E1199" t="str">
            <v>AJEPP6333L</v>
          </cell>
        </row>
        <row r="1200">
          <cell r="E1200" t="str">
            <v>AYCPV4912E</v>
          </cell>
        </row>
        <row r="1201">
          <cell r="E1201" t="str">
            <v>BJFPM3782A</v>
          </cell>
        </row>
        <row r="1202">
          <cell r="E1202" t="str">
            <v>HCGPS5327R</v>
          </cell>
        </row>
        <row r="1203">
          <cell r="E1203" t="str">
            <v>BGGPL1799A</v>
          </cell>
        </row>
        <row r="1204">
          <cell r="E1204" t="str">
            <v>BGAPS3830F</v>
          </cell>
        </row>
        <row r="1205">
          <cell r="E1205" t="str">
            <v>BMRPS3723E</v>
          </cell>
        </row>
        <row r="1206">
          <cell r="E1206" t="str">
            <v>GBCPS8333D</v>
          </cell>
        </row>
        <row r="1207">
          <cell r="E1207" t="str">
            <v>ANVPM7520K</v>
          </cell>
        </row>
        <row r="1208">
          <cell r="E1208" t="str">
            <v>BRVPM1719H</v>
          </cell>
        </row>
        <row r="1209">
          <cell r="E1209" t="str">
            <v>AJZPG5193Q</v>
          </cell>
        </row>
        <row r="1210">
          <cell r="E1210" t="str">
            <v>BYNPG4697P</v>
          </cell>
        </row>
        <row r="1211">
          <cell r="E1211" t="str">
            <v>AGVPS7118N</v>
          </cell>
        </row>
        <row r="1212">
          <cell r="E1212" t="str">
            <v>LEAPS8201J</v>
          </cell>
        </row>
        <row r="1213">
          <cell r="E1213" t="str">
            <v>AIBPC2244H</v>
          </cell>
        </row>
        <row r="1214">
          <cell r="E1214" t="str">
            <v>BBEPS9472G</v>
          </cell>
        </row>
        <row r="1215">
          <cell r="E1215" t="str">
            <v>AQXPK8198G</v>
          </cell>
        </row>
        <row r="1216">
          <cell r="E1216" t="str">
            <v>AVQPS5445L</v>
          </cell>
        </row>
        <row r="1217">
          <cell r="E1217" t="str">
            <v>CVZPS8137A</v>
          </cell>
        </row>
        <row r="1218">
          <cell r="E1218" t="str">
            <v>AZJPS0827R</v>
          </cell>
        </row>
        <row r="1219">
          <cell r="E1219" t="str">
            <v>APGPD9139Q</v>
          </cell>
        </row>
        <row r="1220">
          <cell r="E1220" t="str">
            <v>CICPD8911M</v>
          </cell>
        </row>
        <row r="1221">
          <cell r="E1221" t="str">
            <v>AAACC6233A</v>
          </cell>
        </row>
        <row r="1222">
          <cell r="E1222" t="str">
            <v>BJIPD6884M</v>
          </cell>
        </row>
        <row r="1223">
          <cell r="E1223" t="str">
            <v>AWVPM8396E</v>
          </cell>
        </row>
        <row r="1224">
          <cell r="E1224" t="str">
            <v>AJZPG5193Q</v>
          </cell>
        </row>
        <row r="1225">
          <cell r="E1225" t="str">
            <v>BYNPG4697P</v>
          </cell>
        </row>
        <row r="1226">
          <cell r="E1226" t="str">
            <v>AGVPS7118N</v>
          </cell>
        </row>
        <row r="1227">
          <cell r="E1227" t="str">
            <v>LEAPS8201J</v>
          </cell>
        </row>
        <row r="1228">
          <cell r="E1228" t="str">
            <v>DXVPP1114F</v>
          </cell>
        </row>
        <row r="1229">
          <cell r="E1229" t="str">
            <v>EDSPP8018Q</v>
          </cell>
        </row>
        <row r="1230">
          <cell r="E1230" t="str">
            <v>AIBPC2244H</v>
          </cell>
        </row>
        <row r="1231">
          <cell r="E1231" t="str">
            <v>BBEPS9472G</v>
          </cell>
        </row>
        <row r="1232">
          <cell r="E1232" t="str">
            <v>AEQPT4039J</v>
          </cell>
        </row>
        <row r="1233">
          <cell r="E1233" t="str">
            <v>AQXPK8198G</v>
          </cell>
        </row>
        <row r="1234">
          <cell r="E1234" t="str">
            <v>AYGPK6648G</v>
          </cell>
        </row>
        <row r="1235">
          <cell r="E1235" t="str">
            <v>AVQPS5445L</v>
          </cell>
        </row>
        <row r="1236">
          <cell r="E1236" t="str">
            <v>BDDPM7126E</v>
          </cell>
        </row>
        <row r="1237">
          <cell r="E1237" t="str">
            <v>ASUPV0474B</v>
          </cell>
        </row>
        <row r="1238">
          <cell r="E1238" t="str">
            <v>BPAPS0225M</v>
          </cell>
        </row>
        <row r="1239">
          <cell r="E1239" t="str">
            <v>AZJPS0827R</v>
          </cell>
        </row>
        <row r="1240">
          <cell r="E1240" t="str">
            <v>BGQPG0189P</v>
          </cell>
        </row>
        <row r="1241">
          <cell r="E1241" t="str">
            <v>AHOPB3153G</v>
          </cell>
        </row>
        <row r="1242">
          <cell r="E1242" t="str">
            <v>CMHPB6565N</v>
          </cell>
        </row>
        <row r="1243">
          <cell r="E1243" t="str">
            <v>CWZPS7342J</v>
          </cell>
        </row>
        <row r="1244">
          <cell r="E1244" t="str">
            <v>ANVPM7520K</v>
          </cell>
        </row>
        <row r="1245">
          <cell r="E1245" t="str">
            <v>BRVPM1719H</v>
          </cell>
        </row>
        <row r="1246">
          <cell r="E1246" t="str">
            <v>ASOPV6663L</v>
          </cell>
        </row>
        <row r="1247">
          <cell r="E1247" t="str">
            <v>BRVPM1719H</v>
          </cell>
        </row>
        <row r="1248">
          <cell r="E1248" t="str">
            <v>AWVPM8396E</v>
          </cell>
        </row>
        <row r="1249">
          <cell r="E1249" t="str">
            <v>CUIPM0916M</v>
          </cell>
        </row>
        <row r="1250">
          <cell r="E1250" t="str">
            <v>AJZPG5193Q</v>
          </cell>
        </row>
        <row r="1251">
          <cell r="E1251" t="str">
            <v>BYNPG4697P</v>
          </cell>
        </row>
        <row r="1252">
          <cell r="E1252" t="str">
            <v>DXVPP1114F</v>
          </cell>
        </row>
        <row r="1253">
          <cell r="E1253" t="str">
            <v>EDSPP8018Q</v>
          </cell>
        </row>
        <row r="1254">
          <cell r="E1254" t="str">
            <v>BBEPS9472G</v>
          </cell>
        </row>
        <row r="1255">
          <cell r="E1255" t="str">
            <v>AEQPT4039J</v>
          </cell>
        </row>
        <row r="1256">
          <cell r="E1256" t="str">
            <v>AHIPT0853H</v>
          </cell>
        </row>
        <row r="1257">
          <cell r="E1257" t="str">
            <v>BDDPM7126E</v>
          </cell>
        </row>
        <row r="1258">
          <cell r="E1258" t="str">
            <v>BPAPS0225M</v>
          </cell>
        </row>
        <row r="1259">
          <cell r="E1259" t="str">
            <v>AZJPS0827R</v>
          </cell>
        </row>
        <row r="1260">
          <cell r="E1260" t="str">
            <v>AMZPV8765C</v>
          </cell>
        </row>
        <row r="1261">
          <cell r="E1261" t="str">
            <v>ANVPM7520K</v>
          </cell>
        </row>
        <row r="1262">
          <cell r="E1262" t="str">
            <v>BRVPM1719H</v>
          </cell>
        </row>
        <row r="1263">
          <cell r="E1263" t="str">
            <v>BRVPM1719H</v>
          </cell>
        </row>
        <row r="1264">
          <cell r="E1264" t="str">
            <v>BJBPS5522C</v>
          </cell>
        </row>
        <row r="1265">
          <cell r="E1265" t="str">
            <v>AWSPB3693E</v>
          </cell>
        </row>
        <row r="1266">
          <cell r="E1266" t="str">
            <v>BZKPB2315M</v>
          </cell>
        </row>
        <row r="1267">
          <cell r="E1267" t="str">
            <v>HCGPS5327R</v>
          </cell>
        </row>
        <row r="1268">
          <cell r="E1268" t="str">
            <v>ABPPF7914C</v>
          </cell>
        </row>
        <row r="1269">
          <cell r="E1269" t="str">
            <v>CHBPS4143N</v>
          </cell>
        </row>
        <row r="1270">
          <cell r="E1270" t="str">
            <v>BSHPS9836G</v>
          </cell>
        </row>
        <row r="1271">
          <cell r="E1271" t="str">
            <v>BGGPL1799A</v>
          </cell>
        </row>
        <row r="1272">
          <cell r="E1272" t="str">
            <v>HWIPS0401Q</v>
          </cell>
        </row>
        <row r="1273">
          <cell r="E1273" t="str">
            <v>BFRPH3442E</v>
          </cell>
        </row>
        <row r="1274">
          <cell r="E1274" t="str">
            <v>AWVPM8396E</v>
          </cell>
        </row>
        <row r="1275">
          <cell r="E1275" t="str">
            <v>CUIPM0916M</v>
          </cell>
        </row>
        <row r="1276">
          <cell r="E1276" t="str">
            <v>DXVPP1114F</v>
          </cell>
        </row>
        <row r="1277">
          <cell r="E1277" t="str">
            <v>EDSPP8018Q</v>
          </cell>
        </row>
        <row r="1278">
          <cell r="E1278" t="str">
            <v>AWVPM8396E</v>
          </cell>
        </row>
        <row r="1279">
          <cell r="E1279" t="str">
            <v>CUIPM0916M</v>
          </cell>
        </row>
        <row r="1280">
          <cell r="E1280" t="str">
            <v>DXVPP1114F</v>
          </cell>
        </row>
        <row r="1281">
          <cell r="E1281" t="str">
            <v>BDDPM7126E</v>
          </cell>
        </row>
        <row r="1282">
          <cell r="E1282" t="str">
            <v>AMZPV8765C</v>
          </cell>
        </row>
        <row r="1283">
          <cell r="E1283" t="str">
            <v>LEAPS8201J</v>
          </cell>
        </row>
        <row r="1284">
          <cell r="E1284" t="str">
            <v>AGVPS7118N</v>
          </cell>
        </row>
        <row r="1285">
          <cell r="E1285" t="str">
            <v>EDSPP8018Q</v>
          </cell>
        </row>
        <row r="1286">
          <cell r="E1286" t="str">
            <v>AWVPM8396E</v>
          </cell>
        </row>
        <row r="1287">
          <cell r="E1287" t="str">
            <v>CUIPM0916M</v>
          </cell>
        </row>
        <row r="1288">
          <cell r="E1288" t="str">
            <v>DXVPP1114F</v>
          </cell>
        </row>
        <row r="1289">
          <cell r="E1289" t="str">
            <v>EDSPP8018Q</v>
          </cell>
        </row>
        <row r="1290">
          <cell r="E1290" t="str">
            <v>CYRPM9785M</v>
          </cell>
        </row>
        <row r="1291">
          <cell r="E1291" t="str">
            <v>AMZPV8765C</v>
          </cell>
        </row>
        <row r="1292">
          <cell r="E1292" t="str">
            <v>LEAPS8201J</v>
          </cell>
        </row>
        <row r="1293">
          <cell r="E1293" t="str">
            <v>AGVPS7118N</v>
          </cell>
        </row>
        <row r="1294">
          <cell r="E1294" t="str">
            <v>CYSPM0169G</v>
          </cell>
        </row>
        <row r="1295">
          <cell r="E1295" t="str">
            <v>BHGPV9635J</v>
          </cell>
        </row>
        <row r="1296">
          <cell r="E1296" t="str">
            <v>AFEPV8931Q</v>
          </cell>
        </row>
        <row r="1297">
          <cell r="E1297" t="str">
            <v>AXLPD6210B</v>
          </cell>
        </row>
        <row r="1298">
          <cell r="E1298" t="str">
            <v>BZIPS6407F</v>
          </cell>
        </row>
        <row r="1299">
          <cell r="E1299" t="str">
            <v>AACPM3975G</v>
          </cell>
        </row>
        <row r="1300">
          <cell r="E1300" t="str">
            <v>DNQPS8987E</v>
          </cell>
        </row>
        <row r="1301">
          <cell r="E1301" t="str">
            <v>BGAPS3830F</v>
          </cell>
        </row>
        <row r="1302">
          <cell r="E1302" t="str">
            <v>ALBPJ2728E</v>
          </cell>
        </row>
        <row r="1303">
          <cell r="E1303" t="str">
            <v>AIEPJ6131F</v>
          </cell>
        </row>
        <row r="1304">
          <cell r="E1304" t="str">
            <v>AFIPJ3628Q</v>
          </cell>
        </row>
        <row r="1305">
          <cell r="E1305" t="str">
            <v>ALBPJ2706Q</v>
          </cell>
        </row>
        <row r="1306">
          <cell r="E1306" t="str">
            <v>BJIPD6884M</v>
          </cell>
        </row>
        <row r="1307">
          <cell r="E1307" t="str">
            <v>BSXPS6866G</v>
          </cell>
        </row>
        <row r="1308">
          <cell r="E1308" t="str">
            <v>BJBPS5522C</v>
          </cell>
        </row>
        <row r="1309">
          <cell r="E1309" t="str">
            <v>ABPPF7914C</v>
          </cell>
        </row>
        <row r="1310">
          <cell r="E1310" t="str">
            <v>HCGPS5327R</v>
          </cell>
        </row>
        <row r="1311">
          <cell r="E1311" t="str">
            <v>BJIPD6884M</v>
          </cell>
        </row>
        <row r="1312">
          <cell r="E1312" t="str">
            <v>AWSPB3693E</v>
          </cell>
        </row>
        <row r="1313">
          <cell r="E1313" t="str">
            <v>BJFPM3782A</v>
          </cell>
        </row>
        <row r="1314">
          <cell r="E1314" t="str">
            <v>BGBPM7834G</v>
          </cell>
        </row>
        <row r="1315">
          <cell r="E1315" t="str">
            <v>CMMPM3584M</v>
          </cell>
        </row>
        <row r="1316">
          <cell r="E1316" t="str">
            <v>FJUPM2617D</v>
          </cell>
        </row>
        <row r="1317">
          <cell r="E1317" t="str">
            <v>AQEPM1733E</v>
          </cell>
        </row>
        <row r="1318">
          <cell r="E1318" t="str">
            <v>ACIPT2769F</v>
          </cell>
        </row>
        <row r="1319">
          <cell r="E1319" t="str">
            <v>ENEPP0629F</v>
          </cell>
        </row>
        <row r="1320">
          <cell r="E1320" t="str">
            <v>BLZPM4099N</v>
          </cell>
        </row>
        <row r="1321">
          <cell r="E1321" t="str">
            <v>DHOPM0685K</v>
          </cell>
        </row>
        <row r="1322">
          <cell r="E1322" t="str">
            <v>AUBPP7302F</v>
          </cell>
        </row>
        <row r="1323">
          <cell r="E1323" t="str">
            <v>LEAPS8201J</v>
          </cell>
        </row>
        <row r="1324">
          <cell r="E1324" t="str">
            <v>AGVPS7118N</v>
          </cell>
        </row>
        <row r="1325">
          <cell r="E1325" t="str">
            <v>DXVPP1114F</v>
          </cell>
        </row>
        <row r="1326">
          <cell r="E1326" t="str">
            <v>FSZPM4268N</v>
          </cell>
        </row>
        <row r="1327">
          <cell r="E1327" t="str">
            <v>CVSPM1216R</v>
          </cell>
        </row>
        <row r="1328">
          <cell r="E1328" t="str">
            <v>BKTPM8272J</v>
          </cell>
        </row>
        <row r="1329">
          <cell r="E1329" t="str">
            <v>AJEPP6333L</v>
          </cell>
        </row>
        <row r="1330">
          <cell r="E1330" t="str">
            <v>AMZPV8765C</v>
          </cell>
        </row>
        <row r="1331">
          <cell r="E1331" t="str">
            <v>AKFPP7692A</v>
          </cell>
        </row>
        <row r="1332">
          <cell r="E1332" t="str">
            <v>ATUPK7059A</v>
          </cell>
        </row>
        <row r="1333">
          <cell r="E1333" t="str">
            <v>ATUPK7060M</v>
          </cell>
        </row>
        <row r="1334">
          <cell r="E1334" t="str">
            <v>ECHPK0520A</v>
          </cell>
        </row>
        <row r="1335">
          <cell r="E1335" t="str">
            <v>DEHPK4543G</v>
          </cell>
        </row>
        <row r="1336">
          <cell r="E1336" t="str">
            <v>ATYPM1144L</v>
          </cell>
        </row>
        <row r="1337">
          <cell r="E1337" t="str">
            <v>CFEPM3263G</v>
          </cell>
        </row>
        <row r="1338">
          <cell r="E1338" t="str">
            <v>AZPPM4049R</v>
          </cell>
        </row>
        <row r="1339">
          <cell r="E1339" t="str">
            <v>DPPPK9998G</v>
          </cell>
        </row>
        <row r="1340">
          <cell r="E1340" t="str">
            <v>AVQPS5445L</v>
          </cell>
        </row>
        <row r="1341">
          <cell r="E1341" t="str">
            <v>AOHPL7262E</v>
          </cell>
        </row>
        <row r="1342">
          <cell r="E1342" t="str">
            <v>BERPL4083G</v>
          </cell>
        </row>
        <row r="1343">
          <cell r="E1343" t="str">
            <v>BCCPD0936R</v>
          </cell>
        </row>
        <row r="1344">
          <cell r="E1344" t="str">
            <v>BBPPV8356P</v>
          </cell>
        </row>
        <row r="1345">
          <cell r="E1345" t="str">
            <v>AYCPV4912E</v>
          </cell>
        </row>
        <row r="1346">
          <cell r="E1346" t="str">
            <v>AMZPV8765C</v>
          </cell>
        </row>
        <row r="1347">
          <cell r="E1347" t="str">
            <v>BGQPG0189P</v>
          </cell>
        </row>
        <row r="1348">
          <cell r="E1348" t="str">
            <v>ATUPK7059A</v>
          </cell>
        </row>
        <row r="1349">
          <cell r="E1349" t="str">
            <v>AWVPM8396E</v>
          </cell>
        </row>
        <row r="1350">
          <cell r="E1350" t="str">
            <v>CUIPM0916M</v>
          </cell>
        </row>
        <row r="1351">
          <cell r="E1351" t="str">
            <v>DXVPP1114F</v>
          </cell>
        </row>
        <row r="1352">
          <cell r="E1352" t="str">
            <v>AMZPV8765C</v>
          </cell>
        </row>
        <row r="1353">
          <cell r="E1353" t="str">
            <v>LEAPS8201J</v>
          </cell>
        </row>
        <row r="1354">
          <cell r="E1354" t="str">
            <v>AGVPS7118N</v>
          </cell>
        </row>
        <row r="1355">
          <cell r="E1355" t="str">
            <v>BCHPM4625F</v>
          </cell>
        </row>
        <row r="1356">
          <cell r="E1356" t="str">
            <v>DGQPM4392J</v>
          </cell>
        </row>
        <row r="1357">
          <cell r="E1357" t="str">
            <v>AWVPM8396E</v>
          </cell>
        </row>
        <row r="1358">
          <cell r="E1358" t="str">
            <v>CUIPM0916M</v>
          </cell>
        </row>
        <row r="1359">
          <cell r="E1359" t="str">
            <v>AQYPP6269Q</v>
          </cell>
        </row>
        <row r="1360">
          <cell r="E1360" t="str">
            <v>DXVPP1114F</v>
          </cell>
        </row>
        <row r="1361">
          <cell r="E1361" t="str">
            <v>EDSPP8018Q</v>
          </cell>
        </row>
        <row r="1362">
          <cell r="E1362" t="str">
            <v>AMZPM9917D</v>
          </cell>
        </row>
        <row r="1363">
          <cell r="E1363" t="str">
            <v>CFEPM3263G</v>
          </cell>
        </row>
        <row r="1364">
          <cell r="E1364" t="str">
            <v>AZPPM4049R</v>
          </cell>
        </row>
        <row r="1365">
          <cell r="E1365" t="str">
            <v>DPPPK9998G</v>
          </cell>
        </row>
        <row r="1366">
          <cell r="E1366" t="str">
            <v>AYCPV4912E</v>
          </cell>
        </row>
        <row r="1367">
          <cell r="E1367" t="str">
            <v>BBPPV8356P</v>
          </cell>
        </row>
        <row r="1368">
          <cell r="E1368" t="str">
            <v>BCCPD0936R</v>
          </cell>
        </row>
        <row r="1369">
          <cell r="E1369" t="str">
            <v>BERPL4083G</v>
          </cell>
        </row>
        <row r="1370">
          <cell r="E1370" t="str">
            <v>DNQPS8987E</v>
          </cell>
        </row>
        <row r="1371">
          <cell r="E1371" t="str">
            <v>BJFPM3782A</v>
          </cell>
        </row>
        <row r="1372">
          <cell r="E1372" t="str">
            <v>BGBPM7834G</v>
          </cell>
        </row>
        <row r="1373">
          <cell r="E1373" t="str">
            <v>CMMPM3584M</v>
          </cell>
        </row>
        <row r="1374">
          <cell r="E1374" t="str">
            <v>FJUPM2617D</v>
          </cell>
        </row>
        <row r="1375">
          <cell r="E1375" t="str">
            <v>FSZPM4268N</v>
          </cell>
        </row>
        <row r="1376">
          <cell r="E1376" t="str">
            <v>CVSPM1216R</v>
          </cell>
        </row>
        <row r="1377">
          <cell r="E1377" t="str">
            <v>CGZPM5172L</v>
          </cell>
        </row>
        <row r="1378">
          <cell r="E1378" t="str">
            <v>ASOPV6663L</v>
          </cell>
        </row>
        <row r="1379">
          <cell r="E1379" t="str">
            <v>COPPK1651C</v>
          </cell>
        </row>
        <row r="1380">
          <cell r="E1380" t="str">
            <v>BJBPS5522C</v>
          </cell>
        </row>
        <row r="1381">
          <cell r="E1381" t="str">
            <v>AWSPB3693E</v>
          </cell>
        </row>
        <row r="1382">
          <cell r="E1382" t="str">
            <v>BJIPD6884M</v>
          </cell>
        </row>
        <row r="1383">
          <cell r="E1383" t="str">
            <v>CVZPS8137A</v>
          </cell>
        </row>
        <row r="1384">
          <cell r="E1384" t="str">
            <v>MPIPS9388Q</v>
          </cell>
        </row>
        <row r="1385">
          <cell r="E1385" t="str">
            <v>MPIPS7692F</v>
          </cell>
        </row>
        <row r="1386">
          <cell r="E1386" t="str">
            <v>FKKPK1009Q</v>
          </cell>
        </row>
        <row r="1387">
          <cell r="E1387" t="str">
            <v>FEXPK6451P</v>
          </cell>
        </row>
        <row r="1388">
          <cell r="E1388" t="str">
            <v>COPPK1651C</v>
          </cell>
        </row>
        <row r="1389">
          <cell r="E1389" t="str">
            <v>AWVPM8396E</v>
          </cell>
        </row>
        <row r="1390">
          <cell r="E1390" t="str">
            <v>CUIPM0916M</v>
          </cell>
        </row>
        <row r="1391">
          <cell r="E1391" t="str">
            <v>CGZPM5172L</v>
          </cell>
        </row>
        <row r="1392">
          <cell r="E1392" t="str">
            <v>CBTPS7039H</v>
          </cell>
        </row>
        <row r="1393">
          <cell r="E1393" t="str">
            <v>LEAPS8201J</v>
          </cell>
        </row>
        <row r="1394">
          <cell r="E1394" t="str">
            <v>AGVPS7118N</v>
          </cell>
        </row>
        <row r="1395">
          <cell r="E1395" t="str">
            <v>BSAPS2629L</v>
          </cell>
        </row>
        <row r="1396">
          <cell r="E1396" t="str">
            <v>BSAPS1719K</v>
          </cell>
        </row>
        <row r="1397">
          <cell r="E1397" t="str">
            <v>AACPM3975G</v>
          </cell>
        </row>
        <row r="1398">
          <cell r="E1398" t="str">
            <v>EHPPS7263K</v>
          </cell>
        </row>
        <row r="1399">
          <cell r="E1399" t="str">
            <v>FKKPK1009Q</v>
          </cell>
        </row>
        <row r="1400">
          <cell r="E1400" t="str">
            <v>FEXPK6451P</v>
          </cell>
        </row>
        <row r="1401">
          <cell r="E1401" t="str">
            <v>APMPV7390H</v>
          </cell>
        </row>
        <row r="1402">
          <cell r="E1402" t="str">
            <v>BZWPJ9705M</v>
          </cell>
        </row>
        <row r="1403">
          <cell r="E1403" t="str">
            <v>FPWPS4832G</v>
          </cell>
        </row>
        <row r="1405">
          <cell r="E1405" t="str">
            <v>BLUPM7048C</v>
          </cell>
        </row>
        <row r="1406">
          <cell r="E1406" t="str">
            <v>BCHPM4625F</v>
          </cell>
        </row>
        <row r="1407">
          <cell r="E1407" t="str">
            <v>DGQPM4392J</v>
          </cell>
        </row>
        <row r="1408">
          <cell r="E1408" t="str">
            <v>DJEPM9645D</v>
          </cell>
        </row>
        <row r="1409">
          <cell r="E1409" t="str">
            <v>CNYPM6786Q</v>
          </cell>
        </row>
        <row r="1410">
          <cell r="E1410" t="str">
            <v>AWVPM8396E</v>
          </cell>
        </row>
        <row r="1411">
          <cell r="E1411" t="str">
            <v>CUIPM0916M</v>
          </cell>
        </row>
        <row r="1412">
          <cell r="E1412" t="str">
            <v>BCHPM4623D</v>
          </cell>
        </row>
        <row r="1413">
          <cell r="E1413" t="str">
            <v>CNYPM6786Q</v>
          </cell>
        </row>
        <row r="1414">
          <cell r="E1414" t="str">
            <v>BZWPJ9705M</v>
          </cell>
        </row>
        <row r="1415">
          <cell r="E1415" t="str">
            <v>FPWPS4832G</v>
          </cell>
        </row>
        <row r="1417">
          <cell r="E1417" t="str">
            <v>ATYPM1144L</v>
          </cell>
        </row>
        <row r="1418">
          <cell r="E1418" t="str">
            <v>AZJPS0827R</v>
          </cell>
        </row>
        <row r="1419">
          <cell r="E1419" t="str">
            <v>CVZPS8137A</v>
          </cell>
        </row>
        <row r="1420">
          <cell r="E1420" t="str">
            <v>AWVPM8396E</v>
          </cell>
        </row>
        <row r="1421">
          <cell r="E1421" t="str">
            <v>CUIPM0916M</v>
          </cell>
        </row>
        <row r="1422">
          <cell r="E1422" t="str">
            <v>BJFPM3782A</v>
          </cell>
        </row>
        <row r="1423">
          <cell r="E1423" t="str">
            <v>BGBPM7834G</v>
          </cell>
        </row>
        <row r="1424">
          <cell r="E1424" t="str">
            <v>CMMPM3584M</v>
          </cell>
        </row>
        <row r="1425">
          <cell r="E1425" t="str">
            <v>FJUPM2617D</v>
          </cell>
        </row>
        <row r="1426">
          <cell r="E1426" t="str">
            <v>FSZPM4268N</v>
          </cell>
        </row>
        <row r="1427">
          <cell r="E1427" t="str">
            <v>CVSPM1216R</v>
          </cell>
        </row>
        <row r="1428">
          <cell r="E1428" t="str">
            <v>AQYPP6269Q</v>
          </cell>
        </row>
        <row r="1429">
          <cell r="E1429" t="str">
            <v>BGQPG0189P</v>
          </cell>
        </row>
        <row r="1430">
          <cell r="E1430" t="str">
            <v>APGPD9139Q</v>
          </cell>
        </row>
        <row r="1431">
          <cell r="E1431" t="str">
            <v>CICPD8911M</v>
          </cell>
        </row>
        <row r="1432">
          <cell r="E1432" t="str">
            <v>ATUPK7059A</v>
          </cell>
        </row>
        <row r="1433">
          <cell r="E1433" t="str">
            <v>ECHPK0520A</v>
          </cell>
        </row>
        <row r="1434">
          <cell r="E1434" t="str">
            <v>DEHPK4543G</v>
          </cell>
        </row>
        <row r="1435">
          <cell r="E1435" t="str">
            <v>EPBPK9094A</v>
          </cell>
        </row>
        <row r="1436">
          <cell r="E1436" t="str">
            <v>AQEPM1733E</v>
          </cell>
        </row>
        <row r="1437">
          <cell r="E1437" t="str">
            <v>ENEPP0629F</v>
          </cell>
        </row>
        <row r="1438">
          <cell r="E1438" t="str">
            <v>BLZPM4099N</v>
          </cell>
        </row>
        <row r="1439">
          <cell r="E1439" t="str">
            <v>DHOPM0685K</v>
          </cell>
        </row>
        <row r="1440">
          <cell r="E1440" t="str">
            <v>AOHPL7262E</v>
          </cell>
        </row>
        <row r="1441">
          <cell r="E1441" t="str">
            <v>MPIPS9388Q</v>
          </cell>
        </row>
        <row r="1442">
          <cell r="E1442" t="str">
            <v>BLUPM7048C</v>
          </cell>
        </row>
        <row r="1443">
          <cell r="E1443" t="str">
            <v>ANVPM7520K</v>
          </cell>
        </row>
        <row r="1444">
          <cell r="E1444" t="str">
            <v>BCHPM4625F</v>
          </cell>
        </row>
        <row r="1445">
          <cell r="E1445" t="str">
            <v>DGQPM4392J</v>
          </cell>
        </row>
        <row r="1446">
          <cell r="E1446" t="str">
            <v>BCHPM4623D</v>
          </cell>
        </row>
        <row r="1447">
          <cell r="E1447" t="str">
            <v>CNYPM6786Q</v>
          </cell>
        </row>
        <row r="1448">
          <cell r="E1448" t="str">
            <v>DJEPM9645D</v>
          </cell>
        </row>
        <row r="1449">
          <cell r="E1449" t="str">
            <v>DXVPP1114F</v>
          </cell>
        </row>
        <row r="1450">
          <cell r="E1450" t="str">
            <v>EDSPP8018Q</v>
          </cell>
        </row>
        <row r="1451">
          <cell r="E1451" t="str">
            <v>BDDPM7126E</v>
          </cell>
        </row>
        <row r="1452">
          <cell r="E1452" t="str">
            <v>ASUPV0474B</v>
          </cell>
        </row>
        <row r="1453">
          <cell r="E1453" t="str">
            <v>AATPD0607P</v>
          </cell>
        </row>
        <row r="1454">
          <cell r="E1454" t="str">
            <v>DPOPP6212P</v>
          </cell>
        </row>
        <row r="1455">
          <cell r="E1455" t="str">
            <v>CTNPP1598N</v>
          </cell>
        </row>
        <row r="1456">
          <cell r="E1456" t="str">
            <v>CILPP2291K</v>
          </cell>
        </row>
        <row r="1457">
          <cell r="E1457" t="str">
            <v>BDNPL4462J</v>
          </cell>
        </row>
        <row r="1458">
          <cell r="E1458" t="str">
            <v>BJAPL3069E</v>
          </cell>
        </row>
        <row r="1459">
          <cell r="E1459" t="str">
            <v>DZOPM2564M</v>
          </cell>
        </row>
        <row r="1460">
          <cell r="E1460" t="str">
            <v>ALTPM6339G</v>
          </cell>
        </row>
        <row r="1461">
          <cell r="E1461" t="str">
            <v>BTOPM8426L</v>
          </cell>
        </row>
        <row r="1462">
          <cell r="E1462" t="str">
            <v>BPEPM3346H</v>
          </cell>
        </row>
        <row r="1463">
          <cell r="E1463" t="str">
            <v>CZHPM0850L</v>
          </cell>
        </row>
        <row r="1464">
          <cell r="E1464" t="str">
            <v>KNIPS5767M</v>
          </cell>
        </row>
        <row r="1465">
          <cell r="E1465" t="str">
            <v>BGMPL6949L</v>
          </cell>
        </row>
        <row r="1466">
          <cell r="E1466" t="str">
            <v>CRLPP1062K</v>
          </cell>
        </row>
        <row r="1467">
          <cell r="E1467" t="str">
            <v>ANVPM7520K</v>
          </cell>
        </row>
        <row r="1468">
          <cell r="E1468" t="str">
            <v>CBCPP0069D</v>
          </cell>
        </row>
        <row r="1469">
          <cell r="E1469" t="str">
            <v>BSXPS6866G</v>
          </cell>
        </row>
        <row r="1470">
          <cell r="E1470" t="str">
            <v>CYRPM9785M</v>
          </cell>
        </row>
        <row r="1471">
          <cell r="E1471" t="str">
            <v>CYRPM9786J</v>
          </cell>
        </row>
        <row r="1472">
          <cell r="E1472" t="str">
            <v>AREPG5778N</v>
          </cell>
        </row>
        <row r="1473">
          <cell r="E1473" t="str">
            <v>FDAPS4614A</v>
          </cell>
        </row>
        <row r="1474">
          <cell r="E1474" t="str">
            <v>CYSPM0169G</v>
          </cell>
        </row>
        <row r="1475">
          <cell r="E1475" t="str">
            <v>FZHPP1245R</v>
          </cell>
        </row>
        <row r="1476">
          <cell r="E1476" t="str">
            <v>AETPV1279H</v>
          </cell>
        </row>
        <row r="1477">
          <cell r="E1477" t="str">
            <v>AMMPV1249C</v>
          </cell>
        </row>
        <row r="1478">
          <cell r="E1478" t="str">
            <v>AWVPM8396E</v>
          </cell>
        </row>
        <row r="1479">
          <cell r="E1479" t="str">
            <v>CUIPM0916M</v>
          </cell>
        </row>
        <row r="1480">
          <cell r="E1480" t="str">
            <v>AWVPM8396E</v>
          </cell>
        </row>
        <row r="1481">
          <cell r="E1481" t="str">
            <v>CUIPM0916M</v>
          </cell>
        </row>
        <row r="1482">
          <cell r="E1482" t="str">
            <v>BMRPS3723E</v>
          </cell>
        </row>
        <row r="1483">
          <cell r="E1483" t="str">
            <v>AQYPP6269Q</v>
          </cell>
        </row>
        <row r="1484">
          <cell r="E1484" t="str">
            <v>CJKPP0435K</v>
          </cell>
        </row>
        <row r="1485">
          <cell r="E1485" t="str">
            <v>FKKPK1009Q</v>
          </cell>
        </row>
        <row r="1486">
          <cell r="E1486" t="str">
            <v>FEXPK6451P</v>
          </cell>
        </row>
        <row r="1487">
          <cell r="E1487" t="str">
            <v>BLUPM7048C</v>
          </cell>
        </row>
        <row r="1488">
          <cell r="E1488" t="str">
            <v>CJKPP0435K</v>
          </cell>
        </row>
        <row r="1489">
          <cell r="E1489" t="str">
            <v>AWVPM8396E</v>
          </cell>
        </row>
        <row r="1490">
          <cell r="E1490" t="str">
            <v>CUIPM0916M</v>
          </cell>
        </row>
        <row r="1491">
          <cell r="E1491" t="str">
            <v>BDDPM7126E</v>
          </cell>
        </row>
        <row r="1492">
          <cell r="E1492" t="str">
            <v>ASUPV0474B</v>
          </cell>
        </row>
        <row r="1493">
          <cell r="E1493" t="str">
            <v>CBCPP0069D</v>
          </cell>
        </row>
        <row r="1494">
          <cell r="E1494" t="str">
            <v>BMRPS3723E</v>
          </cell>
        </row>
        <row r="1495">
          <cell r="E1495" t="str">
            <v>AQYPP6269Q</v>
          </cell>
        </row>
        <row r="1496">
          <cell r="E1496" t="str">
            <v>EDSPP8018Q</v>
          </cell>
        </row>
        <row r="1497">
          <cell r="E1497" t="str">
            <v>CQIPM2795J</v>
          </cell>
        </row>
        <row r="1498">
          <cell r="E1498" t="str">
            <v>CWZPS7342J</v>
          </cell>
        </row>
        <row r="1499">
          <cell r="E1499" t="str">
            <v>DXVPP1114F</v>
          </cell>
        </row>
        <row r="1500">
          <cell r="E1500" t="str">
            <v>AETPV1279H</v>
          </cell>
        </row>
        <row r="1501">
          <cell r="E1501" t="str">
            <v>BJFPM3782A</v>
          </cell>
        </row>
        <row r="1502">
          <cell r="E1502" t="str">
            <v>BGBPM7834G</v>
          </cell>
        </row>
        <row r="1503">
          <cell r="E1503" t="str">
            <v>CMMPM3584M</v>
          </cell>
        </row>
        <row r="1504">
          <cell r="E1504" t="str">
            <v>FJUPM2617D</v>
          </cell>
        </row>
        <row r="1505">
          <cell r="E1505" t="str">
            <v>FSZPM4268N</v>
          </cell>
        </row>
        <row r="1506">
          <cell r="E1506" t="str">
            <v>CVSPM1216R</v>
          </cell>
        </row>
        <row r="1507">
          <cell r="E1507" t="str">
            <v>CJKPP0435K</v>
          </cell>
        </row>
        <row r="1508">
          <cell r="E1508" t="str">
            <v>AWVPM8396E</v>
          </cell>
        </row>
        <row r="1509">
          <cell r="E1509" t="str">
            <v>CUIPM0916M</v>
          </cell>
        </row>
        <row r="1510">
          <cell r="E1510" t="str">
            <v>AQYPP6269Q</v>
          </cell>
        </row>
        <row r="1511">
          <cell r="E1511" t="str">
            <v>EDSPP8018Q</v>
          </cell>
        </row>
        <row r="1512">
          <cell r="E1512" t="str">
            <v>BDDPM7126E</v>
          </cell>
        </row>
        <row r="1513">
          <cell r="E1513" t="str">
            <v>ASLPM7030M</v>
          </cell>
        </row>
        <row r="1514">
          <cell r="E1514" t="str">
            <v>CVCPP2497P</v>
          </cell>
        </row>
        <row r="1515">
          <cell r="E1515" t="str">
            <v>CVCPP2492J</v>
          </cell>
        </row>
        <row r="1516">
          <cell r="E1516" t="str">
            <v>DWBPB1944J</v>
          </cell>
        </row>
        <row r="1517">
          <cell r="E1517" t="str">
            <v>AOXPK5306A</v>
          </cell>
        </row>
        <row r="1518">
          <cell r="E1518" t="str">
            <v>AOHPL7262E</v>
          </cell>
        </row>
        <row r="1519">
          <cell r="E1519" t="str">
            <v>FKKPK1009Q</v>
          </cell>
        </row>
        <row r="1520">
          <cell r="E1520" t="str">
            <v>FEXPK6451P</v>
          </cell>
        </row>
        <row r="1521">
          <cell r="E1521" t="str">
            <v>BLUPM7048C</v>
          </cell>
        </row>
        <row r="1522">
          <cell r="E1522" t="str">
            <v>GBCPS8333D</v>
          </cell>
        </row>
        <row r="1523">
          <cell r="E1523" t="str">
            <v>APGPD9139Q</v>
          </cell>
        </row>
        <row r="1524">
          <cell r="E1524" t="str">
            <v>CICPD8911M</v>
          </cell>
        </row>
        <row r="1525">
          <cell r="E1525" t="str">
            <v>AATPD0607P</v>
          </cell>
        </row>
        <row r="1526">
          <cell r="E1526" t="str">
            <v>AQYPP6269Q</v>
          </cell>
        </row>
        <row r="1527">
          <cell r="E1527" t="str">
            <v>CJKPP0435K</v>
          </cell>
        </row>
        <row r="1528">
          <cell r="E1528" t="str">
            <v>AWVPM8396E</v>
          </cell>
        </row>
        <row r="1529">
          <cell r="E1529" t="str">
            <v>CUIPM0916M</v>
          </cell>
        </row>
        <row r="1530">
          <cell r="E1530" t="str">
            <v>BMRPS3723E</v>
          </cell>
        </row>
        <row r="1531">
          <cell r="E1531" t="str">
            <v>CVZPS8137A</v>
          </cell>
        </row>
        <row r="1532">
          <cell r="E1532" t="str">
            <v>ATUPK7059A</v>
          </cell>
        </row>
        <row r="1533">
          <cell r="E1533" t="str">
            <v>ATUPK7060M</v>
          </cell>
        </row>
        <row r="1534">
          <cell r="E1534" t="str">
            <v>ECHPK0520A</v>
          </cell>
        </row>
        <row r="1535">
          <cell r="E1535" t="str">
            <v>DEHPK4543G</v>
          </cell>
        </row>
        <row r="1536">
          <cell r="E1536" t="str">
            <v>DPOPP6212P</v>
          </cell>
        </row>
        <row r="1537">
          <cell r="E1537" t="str">
            <v>CTNPP1598N</v>
          </cell>
        </row>
        <row r="1538">
          <cell r="E1538" t="str">
            <v>CILPP2291K</v>
          </cell>
        </row>
        <row r="1539">
          <cell r="E1539" t="str">
            <v>EPBPK9094A</v>
          </cell>
        </row>
        <row r="1540">
          <cell r="E1540" t="str">
            <v>AQEPM1733E</v>
          </cell>
        </row>
        <row r="1541">
          <cell r="E1541" t="str">
            <v>ENEPP0629F</v>
          </cell>
        </row>
        <row r="1542">
          <cell r="E1542" t="str">
            <v>AJEPP6333L</v>
          </cell>
        </row>
        <row r="1543">
          <cell r="E1543" t="str">
            <v>AUBPP7302F</v>
          </cell>
        </row>
        <row r="1544">
          <cell r="E1544" t="str">
            <v>BLZPM4099N</v>
          </cell>
        </row>
        <row r="1545">
          <cell r="E1545" t="str">
            <v>DHOPM0685K</v>
          </cell>
        </row>
        <row r="1546">
          <cell r="E1546" t="str">
            <v>BMRPS3723E</v>
          </cell>
        </row>
        <row r="1547">
          <cell r="E1547" t="str">
            <v>GBCPS8333D</v>
          </cell>
        </row>
        <row r="1548">
          <cell r="E1548" t="str">
            <v>AQYPP6269Q</v>
          </cell>
        </row>
        <row r="1549">
          <cell r="E1549" t="str">
            <v>CJKPP0435K</v>
          </cell>
        </row>
        <row r="1550">
          <cell r="E1550" t="str">
            <v>AWVPM8396E</v>
          </cell>
        </row>
        <row r="1551">
          <cell r="E1551" t="str">
            <v>CUIPM0916M</v>
          </cell>
        </row>
        <row r="1552">
          <cell r="E1552" t="str">
            <v>BGQPG0189P</v>
          </cell>
        </row>
        <row r="1553">
          <cell r="E1553" t="str">
            <v>ACIPT2769F</v>
          </cell>
        </row>
        <row r="1554">
          <cell r="E1554" t="str">
            <v>ADYPT2802J</v>
          </cell>
        </row>
        <row r="1555">
          <cell r="E1555" t="str">
            <v>DXVPP1114F</v>
          </cell>
        </row>
        <row r="1556">
          <cell r="E1556" t="str">
            <v>ATUPK7059A</v>
          </cell>
        </row>
        <row r="1557">
          <cell r="E1557" t="str">
            <v>ATUPK7060M</v>
          </cell>
        </row>
        <row r="1558">
          <cell r="E1558" t="str">
            <v>DEHPK4543G</v>
          </cell>
        </row>
        <row r="1559">
          <cell r="E1559" t="str">
            <v>AGVPS7118N</v>
          </cell>
        </row>
        <row r="1560">
          <cell r="E1560" t="str">
            <v>AAACC6233A</v>
          </cell>
        </row>
        <row r="1561">
          <cell r="E1561" t="str">
            <v>ECHPK0520A</v>
          </cell>
        </row>
        <row r="1562">
          <cell r="E1562" t="str">
            <v>DJPPP8145G</v>
          </cell>
        </row>
        <row r="1563">
          <cell r="E1563" t="str">
            <v>CVZPS8137A</v>
          </cell>
        </row>
        <row r="1564">
          <cell r="E1564" t="str">
            <v>AGVPS7118N</v>
          </cell>
        </row>
        <row r="1565">
          <cell r="E1565" t="str">
            <v>CJKPP0435K</v>
          </cell>
        </row>
        <row r="1566">
          <cell r="E1566" t="str">
            <v>DXVPP1114F</v>
          </cell>
        </row>
        <row r="1567">
          <cell r="E1567" t="str">
            <v>AWVPM8396E</v>
          </cell>
        </row>
        <row r="1568">
          <cell r="E1568" t="str">
            <v>CUIPM0916M</v>
          </cell>
        </row>
        <row r="1569">
          <cell r="E1569" t="str">
            <v>CJKPP0435K</v>
          </cell>
        </row>
        <row r="1570">
          <cell r="E1570" t="str">
            <v>FKRPM3226E</v>
          </cell>
        </row>
        <row r="1571">
          <cell r="E1571" t="str">
            <v>BMRPS3723E</v>
          </cell>
        </row>
        <row r="1572">
          <cell r="E1572" t="str">
            <v>GBCPS8333D</v>
          </cell>
        </row>
        <row r="1573">
          <cell r="E1573" t="str">
            <v>FKKPK1009Q</v>
          </cell>
        </row>
        <row r="1574">
          <cell r="E1574" t="str">
            <v>FEXPK6451P</v>
          </cell>
        </row>
        <row r="1575">
          <cell r="E1575" t="str">
            <v>KBGPK5656D</v>
          </cell>
        </row>
        <row r="1576">
          <cell r="E1576" t="str">
            <v>AWVPM8396E</v>
          </cell>
        </row>
        <row r="1577">
          <cell r="E1577" t="str">
            <v>CUIPM0916M</v>
          </cell>
        </row>
        <row r="1578">
          <cell r="E1578" t="str">
            <v>APGPD9139Q</v>
          </cell>
        </row>
        <row r="1579">
          <cell r="E1579" t="str">
            <v>BOVPV7878B</v>
          </cell>
        </row>
        <row r="1580">
          <cell r="E1580" t="str">
            <v>CVZPS8137A</v>
          </cell>
        </row>
        <row r="1581">
          <cell r="E1581" t="str">
            <v>FZHPP1245R</v>
          </cell>
        </row>
        <row r="1582">
          <cell r="E1582" t="str">
            <v>BZIPP9780L</v>
          </cell>
        </row>
        <row r="1583">
          <cell r="E1583" t="str">
            <v>APGPD9139Q</v>
          </cell>
        </row>
        <row r="1584">
          <cell r="E1584" t="str">
            <v>CICPD8911M</v>
          </cell>
        </row>
        <row r="1585">
          <cell r="E1585" t="str">
            <v>AATPD0607P</v>
          </cell>
        </row>
        <row r="1586">
          <cell r="E1586" t="str">
            <v>BMRPS3723E</v>
          </cell>
        </row>
        <row r="1587">
          <cell r="E1587" t="str">
            <v>GBCPS8333D</v>
          </cell>
        </row>
        <row r="1588">
          <cell r="E1588" t="str">
            <v>MPIPS9388Q</v>
          </cell>
        </row>
        <row r="1589">
          <cell r="E1589" t="str">
            <v>MPIPS7692F</v>
          </cell>
        </row>
        <row r="1590">
          <cell r="E1590" t="str">
            <v>AOHPL7262E</v>
          </cell>
        </row>
        <row r="1591">
          <cell r="E1591" t="str">
            <v>BJAPL3069E</v>
          </cell>
        </row>
        <row r="1592">
          <cell r="E1592" t="str">
            <v>GBCPS8333D</v>
          </cell>
        </row>
        <row r="1593">
          <cell r="E1593" t="str">
            <v>AWHPM0177F</v>
          </cell>
        </row>
        <row r="1594">
          <cell r="E1594" t="str">
            <v>DZOPM2564M</v>
          </cell>
        </row>
        <row r="1595">
          <cell r="E1595" t="str">
            <v>AWVPM8396E</v>
          </cell>
        </row>
        <row r="1596">
          <cell r="E1596" t="str">
            <v>KNIPS5767M</v>
          </cell>
        </row>
        <row r="1597">
          <cell r="E1597" t="str">
            <v>BJFPM3782A</v>
          </cell>
        </row>
        <row r="1598">
          <cell r="E1598" t="str">
            <v>BGBPM7834G</v>
          </cell>
        </row>
        <row r="1599">
          <cell r="E1599" t="str">
            <v>CMMPM3584M</v>
          </cell>
        </row>
        <row r="1600">
          <cell r="E1600" t="str">
            <v>FJUPM2617D</v>
          </cell>
        </row>
        <row r="1601">
          <cell r="E1601" t="str">
            <v>FSZPM4268N</v>
          </cell>
        </row>
        <row r="1602">
          <cell r="E1602" t="str">
            <v>AWHPM0177F</v>
          </cell>
        </row>
        <row r="1603">
          <cell r="E1603" t="str">
            <v>AQNPM5173B</v>
          </cell>
        </row>
        <row r="1604">
          <cell r="E1604" t="str">
            <v>FIFPP2974G</v>
          </cell>
        </row>
        <row r="1605">
          <cell r="E1605" t="str">
            <v>CVPPP5634R</v>
          </cell>
        </row>
        <row r="1606">
          <cell r="E1606" t="str">
            <v>FIFPP2930A</v>
          </cell>
        </row>
        <row r="1607">
          <cell r="E1607" t="str">
            <v>ESIPP0416F</v>
          </cell>
        </row>
        <row r="1608">
          <cell r="E1608" t="str">
            <v>CNPPK4912B</v>
          </cell>
        </row>
        <row r="1609">
          <cell r="E1609" t="str">
            <v>AQNPM5173B</v>
          </cell>
        </row>
        <row r="1610">
          <cell r="E1610" t="str">
            <v>CVZPS8137A</v>
          </cell>
        </row>
        <row r="1611">
          <cell r="E1611" t="str">
            <v>CNYPM6786Q</v>
          </cell>
        </row>
        <row r="1612">
          <cell r="E1612" t="str">
            <v>AWHPM0177F</v>
          </cell>
        </row>
        <row r="1613">
          <cell r="E1613" t="str">
            <v>CNPPK4912B</v>
          </cell>
        </row>
        <row r="1614">
          <cell r="E1614" t="str">
            <v>ASQPD4797H</v>
          </cell>
        </row>
        <row r="1615">
          <cell r="E1615" t="str">
            <v>CVZPS8137A</v>
          </cell>
        </row>
        <row r="1616">
          <cell r="E1616" t="str">
            <v>CACPV9045G</v>
          </cell>
        </row>
        <row r="1617">
          <cell r="E1617" t="str">
            <v>AMMPV1249C</v>
          </cell>
        </row>
        <row r="1618">
          <cell r="E1618" t="str">
            <v>AQEPM1733E</v>
          </cell>
        </row>
        <row r="1619">
          <cell r="E1619" t="str">
            <v>BLZPM4099N</v>
          </cell>
        </row>
        <row r="1620">
          <cell r="E1620" t="str">
            <v>DHOPM0685K</v>
          </cell>
        </row>
        <row r="1621">
          <cell r="E1621" t="str">
            <v>ANVPM7520K</v>
          </cell>
        </row>
        <row r="1622">
          <cell r="E1622" t="str">
            <v>BRVPM1719H</v>
          </cell>
        </row>
        <row r="1624">
          <cell r="E1624" t="str">
            <v>BGQPG0189P</v>
          </cell>
        </row>
        <row r="1625">
          <cell r="E1625" t="str">
            <v>FKRPM3226E</v>
          </cell>
        </row>
        <row r="1626">
          <cell r="E1626" t="str">
            <v>AQNPM5173B</v>
          </cell>
        </row>
        <row r="1627">
          <cell r="E1627" t="str">
            <v>CACPV9045G</v>
          </cell>
        </row>
        <row r="1628">
          <cell r="E1628" t="str">
            <v>ATUPK7059A</v>
          </cell>
        </row>
        <row r="1629">
          <cell r="E1629" t="str">
            <v>ECHPK0520A</v>
          </cell>
        </row>
        <row r="1630">
          <cell r="E1630" t="str">
            <v>DEHPK4543G</v>
          </cell>
        </row>
        <row r="1631">
          <cell r="E1631" t="str">
            <v>DPOPP6212P</v>
          </cell>
        </row>
        <row r="1632">
          <cell r="E1632" t="str">
            <v>CTNPP1598N</v>
          </cell>
        </row>
        <row r="1633">
          <cell r="E1633" t="str">
            <v>CILPP2291K</v>
          </cell>
        </row>
        <row r="1634">
          <cell r="E1634" t="str">
            <v>EPBPK9094A</v>
          </cell>
        </row>
        <row r="1635">
          <cell r="E1635" t="str">
            <v>ACIPT2769F</v>
          </cell>
        </row>
        <row r="1636">
          <cell r="E1636" t="str">
            <v>ENEPP0629F</v>
          </cell>
        </row>
        <row r="1637">
          <cell r="E1637" t="str">
            <v>AJEPP6333L</v>
          </cell>
        </row>
        <row r="1638">
          <cell r="E1638" t="str">
            <v>DHOPM0685K</v>
          </cell>
        </row>
        <row r="1639">
          <cell r="E1639" t="str">
            <v>ADYPT2802J</v>
          </cell>
        </row>
        <row r="1640">
          <cell r="E1640" t="str">
            <v>DJPPP8145G</v>
          </cell>
        </row>
        <row r="1641">
          <cell r="E1641" t="str">
            <v>FKKPK1009Q</v>
          </cell>
        </row>
        <row r="1642">
          <cell r="E1642" t="str">
            <v>AUBPP7302F</v>
          </cell>
        </row>
        <row r="1643">
          <cell r="E1643" t="str">
            <v>AOXPK5306A</v>
          </cell>
        </row>
        <row r="1644">
          <cell r="E1644" t="str">
            <v>DWBPB1944J</v>
          </cell>
        </row>
        <row r="1645">
          <cell r="E1645" t="str">
            <v>ESIPP0416F</v>
          </cell>
        </row>
        <row r="1646">
          <cell r="E1646" t="str">
            <v>FIFPP2930A</v>
          </cell>
        </row>
        <row r="1647">
          <cell r="E1647" t="str">
            <v>CVPPP5634R</v>
          </cell>
        </row>
        <row r="1648">
          <cell r="E1648" t="str">
            <v>FIFPP2974G</v>
          </cell>
        </row>
        <row r="1649">
          <cell r="E1649" t="str">
            <v>CQIPM2795J</v>
          </cell>
        </row>
        <row r="1650">
          <cell r="E1650" t="str">
            <v>CBCPP0069D</v>
          </cell>
        </row>
        <row r="1651">
          <cell r="E1651" t="str">
            <v>ASUPV0474B</v>
          </cell>
        </row>
        <row r="1652">
          <cell r="E1652" t="str">
            <v>BDDPM7126E</v>
          </cell>
        </row>
        <row r="1653">
          <cell r="E1653" t="str">
            <v>CYXPP9511N</v>
          </cell>
        </row>
        <row r="1654">
          <cell r="E1654" t="str">
            <v>KBGPK5656D</v>
          </cell>
        </row>
        <row r="1655">
          <cell r="E1655" t="str">
            <v>ASLPM7030M</v>
          </cell>
        </row>
        <row r="1656">
          <cell r="E1656" t="str">
            <v>EDSPP8018Q</v>
          </cell>
        </row>
        <row r="1657">
          <cell r="E1657" t="str">
            <v>AQYPP6269Q</v>
          </cell>
        </row>
        <row r="1658">
          <cell r="E1658" t="str">
            <v>AGVPS7118N</v>
          </cell>
        </row>
        <row r="1659">
          <cell r="E1659" t="str">
            <v>BLUPM7048C</v>
          </cell>
        </row>
        <row r="1660">
          <cell r="E1660" t="str">
            <v>AQNPM5173B</v>
          </cell>
        </row>
        <row r="1661">
          <cell r="E1661" t="str">
            <v>CNPPK4912B</v>
          </cell>
        </row>
        <row r="1662">
          <cell r="E1662" t="str">
            <v>ASQPD4797H</v>
          </cell>
        </row>
        <row r="1663">
          <cell r="E1663" t="str">
            <v>FEXPK6451P</v>
          </cell>
        </row>
        <row r="1664">
          <cell r="E1664" t="str">
            <v>AWHPM0177F</v>
          </cell>
        </row>
        <row r="1665">
          <cell r="E1665" t="str">
            <v>APGPD9139Q</v>
          </cell>
        </row>
        <row r="1666">
          <cell r="E1666" t="str">
            <v>CICPD8911M</v>
          </cell>
        </row>
        <row r="1667">
          <cell r="E1667" t="str">
            <v>BTSPM0735N</v>
          </cell>
        </row>
        <row r="1668">
          <cell r="E1668" t="str">
            <v>AQWPM0983E</v>
          </cell>
        </row>
        <row r="1669">
          <cell r="E1669" t="str">
            <v>BRRPN7103C</v>
          </cell>
        </row>
        <row r="1670">
          <cell r="E1670" t="str">
            <v>DDPPP1631F</v>
          </cell>
        </row>
        <row r="1671">
          <cell r="E1671" t="str">
            <v>BDNPL4462J</v>
          </cell>
        </row>
        <row r="1672">
          <cell r="E1672" t="str">
            <v>BJAPL3069E</v>
          </cell>
        </row>
        <row r="1673">
          <cell r="E1673" t="str">
            <v>DZOPM2564M</v>
          </cell>
        </row>
        <row r="1674">
          <cell r="E1674" t="str">
            <v>CVZPS8137A</v>
          </cell>
        </row>
        <row r="1675">
          <cell r="E1675" t="str">
            <v>MPIPS9388Q</v>
          </cell>
        </row>
        <row r="1676">
          <cell r="E1676" t="str">
            <v>MPIPS7692F</v>
          </cell>
        </row>
        <row r="1677">
          <cell r="E1677" t="str">
            <v>BSRPS0115A</v>
          </cell>
        </row>
        <row r="1678">
          <cell r="E1678" t="str">
            <v>BTOPM8426L</v>
          </cell>
        </row>
        <row r="1679">
          <cell r="E1679" t="str">
            <v>ALPPP7336L</v>
          </cell>
        </row>
        <row r="1680">
          <cell r="E1680" t="str">
            <v>BZVPR9507E</v>
          </cell>
        </row>
        <row r="1681">
          <cell r="E1681" t="str">
            <v>CWQPP0688B</v>
          </cell>
        </row>
        <row r="1682">
          <cell r="E1682" t="str">
            <v>ALPPP7334J</v>
          </cell>
        </row>
        <row r="1683">
          <cell r="E1683" t="str">
            <v>KNIPS5767M</v>
          </cell>
        </row>
        <row r="1684">
          <cell r="E1684" t="str">
            <v>BCHPM4625F</v>
          </cell>
        </row>
        <row r="1685">
          <cell r="E1685" t="str">
            <v>DGQPM4392J</v>
          </cell>
        </row>
        <row r="1686">
          <cell r="E1686" t="str">
            <v>CNYPM6786Q</v>
          </cell>
        </row>
        <row r="1688">
          <cell r="E1688" t="str">
            <v>CYRPM9785M</v>
          </cell>
        </row>
        <row r="1689">
          <cell r="E1689" t="str">
            <v>CYRPM9786J</v>
          </cell>
        </row>
        <row r="1690">
          <cell r="E1690" t="str">
            <v>AREPG5778N</v>
          </cell>
        </row>
        <row r="1691">
          <cell r="E1691" t="str">
            <v>FDAPS4614A</v>
          </cell>
        </row>
        <row r="1692">
          <cell r="E1692" t="str">
            <v>AETPV1279H</v>
          </cell>
        </row>
        <row r="1693">
          <cell r="E1693" t="str">
            <v>AMMPV1249C</v>
          </cell>
        </row>
        <row r="1694">
          <cell r="E1694" t="str">
            <v>FZHPP1245R</v>
          </cell>
        </row>
        <row r="1695">
          <cell r="E1695" t="str">
            <v>CYSPM0169G</v>
          </cell>
        </row>
        <row r="1696">
          <cell r="E1696" t="str">
            <v>AEOPM9113J</v>
          </cell>
        </row>
        <row r="1697">
          <cell r="E1697" t="str">
            <v>GKIPM7704R</v>
          </cell>
        </row>
        <row r="1698">
          <cell r="E1698" t="str">
            <v>GCKPM7874Q</v>
          </cell>
        </row>
        <row r="1699">
          <cell r="E1699" t="str">
            <v>GCKPM7909E</v>
          </cell>
        </row>
        <row r="1700">
          <cell r="E1700" t="str">
            <v>GADPM9901F</v>
          </cell>
        </row>
        <row r="1701">
          <cell r="E1701" t="str">
            <v>CYXPP9511N</v>
          </cell>
        </row>
        <row r="1702">
          <cell r="E1702" t="str">
            <v>GGRPS3468H</v>
          </cell>
        </row>
        <row r="1703">
          <cell r="E1703" t="str">
            <v>DOBPM8557J</v>
          </cell>
        </row>
        <row r="1704">
          <cell r="E1704" t="str">
            <v>BMRPS3723E</v>
          </cell>
        </row>
        <row r="1705">
          <cell r="E1705" t="str">
            <v>GBCPS8333D</v>
          </cell>
        </row>
        <row r="1706">
          <cell r="E1706" t="str">
            <v>EDSPP8018Q</v>
          </cell>
        </row>
        <row r="1707">
          <cell r="E1707" t="str">
            <v>BMRPS3723E</v>
          </cell>
        </row>
        <row r="1708">
          <cell r="E1708" t="str">
            <v>GBCPS8333D</v>
          </cell>
        </row>
        <row r="1709">
          <cell r="E1709" t="str">
            <v>BGQPG0189P</v>
          </cell>
        </row>
        <row r="1710">
          <cell r="E1710" t="str">
            <v>AAACC6233A</v>
          </cell>
        </row>
        <row r="1711">
          <cell r="E1711" t="str">
            <v>CNPPK4912B</v>
          </cell>
        </row>
        <row r="1712">
          <cell r="E1712" t="str">
            <v>AETPV1279H</v>
          </cell>
        </row>
        <row r="1713">
          <cell r="E1713" t="str">
            <v>BJFPM3782A</v>
          </cell>
        </row>
        <row r="1714">
          <cell r="E1714" t="str">
            <v>FJUPM2617D</v>
          </cell>
        </row>
        <row r="1715">
          <cell r="E1715" t="str">
            <v>BMRPS3723E</v>
          </cell>
        </row>
        <row r="1716">
          <cell r="E1716" t="str">
            <v>GBCPS8333D</v>
          </cell>
        </row>
        <row r="1717">
          <cell r="E1717" t="str">
            <v>AQYPP6269Q</v>
          </cell>
        </row>
        <row r="1718">
          <cell r="E1718" t="str">
            <v>AWHPM0177F</v>
          </cell>
        </row>
        <row r="1719">
          <cell r="E1719" t="str">
            <v>ASUPV0474B</v>
          </cell>
        </row>
        <row r="1720">
          <cell r="E1720" t="str">
            <v>CBCPP0069D</v>
          </cell>
        </row>
        <row r="1721">
          <cell r="E1721" t="str">
            <v>COEPM3863F</v>
          </cell>
        </row>
        <row r="1722">
          <cell r="E1722" t="str">
            <v>APGPD9139Q</v>
          </cell>
        </row>
        <row r="1723">
          <cell r="E1723" t="str">
            <v>CICPD8911M</v>
          </cell>
        </row>
        <row r="1724">
          <cell r="E1724" t="str">
            <v>AATPD0607P</v>
          </cell>
        </row>
        <row r="1725">
          <cell r="E1725" t="str">
            <v>ACIPT2769F</v>
          </cell>
        </row>
        <row r="1726">
          <cell r="E1726" t="str">
            <v>CNPPK4912B</v>
          </cell>
        </row>
        <row r="1727">
          <cell r="E1727" t="str">
            <v>BOVPV7878B</v>
          </cell>
        </row>
        <row r="1728">
          <cell r="E1728" t="str">
            <v>AQNPM5173B</v>
          </cell>
        </row>
        <row r="1729">
          <cell r="E1729" t="str">
            <v>BGBPM7834G</v>
          </cell>
        </row>
        <row r="1730">
          <cell r="E1730" t="str">
            <v>CMMPM3584M</v>
          </cell>
        </row>
        <row r="1731">
          <cell r="E1731" t="str">
            <v>ATUPK7059A</v>
          </cell>
        </row>
        <row r="1732">
          <cell r="E1732" t="str">
            <v>ATUPK7060M</v>
          </cell>
        </row>
        <row r="1733">
          <cell r="E1733" t="str">
            <v>ECHPK0520A</v>
          </cell>
        </row>
        <row r="1734">
          <cell r="E1734" t="str">
            <v>DEHPK4543G</v>
          </cell>
        </row>
        <row r="1735">
          <cell r="E1735" t="str">
            <v>CILPP2291K</v>
          </cell>
        </row>
        <row r="1736">
          <cell r="E1736" t="str">
            <v>EPBPK9094A</v>
          </cell>
        </row>
        <row r="1737">
          <cell r="E1737" t="str">
            <v>AQEPM1733E</v>
          </cell>
        </row>
        <row r="1738">
          <cell r="E1738" t="str">
            <v>BLZPM4099N</v>
          </cell>
        </row>
        <row r="1739">
          <cell r="E1739" t="str">
            <v>DHOPM0685K</v>
          </cell>
        </row>
        <row r="1740">
          <cell r="E1740" t="str">
            <v>EDSPP8018Q</v>
          </cell>
        </row>
        <row r="1741">
          <cell r="E1741" t="str">
            <v>ASQPD4797H</v>
          </cell>
        </row>
        <row r="1742">
          <cell r="E1742" t="str">
            <v>AQYPP6269Q</v>
          </cell>
        </row>
        <row r="1743">
          <cell r="E1743" t="str">
            <v>CJKPP0435K</v>
          </cell>
        </row>
        <row r="1745">
          <cell r="E1745" t="str">
            <v>EKPPS4823G</v>
          </cell>
        </row>
        <row r="1746">
          <cell r="E1746" t="str">
            <v>GRTPM9263F</v>
          </cell>
        </row>
        <row r="1747">
          <cell r="E1747" t="str">
            <v>EPSPM5279G</v>
          </cell>
        </row>
        <row r="1748">
          <cell r="E1748" t="str">
            <v>AQYPP6269Q</v>
          </cell>
        </row>
        <row r="1749">
          <cell r="E1749" t="str">
            <v>LEAPS8201J</v>
          </cell>
        </row>
        <row r="1750">
          <cell r="E1750" t="str">
            <v>BDDPM7126E</v>
          </cell>
        </row>
        <row r="1751">
          <cell r="E1751" t="str">
            <v>CVCPP2497P</v>
          </cell>
        </row>
        <row r="1752">
          <cell r="E1752" t="str">
            <v>CVCPP2492J</v>
          </cell>
        </row>
        <row r="1753">
          <cell r="E1753" t="str">
            <v>DDPPP1631F</v>
          </cell>
        </row>
        <row r="1754">
          <cell r="E1754" t="str">
            <v>ALPPP7334J</v>
          </cell>
        </row>
        <row r="1755">
          <cell r="E1755" t="str">
            <v>BOVPV7878B</v>
          </cell>
        </row>
        <row r="1756">
          <cell r="E1756" t="str">
            <v>CVZPS8137A</v>
          </cell>
        </row>
        <row r="1757">
          <cell r="E1757" t="str">
            <v>AQYPP6269Q</v>
          </cell>
        </row>
        <row r="1758">
          <cell r="E1758" t="str">
            <v>CJKPP0435K</v>
          </cell>
        </row>
        <row r="1759">
          <cell r="E1759" t="str">
            <v>AJEPP6333L</v>
          </cell>
        </row>
        <row r="1760">
          <cell r="E1760" t="str">
            <v>BLIPP7781D</v>
          </cell>
        </row>
        <row r="1761">
          <cell r="E1761" t="str">
            <v>COEPM3863F</v>
          </cell>
        </row>
        <row r="1762">
          <cell r="E1762" t="str">
            <v>EEBPM0713K</v>
          </cell>
        </row>
        <row r="1763">
          <cell r="E1763" t="str">
            <v>CTYPM2995P</v>
          </cell>
        </row>
        <row r="1764">
          <cell r="E1764" t="str">
            <v>CKPPM1960A</v>
          </cell>
        </row>
        <row r="1765">
          <cell r="E1765" t="str">
            <v>AQYPP6269Q</v>
          </cell>
        </row>
        <row r="1766">
          <cell r="E1766" t="str">
            <v>CJKPP0435K</v>
          </cell>
        </row>
        <row r="1767">
          <cell r="E1767" t="str">
            <v>BLUPM7048C</v>
          </cell>
        </row>
        <row r="1768">
          <cell r="E1768" t="str">
            <v>CVZPS8137A</v>
          </cell>
        </row>
        <row r="1769">
          <cell r="E1769" t="str">
            <v>AQYPP6269Q</v>
          </cell>
        </row>
        <row r="1770">
          <cell r="E1770" t="str">
            <v>CJKPP0435K</v>
          </cell>
        </row>
        <row r="1771">
          <cell r="E1771" t="str">
            <v>LEAPS8201J</v>
          </cell>
        </row>
        <row r="1772">
          <cell r="E1772" t="str">
            <v>BOVPV7878B</v>
          </cell>
        </row>
        <row r="1773">
          <cell r="E1773" t="str">
            <v>AQEPM1733E</v>
          </cell>
        </row>
        <row r="1774">
          <cell r="E1774" t="str">
            <v>BLZPM4099N</v>
          </cell>
        </row>
        <row r="1775">
          <cell r="E1775" t="str">
            <v>DHOPM0685K</v>
          </cell>
        </row>
        <row r="1776">
          <cell r="E1776" t="str">
            <v>CVZPS8137A</v>
          </cell>
        </row>
        <row r="1777">
          <cell r="E1777" t="str">
            <v>GGRPS3468H</v>
          </cell>
        </row>
        <row r="1778">
          <cell r="E1778" t="str">
            <v>AWVPM8396E</v>
          </cell>
        </row>
        <row r="1779">
          <cell r="E1779" t="str">
            <v>BOVPV7878B</v>
          </cell>
        </row>
        <row r="1780">
          <cell r="E1780" t="str">
            <v>BASPS9700E</v>
          </cell>
        </row>
        <row r="1781">
          <cell r="E1781" t="str">
            <v>DXVPP1114F</v>
          </cell>
        </row>
        <row r="1782">
          <cell r="E1782" t="str">
            <v>BJFPM3782A</v>
          </cell>
        </row>
        <row r="1783">
          <cell r="E1783" t="str">
            <v>FJUPM2617D</v>
          </cell>
        </row>
        <row r="1784">
          <cell r="E1784" t="str">
            <v>FSZPM4268N</v>
          </cell>
        </row>
        <row r="1785">
          <cell r="E1785" t="str">
            <v>CVSPM1216R</v>
          </cell>
        </row>
        <row r="1786">
          <cell r="E1786" t="str">
            <v>ANVPM7520K</v>
          </cell>
        </row>
        <row r="1787">
          <cell r="E1787" t="str">
            <v>BRVPM1719H</v>
          </cell>
        </row>
        <row r="1788">
          <cell r="E1788" t="str">
            <v>DXVPP1114F</v>
          </cell>
        </row>
        <row r="1789">
          <cell r="E1789" t="str">
            <v>ASLPM7030M</v>
          </cell>
        </row>
        <row r="1790">
          <cell r="E1790" t="str">
            <v>CYXPP9511N</v>
          </cell>
        </row>
        <row r="1791">
          <cell r="E1791" t="str">
            <v>BDDPM7126E</v>
          </cell>
        </row>
        <row r="1792">
          <cell r="E1792" t="str">
            <v>ESIPP0416F</v>
          </cell>
        </row>
        <row r="1793">
          <cell r="E1793" t="str">
            <v>BRRPN7103C</v>
          </cell>
        </row>
        <row r="1794">
          <cell r="E1794" t="str">
            <v>APGPD9139Q</v>
          </cell>
        </row>
        <row r="1795">
          <cell r="E1795" t="str">
            <v>CICPD8911M</v>
          </cell>
        </row>
        <row r="1796">
          <cell r="E1796" t="str">
            <v>AATPD0607P</v>
          </cell>
        </row>
        <row r="1797">
          <cell r="E1797" t="str">
            <v>ATUPK7059A</v>
          </cell>
        </row>
        <row r="1798">
          <cell r="E1798" t="str">
            <v>ATUPK7060M</v>
          </cell>
        </row>
        <row r="1799">
          <cell r="E1799" t="str">
            <v>DEHPK4543G</v>
          </cell>
        </row>
        <row r="1800">
          <cell r="E1800" t="str">
            <v>EPBPK9094A</v>
          </cell>
        </row>
        <row r="1801">
          <cell r="E1801" t="str">
            <v>GRTPM9263F</v>
          </cell>
        </row>
        <row r="1802">
          <cell r="E1802" t="str">
            <v>EKPPS4823G</v>
          </cell>
        </row>
        <row r="1803">
          <cell r="E1803" t="str">
            <v>EPSPM5279G</v>
          </cell>
        </row>
        <row r="1804">
          <cell r="E1804" t="str">
            <v>DFYPS5782D</v>
          </cell>
        </row>
        <row r="1805">
          <cell r="E1805" t="str">
            <v>MPIPS7692F</v>
          </cell>
        </row>
        <row r="1806">
          <cell r="E1806" t="str">
            <v>CVZPS8137A</v>
          </cell>
        </row>
        <row r="1807">
          <cell r="E1807" t="str">
            <v>FEXPK6451P</v>
          </cell>
        </row>
        <row r="1808">
          <cell r="E1808" t="str">
            <v>IDPPK2405D</v>
          </cell>
        </row>
        <row r="1809">
          <cell r="E1809" t="str">
            <v>AGVPS7118N</v>
          </cell>
        </row>
        <row r="1810">
          <cell r="E1810" t="str">
            <v>BGMPL6949L</v>
          </cell>
        </row>
        <row r="1811">
          <cell r="E1811" t="str">
            <v>FDAPS4614A</v>
          </cell>
        </row>
        <row r="1812">
          <cell r="E1812" t="str">
            <v>BCHPM4625F</v>
          </cell>
        </row>
        <row r="1813">
          <cell r="E1813" t="str">
            <v>DGQPM4392J</v>
          </cell>
        </row>
        <row r="1814">
          <cell r="E1814" t="str">
            <v>DJEPM9645D</v>
          </cell>
        </row>
        <row r="1815">
          <cell r="E1815" t="str">
            <v>CNYPM6786Q</v>
          </cell>
        </row>
        <row r="1816">
          <cell r="E1816" t="str">
            <v>AWVPM8396E</v>
          </cell>
        </row>
        <row r="1817">
          <cell r="E1817" t="str">
            <v>FIFPP2974G</v>
          </cell>
        </row>
        <row r="1818">
          <cell r="E1818" t="str">
            <v>CVPPP5634R</v>
          </cell>
        </row>
        <row r="1819">
          <cell r="E1819" t="str">
            <v>CWQPP0688B</v>
          </cell>
        </row>
        <row r="1820">
          <cell r="E1820" t="str">
            <v>BZVPR9507E</v>
          </cell>
        </row>
        <row r="1821">
          <cell r="E1821" t="str">
            <v>AREPG5778N</v>
          </cell>
        </row>
        <row r="1822">
          <cell r="E1822" t="str">
            <v>AOHPL7262E</v>
          </cell>
        </row>
        <row r="1823">
          <cell r="E1823" t="str">
            <v>BDNPL4462J</v>
          </cell>
        </row>
        <row r="1824">
          <cell r="E1824" t="str">
            <v>BJAPL3069E</v>
          </cell>
        </row>
        <row r="1825">
          <cell r="E1825" t="str">
            <v>DZOPM2564M</v>
          </cell>
        </row>
        <row r="1826">
          <cell r="E1826" t="str">
            <v>GADPM9901F</v>
          </cell>
        </row>
        <row r="1827">
          <cell r="E1827" t="str">
            <v>GQOPM8815B</v>
          </cell>
        </row>
        <row r="1828">
          <cell r="E1828" t="str">
            <v>BICPC3121R</v>
          </cell>
        </row>
        <row r="1829">
          <cell r="E1829" t="str">
            <v>AAACC6233A</v>
          </cell>
        </row>
        <row r="1830">
          <cell r="E1830" t="str">
            <v>BGQPG0189P</v>
          </cell>
        </row>
        <row r="1831">
          <cell r="E1831" t="str">
            <v>BMRPS3723E</v>
          </cell>
        </row>
        <row r="1832">
          <cell r="E1832" t="str">
            <v>GBCPS8333D</v>
          </cell>
        </row>
        <row r="1833">
          <cell r="E1833" t="str">
            <v>COEPM3863F</v>
          </cell>
        </row>
        <row r="1834">
          <cell r="E1834" t="str">
            <v>BJFPM3782A</v>
          </cell>
        </row>
        <row r="1835">
          <cell r="E1835" t="str">
            <v>CVSPM1216R</v>
          </cell>
        </row>
        <row r="1836">
          <cell r="E1836" t="str">
            <v>BOVPV7878B</v>
          </cell>
        </row>
        <row r="1837">
          <cell r="E1837" t="str">
            <v>FJUPM2617D</v>
          </cell>
        </row>
        <row r="1838">
          <cell r="E1838" t="str">
            <v>BOVPV7878B</v>
          </cell>
        </row>
        <row r="1839">
          <cell r="E1839" t="str">
            <v>CVZPS8137A</v>
          </cell>
        </row>
        <row r="1840">
          <cell r="E1840" t="str">
            <v>BMRPS3723E</v>
          </cell>
        </row>
        <row r="1841">
          <cell r="E1841" t="str">
            <v>GBCPS8333D</v>
          </cell>
        </row>
        <row r="1842">
          <cell r="E1842" t="str">
            <v>DXVPP1114F</v>
          </cell>
        </row>
        <row r="1843">
          <cell r="E1843" t="str">
            <v>EDSPP8018Q</v>
          </cell>
        </row>
        <row r="1844">
          <cell r="E1844" t="str">
            <v>BOVPV7878B</v>
          </cell>
        </row>
        <row r="1845">
          <cell r="E1845" t="str">
            <v>AQNPM5173B</v>
          </cell>
        </row>
        <row r="1846">
          <cell r="E1846" t="str">
            <v>BLUPM7048C</v>
          </cell>
        </row>
        <row r="1847">
          <cell r="E1847" t="str">
            <v>APGPD9139Q</v>
          </cell>
        </row>
        <row r="1848">
          <cell r="E1848" t="str">
            <v>CICPD8911M</v>
          </cell>
        </row>
        <row r="1849">
          <cell r="E1849" t="str">
            <v>AATPD0607P</v>
          </cell>
        </row>
        <row r="1850">
          <cell r="E1850" t="str">
            <v>LEAPS8201J</v>
          </cell>
        </row>
        <row r="1851">
          <cell r="E1851" t="str">
            <v>CVZPS8137A</v>
          </cell>
        </row>
        <row r="1852">
          <cell r="E1852" t="str">
            <v>AWVPM8396E</v>
          </cell>
        </row>
        <row r="1853">
          <cell r="E1853" t="str">
            <v>ASUPV0474B</v>
          </cell>
        </row>
        <row r="1854">
          <cell r="E1854" t="str">
            <v>CBCPP0069D</v>
          </cell>
        </row>
        <row r="1855">
          <cell r="E1855" t="str">
            <v>CVCPP2497P</v>
          </cell>
        </row>
        <row r="1856">
          <cell r="E1856" t="str">
            <v>CVCPP2492J</v>
          </cell>
        </row>
        <row r="1857">
          <cell r="E1857" t="str">
            <v>DDPPP1631F</v>
          </cell>
        </row>
        <row r="1858">
          <cell r="E1858" t="str">
            <v>ALPPP7334J</v>
          </cell>
        </row>
        <row r="1859">
          <cell r="E1859" t="str">
            <v>CKPPM1960A</v>
          </cell>
        </row>
        <row r="1860">
          <cell r="E1860" t="str">
            <v>CTYPM2995P</v>
          </cell>
        </row>
        <row r="1861">
          <cell r="E1861" t="str">
            <v>BOVPV7878B</v>
          </cell>
        </row>
        <row r="1862">
          <cell r="E1862" t="str">
            <v>EDSPP8018Q</v>
          </cell>
        </row>
        <row r="1863">
          <cell r="E1863" t="str">
            <v>ABTPS7765A</v>
          </cell>
        </row>
        <row r="1864">
          <cell r="E1864" t="str">
            <v>CFMPV9265H</v>
          </cell>
        </row>
        <row r="1865">
          <cell r="E1865" t="str">
            <v>BOVPV7878B</v>
          </cell>
        </row>
        <row r="1866">
          <cell r="E1866" t="str">
            <v>DXVPP1114F</v>
          </cell>
        </row>
        <row r="1867">
          <cell r="E1867" t="str">
            <v>CYXPP9511N</v>
          </cell>
        </row>
        <row r="1868">
          <cell r="E1868" t="str">
            <v>LYKPS0935D</v>
          </cell>
        </row>
        <row r="1869">
          <cell r="E1869" t="str">
            <v>CNPPK4912B</v>
          </cell>
        </row>
        <row r="1870">
          <cell r="E1870" t="str">
            <v>COEPM3863F</v>
          </cell>
        </row>
        <row r="1871">
          <cell r="E1871" t="str">
            <v>AWVPM8396E</v>
          </cell>
        </row>
        <row r="1872">
          <cell r="E1872" t="str">
            <v>AQNPM5173B</v>
          </cell>
        </row>
        <row r="1873">
          <cell r="E1873" t="str">
            <v>BLUPM7048C</v>
          </cell>
        </row>
        <row r="1874">
          <cell r="E1874" t="str">
            <v>BDNPL4462J</v>
          </cell>
        </row>
        <row r="1875">
          <cell r="E1875" t="str">
            <v>HDIPP7055Q</v>
          </cell>
        </row>
        <row r="1876">
          <cell r="E1876" t="str">
            <v>AVQPN9055M</v>
          </cell>
        </row>
        <row r="1877">
          <cell r="E1877" t="str">
            <v>FQRPS7881H</v>
          </cell>
        </row>
        <row r="1878">
          <cell r="E1878" t="str">
            <v>CVZPS8137A</v>
          </cell>
        </row>
        <row r="1879">
          <cell r="E1879" t="str">
            <v>MPIPS9388Q</v>
          </cell>
        </row>
        <row r="1880">
          <cell r="E1880" t="str">
            <v>DGFPS9357Q</v>
          </cell>
        </row>
        <row r="1881">
          <cell r="E1881" t="str">
            <v>APGPD9139Q</v>
          </cell>
        </row>
        <row r="1882">
          <cell r="E1882" t="str">
            <v>CICPD8911M</v>
          </cell>
        </row>
        <row r="1883">
          <cell r="E1883" t="str">
            <v>AATPD0607P</v>
          </cell>
        </row>
        <row r="1884">
          <cell r="E1884" t="str">
            <v>GGRPS3468H</v>
          </cell>
        </row>
        <row r="1885">
          <cell r="E1885" t="str">
            <v>AWVPM8396E</v>
          </cell>
        </row>
        <row r="1886">
          <cell r="E1886" t="str">
            <v>COEPM3863F</v>
          </cell>
        </row>
        <row r="1887">
          <cell r="E1887" t="str">
            <v>CWQPP0628D</v>
          </cell>
        </row>
        <row r="1888">
          <cell r="E1888" t="str">
            <v>CVZPS8137A</v>
          </cell>
        </row>
        <row r="1889">
          <cell r="E1889" t="str">
            <v>CMMPM3584M</v>
          </cell>
        </row>
        <row r="1890">
          <cell r="E1890" t="str">
            <v>FSZPM4268N</v>
          </cell>
        </row>
        <row r="1891">
          <cell r="E1891" t="str">
            <v>CDCPG3017N</v>
          </cell>
        </row>
        <row r="1892">
          <cell r="E1892" t="str">
            <v>ESIPP0416F</v>
          </cell>
        </row>
        <row r="1893">
          <cell r="E1893" t="str">
            <v>LYKPS0935D</v>
          </cell>
        </row>
        <row r="1894">
          <cell r="E1894" t="str">
            <v>QILPS4490H</v>
          </cell>
        </row>
        <row r="1895">
          <cell r="E1895" t="str">
            <v>CBCPP0069D</v>
          </cell>
        </row>
        <row r="1896">
          <cell r="E1896" t="str">
            <v>CVBPS5919L</v>
          </cell>
        </row>
        <row r="1897">
          <cell r="E1897" t="str">
            <v>FIFPP2974G</v>
          </cell>
        </row>
        <row r="1898">
          <cell r="E1898" t="str">
            <v>ALPPP7336L</v>
          </cell>
        </row>
        <row r="1899">
          <cell r="E1899" t="str">
            <v>FIFPP2930A</v>
          </cell>
        </row>
        <row r="1900">
          <cell r="E1900" t="str">
            <v>GOGPM4148D</v>
          </cell>
        </row>
        <row r="1901">
          <cell r="E1901" t="str">
            <v>CWHPM9656D</v>
          </cell>
        </row>
        <row r="1902">
          <cell r="E1902" t="str">
            <v>CKPPM1960A</v>
          </cell>
        </row>
        <row r="1903">
          <cell r="E1903" t="str">
            <v>CWSPP0373B</v>
          </cell>
        </row>
        <row r="1904">
          <cell r="E1904" t="str">
            <v>BGQPG0189P</v>
          </cell>
        </row>
        <row r="1905">
          <cell r="E1905" t="str">
            <v>KMLPS1297G</v>
          </cell>
        </row>
        <row r="1906">
          <cell r="E1906" t="str">
            <v>FEXPK6451P</v>
          </cell>
        </row>
        <row r="1907">
          <cell r="E1907" t="str">
            <v>CNPPK4912B</v>
          </cell>
        </row>
        <row r="1908">
          <cell r="E1908" t="str">
            <v>ANVPM7520K</v>
          </cell>
        </row>
        <row r="1909">
          <cell r="E1909" t="str">
            <v>BRVPM1719H</v>
          </cell>
        </row>
        <row r="1910">
          <cell r="E1910" t="str">
            <v>BOWPP3394D</v>
          </cell>
        </row>
        <row r="1911">
          <cell r="E1911" t="str">
            <v>ATPPC1088C</v>
          </cell>
        </row>
        <row r="1912">
          <cell r="E1912" t="str">
            <v>BYMPR1179L</v>
          </cell>
        </row>
        <row r="1913">
          <cell r="E1913" t="str">
            <v>CBTPR2618M</v>
          </cell>
        </row>
        <row r="1914">
          <cell r="E1914" t="str">
            <v>CVCPP9884J</v>
          </cell>
        </row>
        <row r="1915">
          <cell r="E1915" t="str">
            <v>CUUPM8846C</v>
          </cell>
        </row>
        <row r="1916">
          <cell r="E1916" t="str">
            <v>DFZPP8526R</v>
          </cell>
        </row>
        <row r="1917">
          <cell r="E1917" t="str">
            <v>CCRPR3624L</v>
          </cell>
        </row>
        <row r="1918">
          <cell r="E1918" t="str">
            <v>CCRPR3255B</v>
          </cell>
        </row>
        <row r="1919">
          <cell r="E1919" t="str">
            <v>CYYPM6182P</v>
          </cell>
        </row>
        <row r="1920">
          <cell r="E1920" t="str">
            <v>CTJPP8315F</v>
          </cell>
        </row>
        <row r="1921">
          <cell r="E1921" t="str">
            <v>CUIPM0916M</v>
          </cell>
        </row>
        <row r="1922">
          <cell r="E1922" t="str">
            <v>BOVPV7878B</v>
          </cell>
        </row>
        <row r="1923">
          <cell r="E1923" t="str">
            <v>BGBPM7834G</v>
          </cell>
        </row>
        <row r="1924">
          <cell r="E1924" t="str">
            <v>FJUPM2617D</v>
          </cell>
        </row>
        <row r="1925">
          <cell r="E1925" t="str">
            <v>ECCPP9153F</v>
          </cell>
        </row>
        <row r="1926">
          <cell r="E1926" t="str">
            <v>CQIPM3816Q</v>
          </cell>
        </row>
        <row r="1927">
          <cell r="E1927" t="str">
            <v>CDHPR7547D</v>
          </cell>
        </row>
        <row r="1928">
          <cell r="E1928" t="str">
            <v>AMMPV1249C</v>
          </cell>
        </row>
        <row r="1929">
          <cell r="E1929" t="str">
            <v>AGVPS7118N</v>
          </cell>
        </row>
        <row r="1930">
          <cell r="E1930" t="str">
            <v>AWVPM8396E</v>
          </cell>
        </row>
        <row r="1932">
          <cell r="E1932" t="str">
            <v>CVUPM6958A</v>
          </cell>
        </row>
        <row r="1933">
          <cell r="E1933" t="str">
            <v>CYTPM4992G</v>
          </cell>
        </row>
        <row r="1934">
          <cell r="E1934" t="str">
            <v>GBCPS8333D</v>
          </cell>
        </row>
        <row r="1935">
          <cell r="E1935" t="str">
            <v>DPOPP6212P</v>
          </cell>
        </row>
        <row r="1936">
          <cell r="E1936" t="str">
            <v>FRLPP2436N</v>
          </cell>
        </row>
        <row r="1937">
          <cell r="E1937" t="str">
            <v>CTSPP4176P</v>
          </cell>
        </row>
        <row r="1938">
          <cell r="E1938" t="str">
            <v>CISPS8167A</v>
          </cell>
        </row>
        <row r="1939">
          <cell r="E1939" t="str">
            <v>AXPPV0166N</v>
          </cell>
        </row>
        <row r="1940">
          <cell r="E1940" t="str">
            <v>BUAPK0757R</v>
          </cell>
        </row>
        <row r="1941">
          <cell r="E1941" t="str">
            <v>BOTPP4835C</v>
          </cell>
        </row>
        <row r="1942">
          <cell r="E1942" t="str">
            <v>FEAPM8426R</v>
          </cell>
        </row>
        <row r="1943">
          <cell r="E1943" t="str">
            <v>DAUPP8897R</v>
          </cell>
        </row>
        <row r="1944">
          <cell r="E1944" t="str">
            <v>CKTPC3892H</v>
          </cell>
        </row>
        <row r="1945">
          <cell r="E1945" t="str">
            <v>FKKPK1009Q</v>
          </cell>
        </row>
        <row r="1946">
          <cell r="E1946" t="str">
            <v>CEWPC7930K</v>
          </cell>
        </row>
        <row r="1947">
          <cell r="E1947" t="str">
            <v>JJZPK7334C</v>
          </cell>
        </row>
        <row r="1948">
          <cell r="E1948" t="str">
            <v>GIOPS3409B</v>
          </cell>
        </row>
        <row r="1949">
          <cell r="E1949" t="str">
            <v>CICPD8911M</v>
          </cell>
        </row>
        <row r="1950">
          <cell r="E1950" t="str">
            <v>ATUPK7059A</v>
          </cell>
        </row>
        <row r="1951">
          <cell r="E1951" t="str">
            <v>ATUPK7060M</v>
          </cell>
        </row>
        <row r="1952">
          <cell r="E1952" t="str">
            <v>ECHPK0520A</v>
          </cell>
        </row>
        <row r="1953">
          <cell r="E1953" t="str">
            <v>DEHPK4543G</v>
          </cell>
        </row>
        <row r="1954">
          <cell r="E1954" t="str">
            <v>EPBPK9094A</v>
          </cell>
        </row>
        <row r="1955">
          <cell r="E1955" t="str">
            <v>EPSPM5279G</v>
          </cell>
        </row>
        <row r="1956">
          <cell r="E1956" t="str">
            <v>DFYPS5782D</v>
          </cell>
        </row>
        <row r="1957">
          <cell r="E1957" t="str">
            <v>BICPC3121R</v>
          </cell>
        </row>
        <row r="1958">
          <cell r="E1958" t="str">
            <v>AOHPL7262E</v>
          </cell>
        </row>
        <row r="1959">
          <cell r="E1959" t="str">
            <v>BJAPL3069E</v>
          </cell>
        </row>
        <row r="1960">
          <cell r="E1960" t="str">
            <v>DZOPM2564M</v>
          </cell>
        </row>
        <row r="1961">
          <cell r="E1961" t="str">
            <v>GADPM9901F</v>
          </cell>
        </row>
        <row r="1962">
          <cell r="E1962" t="str">
            <v>GXPPK4795G</v>
          </cell>
        </row>
        <row r="1963">
          <cell r="E1963" t="str">
            <v>BMNPN8848P</v>
          </cell>
        </row>
        <row r="1964">
          <cell r="E1964" t="str">
            <v>GSAPM8516F</v>
          </cell>
        </row>
        <row r="1965">
          <cell r="E1965" t="str">
            <v>BQGPJ8162H</v>
          </cell>
        </row>
        <row r="1966">
          <cell r="E1966" t="str">
            <v>DQWPG2380C</v>
          </cell>
        </row>
        <row r="1967">
          <cell r="E1967" t="str">
            <v>CVZPS8137A</v>
          </cell>
        </row>
        <row r="1968">
          <cell r="E1968" t="str">
            <v>MPIPS7692F</v>
          </cell>
        </row>
        <row r="1969">
          <cell r="E1969" t="str">
            <v>PZBPS6996G</v>
          </cell>
        </row>
        <row r="1970">
          <cell r="E1970" t="str">
            <v>AWHPM0177F</v>
          </cell>
        </row>
        <row r="1971">
          <cell r="E1971" t="str">
            <v>IDPPK2405D</v>
          </cell>
        </row>
        <row r="1972">
          <cell r="E1972" t="str">
            <v>IKHPS8748N</v>
          </cell>
        </row>
        <row r="1973">
          <cell r="E1973" t="str">
            <v>BTOPM8426L</v>
          </cell>
        </row>
        <row r="1974">
          <cell r="E1974" t="str">
            <v>CZHPM0850L</v>
          </cell>
        </row>
        <row r="1975">
          <cell r="E1975" t="str">
            <v>BFSPY8089R</v>
          </cell>
        </row>
        <row r="1976">
          <cell r="E1976" t="str">
            <v>KNIPS5767M</v>
          </cell>
        </row>
        <row r="1977">
          <cell r="E1977" t="str">
            <v>BGMPL6949L</v>
          </cell>
        </row>
        <row r="1978">
          <cell r="E1978" t="str">
            <v>QILPS4490H</v>
          </cell>
        </row>
        <row r="1979">
          <cell r="E1979" t="str">
            <v>BCHPM4625F</v>
          </cell>
        </row>
        <row r="1980">
          <cell r="E1980" t="str">
            <v>DGQPM4392J</v>
          </cell>
        </row>
        <row r="1981">
          <cell r="E1981" t="str">
            <v>DJEPM9645D</v>
          </cell>
        </row>
        <row r="1982">
          <cell r="E1982" t="str">
            <v>GWRPM3202H</v>
          </cell>
        </row>
        <row r="1983">
          <cell r="E1983" t="str">
            <v>CNYPM6786Q</v>
          </cell>
        </row>
        <row r="1984">
          <cell r="E1984" t="str">
            <v>HWVPP5963B</v>
          </cell>
        </row>
        <row r="1985">
          <cell r="E1985" t="str">
            <v>HOYPP7872G</v>
          </cell>
        </row>
        <row r="1986">
          <cell r="E1986" t="str">
            <v>FXFPP5006N</v>
          </cell>
        </row>
        <row r="1987">
          <cell r="E1987" t="str">
            <v>GRPPP7353K</v>
          </cell>
        </row>
        <row r="1988">
          <cell r="E1988" t="str">
            <v>KBEPK2325D</v>
          </cell>
        </row>
        <row r="1989">
          <cell r="E1989" t="str">
            <v>CCFPC3592Q</v>
          </cell>
        </row>
      </sheetData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pan" refreshedDate="45588.492741435184" createdVersion="8" refreshedVersion="8" minRefreshableVersion="3" recordCount="348" xr:uid="{40C685C3-9332-4496-B9B5-A7D9449DBA78}">
  <cacheSource type="worksheet">
    <worksheetSource ref="A1:Q349" sheet="2017-18"/>
  </cacheSource>
  <cacheFields count="20">
    <cacheField name="Year" numFmtId="0">
      <sharedItems/>
    </cacheField>
    <cacheField name="Tran_x000a_No." numFmtId="0">
      <sharedItems containsSemiMixedTypes="0" containsString="0" containsNumber="1" containsInteger="1" minValue="2" maxValue="349"/>
    </cacheField>
    <cacheField name="Payment Date" numFmtId="14">
      <sharedItems containsSemiMixedTypes="0" containsNonDate="0" containsDate="1" containsString="0" minDate="2017-05-09T00:00:00" maxDate="2018-04-01T00:00:00"/>
    </cacheField>
    <cacheField name="REFERENCE" numFmtId="0">
      <sharedItems count="28">
        <s v="ASHISH VADILAL MORBIA"/>
        <s v="ASHOK VINOD THAKUR"/>
        <s v="ASHWIN P. CHANDURA"/>
        <s v="BHARAT KANTILAL MEHTA"/>
        <s v="DARSHAN JAYSHUKHBHAI MEHTA"/>
        <s v="DHAWAL K VORA"/>
        <s v="GAUTAM JAYANTILAL MEHATA"/>
        <s v="JIGNESH SANGHVI "/>
        <s v="KUNJAN MAHENDRABHAI PAREKH"/>
        <s v="MANISH DAHYALAL SHETH"/>
        <s v="MAYUR AMARCHAND MEHTA"/>
        <s v="MILAN SURYAKANT UDANI"/>
        <s v="MITESH DOSHI"/>
        <s v="MITUL MORABIA"/>
        <s v="PARESH KANTILAL MEHTA"/>
        <s v="PIYUSH DAHYALAL SHETH"/>
        <s v="PRITESH PRABHULAL VORA"/>
        <s v="PRIYANK VADILAL MEHTA"/>
        <s v="RAHUL DINESHBHAI SANGHAVI"/>
        <s v="RAHUL MAHASUKHBHAI BHADRADIYA"/>
        <s v="RAJESH SANGHVI"/>
        <s v="RAJNISH KUMAR THAKUR"/>
        <s v="ROHIT  HARILAL KHANDOR"/>
        <s v="SAIYAM MUKESH SANGHAVI"/>
        <s v="SANTOSH SHAMBHUNATH GUPTA"/>
        <s v="VIJAY JAYANTILAL SANGHAVI"/>
        <s v="VIPUL CHAMANLAL SANGHAVI"/>
        <s v="PARESH MEHTA" u="1"/>
      </sharedItems>
    </cacheField>
    <cacheField name="TRADING ADVISOR" numFmtId="0">
      <sharedItems count="30">
        <s v="ASHISH VADILAL MORBIA"/>
        <s v="ASHOK VINOD THAKUR"/>
        <s v="ASHWIN P. CHANDURA"/>
        <s v="BHARAT KANTILAL MEHTA"/>
        <s v="DARSHAN JAYSHUKHBHAI MEHTA"/>
        <s v="JAYSUKH BHIMJIBHAI MEHTA"/>
        <s v="KUMAR JAYSUKH MEHTA"/>
        <s v="DHAWAL K VORA"/>
        <s v="GAUTAM JAYANTILAL MEHATA"/>
        <s v="JIGNESH SANGHVI "/>
        <s v="KUNJAN MAHENDRABHAI PAREKH"/>
        <s v="MANISH DAHYALAL SHETH"/>
        <s v="MAYUR AMARCHAND MEHTA"/>
        <s v="MILAN SURYAKANT UDANI"/>
        <s v="MITESH DOSHI"/>
        <s v="MITUL MORABIA"/>
        <s v="PARESH KANTILAL MEHTA"/>
        <s v="PIYUSH DAHYALAL SHETH"/>
        <s v="PRITESH PRABHULAL VORA"/>
        <s v="PRIYANK VADILAL MEHTA"/>
        <s v="RAHUL DINESHBHAI SANGHAVI"/>
        <s v="RAHUL MAHASUKHBHAI BHADRADIYA"/>
        <s v="RAJESH SANGHVI"/>
        <s v="RAJNISH KUMAR THAKUR"/>
        <s v="MAHESHKUMAR HARILAL KHANDOR"/>
        <s v="SAIYAM MUKESH SANGHAVI"/>
        <s v="SANTOSH SHAMBHUNATH GUPTA"/>
        <s v="VIJAY JAYANTILAL SANGHAVI"/>
        <s v="VIPUL CHAMANLAL SANGHAVI"/>
        <s v="ROHIT  HARILAL KHANDOR" u="1"/>
      </sharedItems>
    </cacheField>
    <cacheField name="PAYEE" numFmtId="0">
      <sharedItems count="69">
        <s v="ASHISH VADILAL MORBIA"/>
        <s v="ASHOK VINOD THAKUR"/>
        <s v="ASHWIN P. CHANDURA"/>
        <s v="BHARAT KANTILAL MEHTA"/>
        <s v="DARSHAN JAYSHUKHBHAI MEHTA"/>
        <s v="JAYSUKH BHIMJIBHAI MEHTA"/>
        <s v="JIGNA JAYSUKH MEHTA"/>
        <s v="KHUSHBU DARSHAN MEHTA"/>
        <s v="KRUPA TEJASH VAN"/>
        <s v="KUMAR JAYSUKH MEHTA"/>
        <s v="RUSHABH NAVINBHAI SHAH"/>
        <s v="DHAWAL K VORA"/>
        <s v="GAUTAM JAYANTILAL MEHATA"/>
        <s v="ILABEN GAUTAM KUMAR MEHTA"/>
        <s v="JIGNESH SANGHVI "/>
        <s v="KUNJAN MAHENDRABHAI PAREKH"/>
        <s v="DIMPLE MANISH SHETH"/>
        <s v="MANISH DAHYALAL SHETH"/>
        <s v="MAYUR AMARCHAND MEHTA"/>
        <s v="MILAN SURYAKANT UDANI"/>
        <s v="HEMANGI MITESH DOSHI"/>
        <s v="MITESH JAYANTIBHAI DOSHI"/>
        <s v="MITUL MOHANLAL MORABIYA"/>
        <s v="TRUPTIBEN MITULKUMAR MORABIYA"/>
        <s v="HETALBEN BHARTABHAI MAHETA"/>
        <s v="PARESH KANTILAL MEHTA"/>
        <s v="STUTI PARESH MEHTA"/>
        <s v="PIYUSH DAHYALAL SHETH"/>
        <s v="PRAGNABEN PIYUSH SHETH"/>
        <s v="PRITESH PRABHULAL VORA"/>
        <s v="MANUBEN VADILALBHAI MEHTA"/>
        <s v="PRIYANK VADILAL MEHTA"/>
        <s v="VADILAL AMULAKHBHAI MAHETA"/>
        <s v="RAHUL DINESHBHAI SANGHAVI"/>
        <s v="DIPTI RAXITKUMAR DOSHI"/>
        <s v="JAGRUTI URVINKUMAR SHAH"/>
        <s v="JAYSHREE RAHUL BHADRADIYA"/>
        <s v="JINAL CHANDRASHEKHAR SHAH"/>
        <s v="MANISH POPATBHAI SHAH"/>
        <s v="MONICA BHAVIK SAVANI"/>
        <s v="RAHUL MAHASUKHBHAI BHADRADIYA"/>
        <s v="RESHMA MANISHKUMAR SHAH"/>
        <s v="RIMPI TEJAS SHAH"/>
        <s v="RINKAL LAXIT DOSHI"/>
        <s v="RUPAL VIRENKUMAR SHAH"/>
        <s v="SEJAL PARAS SAVANI"/>
        <s v="SONIKA PIYUSHKUMAR SHAH"/>
        <s v="TANVI KAUSHAL DOSHI"/>
        <s v="RAJESH SANGHAVI "/>
        <s v="SHILPA RAJESH SANGHVI"/>
        <s v="SHRUTI PRITESH VORA"/>
        <s v="RAJNISHKUMAR SURENDRANATH THAKUR"/>
        <s v="ARUNABEN MAHESHKUMAR KHANDOR"/>
        <s v="FENIL KHANDOR "/>
        <s v="JAYSHREEBEN ROHITKUMAR KHANDOR"/>
        <s v="MAHESHKUMAR HARILAL KHANDOR"/>
        <s v="ROHIT HARILAL KHANDOR"/>
        <s v="MUKESHKUMAR NANALAL SANGHVI"/>
        <s v="POOJA SANTOSH GUPTA"/>
        <s v="SANTOSH SHAMBHUNATH GUPTA"/>
        <s v="DHARMISTHABEN RAMESHCHANDRA MANIYAR"/>
        <s v="JAINA PRASHANTKUMAR SANGHAVI"/>
        <s v="KOMALBEN VIJAY SANGHAVI"/>
        <s v="NEETABEN JITENDRABHAI MAKWANA"/>
        <s v="PAYAL HARDIK MANIYAR"/>
        <s v="RAJULBEN DEEP SHAH"/>
        <s v="SUNITABEN ANILBHAI MAKWANA"/>
        <s v="VIJAY JAYANTILAL SANGHAVI"/>
        <s v="VIPUL CHAMANLAL SANGHAVI"/>
      </sharedItems>
    </cacheField>
    <cacheField name="PAN" numFmtId="0">
      <sharedItems/>
    </cacheField>
    <cacheField name="PROFESSIONAL FEES" numFmtId="43">
      <sharedItems containsSemiMixedTypes="0" containsString="0" containsNumber="1" containsInteger="1" minValue="1250" maxValue="485000"/>
    </cacheField>
    <cacheField name="OUT OF POCKET" numFmtId="43">
      <sharedItems containsSemiMixedTypes="0" containsString="0" containsNumber="1" containsInteger="1" minValue="41" maxValue="13764"/>
    </cacheField>
    <cacheField name="TOTAL AMOUNT" numFmtId="43">
      <sharedItems containsSemiMixedTypes="0" containsString="0" containsNumber="1" containsInteger="1" minValue="1291" maxValue="498764"/>
    </cacheField>
    <cacheField name="TDS Surcharge Cess" numFmtId="43">
      <sharedItems containsSemiMixedTypes="0" containsString="0" containsNumber="1" containsInteger="1" minValue="129" maxValue="49876"/>
    </cacheField>
    <cacheField name="Reason" numFmtId="0">
      <sharedItems containsNonDate="0" containsString="0" containsBlank="1"/>
    </cacheField>
    <cacheField name="Challan_x000a_No." numFmtId="0">
      <sharedItems/>
    </cacheField>
    <cacheField name="Date on which the professional service rendered" numFmtId="0">
      <sharedItems/>
    </cacheField>
    <cacheField name="Nature of service received by you that increased your revenue" numFmtId="0">
      <sharedItems/>
    </cacheField>
    <cacheField name="Invoice Date" numFmtId="14">
      <sharedItems containsSemiMixedTypes="0" containsNonDate="0" containsDate="1" containsString="0" minDate="2017-04-28T00:00:00" maxDate="2018-04-01T00:00:00" count="24">
        <d v="2017-11-21T00:00:00"/>
        <d v="2018-03-31T00:00:00"/>
        <d v="2018-02-17T00:00:00"/>
        <d v="2018-01-29T00:00:00"/>
        <d v="2017-10-19T00:00:00"/>
        <d v="2017-08-23T00:00:00"/>
        <d v="2017-12-22T00:00:00"/>
        <d v="2017-09-21T00:00:00"/>
        <d v="2017-05-18T00:00:00"/>
        <d v="2017-07-24T00:00:00"/>
        <d v="2017-04-28T00:00:00"/>
        <d v="2017-06-16T00:00:00"/>
        <d v="2017-07-08T00:00:00"/>
        <d v="2017-06-02T00:00:00"/>
        <d v="2017-09-30T00:00:00"/>
        <d v="2017-10-30T00:00:00"/>
        <d v="2017-09-04T00:00:00"/>
        <d v="2017-08-15T00:00:00"/>
        <d v="2017-09-23T00:00:00"/>
        <d v="2017-05-04T00:00:00"/>
        <d v="2017-11-04T00:00:00"/>
        <d v="2017-12-06T00:00:00"/>
        <d v="2017-05-08T00:00:00"/>
        <d v="2017-08-28T00:00:00"/>
      </sharedItems>
      <fieldGroup par="19"/>
    </cacheField>
    <cacheField name="Credit Days" numFmtId="0">
      <sharedItems containsSemiMixedTypes="0" containsString="0" containsNumber="1" containsInteger="1" minValue="0" maxValue="14"/>
    </cacheField>
    <cacheField name="Months (Invoice Date)" numFmtId="0" databaseField="0">
      <fieldGroup base="15">
        <rangePr groupBy="months" startDate="2017-04-28T00:00:00" endDate="2018-04-01T00:00:00"/>
        <groupItems count="14">
          <s v="&lt;28/04/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4/2018"/>
        </groupItems>
      </fieldGroup>
    </cacheField>
    <cacheField name="Quarters (Invoice Date)" numFmtId="0" databaseField="0">
      <fieldGroup base="15">
        <rangePr groupBy="quarters" startDate="2017-04-28T00:00:00" endDate="2018-04-01T00:00:00"/>
        <groupItems count="6">
          <s v="&lt;28/04/2017"/>
          <s v="Qtr1"/>
          <s v="Qtr2"/>
          <s v="Qtr3"/>
          <s v="Qtr4"/>
          <s v="&gt;01/04/2018"/>
        </groupItems>
      </fieldGroup>
    </cacheField>
    <cacheField name="Years (Invoice Date)" numFmtId="0" databaseField="0">
      <fieldGroup base="15">
        <rangePr groupBy="years" startDate="2017-04-28T00:00:00" endDate="2018-04-01T00:00:00"/>
        <groupItems count="4">
          <s v="&lt;28/04/2017"/>
          <s v="2017"/>
          <s v="2018"/>
          <s v="&gt;01/04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pan" refreshedDate="45588.51478888889" createdVersion="8" refreshedVersion="8" minRefreshableVersion="3" recordCount="400" xr:uid="{F884D553-9AD6-4572-8E32-06AFDAC597D1}">
  <cacheSource type="worksheet">
    <worksheetSource ref="A1:Q401" sheet="2018-19"/>
  </cacheSource>
  <cacheFields count="20">
    <cacheField name="Year" numFmtId="0">
      <sharedItems/>
    </cacheField>
    <cacheField name="Tran_x000a_No." numFmtId="0">
      <sharedItems containsSemiMixedTypes="0" containsString="0" containsNumber="1" containsInteger="1" minValue="2" maxValue="401"/>
    </cacheField>
    <cacheField name="Payment Date" numFmtId="14">
      <sharedItems containsSemiMixedTypes="0" containsNonDate="0" containsDate="1" containsString="0" minDate="2018-05-07T00:00:00" maxDate="2019-04-01T00:00:00"/>
    </cacheField>
    <cacheField name="REFERENCE" numFmtId="0">
      <sharedItems/>
    </cacheField>
    <cacheField name="TRADING ADVISOR" numFmtId="0">
      <sharedItems count="38">
        <s v="ASHISH VADILAL MORBIA"/>
        <s v="MITESH MANILALBHAI THACKER"/>
        <s v="ASHOK VINOD THAKUR"/>
        <s v="ASHWIN P. CHANDURA"/>
        <s v="BHARAT KANTILAL MEHTA"/>
        <s v="DARSHAN JAYSHUKHBHAI MEHTA"/>
        <s v="JAYSUKH BHIMJIBHAI MEHTA"/>
        <s v="KUMAR JAYSUKH MEHTA"/>
        <s v="DEVANSH RASHIKBHAI SHETH"/>
        <s v="DHAWAL K VORA"/>
        <s v="GAUTAM JAYANTILAL MEHATA"/>
        <s v="JIGNESH SANGHVI "/>
        <s v="KAUSHIK JAVERLAL SANGHVI"/>
        <s v="KIRTI VANECHAND MEHTA"/>
        <s v="KUNJAN MAHENDRABHAI PAREKH"/>
        <s v="MANISH DAHYALAL SHETH"/>
        <s v="MAYUR AMARCHAND MEHTA"/>
        <s v="MILAN SURYAKANT UDANI"/>
        <s v="MITESH DOSHI"/>
        <s v="MITUL MORABIA"/>
        <s v="NIKUNJKUMAR MAHENDRAKUMAR MEHTA"/>
        <s v="PARESH KANTILAL MEHTA"/>
        <s v="PIYUSH DAHYALAL SHETH"/>
        <s v="PRITESH PRABHULAL VORA"/>
        <s v="PRIYANK VADILAL MEHTA"/>
        <s v="RAJESH SANGHVI"/>
        <s v="RAJNISH KUMAR THAKUR"/>
        <s v="ROHIT  HARILAL KHANDOR"/>
        <s v="SAIYAM MUKESH SANGHAVI"/>
        <s v="SAMEER LALJIBHAI KHANDOR"/>
        <s v="SANTOSH SHAMBHUNATH GUPTA"/>
        <s v="DIPAK MOHAN PATWA"/>
        <s v="VIJAY JAYANTILAL SANGHAVI"/>
        <s v="JIGAR NAVINBHAI PATWA"/>
        <s v="NENSY RUSHABH SHAH"/>
        <s v="VIPUL CHAMANLAL SANGHAVI"/>
        <s v="YASH BHARATBHAI LODARIA"/>
        <s v="YOGESHKUMAR RAMNIKLAL SHAH"/>
      </sharedItems>
    </cacheField>
    <cacheField name="PAYEE" numFmtId="0">
      <sharedItems count="68">
        <s v="ASHISH VADILAL MORBIA"/>
        <s v="HETVI PRAKASH PAREKH"/>
        <s v="KARUNA ASHISH MORBIA"/>
        <s v="MITESH MANILALBHAI THACKER"/>
        <s v="RINKAL NAYANBHAI MORBIA"/>
        <s v="USHMA DARSHAN KHANDOL"/>
        <s v="ASHOK VINOD THAKUR"/>
        <s v="ASHWIN P. CHANDURA"/>
        <s v="BINA ASHWIN CHANDURA"/>
        <s v="BHARAT KANTILAL MEHTA"/>
        <s v="DARSHAN JAYSHUKHBHAI MEHTA"/>
        <s v="HARSHITA RAJNIKANT VORA"/>
        <s v="JAYSUKH BHIMJIBHAI MEHTA"/>
        <s v="JIGNA JAYSUKH MEHTA"/>
        <s v="JYOSHNA PRAKASH SHAH"/>
        <s v="KHUSHBU DARSHAN MEHTA"/>
        <s v="KRUPA TEJAS VAN"/>
        <s v="KUMAR JAYSUKH MEHTA"/>
        <s v="RITA PRAKASH FOFANI"/>
        <s v="DEVANSH RASHIKBHAI SHETH"/>
        <s v="DHAWAL K VORA"/>
        <s v="GAUTAM JAYANTILAL MEHATA"/>
        <s v="ILABEN GAUTAM KUMAR MEHTA"/>
        <s v="JIGNESH SANGHVI "/>
        <s v="KAUSHIK JAVERLAL SANGHVI"/>
        <s v="KIRTI VANECHAND MEHTA"/>
        <s v="KUNJAN MAHENDRABHAI PAREKH"/>
        <s v="DIMPLE MANISH SHETH"/>
        <s v="MANISH DAHYALAL SHETH"/>
        <s v="MAYUR AMARCHAND MEHTA"/>
        <s v="MILAN SURYAKANT UDANI"/>
        <s v="HEMANGI MITESH DOSHI"/>
        <s v="MITESH JAYANTIBHAI DOSHI"/>
        <s v="MITUL MOHANLAL MORABIYA"/>
        <s v="TRUPTIBEN MITULKUMAR MORABIYA"/>
        <s v="NIKUNJKUMAR MAHENDRAKUMAR MEHTA"/>
        <s v="HETALBEN BHARTABHAI MAHETA"/>
        <s v="PARESH KANTILAL MEHTA"/>
        <s v="STUTI PARESH MEHTA"/>
        <s v="PIYUSH DAHYALAL SHETH"/>
        <s v="PRAGNABEN PIYUSH SHETH"/>
        <s v="PRITESH PRABHULAL VORA"/>
        <s v="MANUBEN VADILALBHAI MEHTA"/>
        <s v="PRIYANK VADILAL MEHTA"/>
        <s v="VADILAL AMULAKHBHAI MAHETA"/>
        <s v="RAJESH SANGHAVI "/>
        <s v="SHILPA RAJESH SANGHVI"/>
        <s v="SHRUTI PRITESH VORA"/>
        <s v="RAJNISH KUMAR THAKUR"/>
        <s v="ARUNABEN MAHESHKUMAR KHANDOR"/>
        <s v="JAYSHREEBEN ROHITKUMAR KHANDOR"/>
        <s v="MAHESHKUMAR HARILAL KHANDOR"/>
        <s v="ROHIT HARILAL KHANDOR"/>
        <s v="MUKESHKUMAR NANALAL SANGHVI"/>
        <s v="SAMEER LALJIBHAI KHANDOR"/>
        <s v="POOJA SANTOSH GUPTA"/>
        <s v="SANTOSH SHAMBHUNATH GUPTA"/>
        <s v="CHANDRIKA JAYENDRA PATWA"/>
        <s v="DIPAK MOHAN PATWA"/>
        <s v="JAINA PRASHANTKUMAR SANGHAVI"/>
        <s v="JIGAR NAVINBHAI PATWA"/>
        <s v="KOMALBEN VIJAY SANGHAVI"/>
        <s v="NENSY RUSHABH SHAH"/>
        <s v="PAYAL HARDIK MANIYAR"/>
        <s v="VIJAY JAYANTILAL SANGHAVI"/>
        <s v="VIPUL CHAMANLAL SANGHAVI"/>
        <s v="YASH BHARATBHAI LODARIYA"/>
        <s v="YOGESHKUMAR RAMNIKLAL SHAH"/>
      </sharedItems>
    </cacheField>
    <cacheField name="PAN" numFmtId="0">
      <sharedItems count="68">
        <s v="AQEPM1733E"/>
        <s v="ENEPP0629F"/>
        <s v="BLZPM4099N"/>
        <s v="ACIPT2769F"/>
        <s v="DHOPM0685K"/>
        <s v="AKMPK8523A"/>
        <s v="AHIPT0853H"/>
        <s v="AIBPC2244H"/>
        <s v="ASEPC6105E"/>
        <s v="CNYPM6786Q"/>
        <s v="ATYPM1144L"/>
        <s v="AYCPV4912E"/>
        <s v="ALYPM9000B"/>
        <s v="AZPPM4049R"/>
        <s v="DNQPS8987E"/>
        <s v="DPPPK9998G"/>
        <s v="AMZPV8765C"/>
        <s v="CFEPM3263G"/>
        <s v="ABBPF2750Q"/>
        <s v="JEMPS5401G"/>
        <s v="ALOPV4924B"/>
        <s v="ANVPM7520K"/>
        <s v="BRVPM1719H"/>
        <s v="BBEPS9472G"/>
        <s v="AVQPS5445L"/>
        <s v="ADCPM6013E"/>
        <s v="DXVPP1114F"/>
        <s v="DEQPS9082P"/>
        <s v="BRUPS2102P"/>
        <s v="AKZPM7517P"/>
        <s v="AAAPU3763E"/>
        <s v="CICPD8911M"/>
        <s v="APGPD9139Q"/>
        <s v="AWVPM8396E"/>
        <s v="CUIPM0916M"/>
        <s v="BDDPM7126E"/>
        <s v="DJEPM9645D"/>
        <s v="BCHPM4625F"/>
        <s v="DGQPM4392J"/>
        <s v="BMRPS3723E"/>
        <s v="GBCPS8333D"/>
        <s v="AGIPV6074H"/>
        <s v="CMMPM3584M"/>
        <s v="BJFPM3782A"/>
        <s v="BGBPM7834G"/>
        <s v="AZJPS0827R"/>
        <s v="CBTPS7039H"/>
        <s v="BDRPV2680N"/>
        <s v="AEQPT4039J"/>
        <s v="ECHPK0520A"/>
        <s v="DEHPK4543G"/>
        <s v="ATUPK7060M"/>
        <s v="ATUPK7059A"/>
        <s v="AGVPS7118N"/>
        <s v="AQXPK8198G"/>
        <s v="BYNPG4697P"/>
        <s v="AJZPG5193Q"/>
        <s v="BZIPP9780L"/>
        <s v="ARFPP0001Q"/>
        <s v="FDAPS4614A"/>
        <s v="BELPP5172A"/>
        <s v="AREPG5778N"/>
        <s v="AXLPD6210B"/>
        <s v="APMPV7390H"/>
        <s v="BSXPS6866G"/>
        <s v="AZDPS4821M"/>
        <s v="AOHPL7262E"/>
        <s v="CVZPS8137A"/>
      </sharedItems>
    </cacheField>
    <cacheField name="PROFESSIONAL FEES" numFmtId="43">
      <sharedItems containsSemiMixedTypes="0" containsString="0" containsNumber="1" containsInteger="1" minValue="17" maxValue="750000"/>
    </cacheField>
    <cacheField name="OUT OF POCKET" numFmtId="164">
      <sharedItems containsSemiMixedTypes="0" containsString="0" containsNumber="1" containsInteger="1" minValue="0" maxValue="21619"/>
    </cacheField>
    <cacheField name="TOTAL AMOUNT" numFmtId="164">
      <sharedItems containsSemiMixedTypes="0" containsString="0" containsNumber="1" containsInteger="1" minValue="17" maxValue="771619"/>
    </cacheField>
    <cacheField name="TDS Surcharge Cess" numFmtId="43">
      <sharedItems containsSemiMixedTypes="0" containsString="0" containsNumber="1" containsInteger="1" minValue="2" maxValue="77162"/>
    </cacheField>
    <cacheField name="Reason" numFmtId="0">
      <sharedItems containsNonDate="0" containsString="0" containsBlank="1"/>
    </cacheField>
    <cacheField name="Challan_x000a_No." numFmtId="0">
      <sharedItems/>
    </cacheField>
    <cacheField name="Date on which the professional service rendered" numFmtId="0">
      <sharedItems containsBlank="1"/>
    </cacheField>
    <cacheField name="Nature of service received by you that increased your revenue" numFmtId="0">
      <sharedItems containsBlank="1"/>
    </cacheField>
    <cacheField name="Invoice Date" numFmtId="14">
      <sharedItems containsSemiMixedTypes="0" containsNonDate="0" containsDate="1" containsString="0" minDate="2018-04-28T00:00:00" maxDate="2019-04-01T00:00:00" count="20">
        <d v="2018-06-23T00:00:00"/>
        <d v="2018-05-31T00:00:00"/>
        <d v="2019-03-31T00:00:00"/>
        <d v="2019-03-20T00:00:00"/>
        <d v="2019-02-25T00:00:00"/>
        <d v="2018-09-24T00:00:00"/>
        <d v="2018-08-22T00:00:00"/>
        <d v="2018-10-24T00:00:00"/>
        <d v="2018-07-24T00:00:00"/>
        <d v="2018-12-18T00:00:00"/>
        <d v="2018-04-28T00:00:00"/>
        <d v="2019-01-26T00:00:00"/>
        <d v="2018-11-20T00:00:00"/>
        <d v="2019-02-28T00:00:00"/>
        <d v="2019-03-07T00:00:00"/>
        <d v="2019-02-19T00:00:00"/>
        <d v="2018-07-07T00:00:00"/>
        <d v="2018-06-06T00:00:00"/>
        <d v="2018-07-27T00:00:00"/>
        <d v="2018-07-31T00:00:00"/>
      </sharedItems>
      <fieldGroup par="19"/>
    </cacheField>
    <cacheField name="Credit Days" numFmtId="0">
      <sharedItems containsSemiMixedTypes="0" containsString="0" containsNumber="1" containsInteger="1" minValue="0" maxValue="15"/>
    </cacheField>
    <cacheField name="Months (Invoice Date)" numFmtId="0" databaseField="0">
      <fieldGroup base="15">
        <rangePr groupBy="months" startDate="2018-04-28T00:00:00" endDate="2019-04-01T00:00:00"/>
        <groupItems count="14">
          <s v="&lt;28/04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4/2019"/>
        </groupItems>
      </fieldGroup>
    </cacheField>
    <cacheField name="Quarters (Invoice Date)" numFmtId="0" databaseField="0">
      <fieldGroup base="15">
        <rangePr groupBy="quarters" startDate="2018-04-28T00:00:00" endDate="2019-04-01T00:00:00"/>
        <groupItems count="6">
          <s v="&lt;28/04/2018"/>
          <s v="Qtr1"/>
          <s v="Qtr2"/>
          <s v="Qtr3"/>
          <s v="Qtr4"/>
          <s v="&gt;01/04/2019"/>
        </groupItems>
      </fieldGroup>
    </cacheField>
    <cacheField name="Years (Invoice Date)" numFmtId="0" databaseField="0">
      <fieldGroup base="15">
        <rangePr groupBy="years" startDate="2018-04-28T00:00:00" endDate="2019-04-01T00:00:00"/>
        <groupItems count="4">
          <s v="&lt;28/04/2018"/>
          <s v="2018"/>
          <s v="2019"/>
          <s v="&gt;01/04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pan" refreshedDate="45588.533462037034" createdVersion="8" refreshedVersion="8" minRefreshableVersion="3" recordCount="454" xr:uid="{D600F551-099C-4630-8165-F8FBA8AD6D7D}">
  <cacheSource type="worksheet">
    <worksheetSource ref="A1:Q455" sheet="2019-20"/>
  </cacheSource>
  <cacheFields count="20">
    <cacheField name="Year" numFmtId="0">
      <sharedItems/>
    </cacheField>
    <cacheField name="Tran_x000a_No." numFmtId="0">
      <sharedItems containsSemiMixedTypes="0" containsString="0" containsNumber="1" containsInteger="1" minValue="2" maxValue="455"/>
    </cacheField>
    <cacheField name="Payment Date" numFmtId="14">
      <sharedItems containsSemiMixedTypes="0" containsNonDate="0" containsDate="1" containsString="0" minDate="2019-05-02T00:00:00" maxDate="2020-04-01T00:00:00"/>
    </cacheField>
    <cacheField name="REFERENCE" numFmtId="0">
      <sharedItems/>
    </cacheField>
    <cacheField name="TRADING ADVISOR" numFmtId="0">
      <sharedItems count="51">
        <s v="ASHISH VADILAL MORBIA"/>
        <s v="MITESH MANILALBHAI THACKER"/>
        <s v="VIPUL MOHANLAL PAREKH"/>
        <s v="KIRTI CHAMANLAL SANGHVI"/>
        <s v="ASHOK VINOD THAKUR"/>
        <s v="ASHWIN P. CHANDURA"/>
        <s v="BHARAT KANTILAL MEHTA"/>
        <s v="AKASH P LODARIA"/>
        <s v="DARSHAN JAYSHUKHBHAI MEHTA"/>
        <s v="KUMAR JAYSUKH MEHTA"/>
        <s v="JAYSUKH BHIMJIBHAI MEHTA"/>
        <s v="KIRTI SHANTILAL DOSHI"/>
        <s v="PRIYESH ANILBHAI SANGHAVI"/>
        <s v="DEVANSH RASHIKBHAI SHETH"/>
        <s v="DHIRENDRA KUMAR SINGH"/>
        <s v="GAUTAM JAYANTILAL MEHATA"/>
        <s v="JIGNESH SANGHVI "/>
        <s v="KAUSHIK JAVERLAL SANGHVI"/>
        <s v="KIRTI VANECHAND MEHTA"/>
        <s v="KUNJAN MAHENDRABHAI PAREKH"/>
        <s v="RUSHIL SEVANTILAL SANGHAVI"/>
        <s v="MILAN SURYAKANT UDANI"/>
        <s v="MITESH DOSHI"/>
        <s v="MITUL MORABIA"/>
        <s v="NIKUNJKUMAR MAHENDRAKUMAR MEHTA"/>
        <s v="PARESH KANTILAL MEHTA"/>
        <s v="PIYUSH DAHYALAL SHETH"/>
        <s v="PRIYANK VADILAL MEHTA"/>
        <s v="VADILAL AMULAKHBHAI MAHETA"/>
        <s v="RAHUL MAHASUKHBHAI BHADRADIYA"/>
        <s v="RAJESH SANGHVI"/>
        <s v="RAJNISH KUMAR THAKUR"/>
        <s v="ROHIT  HARILAL KHANDOR"/>
        <s v="ROHIT PRAVINCHAND KUBADIYA"/>
        <s v="MUKESHKUMAR NANALAL SANGHVI"/>
        <s v="SAMEER LALJIBHAI KHANDOR"/>
        <s v="SANTOSH SHAMBHUNATH GUPTA"/>
        <s v="ANKITKUMAR KISHORKUMAR PUJARA"/>
        <s v="HASMUKH LALJI SHAH"/>
        <s v="HITESH CHANDULAL VORA"/>
        <s v="VIJAY JAYANTILAL SANGHAVI"/>
        <s v="JAIYENDRA C SHAH"/>
        <s v="JITENDRA VELJIBHA MAKWANA"/>
        <s v="JITESH KANABHAI SOLANKI"/>
        <s v="MUKESHKUMAR CHAMANLAL SHAH"/>
        <s v="NENSY RUSHABH SHAH"/>
        <s v="PRASHANTKUMAR J SANGHAVI"/>
        <s v="YASH BHARATBHAI LODARIA"/>
        <s v="YOGESHKUMAR RAMNIKLAL SHAH"/>
        <s v="MANISH DAHYALAL SHETH" u="1"/>
        <s v="SAIYAM MUKESH SANGHAVI" u="1"/>
      </sharedItems>
    </cacheField>
    <cacheField name="PAYEE" numFmtId="0">
      <sharedItems count="111">
        <s v="ASHISH VADILAL MORBIA"/>
        <s v="AVNI MITESHKUMAR THACKER"/>
        <s v="BINAL VIPUL PAREKH"/>
        <s v="HETVI PRAKASH PAREKH"/>
        <s v="KARUNA ASHISH MORBIA"/>
        <s v="KIRTI CHAMANLAL SANGHVI"/>
        <s v="MITESH MANILALBHAI THACKER"/>
        <s v="RINKAL NAYANBHAI MORBIA"/>
        <s v="USHMA DARSHAN KHANDOL"/>
        <s v="VANDANA KIRTI SANGHVI"/>
        <s v="VIPUL MOHANLAL PAREKH"/>
        <s v="ASHOK VINOD THAKUR"/>
        <s v="ASHWIN P. CHANDURA"/>
        <s v="BHARAT KANTILAL MEHTA"/>
        <s v="AKASH P LODARIA"/>
        <s v="CHARMI RAJNIKANT VORA"/>
        <s v="DARSHAN JAYSHUKHBHAI MEHTA"/>
        <s v="HARSHITA KUMAR MEHTA"/>
        <s v="JAYSUKH BHIMJIBHAI MEHTA"/>
        <s v="JIGNA JAYSUKH MEHTA"/>
        <s v="JYOSHNA PRAKASH SHAH"/>
        <s v="KHUSHBU DARSHAN MEHTA"/>
        <s v="KHUSHBU RAHULKUMAR SANGHAVI"/>
        <s v="KIRTI SHANTILAL DOSHI"/>
        <s v="KRUPA TEJAS VAN"/>
        <s v="KUMAR JAYSUKH MEHTA"/>
        <s v="PRIYESH ANILBHAI SANGHAVI"/>
        <s v="SWETA JIGNESH SANGHAVI"/>
        <s v="UNNATI AKASH LODARIA"/>
        <s v="DEVANSH RASHIKBHAI SHETH"/>
        <s v="DHIRENDRA KUMAR SINGH"/>
        <s v="GAUTAM JAYANTILAL MEHATA"/>
        <s v="ILABEN GAUTAM KUMAR MEHTA"/>
        <s v="JIGNESH SANGHVI "/>
        <s v="KAUSHIK JAVERLAL SANGHVI"/>
        <s v="KIRTI VANECHAND MEHTA"/>
        <s v="KUNJAN MAHENDRABHAI PAREKH"/>
        <s v="CHIRAG VASHRAMBHAI BHUNGANI"/>
        <s v="NEETA VIKASH SAH"/>
        <s v="RUSHIL SEVANTILAL SANGHAVI"/>
        <s v="VAHIDAHMED SHEKH "/>
        <s v="VAISHALIBEN CHIRAGBHAI BHUNGANI"/>
        <s v="MILAN SURYAKANT UDANI"/>
        <s v="HEMANGI MITESH DOSHI"/>
        <s v="JAYANTILAL LADAKCHAND DOSHI"/>
        <s v="MITESH JAYANTIBHAI DOSHI"/>
        <s v="MITUL MOHANLAL MORABIYA"/>
        <s v="PRAGNA HITESH VORA"/>
        <s v="TRUPTIBEN MITULKUMAR MORABIYA"/>
        <s v="NIKUNJKUMAR MAHENDRAKUMAR MEHTA"/>
        <s v="HETALBEN BHARTABHAI MAHETA"/>
        <s v="PARESH KANTILAL MEHTA"/>
        <s v="STUTI PARESH MEHTA"/>
        <s v="PIYUSH DAHYALAL SHETH"/>
        <s v="PRAGNABEN PIYUSH SHETH"/>
        <s v="ANITABEN PRIYANK MEHTA"/>
        <s v="MANUBEN VADILALBHAI MEHTA"/>
        <s v="PRIYANK VADILAL MEHTA"/>
        <s v="URVASHIBEN PRASHANT MEHTA"/>
        <s v="VADILAL AMULAKHBHAI MAHETA"/>
        <s v="AANGI KUMARPAL KOTHARI"/>
        <s v="DESHANA RAJ SANGHAVI"/>
        <s v="HARDIK MAHASUKHBHAI BHADRADIYA"/>
        <s v="JAYSHREE RAHUL BHADRADIYA"/>
        <s v="JINAL BIPINCHANDRA KOTHARI"/>
        <s v="NANCY KUMARPAL KOTHARI"/>
        <s v="PRAKASH HARILAL SHAH"/>
        <s v="PRIYAL JIGNESH SANGHVI"/>
        <s v="RAHUL MAHASUKHBHAI BHADRADIYA"/>
        <s v="TANVI KAUSHAL DOSHI"/>
        <s v="CHANDRIKA ANIL SANGHVI"/>
        <s v="HARSHA VIPUL SANGHVI"/>
        <s v="JAYSHREE SEVANTILAL SANGHVI"/>
        <s v="RAJESH SANGHAVI "/>
        <s v="SAPNA SAMEER KHANDOR"/>
        <s v="SHILPA RAJESH SANGHVI"/>
        <s v="RAJNISH KUMAR THAKUR"/>
        <s v="ARUNABEN MAHESHKUMAR KHANDOR"/>
        <s v="JAYSHREEBEN ROHITKUMAR KHANDOR"/>
        <s v="MAHESHKUMAR HARILAL KHANDOR"/>
        <s v="ROHIT HARILAL KHANDOR"/>
        <s v="ROHIT PRAVINCHAND KUBADIYA"/>
        <s v="MUKESHKUMAR NANALAL SANGHVI"/>
        <s v="SAIYAM MUKESH SANGHAVI"/>
        <s v="KRINA LALJIBHAI KHANDOR"/>
        <s v="SAMEER LALJIBHAI KHANDOR"/>
        <s v="POOJA SANTOSH GUPTA"/>
        <s v="SANTOSH SHAMBHUNATH GUPTA"/>
        <s v="ANKITKUMAR KISHORKUMAR PUJARA"/>
        <s v="GEETABEN KISHOR PUJARA"/>
        <s v="HASMUKH LALJI SHAH"/>
        <s v="HEENA CHETAN KOTHARI"/>
        <s v="HITESH CHANDULAL VORA"/>
        <s v="JAGRUTIBEN MANOJKUMAR MAKWANA"/>
        <s v="JAINA PRASHANTKUMAR SANGHAVI"/>
        <s v="JAIYENDRA C SHAH"/>
        <s v="JIGNABEN KAUSHIK PUJARA"/>
        <s v="JITENDRA VELJIBHA MAKWANA"/>
        <s v="JITESH KANABHAI SOLANKI"/>
        <s v="KOMALBEN VIJAY SANGHAVI"/>
        <s v="MUKESHKUMAR CHAMANLAL SHAH"/>
        <s v="NEETABEN JITENDRABHAI MAKWANA"/>
        <s v="NENSY RUSHABH SHAH"/>
        <s v="PAYAL HARDIK MANIYAR"/>
        <s v="PRASHANTKUMAR J SANGHAVI"/>
        <s v="PRITI RAJESHKUMAR KOTHARI"/>
        <s v="SUNITABEN ANILBHAI MAKWANA"/>
        <s v="VIJAY JAYANTILAL SANGHAVI"/>
        <s v="YASH BHARATBHAI LODARIYA"/>
        <s v="AJITA SAGAR MEHTA"/>
        <s v="YOGESHKUMAR RAMNIKLAL SHAH"/>
      </sharedItems>
    </cacheField>
    <cacheField name="PAN" numFmtId="0">
      <sharedItems/>
    </cacheField>
    <cacheField name="PROFESSIONAL FEES" numFmtId="43">
      <sharedItems containsSemiMixedTypes="0" containsString="0" containsNumber="1" containsInteger="1" minValue="8" maxValue="1380000"/>
    </cacheField>
    <cacheField name="OUT OF POCKET" numFmtId="43">
      <sharedItems containsSemiMixedTypes="0" containsString="0" containsNumber="1" containsInteger="1" minValue="0" maxValue="44491"/>
    </cacheField>
    <cacheField name="TOTAL AMOUNT" numFmtId="43">
      <sharedItems containsSemiMixedTypes="0" containsString="0" containsNumber="1" containsInteger="1" minValue="8" maxValue="1424491"/>
    </cacheField>
    <cacheField name="TDS Surcharge Cess" numFmtId="43">
      <sharedItems containsSemiMixedTypes="0" containsString="0" containsNumber="1" containsInteger="1" minValue="1" maxValue="142449"/>
    </cacheField>
    <cacheField name="Reason" numFmtId="0">
      <sharedItems containsNonDate="0" containsString="0" containsBlank="1"/>
    </cacheField>
    <cacheField name="Challan_x000a_No." numFmtId="0">
      <sharedItems/>
    </cacheField>
    <cacheField name="Date on which the professional service rendered" numFmtId="0">
      <sharedItems/>
    </cacheField>
    <cacheField name="Nature of service received by you that increased your revenue" numFmtId="0">
      <sharedItems/>
    </cacheField>
    <cacheField name="Invoice Date" numFmtId="14">
      <sharedItems containsSemiMixedTypes="0" containsNonDate="0" containsDate="1" containsString="0" minDate="2019-04-20T00:00:00" maxDate="2020-04-01T00:00:00" count="22">
        <d v="2020-03-31T00:00:00"/>
        <d v="2019-09-20T00:00:00"/>
        <d v="2019-07-31T00:00:00"/>
        <d v="2019-11-21T00:00:00"/>
        <d v="2020-01-29T00:00:00"/>
        <d v="2019-05-25T00:00:00"/>
        <d v="2019-10-30T00:00:00"/>
        <d v="2019-04-20T00:00:00"/>
        <d v="2019-12-23T00:00:00"/>
        <d v="2019-08-21T00:00:00"/>
        <d v="2019-09-23T00:00:00"/>
        <d v="2019-06-25T00:00:00"/>
        <d v="2020-02-19T00:00:00"/>
        <d v="2019-08-28T00:00:00"/>
        <d v="2019-06-08T00:00:00"/>
        <d v="2019-07-05T00:00:00"/>
        <d v="2019-07-22T00:00:00"/>
        <d v="2019-11-07T00:00:00"/>
        <d v="2019-12-24T00:00:00"/>
        <d v="2019-07-04T00:00:00"/>
        <d v="2019-07-27T00:00:00"/>
        <d v="2020-02-13T00:00:00"/>
      </sharedItems>
      <fieldGroup par="19"/>
    </cacheField>
    <cacheField name="Credit Days" numFmtId="0">
      <sharedItems containsSemiMixedTypes="0" containsString="0" containsNumber="1" containsInteger="1" minValue="0" maxValue="15"/>
    </cacheField>
    <cacheField name="Months (Invoice Date)" numFmtId="0" databaseField="0">
      <fieldGroup base="15">
        <rangePr groupBy="months" startDate="2019-04-20T00:00:00" endDate="2020-04-01T00:00:00"/>
        <groupItems count="14">
          <s v="&lt;20/04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4/2020"/>
        </groupItems>
      </fieldGroup>
    </cacheField>
    <cacheField name="Quarters (Invoice Date)" numFmtId="0" databaseField="0">
      <fieldGroup base="15">
        <rangePr groupBy="quarters" startDate="2019-04-20T00:00:00" endDate="2020-04-01T00:00:00"/>
        <groupItems count="6">
          <s v="&lt;20/04/2019"/>
          <s v="Qtr1"/>
          <s v="Qtr2"/>
          <s v="Qtr3"/>
          <s v="Qtr4"/>
          <s v="&gt;01/04/2020"/>
        </groupItems>
      </fieldGroup>
    </cacheField>
    <cacheField name="Years (Invoice Date)" numFmtId="0" databaseField="0">
      <fieldGroup base="15">
        <rangePr groupBy="years" startDate="2019-04-20T00:00:00" endDate="2020-04-01T00:00:00"/>
        <groupItems count="4">
          <s v="&lt;20/04/2019"/>
          <s v="2019"/>
          <s v="2020"/>
          <s v="&gt;01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pan" refreshedDate="45588.776511689815" createdVersion="8" refreshedVersion="8" minRefreshableVersion="3" recordCount="160" xr:uid="{D297AF2E-4C6A-400F-8F4F-282D34C0DC4F}">
  <cacheSource type="worksheet">
    <worksheetSource ref="A1:R161" sheet="2023-24"/>
  </cacheSource>
  <cacheFields count="21">
    <cacheField name="Year" numFmtId="0">
      <sharedItems/>
    </cacheField>
    <cacheField name="Tran_x000a_No." numFmtId="0">
      <sharedItems containsSemiMixedTypes="0" containsString="0" containsNumber="1" containsInteger="1" minValue="2" maxValue="161"/>
    </cacheField>
    <cacheField name="Payment Date" numFmtId="14">
      <sharedItems containsSemiMixedTypes="0" containsNonDate="0" containsDate="1" containsString="0" minDate="2023-05-11T00:00:00" maxDate="2024-03-19T00:00:00"/>
    </cacheField>
    <cacheField name="REFERENCE" numFmtId="0">
      <sharedItems count="17">
        <s v="ASHISH VADILAL MORBIA"/>
        <s v="BHARAT KANTILAL MEHTA"/>
        <s v="DARSHAN JAYSHUKHBHAI MEHTA"/>
        <s v="GAUTAM JAYANTILAL MEHATA"/>
        <s v="KUNJAN MAHENDRABHAI PAREKH"/>
        <s v="MANISH DAHYALAL SHETH"/>
        <s v="MITESH DOSHI"/>
        <s v="MITUL MORABIA"/>
        <s v="NIKUNJKUMAR MAHENDRAKUMAR MEHTA"/>
        <s v="PARESH KANTILAL MEHTA"/>
        <s v="PIYUSH DAHYALAL SHETH"/>
        <s v="PRIYANK VADILAL MEHTA"/>
        <s v="RAJKUMAR BABULAL VIRVADIAYA"/>
        <s v="ROHIT  HARILAL KHANDOR"/>
        <s v="SAIYAM MUKESH SANGHAVI"/>
        <s v="YASH BHARATBHAI LODARIA"/>
        <s v="YOGESHKUMAR RAMNIKLAL SHAH"/>
      </sharedItems>
    </cacheField>
    <cacheField name="TRADING ADVISOR" numFmtId="0">
      <sharedItems count="48">
        <s v="PRAVINBHAI PRAJAPATI "/>
        <s v="SANTOSHKUMAR ASHOKKUMAR MAURYA"/>
        <s v="VIRAL PRAVINBHAI PAREKH"/>
        <s v="BHARAT KANTILAL MEHTA"/>
        <s v="DHARMENDRASINH AMBALAL RATHOD"/>
        <s v="YASH MEHTA "/>
        <s v="GAUTAM JAYANTILAL MEHATA"/>
        <s v="MANISHKUMAR KIRTIBHAI PATAVA"/>
        <s v="YASHKUMAR HIRENBHAI PRAJAPATI"/>
        <s v="RUSHABH MAHENDRABHAI MEHTA"/>
        <s v="SAGARKUMAR PRAVINBHAI PRAJAPATI"/>
        <s v="VANRAJSINH JINDUSINH CHAUHAN"/>
        <s v="KUNJAN MAHENDRABHAI PAREKH"/>
        <s v="DARSHIL DHIRUBHAI MEHTA"/>
        <s v="JAY SURESHBHAI PATWA"/>
        <s v="NIKUL RAJUSINH RATHOD"/>
        <s v="NEETA VIKASH SAH"/>
        <s v="MITUL SAVJIBHAI CHAVDA"/>
        <s v="PRATIKKUMAR HARESHBHAI PAREKH"/>
        <s v="MITESH DOSHI"/>
        <s v="JAYANTILAL LADAKCHAND DOSHI"/>
        <s v="MITUL MORABIA"/>
        <s v="NIKUNJKUMAR MAHENDRAKUMAR MEHTA"/>
        <s v="PARESH KANTILAL MEHTA"/>
        <s v="SAMRTH MAHENDRABHAI PAREKH"/>
        <s v="PIYUSH DAHYALAL SHETH"/>
        <s v="ARUN RAJENDRA MAURYA"/>
        <s v="PRAGNABEN PIYUSH SHETH"/>
        <s v="LALBAHADUR RAM MURAT MAURYA"/>
        <s v="PARASSINH LAXMANSINH RATHOD"/>
        <s v="MANISH CHIMANLAL MEHTA"/>
        <s v="PRIYANK KIRITBHAI KOTHARI"/>
        <s v="PRIYANK VADILAL MEHTA"/>
        <s v="BHARATBHAI SONABHAI CHAUDHARI"/>
        <s v="DIPAKBHAI MASHRUBHAI CHAUDHARI"/>
        <s v="HIRENKUMAR MAHESHBHAI NIMAVAT"/>
        <s v="JAY VADILAL MEHTA"/>
        <s v="VADILAL AMULAKHBHAI MAHETA"/>
        <s v="RAJKUMAR BABULAL VIRVADIAYA"/>
        <s v="ROHIT  HARILAL KHANDOR"/>
        <s v="MAHESHKUMAR HARILAL KHANDOR"/>
        <s v="MUKESHKUMAR NANALAL SANGHVI"/>
        <s v="HIREN ZINABHAI PRAJAPATI"/>
        <s v="SAIYAM MUKESH SANGHAVI"/>
        <s v="YASH BHARATBHAI LODARIA"/>
        <s v="HANISHKUMAR MATHURBHAI KOYANI"/>
        <s v="PRATHAM JAYDEEP SHAH"/>
        <s v="YOGESHKUMAR RAMNIKLAL SHAH"/>
      </sharedItems>
    </cacheField>
    <cacheField name="PAYEE" numFmtId="0">
      <sharedItems count="128">
        <s v="AYUSHI HIRENBHAI PRAJAPATI"/>
        <s v="GAUREESHANKAR ASHOKBHAI MAURYA"/>
        <s v="ISHITA HIREN PRAJAPATI"/>
        <s v="PRAVINBHAI PRAJAPATI "/>
        <s v="SANTOSHKUMAR ASHOKKUMAR MAURYA"/>
        <s v="SUREKHABEN KIRTIBHAII PATVA"/>
        <s v="VIRAL PRAVINBHAI PAREKH"/>
        <s v="BHARAT KANTILAL MEHTA"/>
        <s v="UNNATIBEN AMRUTBHAI BABRIYA"/>
        <s v="DHARMENDRASINH AMBALAL RATHOD"/>
        <s v="DIPTI MEHULKUMAR MEHTA"/>
        <s v="GAUTAM JAYANTILAL MEHATA"/>
        <s v="ILABEN GAUTAM KUMAR MEHTA"/>
        <s v="JINAL PRAVINBHAI PIPALIYA"/>
        <s v="MANISHABEN PRIJESHBHAI PRAJAPATI"/>
        <s v="MANISHKUMAR KIRTIBHAI PATAVA"/>
        <s v="PAYALBEN RAJENDRASINH RATHOD"/>
        <s v="RUSHABH MAHENDRABHAI MEHTA"/>
        <s v="SAGARKUMAR PRAVINBHAI PRAJAPATI"/>
        <s v="UTRADEVI ASHOKBHAI MAURYA"/>
        <s v="VANRAJSINH JINDUSINH CHAUHAN"/>
        <s v="YASH MEHTA "/>
        <s v="YASHKUMAR HIRENBHAI PRAJAPATI"/>
        <s v="CHANDANI RAKESH PAVAR"/>
        <s v="DARSHIL DHIRUBHAI MEHTA"/>
        <s v="DHARABEN AJAYBHAI SHAH"/>
        <s v="ISHITA VARDHAMAN PAREKH"/>
        <s v="ISHITABEN VIRAL PAREKH"/>
        <s v="JAY SURESHBHAI PATWA"/>
        <s v="KUNJAN MAHENDRABHAI PAREKH"/>
        <s v="MANSHI CHAMPAKLAL KOTHARI"/>
        <s v="NIKUL RAJUSINH RATHOD"/>
        <s v="RICHITA VARDHMANBHAI PAREKH"/>
        <s v="RUSINABEN RAJUSINH RATHOD"/>
        <s v="SUSHILADEVI NARESHKUMAR PUROHIT"/>
        <s v="BHAVYA KALPIT KORADIYA"/>
        <s v="CHANDANI AKSHAT SHAH"/>
        <s v="JIGISHA HIRENBHAI SHAH"/>
        <s v="MITUL SAVJIBHAI CHAVDA"/>
        <s v="NEETA VIKASH SAH"/>
        <s v="NIRALIBEN NIRAVKUMAR GADHECHA"/>
        <s v="PAYAL MAULIK PAREKH"/>
        <s v="PRATIKKUMAR HARESHBHAI PAREKH"/>
        <s v="PRIYA VIJAYKUMAR VORA"/>
        <s v="REKHABEN J SHAH"/>
        <s v="RINKU PRATIKBHAI PAREKH"/>
        <s v="SHIKHA DHIRAJLAL MEHTA"/>
        <s v="HEMANGI MITESH DOSHI"/>
        <s v="JAYANTILAL LADAKCHAND DOSHI"/>
        <s v="KINJALBEN RITESHKUMAR SHAH"/>
        <s v="MITESH JAYANTIBHAI DOSHI"/>
        <s v="MITUL MOHANLAL MORABIYA"/>
        <s v="PRAGNA HITESH VORA"/>
        <s v="TRUPTIBEN MITULKUMAR MORABIYA"/>
        <s v="SAVITABEN PRAVINBHAI PRAJAPATI"/>
        <s v="HETALBEN BHARTABHAI MAHETA"/>
        <s v="PARESH KANTILAL MEHTA"/>
        <s v="SAKSHEE JITENDRABHAI MAHETA"/>
        <s v="SAMRTH MAHENDRABHAI PAREKH"/>
        <s v="STUTI PARESH MEHTA"/>
        <s v="ANJALIBEN KIRITBHAI KOTHARI"/>
        <s v="ARUN RAJENDRA MAURYA"/>
        <s v="BHAVIKA MEHULKUMAR MEHTA"/>
        <s v="CHARMI JAYENDRABHAI SHAH"/>
        <s v="JIGNABEN VIRENDRAKUMAR KHANDOR"/>
        <s v="KHUSHBOO MANTHAN MAHETA"/>
        <s v="LALBAHADUR RAM MURAT MAURYA"/>
        <s v="MANISH CHIMANLAL MEHTA"/>
        <s v="PARASSINH LAXMANSINH RATHOD"/>
        <s v="PIYUSH DAHYALAL SHETH"/>
        <s v="PRAGNA MANISHBHAI MEHTA"/>
        <s v="PRAGNABEN PIYUSH SHETH"/>
        <s v="PRIYANK KIRITBHAI KOTHARI"/>
        <s v="ROSHNI BHAVIKKUMAR KORADIYA"/>
        <s v="SURBHI HITESHBHAI PRAJAPATI"/>
        <s v="ANITABEN PRIYANK MEHTA"/>
        <s v="BHARATBHAI SONABHAI CHAUDHARI"/>
        <s v="BHARTI DARMESHBHAI PANDAV"/>
        <s v="DHARTIBEN JAY MEHTA"/>
        <s v="DIPAKBHAI MASHRUBHAI CHAUDHARI"/>
        <s v="HET BHAVESHBHAI PATEL"/>
        <s v="HIRENKUMAR MAHESHBHAI NIMAVAT"/>
        <s v="JAY VADILAL MEHTA"/>
        <s v="KAJAL DILIPBHAI VADGAMA"/>
        <s v="MANSI VIJAYBHAI KORADIYA"/>
        <s v="MANUBEN VADILALBHAI MEHTA"/>
        <s v="PINKY ALPESH SHAH"/>
        <s v="PRIYANK VADILAL MEHTA"/>
        <s v="RUPALI RAJKUMAR MEHTA"/>
        <s v="SNEHA SINGH "/>
        <s v="SULEKHA ANILKUMAR MEHTA"/>
        <s v="URVASHIBEN PRASHANT MEHTA"/>
        <s v="VADILAL AMULAKHBHAI MAHETA"/>
        <s v="RAJKUMAR BABULAL VIRVADIYA"/>
        <s v="ALPABEN MAHESHBHAI SANGHAVI"/>
        <s v="ARUNABEN MAHESHKUMAR KHANDOR"/>
        <s v="FENIL BHOGILAL KHANDOR"/>
        <s v="HETAL PRASHANTBHAI MEHTA"/>
        <s v="JAYSHREEBEN ROHITKUMAR KHANDOR"/>
        <s v="JAYSHRIBEN HIMMATBHAI PRAJAPATI"/>
        <s v="MAHESHKUMAR HARILAL KHANDOR"/>
        <s v="ROHIT HARILAL KHANDOR"/>
        <s v="SUNITA DHARMENDRA CHANDURA"/>
        <s v="BHOOMI SAMBHAV LODARIYA"/>
        <s v="DIMPAL PRAFULBHAI SIRIYA"/>
        <s v="HET JATIN SANGHAVI"/>
        <s v="HIREN ZINABHAI PRAJAPATI"/>
        <s v="MUKESHKUMAR NANALAL SANGHVI"/>
        <s v="SAIYAM MUKESH SANGHAVI"/>
        <s v="TWINKLE RAMESHBHAI SANGHVI"/>
        <s v="BHAVNABEN HASMUKHBHAI MALAVIYA"/>
        <s v="DHARMISHTHA BABUBHAI NAKRANI"/>
        <s v="HANISHKUMAR MATHURBHAI KOYANI"/>
        <s v="HANSABEN ARVINDBHAI MEHTA"/>
        <s v="HASTI ARVINDBHAI MEHTA"/>
        <s v="MAMTABEN PARASKUMAR LODARIYA"/>
        <s v="MENSHI CHHAGANBHAI GOTI"/>
        <s v="NITABEN SANJAYBHAI MALAVIYA"/>
        <s v="PRATHAM JAYDEEP SHAH"/>
        <s v="PRINCY YASHKUMAR LODARIYA"/>
        <s v="RAVINABAHEN MAGANBHAI JADAV"/>
        <s v="RENUKABEN DHONDIRAM MALUSARE"/>
        <s v="YASH BHARATBHAI LODARIYA"/>
        <s v="AJITA SAGAR MEHTA"/>
        <s v="JIGNABEN YOGESHKUMAR SHAH"/>
        <s v="SHITALBEN MEHULKUMAR SHAH"/>
        <s v="SMITABEN NAYANKUMAR SHAH"/>
        <s v="YOGESHKUMAR RAMNIKLAL SHAH"/>
      </sharedItems>
    </cacheField>
    <cacheField name="PAN" numFmtId="0">
      <sharedItems/>
    </cacheField>
    <cacheField name="PROFESSIONAL FEES" numFmtId="43">
      <sharedItems containsSemiMixedTypes="0" containsString="0" containsNumber="1" containsInteger="1" minValue="20000" maxValue="1455000"/>
    </cacheField>
    <cacheField name="OUT OF POCKET" numFmtId="164">
      <sharedItems containsSemiMixedTypes="0" containsString="0" containsNumber="1" containsInteger="1" minValue="12" maxValue="45123"/>
    </cacheField>
    <cacheField name="TOTAL AMOUNT" numFmtId="164">
      <sharedItems containsSemiMixedTypes="0" containsString="0" containsNumber="1" containsInteger="1" minValue="20023" maxValue="1500123"/>
    </cacheField>
    <cacheField name="TDS Surcharge Cess" numFmtId="43">
      <sharedItems containsSemiMixedTypes="0" containsString="0" containsNumber="1" containsInteger="1" minValue="2002" maxValue="150012"/>
    </cacheField>
    <cacheField name="Reason" numFmtId="0">
      <sharedItems containsNonDate="0" containsString="0" containsBlank="1"/>
    </cacheField>
    <cacheField name="Challan_x000a_No." numFmtId="0">
      <sharedItems/>
    </cacheField>
    <cacheField name="Date on which the professional service rendered" numFmtId="0">
      <sharedItems/>
    </cacheField>
    <cacheField name="Nature of service received by you that increased your revenue" numFmtId="0">
      <sharedItems/>
    </cacheField>
    <cacheField name="Invoice Date" numFmtId="14">
      <sharedItems containsSemiMixedTypes="0" containsNonDate="0" containsDate="1" containsString="0" minDate="2023-05-05T00:00:00" maxDate="2024-03-05T00:00:00" count="28">
        <d v="2024-01-17T00:00:00"/>
        <d v="2024-02-28T00:00:00"/>
        <d v="2023-09-06T00:00:00"/>
        <d v="2023-10-02T00:00:00"/>
        <d v="2024-03-04T00:00:00"/>
        <d v="2024-02-17T00:00:00"/>
        <d v="2024-02-05T00:00:00"/>
        <d v="2024-01-19T00:00:00"/>
        <d v="2024-01-01T00:00:00"/>
        <d v="2023-07-29T00:00:00"/>
        <d v="2023-05-05T00:00:00"/>
        <d v="2023-11-15T00:00:00"/>
        <d v="2023-08-10T00:00:00"/>
        <d v="2023-11-16T00:00:00"/>
        <d v="2023-10-12T00:00:00"/>
        <d v="2023-12-01T00:00:00"/>
        <d v="2024-02-08T00:00:00"/>
        <d v="2023-12-05T00:00:00"/>
        <d v="2024-01-16T00:00:00"/>
        <d v="2023-10-11T00:00:00"/>
        <d v="2023-07-20T00:00:00"/>
        <d v="2023-05-13T00:00:00"/>
        <d v="2023-10-31T00:00:00"/>
        <d v="2023-06-09T00:00:00"/>
        <d v="2023-12-02T00:00:00"/>
        <d v="2023-12-13T00:00:00"/>
        <d v="2023-07-11T00:00:00"/>
        <d v="2023-12-30T00:00:00"/>
      </sharedItems>
      <fieldGroup par="20"/>
    </cacheField>
    <cacheField name="Credit Days" numFmtId="0">
      <sharedItems containsSemiMixedTypes="0" containsString="0" containsNumber="1" containsInteger="1" minValue="5" maxValue="15"/>
    </cacheField>
    <cacheField name="OUT OF POCKET IN %" numFmtId="10">
      <sharedItems containsSemiMixedTypes="0" containsString="0" containsNumber="1" minValue="2.4000000000000001E-4" maxValue="6.8716666666666662E-2"/>
    </cacheField>
    <cacheField name="Months (Invoice Date)" numFmtId="0" databaseField="0">
      <fieldGroup base="15">
        <rangePr groupBy="months" startDate="2023-05-05T00:00:00" endDate="2024-03-05T00:00:00"/>
        <groupItems count="14">
          <s v="&lt;05/05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5/03/2024"/>
        </groupItems>
      </fieldGroup>
    </cacheField>
    <cacheField name="Quarters (Invoice Date)" numFmtId="0" databaseField="0">
      <fieldGroup base="15">
        <rangePr groupBy="quarters" startDate="2023-05-05T00:00:00" endDate="2024-03-05T00:00:00"/>
        <groupItems count="6">
          <s v="&lt;05/05/2023"/>
          <s v="Qtr1"/>
          <s v="Qtr2"/>
          <s v="Qtr3"/>
          <s v="Qtr4"/>
          <s v="&gt;05/03/2024"/>
        </groupItems>
      </fieldGroup>
    </cacheField>
    <cacheField name="Years (Invoice Date)" numFmtId="0" databaseField="0">
      <fieldGroup base="15">
        <rangePr groupBy="years" startDate="2023-05-05T00:00:00" endDate="2024-03-05T00:00:00"/>
        <groupItems count="4">
          <s v="&lt;05/05/2023"/>
          <s v="2023"/>
          <s v="2024"/>
          <s v="&gt;05/03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pan" refreshedDate="45588.77710486111" createdVersion="8" refreshedVersion="8" minRefreshableVersion="3" recordCount="225" xr:uid="{664B5388-B162-45F9-ADDB-DBB3065190F0}">
  <cacheSource type="worksheet">
    <worksheetSource ref="A1:R226" sheet="2021-22"/>
  </cacheSource>
  <cacheFields count="21">
    <cacheField name="Year" numFmtId="0">
      <sharedItems/>
    </cacheField>
    <cacheField name="Tran_x000a_No." numFmtId="0">
      <sharedItems containsSemiMixedTypes="0" containsString="0" containsNumber="1" containsInteger="1" minValue="2" maxValue="226"/>
    </cacheField>
    <cacheField name="Payment Date" numFmtId="14">
      <sharedItems containsSemiMixedTypes="0" containsNonDate="0" containsDate="1" containsString="0" minDate="2021-05-17T00:00:00" maxDate="2022-04-01T00:00:00"/>
    </cacheField>
    <cacheField name="REFERENCE" numFmtId="0">
      <sharedItems/>
    </cacheField>
    <cacheField name="TRADING ADVISOR" numFmtId="0">
      <sharedItems count="38">
        <s v="ASHISH VADILAL MORBIA"/>
        <s v="ASHOK KUMAR MAURYA"/>
        <s v="VIRAL PRAVINBHAI PAREKH"/>
        <s v="VIPUL MOHANLAL PAREKH"/>
        <s v="DHRUV PRAKASH PAREKH"/>
        <s v="PRAVINBHAI PRAJAPATI "/>
        <s v="MITESH MANILALBHAI THACKER"/>
        <s v="BHARAT KANTILAL MEHTA"/>
        <s v="BIRENDRA AMARNATH PASI"/>
        <s v="YASHKUMAR HIRENBHAI PRAJAPATI"/>
        <s v="GAUTAM JAYANTILAL MEHATA"/>
        <s v="MANISHKUMAR KIRTIBHAI PATAVA"/>
        <s v="KUNJAN MAHENDRABHAI PAREKH"/>
        <s v="NEETA VIKASH SAH"/>
        <s v="MITESH DOSHI"/>
        <s v="MITUL MORABIA"/>
        <s v="NIKUNJKUMAR MAHENDRAKUMAR MEHTA"/>
        <s v="PARESH KANTILAL MEHTA"/>
        <s v="SAMRTH MAHENDRABHAI PAREKH"/>
        <s v="PIYUSH DAHYALAL SHETH"/>
        <s v="BHAVYKUMAR BABULAL VIRVADIYA"/>
        <s v="MANISH CHIMANLAL MEHTA"/>
        <s v="PRIYANK VADILAL MEHTA"/>
        <s v="JAY VADILAL MEHTA"/>
        <s v="VADILAL AMULAKHBHAI MAHETA"/>
        <s v="RAJKUMAR BABULAL VIRVADIAYA"/>
        <s v="MAULIK HARESHKUMAR PAREKH"/>
        <s v="ROHIT  HARILAL KHANDOR"/>
        <s v="MAHESHKUMAR HARILAL KHANDOR"/>
        <s v="MUKESHKUMAR NANALAL SANGHVI"/>
        <s v="VIJAY JAYANTILAL SANGHAVI"/>
        <s v="HIREN MANOJKUMAR MAKWANA"/>
        <s v="HITESH CHANDULAL VORA"/>
        <s v="JITENDRA VELJIBHA MAKWANA"/>
        <s v="VILISH LALITKUMAR BHANSALI"/>
        <s v="YASH BHARATBHAI LODARIA"/>
        <s v="YOGESHKUMAR RAMNIKLAL SHAH"/>
        <s v="NAYANKUMAR RAMNILAL SHAH"/>
      </sharedItems>
    </cacheField>
    <cacheField name="PAYEE" numFmtId="0">
      <sharedItems count="102">
        <s v="ASHISH VADILAL MORBIA"/>
        <s v="ASHOK KUMAR MAURYA"/>
        <s v="AVNI MITESHKUMAR THACKER"/>
        <s v="AYUSHI HIRENBHAI PRAJAPATI"/>
        <s v="BINAL VIPUL PAREKH"/>
        <s v="DHRUV PRAKASH PAREKH"/>
        <s v="HETVI PRAKASH PAREKH"/>
        <s v="HINABEN KAMLESHBHAI PRAJAPTI"/>
        <s v="ISHITA HIREN PRAJAPATI"/>
        <s v="KARUNA ASHISH MORBIA"/>
        <s v="MITESH MANILALBHAI THACKER"/>
        <s v="PRAVINBHAI PRAJAPATI "/>
        <s v="RINKAL NAYANBHAI MORBIA"/>
        <s v="SIMABEN NIRAVKUMAR PATVA"/>
        <s v="SUREKHABEN KIRTIBHAII PATVA"/>
        <s v="VIPUL MOHANLAL PAREKH"/>
        <s v="VIRAL PRAVINBHAI PAREKH"/>
        <s v="BHARAT KANTILAL MEHTA"/>
        <s v="BIRENDRA AMARNATH PASI"/>
        <s v="RENU BIRENDRA PASI"/>
        <s v="UNNATIBEN AMRUTBHAI BABRIYA"/>
        <s v="DIPTI MEHULKUMAR MEHTA"/>
        <s v="GAUTAM JAYANTILAL MEHATA"/>
        <s v="ILABEN GAUTAM KUMAR MEHTA"/>
        <s v="MANISHABEN KIRTIKUMAR MEHTA"/>
        <s v="MANISHABEN PRIJESHBHAI PRAJAPATI"/>
        <s v="MANISHKUMAR KIRTIBHAI PATAVA"/>
        <s v="VARSHABEN DARSHANKUMAR TREVADIYA"/>
        <s v="YASHKUMAR HIRENBHAI PRAJAPATI"/>
        <s v="KUNJAN MAHENDRABHAI PAREKH"/>
        <s v="MAITRI NAMANKUMAR KOTHARI"/>
        <s v="NEETA VIKASH SAH"/>
        <s v="PAYAL MAULIK PAREKH"/>
        <s v="PRIT MUKESHBHAI MEHTA"/>
        <s v="SHEKH VAHIDAHMED "/>
        <s v="HEMANGI MITESH DOSHI"/>
        <s v="JAYANTILAL LADAKCHAND DOSHI"/>
        <s v="MITESH JAYANTIBHAI DOSHI"/>
        <s v="SAGAR NAGINBHAI MEHTA"/>
        <s v="MITUL MOHANLAL MORABIYA"/>
        <s v="PRAGNA HITESH VORA"/>
        <s v="TRUPTIBEN MITULKUMAR MORABIYA"/>
        <s v="NIKUNJKUMAR MAHENDRAKUMAR MEHTA"/>
        <s v="SAMAPTIBEN NIKUNJBHAI MEHTA"/>
        <s v="SAVITABEN PRAVINBHAI PRAJAPATI"/>
        <s v="PARESH KANTILAL MEHTA"/>
        <s v="SAMRTH MAHENDRABHAI PAREKH"/>
        <s v="STUTI PARESH MEHTA"/>
        <s v="ANJALIBEN KIRITBHAI KOTHARI"/>
        <s v="BHAVYKUMAR BABULAL VIRVADIYA"/>
        <s v="JAYSHREE DHAVALKUMAR KORADIYA"/>
        <s v="JIGNABEN VIRENDRAKUMAR KHANDOR"/>
        <s v="MANISH CHIMANLAL MEHTA"/>
        <s v="PIYUSH DAHYALAL SHETH"/>
        <s v="PRAGNA MANISHBHAI MEHTA"/>
        <s v="PRAGNABEN PIYUSH SHETH"/>
        <s v="ROSHNI BHAVIKKUMAR KORADIYA"/>
        <s v="ANITABEN PRIYANK MEHTA"/>
        <s v="DHARATIBEN KIRITKUMAR KOTHARI"/>
        <s v="JAY VADILAL MEHTA"/>
        <s v="MANUBEN VADILALBHAI MEHTA"/>
        <s v="PRIYANK VADILAL MEHTA"/>
        <s v="URVASHIBEN PRASHANT MEHTA"/>
        <s v="VADILAL AMULAKHBHAI MAHETA"/>
        <s v="RAJKUMAR BABULAL VIRVADIYA"/>
        <s v="ARUNABEN MAHESHKUMAR KHANDOR"/>
        <s v="FENIL BHOGILAL KHANDOR"/>
        <s v="JAYSHREEBEN ROHITKUMAR KHANDOR"/>
        <s v="JAYSHRIBEN HIMMATBHAI PRAJAPATI"/>
        <s v="KRUPA DHAVALKUMAR KHKANDOR"/>
        <s v="MAHESHKUMAR HARILAL KHANDOR"/>
        <s v="MAULIK HARESHKUMAR PAREKH"/>
        <s v="ROHIT HARILAL KHANDOR"/>
        <s v="SANGITABEN HIRENBHAI PRAJAPATI"/>
        <s v="DIMPAL PRAFULBHAI SIRIYA"/>
        <s v="MUKESHKUMAR NANALAL SANGHVI"/>
        <s v="TWINKLE RAMESHBHAI SANGHVI"/>
        <s v="CHANDRIKA JAYENDRA PATWA"/>
        <s v="HIREN MANOJKUMAR MAKWANA"/>
        <s v="HITESH CHANDULAL VORA"/>
        <s v="JAGRUTIBEN MANOJKUMAR MAKWANA"/>
        <s v="JAINA PRASHANTKUMAR SANGHAVI"/>
        <s v="JITENDRA VELJIBHA MAKWANA"/>
        <s v="KAMALA JAIN "/>
        <s v="KOMALBEN VIJAY SANGHAVI"/>
        <s v="MAITRI MANOJKUMAR MAKWANA"/>
        <s v="NEETABEN JITENDRABHAI MAKWANA"/>
        <s v="PRACHI MANISH PUJ"/>
        <s v="RITABEN BHARATBHAI RAVAL"/>
        <s v="SRUSHTI ANILBHAI MAKWANA"/>
        <s v="SUNITABEN ANILBHAI MAKWANA"/>
        <s v="VILISH LALITKUMAR BHANSALI"/>
        <s v="HANSABEN ARVINDBHAI MEHTA"/>
        <s v="HASTI ARVINDBHAI MEHTA"/>
        <s v="MAMTABEN PARASKUMAR LODARIYA"/>
        <s v="PRINCY YASHKUMAR LODARIYA"/>
        <s v="YASH BHARATBHAI LODARIYA"/>
        <s v="AJITA SAGAR MEHTA"/>
        <s v="NAYANKUMAR RAMNILAL SHAH"/>
        <s v="SHITALBEN MEHULKUMAR SHAH"/>
        <s v="SMITABEN NAYANKUMAR SHAH"/>
        <s v="YOGESHKUMAR RAMNIKLAL SHAH"/>
      </sharedItems>
    </cacheField>
    <cacheField name="PAN" numFmtId="0">
      <sharedItems/>
    </cacheField>
    <cacheField name="PROFESSIONAL FEES" numFmtId="43">
      <sharedItems containsSemiMixedTypes="0" containsString="0" containsNumber="1" containsInteger="1" minValue="470" maxValue="1455000"/>
    </cacheField>
    <cacheField name="OUT OF POCKET" numFmtId="164">
      <sharedItems containsSemiMixedTypes="0" containsString="0" containsNumber="1" containsInteger="1" minValue="0" maxValue="47364"/>
    </cacheField>
    <cacheField name="TOTAL AMOUNT" numFmtId="164">
      <sharedItems containsSemiMixedTypes="0" containsString="0" containsNumber="1" containsInteger="1" minValue="487" maxValue="1502364"/>
    </cacheField>
    <cacheField name="TDS Surcharge Cess" numFmtId="43">
      <sharedItems containsSemiMixedTypes="0" containsString="0" containsNumber="1" containsInteger="1" minValue="49" maxValue="150236"/>
    </cacheField>
    <cacheField name="Reason" numFmtId="0">
      <sharedItems containsNonDate="0" containsString="0" containsBlank="1"/>
    </cacheField>
    <cacheField name="Challan_x000a_No." numFmtId="0">
      <sharedItems/>
    </cacheField>
    <cacheField name="Date on which the professional service rendered" numFmtId="0">
      <sharedItems/>
    </cacheField>
    <cacheField name="Nature of service received by you that increased your revenue" numFmtId="0">
      <sharedItems/>
    </cacheField>
    <cacheField name="Invoice Date" numFmtId="14">
      <sharedItems containsSemiMixedTypes="0" containsNonDate="0" containsDate="1" containsString="0" minDate="2021-05-12T00:00:00" maxDate="2022-04-01T00:00:00" count="45">
        <d v="2021-09-23T00:00:00"/>
        <d v="2022-03-15T00:00:00"/>
        <d v="2022-03-31T00:00:00"/>
        <d v="2021-10-06T00:00:00"/>
        <d v="2022-01-27T00:00:00"/>
        <d v="2021-10-16T00:00:00"/>
        <d v="2022-02-26T00:00:00"/>
        <d v="2021-07-10T00:00:00"/>
        <d v="2021-06-03T00:00:00"/>
        <d v="2021-08-03T00:00:00"/>
        <d v="2021-09-06T00:00:00"/>
        <d v="2021-07-05T00:00:00"/>
        <d v="2021-07-31T00:00:00"/>
        <d v="2021-10-26T00:00:00"/>
        <d v="2021-10-30T00:00:00"/>
        <d v="2021-07-24T00:00:00"/>
        <d v="2021-11-20T00:00:00"/>
        <d v="2021-11-10T00:00:00"/>
        <d v="2021-07-14T00:00:00"/>
        <d v="2021-12-22T00:00:00"/>
        <d v="2021-12-01T00:00:00"/>
        <d v="2021-05-24T00:00:00"/>
        <d v="2021-05-12T00:00:00"/>
        <d v="2021-09-08T00:00:00"/>
        <d v="2022-01-15T00:00:00"/>
        <d v="2021-07-30T00:00:00"/>
        <d v="2021-08-12T00:00:00"/>
        <d v="2022-03-17T00:00:00"/>
        <d v="2022-02-28T00:00:00"/>
        <d v="2022-02-09T00:00:00"/>
        <d v="2022-02-05T00:00:00"/>
        <d v="2021-09-10T00:00:00"/>
        <d v="2021-08-24T00:00:00"/>
        <d v="2021-12-30T00:00:00"/>
        <d v="2021-12-08T00:00:00"/>
        <d v="2021-10-09T00:00:00"/>
        <d v="2021-10-12T00:00:00"/>
        <d v="2022-01-13T00:00:00"/>
        <d v="2021-12-15T00:00:00"/>
        <d v="2021-08-10T00:00:00"/>
        <d v="2022-01-03T00:00:00"/>
        <d v="2021-12-23T00:00:00"/>
        <d v="2022-02-12T00:00:00"/>
        <d v="2022-03-04T00:00:00"/>
        <d v="2021-12-06T00:00:00"/>
      </sharedItems>
      <fieldGroup par="20"/>
    </cacheField>
    <cacheField name="Credit Days" numFmtId="0">
      <sharedItems containsSemiMixedTypes="0" containsString="0" containsNumber="1" containsInteger="1" minValue="0" maxValue="15"/>
    </cacheField>
    <cacheField name="OUT OF POCKET IN %" numFmtId="10">
      <sharedItems containsSemiMixedTypes="0" containsString="0" containsNumber="1" minValue="0" maxValue="7.4836363636363631E-2"/>
    </cacheField>
    <cacheField name="Months (Invoice Date)" numFmtId="0" databaseField="0">
      <fieldGroup base="15">
        <rangePr groupBy="months" startDate="2021-05-12T00:00:00" endDate="2022-04-01T00:00:00"/>
        <groupItems count="14">
          <s v="&lt;12/05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4/2022"/>
        </groupItems>
      </fieldGroup>
    </cacheField>
    <cacheField name="Quarters (Invoice Date)" numFmtId="0" databaseField="0">
      <fieldGroup base="15">
        <rangePr groupBy="quarters" startDate="2021-05-12T00:00:00" endDate="2022-04-01T00:00:00"/>
        <groupItems count="6">
          <s v="&lt;12/05/2021"/>
          <s v="Qtr1"/>
          <s v="Qtr2"/>
          <s v="Qtr3"/>
          <s v="Qtr4"/>
          <s v="&gt;01/04/2022"/>
        </groupItems>
      </fieldGroup>
    </cacheField>
    <cacheField name="Years (Invoice Date)" numFmtId="0" databaseField="0">
      <fieldGroup base="15">
        <rangePr groupBy="years" startDate="2021-05-12T00:00:00" endDate="2022-04-01T00:00:00"/>
        <groupItems count="4">
          <s v="&lt;12/05/2021"/>
          <s v="2021"/>
          <s v="2022"/>
          <s v="&gt;01/04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pan Mehta" refreshedDate="45588.920377546296" createdVersion="8" refreshedVersion="8" minRefreshableVersion="3" recordCount="272" xr:uid="{56EDCE31-CCEC-4CB1-A4A2-33D2C9B3C939}">
  <cacheSource type="worksheet">
    <worksheetSource ref="A1:Q273" sheet="2020-21"/>
  </cacheSource>
  <cacheFields count="20">
    <cacheField name="Year" numFmtId="0">
      <sharedItems/>
    </cacheField>
    <cacheField name="Tran_x000a_No." numFmtId="0">
      <sharedItems containsSemiMixedTypes="0" containsString="0" containsNumber="1" containsInteger="1" minValue="2" maxValue="273"/>
    </cacheField>
    <cacheField name="Payment Date" numFmtId="14">
      <sharedItems containsSemiMixedTypes="0" containsNonDate="0" containsDate="1" containsString="0" minDate="2020-05-08T00:00:00" maxDate="2021-04-01T00:00:00"/>
    </cacheField>
    <cacheField name="REFERENCE" numFmtId="0">
      <sharedItems/>
    </cacheField>
    <cacheField name="TRADING ADVISOR" numFmtId="0">
      <sharedItems count="56">
        <s v="ANJALIBEN KIRITBHAI KOTHARI"/>
        <s v="ASHISH VADILAL MORBIA"/>
        <s v="ASHOK VINOD THAKUR"/>
        <s v="ASHWIN P. CHANDURA"/>
        <s v="BHARAT KANTILAL MEHTA"/>
        <s v="BIRENDRA AMARNATH PASI"/>
        <s v="CHIRAG HASMUKHLAL SHAH"/>
        <s v="DARSHAN JAYSHUKHBHAI MEHTA"/>
        <s v="DHIRENDRA KUMAR SINGH"/>
        <s v="GAUTAM JAYANTILAL MEHATA"/>
        <s v="HITESH CHANDULAL VORA"/>
        <s v="JAIYENDRA C SHAH"/>
        <s v="JAY VADILAL MEHTA"/>
        <s v="JIGNESH SANGHVI "/>
        <s v="KAUSHIK JAVERLAL SANGHVI"/>
        <s v="KIRTI SHANTILAL DOSHI"/>
        <s v="KUMAR JAYSUKH MEHTA"/>
        <s v="KUNJAN MAHENDRABHAI PAREKH"/>
        <s v="LAVISH KAUSHAL JAIN"/>
        <s v="LOKESH RAMESH SINGH"/>
        <s v="MAHESHKUMAR HARILAL KHANDOR"/>
        <s v="MANISHKUMAR KIRTIBHAI PATAVA"/>
        <s v="MAULIK HARESHKUMAR PAREKH"/>
        <s v="MITESH DOSHI"/>
        <s v="MITESH MANILALBHAI THACKER"/>
        <s v="MITUL MORABIA"/>
        <s v="MUKESHKUMAR CHAMANLAL SHAH"/>
        <s v="MUKESHKUMAR NANALAL SANGHVI"/>
        <s v="NEETA VIKASH SAH"/>
        <s v="NENSY RUSHABH SHAH"/>
        <s v="NIKHILKUMAR AMRUTLAL VORA"/>
        <s v="NIKUNJKUMAR MAHENDRAKUMAR MEHTA"/>
        <s v="PARESH KANTILAL MEHTA"/>
        <s v="PARSHVA CONSULTANCY (JATIN A MEHTA)"/>
        <s v="PIYUSH DAHYALAL SHETH"/>
        <s v="PRAKASH HARILAL SHAH"/>
        <s v="PRIYANK VADILAL MEHTA"/>
        <s v="RAHUL MAHASUKHBHAI BHADRADIYA"/>
        <s v="RAJESH SANGHVI"/>
        <s v="RAJNISH KUMAR THAKUR"/>
        <s v="ROHIT  HARILAL KHANDOR"/>
        <s v="RUSHABH MAHENDRABHAI MEHTA"/>
        <s v="RUSHABH NAVINBHAI SHAH"/>
        <s v="SACHIN CHANDULAL MEHTA"/>
        <s v="SAIYAM MUKESH SANGHAVI"/>
        <s v="SAMEER LALJIBHAI KHANDOR"/>
        <s v="SAMRTH MAHENDRABHAI PAREKH"/>
        <s v="SANTOSH SHAMBHUNATH GUPTA"/>
        <s v="VADILAL AMULAKHBHAI MAHETA"/>
        <s v="VIJAY JAYANTILAL SANGHAVI"/>
        <s v="VIPUL HARIBHAI GAGAL"/>
        <s v="VIPUL MOHANLAL PAREKH"/>
        <s v="VIRENDRAKUMAR VINODCHANDRA KHANDOR"/>
        <s v="YASH BHARATBHAI LODARIA"/>
        <s v="YOGESHKUMAR RAMNIKLAL SHAH"/>
        <s v="MANISH DAHYALAL SHETH" u="1"/>
      </sharedItems>
    </cacheField>
    <cacheField name="PAYEE" numFmtId="0">
      <sharedItems count="129">
        <s v="ANJALIBEN KIRITBHAI KOTHARI"/>
        <s v="ASHISH VADILAL MORBIA"/>
        <s v="KARUNA ASHISH MORBIA"/>
        <s v="ASHOK VINOD THAKUR"/>
        <s v="ASHWIN P. CHANDURA"/>
        <s v="BHARAT KANTILAL MEHTA"/>
        <s v="BIRENDRA AMARNATH PASI"/>
        <s v="CHIRAG HASMUKHLAL SHAH"/>
        <s v="MINABEN DENISH GANDHI"/>
        <s v="KRUPA TEJAS VAN"/>
        <s v="KHUSHBU RAHULKUMAR SANGHAVI"/>
        <s v="JYOSHNA PRAKASH SHAH"/>
        <s v="DARSHAN JAYSHUKHBHAI MEHTA"/>
        <s v="JIGNA JAYSUKH MEHTA"/>
        <s v="KHUSHBU DARSHAN MEHTA"/>
        <s v="DHIRENDRA KUMAR SINGH"/>
        <s v="GAUTAM JAYANTILAL MEHATA"/>
        <s v="ILABEN GAUTAM KUMAR MEHTA"/>
        <s v="DIPTI MEHULKUMAR MEHTA"/>
        <s v="HITESH CHANDULAL VORA"/>
        <s v="JAGRUTIBEN MANOJKUMAR MAKWANA"/>
        <s v="JAIYENDRA C SHAH"/>
        <s v="JAY VADILAL MEHTA"/>
        <s v="MANUBEN VADILALBHAI MEHTA"/>
        <s v="JIGNESH SANGHVI "/>
        <s v="KAUSHIK JAVERLAL SANGHVI"/>
        <s v="CHARMI RAJNIKANT VORA"/>
        <s v="KIRTI SHANTILAL DOSHI"/>
        <s v="HARSHITA KUMAR MEHTA"/>
        <s v="KUMAR JAYSUKH MEHTA"/>
        <s v="KUNJAN MAHENDRABHAI PAREKH"/>
        <s v="LAVISH KAUSHAL JAIN"/>
        <s v="LOKESH RAMESH SINGH"/>
        <s v="JAINA PRASHANTKUMAR SANGHAVI"/>
        <s v="ARUNABEN MAHESHKUMAR KHANDOR"/>
        <s v="MAHESHKUMAR HARILAL KHANDOR"/>
        <s v="MANISHKUMAR KIRTIBHAI PATAVA"/>
        <s v="MITALBEN DHARMESHKUMAR MEHTA"/>
        <s v="FENIL KHANDOR "/>
        <s v="MAULIK HARESHKUMAR PAREKH"/>
        <s v="HEMANGI MITESH DOSHI"/>
        <s v="MITESH JAYANTIBHAI DOSHI"/>
        <s v="PREKSHA VASTUPAL VORA"/>
        <s v="VASTUPAL ARVINDBHAI VORA"/>
        <s v="JAYANTILAL LADAKCHAND DOSHI"/>
        <s v="HETVI PRAKASH PAREKH"/>
        <s v="MITESH MANILALBHAI THACKER"/>
        <s v="MITUL MOHANLAL MORABIYA"/>
        <s v="TRUPTIBEN MITULKUMAR MORABIYA"/>
        <s v="PRAGNA HITESH VORA"/>
        <s v="MUKESHKUMAR CHAMANLAL SHAH"/>
        <s v="MUKESHKUMAR NANALAL SANGHVI"/>
        <s v="BHOOMI SAMBHAV LODARIYA"/>
        <s v="CHIRAG VARSHRAMBHAI BHUNGANI"/>
        <s v="NEETA VIKASH SAH"/>
        <s v="SHEKH VAHIDAHMED "/>
        <s v="VAISHALIBEN CHIRAGBHAI BHUNGANI"/>
        <s v="HARSHA MEHULKUMAR MUNGRA"/>
        <s v="PAYAL MAULIK PAREKH"/>
        <s v="NENSY RUSHABH SHAH"/>
        <s v="PAYAL HARDIK MANIYAR"/>
        <s v="NIKHILKUMAR AMRUTLAL VORA"/>
        <s v="NIKUNJKUMAR MAHENDRAKUMAR MEHTA"/>
        <s v="AKASH ARVINDKUMAR PARIKH"/>
        <s v="PARESH KANTILAL MEHTA"/>
        <s v="STUTI PARESH MEHTA"/>
        <s v="PARSHVA CONSULTANCY (JATIN A MEHTA)"/>
        <s v="PIYUSH DAHYALAL SHETH"/>
        <s v="PRAGNABEN PIYUSH SHETH"/>
        <s v="PRAGNA MANISHBHAI MEHTA"/>
        <s v="PRAKASH HARILAL SHAH"/>
        <s v="UNNATI AKASH LODARIA"/>
        <s v="ANITABEN PRIYANK MEHTA"/>
        <s v="PRIYANK VADILAL MEHTA"/>
        <s v="SWETA MILANKUMAR LODARIYA"/>
        <s v="DHARATIBEN KIRITKUMAR KOTHARI"/>
        <s v="TANVI KAUSHAL DOSHI"/>
        <s v="DESHANA RAJ SANGHAVI"/>
        <s v="HARDIK MAHASUKHBHAI BHADRADIYA"/>
        <s v="JAYSHREE RAHUL BHADRADIYA"/>
        <s v="RAHUL MAHASUKHBHAI BHADRADIYA"/>
        <s v="BIRJU HIMMATLAL JOGANI"/>
        <s v="HIREN HIMATLAL JOGANI"/>
        <s v="PINAL BIRJUKUMAR JOGANI"/>
        <s v="PIYUSH HIMATLAL JOGANI"/>
        <s v="RAJESH SANGHAVI "/>
        <s v="HARSHA VIPUL SANGHVI"/>
        <s v="JAYSHREE SEVANTILAL SANGHVI"/>
        <s v="SHILPA RAJESH SANGHVI"/>
        <s v="RAJNISH KUMAR THAKUR"/>
        <s v="JAYSHREEBEN ROHITKUMAR KHANDOR"/>
        <s v="ROHIT HARILAL KHANDOR"/>
        <s v="KRUPA DHAVALKUMAR KHKANDOR"/>
        <s v="RUSHABH MAHENDRABHAI MEHTA"/>
        <s v="VARSHABEN NILESHKUMAR SHAH"/>
        <s v="SUNITABEN ANILBHAI MAKWANA"/>
        <s v="RUSHABH NAVINBHAI SHAH"/>
        <s v="SACHIN CHANDULAL MEHTA"/>
        <s v="SAIYAM MUKESH SANGHAVI"/>
        <s v="TWINKLE RAMESHBHAI SANGHVI"/>
        <s v="SAMEER LALJIBHAI KHANDOR"/>
        <s v="KRINA LALJIBHAI KHANDOR"/>
        <s v="SAMRTH MAHENDRABHAI PAREKH"/>
        <s v="HETALBEN BHARTABHAI MAHETA"/>
        <s v="HARSHA KIRTI MEHTA"/>
        <s v="POOJA SANTOSH GUPTA"/>
        <s v="SANTOSH SHAMBHUNATH GUPTA"/>
        <s v="URVASHIBEN PRASHANT MEHTA"/>
        <s v="VADILAL AMULAKHBHAI MAHETA"/>
        <s v="VIJAY JAYANTILAL SANGHAVI"/>
        <s v="RITA S PANCHAL"/>
        <s v="JYOTSHNA SURESH SOLANKI"/>
        <s v="KOMALBEN VIJAY SANGHAVI"/>
        <s v="PRACHI MANISH PUJ"/>
        <s v="NEETABEN JITENDRABHAI MAKWANA"/>
        <s v="VIPUL HARIBHAI GAGAL"/>
        <s v="BINAL VIPUL PAREKH"/>
        <s v="RINKAL NAYANBHAI MORBIA"/>
        <s v="VIPUL MOHANLAL PAREKH"/>
        <s v="VIRENDRAKUMAR VINODCHANDRA KHANDOR"/>
        <s v="YASH BHARATBHAI LODARIYA"/>
        <s v="HANSABEN ARVINDBHAI MEHTA"/>
        <s v="MAMTABEN PARASKUMAR LODARIYA"/>
        <s v="PRINCY YASHKUMAR LODARIYA"/>
        <s v="YOGESHKUMAR RAMNIKLAL SHAH"/>
        <s v="AJITA SAGAR MEHTA"/>
        <s v="SHITALBEN MEHULKUMAR SHAH"/>
        <s v="SMITABEN NAYANKUMAR SHAH"/>
        <s v="HASMUKH LALJI SHAH" u="1"/>
      </sharedItems>
    </cacheField>
    <cacheField name="PAN" numFmtId="0">
      <sharedItems/>
    </cacheField>
    <cacheField name="PROFESSIONAL FEES" numFmtId="43">
      <sharedItems containsSemiMixedTypes="0" containsString="0" containsNumber="1" containsInteger="1" minValue="57" maxValue="1260000"/>
    </cacheField>
    <cacheField name="OUT OF POCKET" numFmtId="164">
      <sharedItems containsSemiMixedTypes="0" containsString="0" containsNumber="1" containsInteger="1" minValue="0" maxValue="41293"/>
    </cacheField>
    <cacheField name="TOTAL AMOUNT" numFmtId="164">
      <sharedItems containsSemiMixedTypes="0" containsString="0" containsNumber="1" containsInteger="1" minValue="57" maxValue="1301293"/>
    </cacheField>
    <cacheField name="TDS Surcharge Cess" numFmtId="43">
      <sharedItems containsSemiMixedTypes="0" containsString="0" containsNumber="1" containsInteger="1" minValue="6" maxValue="130129"/>
    </cacheField>
    <cacheField name="Reason" numFmtId="0">
      <sharedItems containsNonDate="0" containsString="0" containsBlank="1"/>
    </cacheField>
    <cacheField name="Challan_x000a_No." numFmtId="0">
      <sharedItems/>
    </cacheField>
    <cacheField name="Date on which the professional service rendered" numFmtId="0">
      <sharedItems/>
    </cacheField>
    <cacheField name="Nature of service received by you that increased your revenue" numFmtId="0">
      <sharedItems/>
    </cacheField>
    <cacheField name="Invoice Date" numFmtId="14">
      <sharedItems containsSemiMixedTypes="0" containsNonDate="0" containsDate="1" containsString="0" minDate="2020-04-27T00:00:00" maxDate="2021-04-01T00:00:00" count="37">
        <d v="2021-02-03T00:00:00"/>
        <d v="2021-02-24T00:00:00"/>
        <d v="2020-11-11T00:00:00"/>
        <d v="2021-03-31T00:00:00"/>
        <d v="2020-06-22T00:00:00"/>
        <d v="2020-04-27T00:00:00"/>
        <d v="2020-05-25T00:00:00"/>
        <d v="2021-03-10T00:00:00"/>
        <d v="2021-03-18T00:00:00"/>
        <d v="2020-12-24T00:00:00"/>
        <d v="2020-07-25T00:00:00"/>
        <d v="2020-07-11T00:00:00"/>
        <d v="2020-07-21T00:00:00"/>
        <d v="2020-08-24T00:00:00"/>
        <d v="2020-10-01T00:00:00"/>
        <d v="2020-10-09T00:00:00"/>
        <d v="2020-10-27T00:00:00"/>
        <d v="2020-11-17T00:00:00"/>
        <d v="2020-11-23T00:00:00"/>
        <d v="2020-11-26T00:00:00"/>
        <d v="2021-01-06T00:00:00"/>
        <d v="2020-06-05T00:00:00"/>
        <d v="2020-07-31T00:00:00"/>
        <d v="2020-09-21T00:00:00"/>
        <d v="2020-12-05T00:00:00"/>
        <d v="2021-01-07T00:00:00"/>
        <d v="2021-03-13T00:00:00"/>
        <d v="2020-05-06T00:00:00"/>
        <d v="2020-10-06T00:00:00"/>
        <d v="2020-12-02T00:00:00"/>
        <d v="2021-02-12T00:00:00"/>
        <d v="2021-02-08T00:00:00"/>
        <d v="2021-01-12T00:00:00"/>
        <d v="2021-02-15T00:00:00"/>
        <d v="2020-05-20T00:00:00"/>
        <d v="2020-10-15T00:00:00"/>
        <d v="2021-01-27T00:00:00"/>
      </sharedItems>
      <fieldGroup par="19"/>
    </cacheField>
    <cacheField name="Credit Days" numFmtId="0">
      <sharedItems containsSemiMixedTypes="0" containsString="0" containsNumber="1" containsInteger="1" minValue="0" maxValue="15"/>
    </cacheField>
    <cacheField name="Months (Invoice Date)" numFmtId="0" databaseField="0">
      <fieldGroup base="15">
        <rangePr groupBy="months" startDate="2020-04-27T00:00:00" endDate="2021-04-01T00:00:00"/>
        <groupItems count="14">
          <s v="&lt;27-04-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4-2021"/>
        </groupItems>
      </fieldGroup>
    </cacheField>
    <cacheField name="Quarters (Invoice Date)" numFmtId="0" databaseField="0">
      <fieldGroup base="15">
        <rangePr groupBy="quarters" startDate="2020-04-27T00:00:00" endDate="2021-04-01T00:00:00"/>
        <groupItems count="6">
          <s v="&lt;27-04-2020"/>
          <s v="Qtr1"/>
          <s v="Qtr2"/>
          <s v="Qtr3"/>
          <s v="Qtr4"/>
          <s v="&gt;01-04-2021"/>
        </groupItems>
      </fieldGroup>
    </cacheField>
    <cacheField name="Years (Invoice Date)" numFmtId="0" databaseField="0">
      <fieldGroup base="15">
        <rangePr groupBy="years" startDate="2020-04-27T00:00:00" endDate="2021-04-01T00:00:00"/>
        <groupItems count="4">
          <s v="&lt;27-04-2020"/>
          <s v="2020"/>
          <s v="2021"/>
          <s v="&gt;01-04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pan" refreshedDate="45590.708237962965" createdVersion="8" refreshedVersion="8" minRefreshableVersion="3" recordCount="1982" xr:uid="{7EF1D932-B6AF-46AC-80DF-D7D0AC66C859}">
  <cacheSource type="worksheet">
    <worksheetSource ref="A1:N1983" sheet="Annexure for Submission"/>
  </cacheSource>
  <cacheFields count="14">
    <cacheField name="Year" numFmtId="0">
      <sharedItems count="7">
        <s v="2017-18"/>
        <s v="2018-19"/>
        <s v="2019-20"/>
        <s v="2020-21"/>
        <s v="2021-22"/>
        <s v="2022-23"/>
        <s v="2023-24"/>
      </sharedItems>
    </cacheField>
    <cacheField name="Tran_x000a_No." numFmtId="0">
      <sharedItems containsSemiMixedTypes="0" containsString="0" containsNumber="1" containsInteger="1" minValue="2" maxValue="1984"/>
    </cacheField>
    <cacheField name="Payment Date" numFmtId="14">
      <sharedItems containsSemiMixedTypes="0" containsNonDate="0" containsDate="1" containsString="0" minDate="2017-05-09T00:00:00" maxDate="2024-03-19T00:00:00"/>
    </cacheField>
    <cacheField name="REFERENCE" numFmtId="0">
      <sharedItems count="42">
        <s v="GAUTAM JAYANTILAL MEHATA"/>
        <s v="MANISH DAHYALAL SHETH"/>
        <s v="MITESH DOSHI"/>
        <s v="RAHUL MAHASUKHBHAI BHADRADIYA"/>
        <s v="RAHUL DINESHBHAI SANGHAVI"/>
        <s v="VIJAY JAYANTILAL SANGHAVI"/>
        <s v="PIYUSH DAHYALAL SHETH"/>
        <s v="BHARAT KANTILAL MEHTA"/>
        <s v="DARSHAN JAYSHUKHBHAI MEHTA"/>
        <s v="MAYUR AMARCHAND MEHTA"/>
        <s v="MITUL MORABIA"/>
        <s v="PARESH KANTILAL MEHTA"/>
        <s v="RAJESH SANGHVI"/>
        <s v="ROHIT  HARILAL KHANDOR"/>
        <s v="SANTOSH SHAMBHUNATH GUPTA"/>
        <s v="PRIYANK VADILAL MEHTA"/>
        <s v="VIPUL CHAMANLAL SANGHAVI"/>
        <s v="ASHISH VADILAL MORBIA"/>
        <s v="PRITESH PRABHULAL VORA"/>
        <s v="SAIYAM MUKESH SANGHAVI"/>
        <s v="ASHOK VINOD THAKUR"/>
        <s v="ASHWIN P. CHANDURA"/>
        <s v="DHAWAL K VORA"/>
        <s v="JIGNESH SANGHVI "/>
        <s v="MILAN SURYAKANT UDANI"/>
        <s v="RAJNISH KUMAR THAKUR"/>
        <s v="KUNJAN MAHENDRABHAI PAREKH"/>
        <s v="SAMEER LALJIBHAI KHANDOR"/>
        <s v="KAUSHIK JAVERLAL SANGHVI"/>
        <s v="KIRTI VANECHAND MEHTA"/>
        <s v="NIKUNJKUMAR MAHENDRAKUMAR MEHTA"/>
        <s v="YASH BHARATBHAI LODARIA"/>
        <s v="DEVANSH RASHIKBHAI SHETH"/>
        <s v="YOGESHKUMAR RAMNIKLAL SHAH"/>
        <s v="ROHIT PRAVINCHAND KUBADIYA"/>
        <s v="DHIRENDRA KUMAR SINGH"/>
        <s v="BIRENDRA AMARNATH PASI"/>
        <s v="SACHIN CHANDULAL MEHTA"/>
        <s v="RAJKUMAR BABULAL VIRVADIAYA"/>
        <s v="MANISH SHETH BALANCE" u="1"/>
        <s v="PARESH MEHTA" u="1"/>
        <s v="DARSHAN MEHTA BALANCE" u="1"/>
      </sharedItems>
    </cacheField>
    <cacheField name="Name" numFmtId="0">
      <sharedItems/>
    </cacheField>
    <cacheField name="PAN" numFmtId="0">
      <sharedItems/>
    </cacheField>
    <cacheField name="Amount of Professional Fees" numFmtId="43">
      <sharedItems containsSemiMixedTypes="0" containsString="0" containsNumber="1" containsInteger="1" minValue="8" maxValue="1502364"/>
    </cacheField>
    <cacheField name="TDS Surcharge Cess" numFmtId="43">
      <sharedItems containsSemiMixedTypes="0" containsString="0" containsNumber="1" containsInteger="1" minValue="1" maxValue="150236"/>
    </cacheField>
    <cacheField name="Reason" numFmtId="0">
      <sharedItems containsNonDate="0" containsString="0" containsBlank="1"/>
    </cacheField>
    <cacheField name="Challan_x000a_No." numFmtId="0">
      <sharedItems/>
    </cacheField>
    <cacheField name="Date on which the professional service rendered" numFmtId="0">
      <sharedItems containsBlank="1"/>
    </cacheField>
    <cacheField name="Nature of service received by you that increased your revenue" numFmtId="0">
      <sharedItems containsBlank="1"/>
    </cacheField>
    <cacheField name="Invoice Date" numFmtId="14">
      <sharedItems containsSemiMixedTypes="0" containsNonDate="0" containsDate="1" containsString="0" minDate="2017-04-28T00:00:00" maxDate="2024-03-05T00:00:00"/>
    </cacheField>
    <cacheField name="Credit Days" numFmtId="0">
      <sharedItems containsSemiMixedTypes="0" containsString="0" containsNumber="1" containsInteger="1" minValue="0" maxValue="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8">
  <r>
    <s v="2017-18"/>
    <n v="2"/>
    <d v="2017-11-30T00:00:00"/>
    <x v="0"/>
    <x v="0"/>
    <x v="0"/>
    <s v="AQEPM1733E"/>
    <n v="21000"/>
    <n v="794"/>
    <n v="21794"/>
    <n v="2179"/>
    <m/>
    <s v="28585_x000a_06/12/2017"/>
    <s v="Entire / part of the year"/>
    <s v="Trading &amp; Trading Advisory Services"/>
    <x v="0"/>
    <n v="9"/>
  </r>
  <r>
    <s v="2017-18"/>
    <n v="5"/>
    <d v="2018-03-31T00:00:00"/>
    <x v="1"/>
    <x v="1"/>
    <x v="1"/>
    <s v="AHIPT0853H"/>
    <n v="25000"/>
    <n v="1181"/>
    <n v="26181"/>
    <n v="2618"/>
    <m/>
    <s v="18329_x000a_06/04/2018"/>
    <s v="Entire / part of the year"/>
    <s v="Trading &amp; Trading Advisory Services"/>
    <x v="1"/>
    <n v="0"/>
  </r>
  <r>
    <s v="2017-18"/>
    <n v="4"/>
    <d v="2018-02-28T00:00:00"/>
    <x v="1"/>
    <x v="1"/>
    <x v="1"/>
    <s v="AHIPT0853H"/>
    <n v="24000"/>
    <n v="1194"/>
    <n v="25194"/>
    <n v="2519"/>
    <m/>
    <s v="27764_x000a_07/03/2018"/>
    <s v="Entire / part of the year"/>
    <s v="Trading &amp; Trading Advisory Services"/>
    <x v="2"/>
    <n v="11"/>
  </r>
  <r>
    <s v="2017-18"/>
    <n v="3"/>
    <d v="2018-02-05T00:00:00"/>
    <x v="1"/>
    <x v="1"/>
    <x v="1"/>
    <s v="AHIPT0853H"/>
    <n v="5500"/>
    <n v="278"/>
    <n v="5778"/>
    <n v="578"/>
    <m/>
    <s v="10194_x000a_17/02/2018"/>
    <s v="Entire / part of the year"/>
    <s v="Trading &amp; Trading Advisory Services"/>
    <x v="3"/>
    <n v="7"/>
  </r>
  <r>
    <s v="2017-18"/>
    <n v="6"/>
    <d v="2018-02-05T00:00:00"/>
    <x v="2"/>
    <x v="2"/>
    <x v="2"/>
    <s v="AIBPC2244H"/>
    <n v="52000"/>
    <n v="1188"/>
    <n v="53188"/>
    <n v="5319"/>
    <m/>
    <s v="10194_x000a_17/02/2018"/>
    <s v="Entire / part of the year"/>
    <s v="Trading &amp; Trading Advisory Services"/>
    <x v="3"/>
    <n v="7"/>
  </r>
  <r>
    <s v="2017-18"/>
    <n v="8"/>
    <d v="2018-03-31T00:00:00"/>
    <x v="2"/>
    <x v="2"/>
    <x v="2"/>
    <s v="AIBPC2244H"/>
    <n v="16000"/>
    <n v="433"/>
    <n v="16433"/>
    <n v="1643"/>
    <m/>
    <s v="18329_x000a_06/04/2018"/>
    <s v="Entire / part of the year"/>
    <s v="Trading &amp; Trading Advisory Services"/>
    <x v="1"/>
    <n v="0"/>
  </r>
  <r>
    <s v="2017-18"/>
    <n v="7"/>
    <d v="2018-02-28T00:00:00"/>
    <x v="2"/>
    <x v="2"/>
    <x v="2"/>
    <s v="AIBPC2244H"/>
    <n v="55000"/>
    <n v="1727"/>
    <n v="56727"/>
    <n v="5673"/>
    <m/>
    <s v="27764_x000a_07/03/2018"/>
    <s v="Entire / part of the year"/>
    <s v="Trading &amp; Trading Advisory Services"/>
    <x v="2"/>
    <n v="11"/>
  </r>
  <r>
    <s v="2017-18"/>
    <n v="10"/>
    <d v="2017-10-31T00:00:00"/>
    <x v="3"/>
    <x v="3"/>
    <x v="3"/>
    <s v="CNYPM6786Q"/>
    <n v="55000"/>
    <n v="1502"/>
    <n v="56502"/>
    <n v="5650"/>
    <m/>
    <s v="23428_x000a_06/11/2017"/>
    <s v="Entire / part of the year"/>
    <s v="Trading &amp; Trading Advisory Services"/>
    <x v="4"/>
    <n v="12"/>
  </r>
  <r>
    <s v="2017-18"/>
    <n v="9"/>
    <d v="2017-09-05T00:00:00"/>
    <x v="3"/>
    <x v="3"/>
    <x v="3"/>
    <s v="CNYPM6786Q"/>
    <n v="25000"/>
    <n v="749"/>
    <n v="25749"/>
    <n v="2575"/>
    <m/>
    <s v="10069_x000a_23/09/2017"/>
    <s v="Entire / part of the year"/>
    <s v="Trading &amp; Trading Advisory Services"/>
    <x v="5"/>
    <n v="13"/>
  </r>
  <r>
    <s v="2017-18"/>
    <n v="12"/>
    <d v="2017-12-31T00:00:00"/>
    <x v="3"/>
    <x v="3"/>
    <x v="3"/>
    <s v="CNYPM6786Q"/>
    <n v="77000"/>
    <n v="2317"/>
    <n v="79317"/>
    <n v="7932"/>
    <m/>
    <s v="32826_x000a_05/01/2018"/>
    <s v="Entire / part of the year"/>
    <s v="Trading &amp; Trading Advisory Services"/>
    <x v="6"/>
    <n v="9"/>
  </r>
  <r>
    <s v="2017-18"/>
    <n v="11"/>
    <d v="2017-11-30T00:00:00"/>
    <x v="3"/>
    <x v="3"/>
    <x v="3"/>
    <s v="CNYPM6786Q"/>
    <n v="124000"/>
    <n v="4330"/>
    <n v="128330"/>
    <n v="12833"/>
    <m/>
    <s v="28585_x000a_06/12/2017"/>
    <s v="Entire / part of the year"/>
    <s v="Trading &amp; Trading Advisory Services"/>
    <x v="0"/>
    <n v="9"/>
  </r>
  <r>
    <s v="2017-18"/>
    <n v="20"/>
    <d v="2018-03-31T00:00:00"/>
    <x v="4"/>
    <x v="4"/>
    <x v="4"/>
    <s v="ATYPM1144L"/>
    <n v="37500"/>
    <n v="406"/>
    <n v="37906"/>
    <n v="3791"/>
    <m/>
    <s v="18329_x000a_06/04/2018"/>
    <s v="Entire / part of the year"/>
    <s v="Trading &amp; Trading Advisory Services"/>
    <x v="1"/>
    <n v="0"/>
  </r>
  <r>
    <s v="2017-18"/>
    <n v="13"/>
    <d v="2017-09-05T00:00:00"/>
    <x v="4"/>
    <x v="4"/>
    <x v="4"/>
    <s v="ATYPM1144L"/>
    <n v="19000"/>
    <n v="377"/>
    <n v="19377"/>
    <n v="1938"/>
    <m/>
    <s v="10069_x000a_23/09/2017"/>
    <s v="Entire / part of the year"/>
    <s v="Trading &amp; Trading Advisory Services"/>
    <x v="5"/>
    <n v="13"/>
  </r>
  <r>
    <s v="2017-18"/>
    <n v="16"/>
    <d v="2017-11-30T00:00:00"/>
    <x v="4"/>
    <x v="4"/>
    <x v="4"/>
    <s v="ATYPM1144L"/>
    <n v="340000"/>
    <n v="9350"/>
    <n v="349350"/>
    <n v="34935"/>
    <m/>
    <s v="28585_x000a_06/12/2017"/>
    <s v="Entire / part of the year"/>
    <s v="Trading &amp; Trading Advisory Services"/>
    <x v="0"/>
    <n v="9"/>
  </r>
  <r>
    <s v="2017-18"/>
    <n v="15"/>
    <d v="2017-10-31T00:00:00"/>
    <x v="4"/>
    <x v="4"/>
    <x v="4"/>
    <s v="ATYPM1144L"/>
    <n v="257000"/>
    <n v="7453"/>
    <n v="264453"/>
    <n v="26445"/>
    <m/>
    <s v="23428_x000a_06/11/2017"/>
    <s v="Entire / part of the year"/>
    <s v="Trading &amp; Trading Advisory Services"/>
    <x v="4"/>
    <n v="12"/>
  </r>
  <r>
    <s v="2017-18"/>
    <n v="14"/>
    <d v="2017-09-30T00:00:00"/>
    <x v="4"/>
    <x v="4"/>
    <x v="4"/>
    <s v="ATYPM1144L"/>
    <n v="133000"/>
    <n v="3881"/>
    <n v="136881"/>
    <n v="13688"/>
    <m/>
    <s v="37922_x000a_06/10/2017"/>
    <s v="Entire / part of the year"/>
    <s v="Trading &amp; Trading Advisory Services"/>
    <x v="7"/>
    <n v="9"/>
  </r>
  <r>
    <s v="2017-18"/>
    <n v="19"/>
    <d v="2018-02-28T00:00:00"/>
    <x v="4"/>
    <x v="4"/>
    <x v="4"/>
    <s v="ATYPM1144L"/>
    <n v="204000"/>
    <n v="6074"/>
    <n v="210074"/>
    <n v="21007"/>
    <m/>
    <s v="27764_x000a_07/03/2018"/>
    <s v="Entire / part of the year"/>
    <s v="Trading &amp; Trading Advisory Services"/>
    <x v="2"/>
    <n v="11"/>
  </r>
  <r>
    <s v="2017-18"/>
    <n v="18"/>
    <d v="2018-02-05T00:00:00"/>
    <x v="4"/>
    <x v="4"/>
    <x v="4"/>
    <s v="ATYPM1144L"/>
    <n v="201000"/>
    <n v="6181"/>
    <n v="207181"/>
    <n v="20718"/>
    <m/>
    <s v="10194_x000a_17/02/2018"/>
    <s v="Entire / part of the year"/>
    <s v="Trading &amp; Trading Advisory Services"/>
    <x v="3"/>
    <n v="7"/>
  </r>
  <r>
    <s v="2017-18"/>
    <n v="17"/>
    <d v="2017-12-31T00:00:00"/>
    <x v="4"/>
    <x v="4"/>
    <x v="4"/>
    <s v="ATYPM1144L"/>
    <n v="179000"/>
    <n v="5589"/>
    <n v="184589"/>
    <n v="18459"/>
    <m/>
    <s v="32826_x000a_05/01/2018"/>
    <s v="Entire / part of the year"/>
    <s v="Trading &amp; Trading Advisory Services"/>
    <x v="6"/>
    <n v="9"/>
  </r>
  <r>
    <s v="2017-18"/>
    <n v="28"/>
    <d v="2018-03-31T00:00:00"/>
    <x v="4"/>
    <x v="5"/>
    <x v="5"/>
    <s v="ALYPM9000B"/>
    <n v="37500"/>
    <n v="406"/>
    <n v="37906"/>
    <n v="3791"/>
    <m/>
    <s v="18329_x000a_06/04/2018"/>
    <s v="Entire / part of the year"/>
    <s v="Trading &amp; Trading Advisory Services"/>
    <x v="1"/>
    <n v="0"/>
  </r>
  <r>
    <s v="2017-18"/>
    <n v="21"/>
    <d v="2017-09-05T00:00:00"/>
    <x v="4"/>
    <x v="5"/>
    <x v="5"/>
    <s v="ALYPM9000B"/>
    <n v="19000"/>
    <n v="377"/>
    <n v="19377"/>
    <n v="1938"/>
    <m/>
    <s v="10069_x000a_23/09/2017"/>
    <s v="Entire / part of the year"/>
    <s v="Trading &amp; Trading Advisory Services"/>
    <x v="5"/>
    <n v="13"/>
  </r>
  <r>
    <s v="2017-18"/>
    <n v="24"/>
    <d v="2017-11-30T00:00:00"/>
    <x v="4"/>
    <x v="5"/>
    <x v="5"/>
    <s v="ALYPM9000B"/>
    <n v="340000"/>
    <n v="9350"/>
    <n v="349350"/>
    <n v="34935"/>
    <m/>
    <s v="28585_x000a_06/12/2017"/>
    <s v="Entire / part of the year"/>
    <s v="Trading &amp; Trading Advisory Services"/>
    <x v="0"/>
    <n v="9"/>
  </r>
  <r>
    <s v="2017-18"/>
    <n v="23"/>
    <d v="2017-10-31T00:00:00"/>
    <x v="4"/>
    <x v="5"/>
    <x v="5"/>
    <s v="ALYPM9000B"/>
    <n v="257000"/>
    <n v="7453"/>
    <n v="264453"/>
    <n v="26445"/>
    <m/>
    <s v="23428_x000a_06/11/2017"/>
    <s v="Entire / part of the year"/>
    <s v="Trading &amp; Trading Advisory Services"/>
    <x v="4"/>
    <n v="12"/>
  </r>
  <r>
    <s v="2017-18"/>
    <n v="22"/>
    <d v="2017-09-30T00:00:00"/>
    <x v="4"/>
    <x v="5"/>
    <x v="5"/>
    <s v="ALYPM9000B"/>
    <n v="133000"/>
    <n v="3881"/>
    <n v="136881"/>
    <n v="13688"/>
    <m/>
    <s v="37922_x000a_06/10/2017"/>
    <s v="Entire / part of the year"/>
    <s v="Trading &amp; Trading Advisory Services"/>
    <x v="7"/>
    <n v="9"/>
  </r>
  <r>
    <s v="2017-18"/>
    <n v="27"/>
    <d v="2018-02-28T00:00:00"/>
    <x v="4"/>
    <x v="5"/>
    <x v="5"/>
    <s v="ALYPM9000B"/>
    <n v="204000"/>
    <n v="6074"/>
    <n v="210074"/>
    <n v="21007"/>
    <m/>
    <s v="27764_x000a_07/03/2018"/>
    <s v="Entire / part of the year"/>
    <s v="Trading &amp; Trading Advisory Services"/>
    <x v="2"/>
    <n v="11"/>
  </r>
  <r>
    <s v="2017-18"/>
    <n v="26"/>
    <d v="2018-02-05T00:00:00"/>
    <x v="4"/>
    <x v="5"/>
    <x v="5"/>
    <s v="ALYPM9000B"/>
    <n v="201000"/>
    <n v="6181"/>
    <n v="207181"/>
    <n v="20718"/>
    <m/>
    <s v="10194_x000a_17/02/2018"/>
    <s v="Entire / part of the year"/>
    <s v="Trading &amp; Trading Advisory Services"/>
    <x v="3"/>
    <n v="7"/>
  </r>
  <r>
    <s v="2017-18"/>
    <n v="25"/>
    <d v="2017-12-31T00:00:00"/>
    <x v="4"/>
    <x v="5"/>
    <x v="5"/>
    <s v="ALYPM9000B"/>
    <n v="179000"/>
    <n v="5589"/>
    <n v="184589"/>
    <n v="18459"/>
    <m/>
    <s v="32826_x000a_05/01/2018"/>
    <s v="Entire / part of the year"/>
    <s v="Trading &amp; Trading Advisory Services"/>
    <x v="6"/>
    <n v="9"/>
  </r>
  <r>
    <s v="2017-18"/>
    <n v="36"/>
    <d v="2018-03-31T00:00:00"/>
    <x v="4"/>
    <x v="5"/>
    <x v="6"/>
    <s v="AZPPM4049R"/>
    <n v="37500"/>
    <n v="406"/>
    <n v="37906"/>
    <n v="3791"/>
    <m/>
    <s v="18329_x000a_06/04/2018"/>
    <s v="Entire / part of the year"/>
    <s v="Trading &amp; Trading Advisory Services"/>
    <x v="1"/>
    <n v="0"/>
  </r>
  <r>
    <s v="2017-18"/>
    <n v="29"/>
    <d v="2017-09-05T00:00:00"/>
    <x v="4"/>
    <x v="5"/>
    <x v="6"/>
    <s v="AZPPM4049R"/>
    <n v="19000"/>
    <n v="377"/>
    <n v="19377"/>
    <n v="1938"/>
    <m/>
    <s v="10069_x000a_23/09/2017"/>
    <s v="Entire / part of the year"/>
    <s v="Trading &amp; Trading Advisory Services"/>
    <x v="5"/>
    <n v="13"/>
  </r>
  <r>
    <s v="2017-18"/>
    <n v="32"/>
    <d v="2017-11-30T00:00:00"/>
    <x v="4"/>
    <x v="5"/>
    <x v="6"/>
    <s v="AZPPM4049R"/>
    <n v="340000"/>
    <n v="9350"/>
    <n v="349350"/>
    <n v="34935"/>
    <m/>
    <s v="28585_x000a_06/12/2017"/>
    <s v="Entire / part of the year"/>
    <s v="Trading &amp; Trading Advisory Services"/>
    <x v="0"/>
    <n v="9"/>
  </r>
  <r>
    <s v="2017-18"/>
    <n v="31"/>
    <d v="2017-10-31T00:00:00"/>
    <x v="4"/>
    <x v="5"/>
    <x v="6"/>
    <s v="AZPPM4049R"/>
    <n v="257000"/>
    <n v="7453"/>
    <n v="264453"/>
    <n v="26445"/>
    <m/>
    <s v="23428_x000a_06/11/2017"/>
    <s v="Entire / part of the year"/>
    <s v="Trading &amp; Trading Advisory Services"/>
    <x v="4"/>
    <n v="12"/>
  </r>
  <r>
    <s v="2017-18"/>
    <n v="30"/>
    <d v="2017-09-30T00:00:00"/>
    <x v="4"/>
    <x v="5"/>
    <x v="6"/>
    <s v="AZPPM4049R"/>
    <n v="133000"/>
    <n v="3881"/>
    <n v="136881"/>
    <n v="13688"/>
    <m/>
    <s v="37922_x000a_06/10/2017"/>
    <s v="Entire / part of the year"/>
    <s v="Trading &amp; Trading Advisory Services"/>
    <x v="7"/>
    <n v="9"/>
  </r>
  <r>
    <s v="2017-18"/>
    <n v="35"/>
    <d v="2018-02-28T00:00:00"/>
    <x v="4"/>
    <x v="5"/>
    <x v="6"/>
    <s v="AZPPM4049R"/>
    <n v="204000"/>
    <n v="6074"/>
    <n v="210074"/>
    <n v="21007"/>
    <m/>
    <s v="27764_x000a_07/03/2018"/>
    <s v="Entire / part of the year"/>
    <s v="Trading &amp; Trading Advisory Services"/>
    <x v="2"/>
    <n v="11"/>
  </r>
  <r>
    <s v="2017-18"/>
    <n v="34"/>
    <d v="2018-02-05T00:00:00"/>
    <x v="4"/>
    <x v="5"/>
    <x v="6"/>
    <s v="AZPPM4049R"/>
    <n v="201000"/>
    <n v="6181"/>
    <n v="207181"/>
    <n v="20718"/>
    <m/>
    <s v="10194_x000a_17/02/2018"/>
    <s v="Entire / part of the year"/>
    <s v="Trading &amp; Trading Advisory Services"/>
    <x v="3"/>
    <n v="7"/>
  </r>
  <r>
    <s v="2017-18"/>
    <n v="33"/>
    <d v="2017-12-31T00:00:00"/>
    <x v="4"/>
    <x v="5"/>
    <x v="6"/>
    <s v="AZPPM4049R"/>
    <n v="179000"/>
    <n v="5589"/>
    <n v="184589"/>
    <n v="18459"/>
    <m/>
    <s v="32826_x000a_05/01/2018"/>
    <s v="Entire / part of the year"/>
    <s v="Trading &amp; Trading Advisory Services"/>
    <x v="6"/>
    <n v="9"/>
  </r>
  <r>
    <s v="2017-18"/>
    <n v="44"/>
    <d v="2018-03-31T00:00:00"/>
    <x v="4"/>
    <x v="4"/>
    <x v="7"/>
    <s v="DPPPK9998G"/>
    <n v="37500"/>
    <n v="406"/>
    <n v="37906"/>
    <n v="3791"/>
    <m/>
    <s v="18329_x000a_06/04/2018"/>
    <s v="Entire / part of the year"/>
    <s v="Trading &amp; Trading Advisory Services"/>
    <x v="1"/>
    <n v="0"/>
  </r>
  <r>
    <s v="2017-18"/>
    <n v="37"/>
    <d v="2017-09-05T00:00:00"/>
    <x v="4"/>
    <x v="4"/>
    <x v="7"/>
    <s v="DPPPK9998G"/>
    <n v="19000"/>
    <n v="377"/>
    <n v="19377"/>
    <n v="1938"/>
    <m/>
    <s v="10069_x000a_23/09/2017"/>
    <s v="Entire / part of the year"/>
    <s v="Trading &amp; Trading Advisory Services"/>
    <x v="5"/>
    <n v="13"/>
  </r>
  <r>
    <s v="2017-18"/>
    <n v="40"/>
    <d v="2017-11-30T00:00:00"/>
    <x v="4"/>
    <x v="4"/>
    <x v="7"/>
    <s v="DPPPK9998G"/>
    <n v="340000"/>
    <n v="9350"/>
    <n v="349350"/>
    <n v="34935"/>
    <m/>
    <s v="28585_x000a_06/12/2017"/>
    <s v="Entire / part of the year"/>
    <s v="Trading &amp; Trading Advisory Services"/>
    <x v="0"/>
    <n v="9"/>
  </r>
  <r>
    <s v="2017-18"/>
    <n v="39"/>
    <d v="2017-10-31T00:00:00"/>
    <x v="4"/>
    <x v="4"/>
    <x v="7"/>
    <s v="DPPPK9998G"/>
    <n v="257000"/>
    <n v="7453"/>
    <n v="264453"/>
    <n v="26445"/>
    <m/>
    <s v="23428_x000a_06/11/2017"/>
    <s v="Entire / part of the year"/>
    <s v="Trading &amp; Trading Advisory Services"/>
    <x v="4"/>
    <n v="12"/>
  </r>
  <r>
    <s v="2017-18"/>
    <n v="38"/>
    <d v="2017-09-30T00:00:00"/>
    <x v="4"/>
    <x v="4"/>
    <x v="7"/>
    <s v="DPPPK9998G"/>
    <n v="133000"/>
    <n v="3881"/>
    <n v="136881"/>
    <n v="13688"/>
    <m/>
    <s v="37922_x000a_06/10/2017"/>
    <s v="Entire / part of the year"/>
    <s v="Trading &amp; Trading Advisory Services"/>
    <x v="7"/>
    <n v="9"/>
  </r>
  <r>
    <s v="2017-18"/>
    <n v="43"/>
    <d v="2018-02-28T00:00:00"/>
    <x v="4"/>
    <x v="4"/>
    <x v="7"/>
    <s v="DPPPK9998G"/>
    <n v="204000"/>
    <n v="6074"/>
    <n v="210074"/>
    <n v="21007"/>
    <m/>
    <s v="27764_x000a_07/03/2018"/>
    <s v="Entire / part of the year"/>
    <s v="Trading &amp; Trading Advisory Services"/>
    <x v="2"/>
    <n v="11"/>
  </r>
  <r>
    <s v="2017-18"/>
    <n v="42"/>
    <d v="2018-02-05T00:00:00"/>
    <x v="4"/>
    <x v="4"/>
    <x v="7"/>
    <s v="DPPPK9998G"/>
    <n v="201000"/>
    <n v="6181"/>
    <n v="207181"/>
    <n v="20718"/>
    <m/>
    <s v="10194_x000a_17/02/2018"/>
    <s v="Entire / part of the year"/>
    <s v="Trading &amp; Trading Advisory Services"/>
    <x v="3"/>
    <n v="7"/>
  </r>
  <r>
    <s v="2017-18"/>
    <n v="41"/>
    <d v="2017-12-31T00:00:00"/>
    <x v="4"/>
    <x v="4"/>
    <x v="7"/>
    <s v="DPPPK9998G"/>
    <n v="179000"/>
    <n v="5589"/>
    <n v="184589"/>
    <n v="18459"/>
    <m/>
    <s v="32826_x000a_05/01/2018"/>
    <s v="Entire / part of the year"/>
    <s v="Trading &amp; Trading Advisory Services"/>
    <x v="6"/>
    <n v="9"/>
  </r>
  <r>
    <s v="2017-18"/>
    <n v="45"/>
    <d v="2018-02-05T00:00:00"/>
    <x v="4"/>
    <x v="4"/>
    <x v="8"/>
    <s v="AMZPV8765C"/>
    <n v="53000"/>
    <n v="1521"/>
    <n v="54521"/>
    <n v="5452"/>
    <m/>
    <s v="10194_x000a_17/02/2018"/>
    <s v="Entire / part of the year"/>
    <s v="Trading &amp; Trading Advisory Services"/>
    <x v="3"/>
    <n v="7"/>
  </r>
  <r>
    <s v="2017-18"/>
    <n v="47"/>
    <d v="2018-03-31T00:00:00"/>
    <x v="4"/>
    <x v="4"/>
    <x v="8"/>
    <s v="AMZPV8765C"/>
    <n v="46000"/>
    <n v="1382"/>
    <n v="47382"/>
    <n v="4738"/>
    <m/>
    <s v="18329_x000a_06/04/2018"/>
    <s v="Entire / part of the year"/>
    <s v="Trading &amp; Trading Advisory Services"/>
    <x v="1"/>
    <n v="0"/>
  </r>
  <r>
    <s v="2017-18"/>
    <n v="46"/>
    <d v="2018-02-28T00:00:00"/>
    <x v="4"/>
    <x v="4"/>
    <x v="8"/>
    <s v="AMZPV8765C"/>
    <n v="52500"/>
    <n v="2783"/>
    <n v="55283"/>
    <n v="5528"/>
    <m/>
    <s v="27764_x000a_07/03/2018"/>
    <s v="Entire / part of the year"/>
    <s v="Trading &amp; Trading Advisory Services"/>
    <x v="2"/>
    <n v="11"/>
  </r>
  <r>
    <s v="2017-18"/>
    <n v="48"/>
    <d v="2017-09-05T00:00:00"/>
    <x v="4"/>
    <x v="6"/>
    <x v="9"/>
    <s v="CFEPM3263G"/>
    <n v="19000"/>
    <n v="377"/>
    <n v="19377"/>
    <n v="1938"/>
    <m/>
    <s v="10069_x000a_23/09/2017"/>
    <s v="Entire / part of the year"/>
    <s v="Trading &amp; Trading Advisory Services"/>
    <x v="5"/>
    <n v="13"/>
  </r>
  <r>
    <s v="2017-18"/>
    <n v="55"/>
    <d v="2018-03-31T00:00:00"/>
    <x v="4"/>
    <x v="6"/>
    <x v="9"/>
    <s v="CFEPM3263G"/>
    <n v="37000"/>
    <n v="906"/>
    <n v="37906"/>
    <n v="3791"/>
    <m/>
    <s v="18329_x000a_06/04/2018"/>
    <s v="Entire / part of the year"/>
    <s v="Trading &amp; Trading Advisory Services"/>
    <x v="1"/>
    <n v="0"/>
  </r>
  <r>
    <s v="2017-18"/>
    <n v="51"/>
    <d v="2017-11-30T00:00:00"/>
    <x v="4"/>
    <x v="6"/>
    <x v="9"/>
    <s v="CFEPM3263G"/>
    <n v="340000"/>
    <n v="9350"/>
    <n v="349350"/>
    <n v="34935"/>
    <m/>
    <s v="28585_x000a_06/12/2017"/>
    <s v="Entire / part of the year"/>
    <s v="Trading &amp; Trading Advisory Services"/>
    <x v="0"/>
    <n v="9"/>
  </r>
  <r>
    <s v="2017-18"/>
    <n v="50"/>
    <d v="2017-10-31T00:00:00"/>
    <x v="4"/>
    <x v="6"/>
    <x v="9"/>
    <s v="CFEPM3263G"/>
    <n v="257000"/>
    <n v="7453"/>
    <n v="264453"/>
    <n v="26445"/>
    <m/>
    <s v="23428_x000a_06/11/2017"/>
    <s v="Entire / part of the year"/>
    <s v="Trading &amp; Trading Advisory Services"/>
    <x v="4"/>
    <n v="12"/>
  </r>
  <r>
    <s v="2017-18"/>
    <n v="49"/>
    <d v="2017-09-30T00:00:00"/>
    <x v="4"/>
    <x v="6"/>
    <x v="9"/>
    <s v="CFEPM3263G"/>
    <n v="133000"/>
    <n v="3881"/>
    <n v="136881"/>
    <n v="13688"/>
    <m/>
    <s v="37922_x000a_06/10/2017"/>
    <s v="Entire / part of the year"/>
    <s v="Trading &amp; Trading Advisory Services"/>
    <x v="7"/>
    <n v="9"/>
  </r>
  <r>
    <s v="2017-18"/>
    <n v="54"/>
    <d v="2018-02-28T00:00:00"/>
    <x v="4"/>
    <x v="6"/>
    <x v="9"/>
    <s v="CFEPM3263G"/>
    <n v="204000"/>
    <n v="6074"/>
    <n v="210074"/>
    <n v="21007"/>
    <m/>
    <s v="27764_x000a_07/03/2018"/>
    <s v="Entire / part of the year"/>
    <s v="Trading &amp; Trading Advisory Services"/>
    <x v="2"/>
    <n v="11"/>
  </r>
  <r>
    <s v="2017-18"/>
    <n v="53"/>
    <d v="2018-02-05T00:00:00"/>
    <x v="4"/>
    <x v="6"/>
    <x v="9"/>
    <s v="CFEPM3263G"/>
    <n v="201000"/>
    <n v="6181"/>
    <n v="207181"/>
    <n v="20718"/>
    <m/>
    <s v="10194_x000a_17/02/2018"/>
    <s v="Entire / part of the year"/>
    <s v="Trading &amp; Trading Advisory Services"/>
    <x v="3"/>
    <n v="7"/>
  </r>
  <r>
    <s v="2017-18"/>
    <n v="52"/>
    <d v="2017-12-31T00:00:00"/>
    <x v="4"/>
    <x v="6"/>
    <x v="9"/>
    <s v="CFEPM3263G"/>
    <n v="179000"/>
    <n v="5589"/>
    <n v="184589"/>
    <n v="18459"/>
    <m/>
    <s v="32826_x000a_05/01/2018"/>
    <s v="Entire / part of the year"/>
    <s v="Trading &amp; Trading Advisory Services"/>
    <x v="6"/>
    <n v="9"/>
  </r>
  <r>
    <s v="2017-18"/>
    <n v="56"/>
    <d v="2017-11-30T00:00:00"/>
    <x v="4"/>
    <x v="4"/>
    <x v="10"/>
    <s v="BZIPS6407F"/>
    <n v="340000"/>
    <n v="9350"/>
    <n v="349350"/>
    <n v="34935"/>
    <m/>
    <s v="28585_x000a_06/12/2017"/>
    <s v="Entire / part of the year"/>
    <s v="Trading &amp; Trading Advisory Services"/>
    <x v="0"/>
    <n v="9"/>
  </r>
  <r>
    <s v="2017-18"/>
    <n v="57"/>
    <d v="2018-02-05T00:00:00"/>
    <x v="5"/>
    <x v="7"/>
    <x v="11"/>
    <s v="ALOPV4924B"/>
    <n v="141000"/>
    <n v="3878"/>
    <n v="144878"/>
    <n v="14488"/>
    <m/>
    <s v="10194_x000a_17/02/2018"/>
    <s v="Entire / part of the year"/>
    <s v="Trading &amp; Trading Advisory Services"/>
    <x v="3"/>
    <n v="7"/>
  </r>
  <r>
    <s v="2017-18"/>
    <n v="66"/>
    <d v="2017-12-31T00:00:00"/>
    <x v="6"/>
    <x v="8"/>
    <x v="12"/>
    <s v="ANVPM7520K"/>
    <n v="27500"/>
    <n v="207"/>
    <n v="27707"/>
    <n v="2771"/>
    <m/>
    <s v="32826_x000a_05/01/2018"/>
    <s v="Entire / part of the year"/>
    <s v="Trading &amp; Trading Advisory Services"/>
    <x v="6"/>
    <n v="9"/>
  </r>
  <r>
    <s v="2017-18"/>
    <n v="63"/>
    <d v="2017-09-30T00:00:00"/>
    <x v="6"/>
    <x v="8"/>
    <x v="12"/>
    <s v="ANVPM7520K"/>
    <n v="50000"/>
    <n v="938"/>
    <n v="50938"/>
    <n v="5094"/>
    <m/>
    <s v="37922_x000a_06/10/2017"/>
    <s v="Entire / part of the year"/>
    <s v="Trading &amp; Trading Advisory Services"/>
    <x v="7"/>
    <n v="9"/>
  </r>
  <r>
    <s v="2017-18"/>
    <n v="67"/>
    <d v="2018-02-05T00:00:00"/>
    <x v="6"/>
    <x v="8"/>
    <x v="12"/>
    <s v="ANVPM7520K"/>
    <n v="6800"/>
    <n v="160"/>
    <n v="6960"/>
    <n v="696"/>
    <m/>
    <s v="10194_x000a_17/02/2018"/>
    <s v="Entire / part of the year"/>
    <s v="Trading &amp; Trading Advisory Services"/>
    <x v="3"/>
    <n v="7"/>
  </r>
  <r>
    <s v="2017-18"/>
    <n v="59"/>
    <d v="2017-06-01T00:00:00"/>
    <x v="6"/>
    <x v="8"/>
    <x v="12"/>
    <s v="ANVPM7520K"/>
    <n v="24000"/>
    <n v="624"/>
    <n v="24624"/>
    <n v="2462"/>
    <m/>
    <s v="10323_x000a_21/06/2017"/>
    <s v="Entire / part of the year"/>
    <s v="Trading &amp; Trading Advisory Services"/>
    <x v="8"/>
    <n v="14"/>
  </r>
  <r>
    <s v="2017-18"/>
    <n v="65"/>
    <d v="2017-11-30T00:00:00"/>
    <x v="6"/>
    <x v="8"/>
    <x v="12"/>
    <s v="ANVPM7520K"/>
    <n v="7000"/>
    <n v="220"/>
    <n v="7220"/>
    <n v="722"/>
    <m/>
    <s v="28585_x000a_06/12/2017"/>
    <s v="Entire / part of the year"/>
    <s v="Trading &amp; Trading Advisory Services"/>
    <x v="0"/>
    <n v="9"/>
  </r>
  <r>
    <s v="2017-18"/>
    <n v="64"/>
    <d v="2017-10-31T00:00:00"/>
    <x v="6"/>
    <x v="8"/>
    <x v="12"/>
    <s v="ANVPM7520K"/>
    <n v="101000"/>
    <n v="3492"/>
    <n v="104492"/>
    <n v="10449"/>
    <m/>
    <s v="23428_x000a_06/11/2017"/>
    <s v="Entire / part of the year"/>
    <s v="Trading &amp; Trading Advisory Services"/>
    <x v="4"/>
    <n v="12"/>
  </r>
  <r>
    <s v="2017-18"/>
    <n v="68"/>
    <d v="2018-02-28T00:00:00"/>
    <x v="6"/>
    <x v="8"/>
    <x v="12"/>
    <s v="ANVPM7520K"/>
    <n v="20000"/>
    <n v="733"/>
    <n v="20733"/>
    <n v="2073"/>
    <m/>
    <s v="27764_x000a_07/03/2018"/>
    <s v="Entire / part of the year"/>
    <s v="Trading &amp; Trading Advisory Services"/>
    <x v="2"/>
    <n v="11"/>
  </r>
  <r>
    <s v="2017-18"/>
    <n v="62"/>
    <d v="2017-09-05T00:00:00"/>
    <x v="6"/>
    <x v="8"/>
    <x v="12"/>
    <s v="ANVPM7520K"/>
    <n v="37500"/>
    <n v="1396"/>
    <n v="38896"/>
    <n v="3890"/>
    <m/>
    <s v="10069_x000a_23/09/2017"/>
    <s v="Entire / part of the year"/>
    <s v="Trading &amp; Trading Advisory Services"/>
    <x v="5"/>
    <n v="13"/>
  </r>
  <r>
    <s v="2017-18"/>
    <n v="61"/>
    <d v="2017-08-01T00:00:00"/>
    <x v="6"/>
    <x v="8"/>
    <x v="12"/>
    <s v="ANVPM7520K"/>
    <n v="27000"/>
    <n v="1279"/>
    <n v="28279"/>
    <n v="2828"/>
    <m/>
    <s v="10306_x000a_30/08/2017"/>
    <s v="Entire / part of the year"/>
    <s v="Trading &amp; Trading Advisory Services"/>
    <x v="9"/>
    <n v="8"/>
  </r>
  <r>
    <s v="2017-18"/>
    <n v="58"/>
    <d v="2017-05-09T00:00:00"/>
    <x v="6"/>
    <x v="8"/>
    <x v="12"/>
    <s v="ANVPM7520K"/>
    <n v="20000"/>
    <n v="1194"/>
    <n v="21194"/>
    <n v="2119"/>
    <m/>
    <s v="10086_x000a_20/05/2017"/>
    <s v="Entire / part of the year"/>
    <s v="Trading &amp; Trading Advisory Services"/>
    <x v="10"/>
    <n v="11"/>
  </r>
  <r>
    <s v="2017-18"/>
    <n v="60"/>
    <d v="2017-06-30T00:00:00"/>
    <x v="6"/>
    <x v="8"/>
    <x v="12"/>
    <s v="ANVPM7520K"/>
    <n v="3500"/>
    <n v="223"/>
    <n v="3723"/>
    <n v="372"/>
    <m/>
    <s v="12650_x000a_07/07/2017"/>
    <s v="Entire / part of the year"/>
    <s v="Trading &amp; Trading Advisory Services"/>
    <x v="11"/>
    <n v="14"/>
  </r>
  <r>
    <s v="2017-18"/>
    <n v="77"/>
    <d v="2017-12-31T00:00:00"/>
    <x v="6"/>
    <x v="8"/>
    <x v="13"/>
    <s v="BRVPM1719H"/>
    <n v="27500"/>
    <n v="207"/>
    <n v="27707"/>
    <n v="2771"/>
    <m/>
    <s v="32826_x000a_05/01/2018"/>
    <s v="Entire / part of the year"/>
    <s v="Trading &amp; Trading Advisory Services"/>
    <x v="6"/>
    <n v="9"/>
  </r>
  <r>
    <s v="2017-18"/>
    <n v="78"/>
    <d v="2018-02-05T00:00:00"/>
    <x v="6"/>
    <x v="8"/>
    <x v="13"/>
    <s v="BRVPM1719H"/>
    <n v="27500"/>
    <n v="341"/>
    <n v="27841"/>
    <n v="2784"/>
    <m/>
    <s v="10194_x000a_17/02/2018"/>
    <s v="Entire / part of the year"/>
    <s v="Trading &amp; Trading Advisory Services"/>
    <x v="3"/>
    <n v="7"/>
  </r>
  <r>
    <s v="2017-18"/>
    <n v="74"/>
    <d v="2017-09-30T00:00:00"/>
    <x v="6"/>
    <x v="8"/>
    <x v="13"/>
    <s v="BRVPM1719H"/>
    <n v="50000"/>
    <n v="938"/>
    <n v="50938"/>
    <n v="5094"/>
    <m/>
    <s v="37922_x000a_06/10/2017"/>
    <s v="Entire / part of the year"/>
    <s v="Trading &amp; Trading Advisory Services"/>
    <x v="7"/>
    <n v="9"/>
  </r>
  <r>
    <s v="2017-18"/>
    <n v="70"/>
    <d v="2017-06-01T00:00:00"/>
    <x v="6"/>
    <x v="8"/>
    <x v="13"/>
    <s v="BRVPM1719H"/>
    <n v="24000"/>
    <n v="624"/>
    <n v="24624"/>
    <n v="2462"/>
    <m/>
    <s v="10323_x000a_21/06/2017"/>
    <s v="Entire / part of the year"/>
    <s v="Trading &amp; Trading Advisory Services"/>
    <x v="8"/>
    <n v="14"/>
  </r>
  <r>
    <s v="2017-18"/>
    <n v="79"/>
    <d v="2018-02-28T00:00:00"/>
    <x v="6"/>
    <x v="8"/>
    <x v="13"/>
    <s v="BRVPM1719H"/>
    <n v="80500"/>
    <n v="2434"/>
    <n v="82934"/>
    <n v="8293"/>
    <m/>
    <s v="27764_x000a_07/03/2018"/>
    <s v="Entire / part of the year"/>
    <s v="Trading &amp; Trading Advisory Services"/>
    <x v="2"/>
    <n v="11"/>
  </r>
  <r>
    <s v="2017-18"/>
    <n v="76"/>
    <d v="2017-11-30T00:00:00"/>
    <x v="6"/>
    <x v="8"/>
    <x v="13"/>
    <s v="BRVPM1719H"/>
    <n v="7000"/>
    <n v="220"/>
    <n v="7220"/>
    <n v="722"/>
    <m/>
    <s v="28585_x000a_06/12/2017"/>
    <s v="Entire / part of the year"/>
    <s v="Trading &amp; Trading Advisory Services"/>
    <x v="0"/>
    <n v="9"/>
  </r>
  <r>
    <s v="2017-18"/>
    <n v="75"/>
    <d v="2017-10-31T00:00:00"/>
    <x v="6"/>
    <x v="8"/>
    <x v="13"/>
    <s v="BRVPM1719H"/>
    <n v="101000"/>
    <n v="3492"/>
    <n v="104492"/>
    <n v="10449"/>
    <m/>
    <s v="23428_x000a_06/11/2017"/>
    <s v="Entire / part of the year"/>
    <s v="Trading &amp; Trading Advisory Services"/>
    <x v="4"/>
    <n v="12"/>
  </r>
  <r>
    <s v="2017-18"/>
    <n v="73"/>
    <d v="2017-09-05T00:00:00"/>
    <x v="6"/>
    <x v="8"/>
    <x v="13"/>
    <s v="BRVPM1719H"/>
    <n v="37500"/>
    <n v="1396"/>
    <n v="38896"/>
    <n v="3890"/>
    <m/>
    <s v="10069_x000a_23/09/2017"/>
    <s v="Entire / part of the year"/>
    <s v="Trading &amp; Trading Advisory Services"/>
    <x v="5"/>
    <n v="13"/>
  </r>
  <r>
    <s v="2017-18"/>
    <n v="72"/>
    <d v="2017-08-01T00:00:00"/>
    <x v="6"/>
    <x v="8"/>
    <x v="13"/>
    <s v="BRVPM1719H"/>
    <n v="27000"/>
    <n v="1279"/>
    <n v="28279"/>
    <n v="2828"/>
    <m/>
    <s v="10306_x000a_30/08/2017"/>
    <s v="Entire / part of the year"/>
    <s v="Trading &amp; Trading Advisory Services"/>
    <x v="9"/>
    <n v="8"/>
  </r>
  <r>
    <s v="2017-18"/>
    <n v="69"/>
    <d v="2017-05-09T00:00:00"/>
    <x v="6"/>
    <x v="8"/>
    <x v="13"/>
    <s v="BRVPM1719H"/>
    <n v="20000"/>
    <n v="1194"/>
    <n v="21194"/>
    <n v="2119"/>
    <m/>
    <s v="10086_x000a_20/05/2017"/>
    <s v="Entire / part of the year"/>
    <s v="Trading &amp; Trading Advisory Services"/>
    <x v="10"/>
    <n v="11"/>
  </r>
  <r>
    <s v="2017-18"/>
    <n v="71"/>
    <d v="2017-06-30T00:00:00"/>
    <x v="6"/>
    <x v="8"/>
    <x v="13"/>
    <s v="BRVPM1719H"/>
    <n v="3500"/>
    <n v="223"/>
    <n v="3723"/>
    <n v="372"/>
    <m/>
    <s v="12650_x000a_07/07/2017"/>
    <s v="Entire / part of the year"/>
    <s v="Trading &amp; Trading Advisory Services"/>
    <x v="11"/>
    <n v="14"/>
  </r>
  <r>
    <s v="2017-18"/>
    <n v="80"/>
    <d v="2018-02-05T00:00:00"/>
    <x v="7"/>
    <x v="9"/>
    <x v="14"/>
    <s v="BBEPS9472G"/>
    <n v="118000"/>
    <n v="3524"/>
    <n v="121524"/>
    <n v="12152"/>
    <m/>
    <s v="10194_x000a_17/02/2018"/>
    <s v="Entire / part of the year"/>
    <s v="Trading &amp; Trading Advisory Services"/>
    <x v="3"/>
    <n v="7"/>
  </r>
  <r>
    <s v="2017-18"/>
    <n v="81"/>
    <d v="2018-03-31T00:00:00"/>
    <x v="7"/>
    <x v="9"/>
    <x v="14"/>
    <s v="BBEPS9472G"/>
    <n v="10000"/>
    <n v="658"/>
    <n v="10658"/>
    <n v="1066"/>
    <m/>
    <s v="18329_x000a_06/04/2018"/>
    <s v="Entire / part of the year"/>
    <s v="Trading &amp; Trading Advisory Services"/>
    <x v="1"/>
    <n v="0"/>
  </r>
  <r>
    <s v="2017-18"/>
    <n v="83"/>
    <d v="2018-03-31T00:00:00"/>
    <x v="8"/>
    <x v="10"/>
    <x v="15"/>
    <s v="DXVPP1114F"/>
    <n v="97000"/>
    <n v="2798"/>
    <n v="99798"/>
    <n v="9980"/>
    <m/>
    <s v="25260_x000a_27/04/2018"/>
    <s v="Entire / part of the year"/>
    <s v="Trading &amp; Trading Advisory Services"/>
    <x v="1"/>
    <n v="0"/>
  </r>
  <r>
    <s v="2017-18"/>
    <n v="82"/>
    <d v="2018-03-31T00:00:00"/>
    <x v="8"/>
    <x v="10"/>
    <x v="15"/>
    <s v="DXVPP1114F"/>
    <n v="97000"/>
    <n v="2948"/>
    <n v="99948"/>
    <n v="9995"/>
    <m/>
    <s v="25260_x000a_27/04/2018"/>
    <s v="Entire / part of the year"/>
    <s v="Trading &amp; Trading Advisory Services"/>
    <x v="1"/>
    <n v="0"/>
  </r>
  <r>
    <s v="2017-18"/>
    <n v="94"/>
    <d v="2018-02-28T00:00:00"/>
    <x v="9"/>
    <x v="11"/>
    <x v="16"/>
    <s v="DEQPS9082P"/>
    <n v="14500"/>
    <n v="289"/>
    <n v="14789"/>
    <n v="1479"/>
    <m/>
    <s v="27764_x000a_07/03/2018"/>
    <s v="Entire / part of the year"/>
    <s v="Trading &amp; Trading Advisory Services"/>
    <x v="2"/>
    <n v="11"/>
  </r>
  <r>
    <s v="2017-18"/>
    <n v="90"/>
    <d v="2017-10-31T00:00:00"/>
    <x v="9"/>
    <x v="11"/>
    <x v="16"/>
    <s v="DEQPS9082P"/>
    <n v="102000"/>
    <n v="2753"/>
    <n v="104753"/>
    <n v="10475"/>
    <m/>
    <s v="23428_x000a_06/11/2017"/>
    <s v="Entire / part of the year"/>
    <s v="Trading &amp; Trading Advisory Services"/>
    <x v="4"/>
    <n v="12"/>
  </r>
  <r>
    <s v="2017-18"/>
    <n v="91"/>
    <d v="2017-11-30T00:00:00"/>
    <x v="9"/>
    <x v="11"/>
    <x v="16"/>
    <s v="DEQPS9082P"/>
    <n v="133000"/>
    <n v="3617"/>
    <n v="136617"/>
    <n v="13662"/>
    <m/>
    <s v="28585_x000a_06/12/2017"/>
    <s v="Entire / part of the year"/>
    <s v="Trading &amp; Trading Advisory Services"/>
    <x v="0"/>
    <n v="9"/>
  </r>
  <r>
    <s v="2017-18"/>
    <n v="85"/>
    <d v="2017-06-01T00:00:00"/>
    <x v="9"/>
    <x v="11"/>
    <x v="16"/>
    <s v="DEQPS9082P"/>
    <n v="75000"/>
    <n v="2102"/>
    <n v="77102"/>
    <n v="7710"/>
    <m/>
    <s v="10323_x000a_21/06/2017"/>
    <s v="Entire / part of the year"/>
    <s v="Trading &amp; Trading Advisory Services"/>
    <x v="8"/>
    <n v="14"/>
  </r>
  <r>
    <s v="2017-18"/>
    <n v="89"/>
    <d v="2017-09-30T00:00:00"/>
    <x v="9"/>
    <x v="11"/>
    <x v="16"/>
    <s v="DEQPS9082P"/>
    <n v="115000"/>
    <n v="3269"/>
    <n v="118269"/>
    <n v="11827"/>
    <m/>
    <s v="37922_x000a_06/10/2017"/>
    <s v="Entire / part of the year"/>
    <s v="Trading &amp; Trading Advisory Services"/>
    <x v="7"/>
    <n v="9"/>
  </r>
  <r>
    <s v="2017-18"/>
    <n v="87"/>
    <d v="2017-08-01T00:00:00"/>
    <x v="9"/>
    <x v="11"/>
    <x v="16"/>
    <s v="DEQPS9082P"/>
    <n v="80250"/>
    <n v="2589"/>
    <n v="82839"/>
    <n v="8284"/>
    <m/>
    <s v="10306_x000a_30/08/2017"/>
    <s v="Entire / part of the year"/>
    <s v="Trading &amp; Trading Advisory Services"/>
    <x v="9"/>
    <n v="8"/>
  </r>
  <r>
    <s v="2017-18"/>
    <n v="88"/>
    <d v="2017-09-05T00:00:00"/>
    <x v="9"/>
    <x v="11"/>
    <x v="16"/>
    <s v="DEQPS9082P"/>
    <n v="82500"/>
    <n v="2677"/>
    <n v="85177"/>
    <n v="8518"/>
    <m/>
    <s v="10069_x000a_23/09/2017"/>
    <s v="Entire / part of the year"/>
    <s v="Trading &amp; Trading Advisory Services"/>
    <x v="5"/>
    <n v="13"/>
  </r>
  <r>
    <s v="2017-18"/>
    <n v="84"/>
    <d v="2017-05-09T00:00:00"/>
    <x v="9"/>
    <x v="11"/>
    <x v="16"/>
    <s v="DEQPS9082P"/>
    <n v="130000"/>
    <n v="4219"/>
    <n v="134219"/>
    <n v="13422"/>
    <m/>
    <s v="10086_x000a_20/05/2017"/>
    <s v="Entire / part of the year"/>
    <s v="Trading &amp; Trading Advisory Services"/>
    <x v="10"/>
    <n v="11"/>
  </r>
  <r>
    <s v="2017-18"/>
    <n v="92"/>
    <d v="2017-12-31T00:00:00"/>
    <x v="9"/>
    <x v="11"/>
    <x v="16"/>
    <s v="DEQPS9082P"/>
    <n v="131000"/>
    <n v="4510"/>
    <n v="135510"/>
    <n v="13551"/>
    <m/>
    <s v="32826_x000a_05/01/2018"/>
    <s v="Entire / part of the year"/>
    <s v="Trading &amp; Trading Advisory Services"/>
    <x v="6"/>
    <n v="9"/>
  </r>
  <r>
    <s v="2017-18"/>
    <n v="93"/>
    <d v="2018-02-05T00:00:00"/>
    <x v="9"/>
    <x v="11"/>
    <x v="16"/>
    <s v="DEQPS9082P"/>
    <n v="14000"/>
    <n v="674"/>
    <n v="14674"/>
    <n v="1467"/>
    <m/>
    <s v="10194_x000a_17/02/2018"/>
    <s v="Entire / part of the year"/>
    <s v="Trading &amp; Trading Advisory Services"/>
    <x v="3"/>
    <n v="7"/>
  </r>
  <r>
    <s v="2017-18"/>
    <n v="86"/>
    <d v="2017-06-30T00:00:00"/>
    <x v="9"/>
    <x v="11"/>
    <x v="16"/>
    <s v="DEQPS9082P"/>
    <n v="30000"/>
    <n v="1851"/>
    <n v="31851"/>
    <n v="3185"/>
    <m/>
    <s v="12650_x000a_07/07/2017"/>
    <s v="Entire / part of the year"/>
    <s v="Trading &amp; Trading Advisory Services"/>
    <x v="11"/>
    <n v="14"/>
  </r>
  <r>
    <s v="2017-18"/>
    <n v="105"/>
    <d v="2018-02-28T00:00:00"/>
    <x v="9"/>
    <x v="11"/>
    <x v="17"/>
    <s v="BRUPS2102P"/>
    <n v="14500"/>
    <n v="289"/>
    <n v="14789"/>
    <n v="1479"/>
    <m/>
    <s v="27764_x000a_07/03/2018"/>
    <s v="Entire / part of the year"/>
    <s v="Trading &amp; Trading Advisory Services"/>
    <x v="2"/>
    <n v="11"/>
  </r>
  <r>
    <s v="2017-18"/>
    <n v="101"/>
    <d v="2017-10-31T00:00:00"/>
    <x v="9"/>
    <x v="11"/>
    <x v="17"/>
    <s v="BRUPS2102P"/>
    <n v="102000"/>
    <n v="2753"/>
    <n v="104753"/>
    <n v="10475"/>
    <m/>
    <s v="23428_x000a_06/11/2017"/>
    <s v="Entire / part of the year"/>
    <s v="Trading &amp; Trading Advisory Services"/>
    <x v="4"/>
    <n v="12"/>
  </r>
  <r>
    <s v="2017-18"/>
    <n v="102"/>
    <d v="2017-11-30T00:00:00"/>
    <x v="9"/>
    <x v="11"/>
    <x v="17"/>
    <s v="BRUPS2102P"/>
    <n v="133000"/>
    <n v="3617"/>
    <n v="136617"/>
    <n v="13662"/>
    <m/>
    <s v="28585_x000a_06/12/2017"/>
    <s v="Entire / part of the year"/>
    <s v="Trading &amp; Trading Advisory Services"/>
    <x v="0"/>
    <n v="9"/>
  </r>
  <r>
    <s v="2017-18"/>
    <n v="96"/>
    <d v="2017-06-01T00:00:00"/>
    <x v="9"/>
    <x v="11"/>
    <x v="17"/>
    <s v="BRUPS2102P"/>
    <n v="75000"/>
    <n v="2102"/>
    <n v="77102"/>
    <n v="7710"/>
    <m/>
    <s v="10323_x000a_21/06/2017"/>
    <s v="Entire / part of the year"/>
    <s v="Trading &amp; Trading Advisory Services"/>
    <x v="8"/>
    <n v="14"/>
  </r>
  <r>
    <s v="2017-18"/>
    <n v="100"/>
    <d v="2017-09-30T00:00:00"/>
    <x v="9"/>
    <x v="11"/>
    <x v="17"/>
    <s v="BRUPS2102P"/>
    <n v="115000"/>
    <n v="3269"/>
    <n v="118269"/>
    <n v="11827"/>
    <m/>
    <s v="37922_x000a_06/10/2017"/>
    <s v="Entire / part of the year"/>
    <s v="Trading &amp; Trading Advisory Services"/>
    <x v="7"/>
    <n v="9"/>
  </r>
  <r>
    <s v="2017-18"/>
    <n v="98"/>
    <d v="2017-08-01T00:00:00"/>
    <x v="9"/>
    <x v="11"/>
    <x v="17"/>
    <s v="BRUPS2102P"/>
    <n v="80250"/>
    <n v="2589"/>
    <n v="82839"/>
    <n v="8284"/>
    <m/>
    <s v="10306_x000a_30/08/2017"/>
    <s v="Entire / part of the year"/>
    <s v="Trading &amp; Trading Advisory Services"/>
    <x v="9"/>
    <n v="8"/>
  </r>
  <r>
    <s v="2017-18"/>
    <n v="99"/>
    <d v="2017-09-05T00:00:00"/>
    <x v="9"/>
    <x v="11"/>
    <x v="17"/>
    <s v="BRUPS2102P"/>
    <n v="82500"/>
    <n v="2677"/>
    <n v="85177"/>
    <n v="8518"/>
    <m/>
    <s v="10069_x000a_23/09/2017"/>
    <s v="Entire / part of the year"/>
    <s v="Trading &amp; Trading Advisory Services"/>
    <x v="5"/>
    <n v="13"/>
  </r>
  <r>
    <s v="2017-18"/>
    <n v="95"/>
    <d v="2017-05-09T00:00:00"/>
    <x v="9"/>
    <x v="11"/>
    <x v="17"/>
    <s v="BRUPS2102P"/>
    <n v="130000"/>
    <n v="4219"/>
    <n v="134219"/>
    <n v="13422"/>
    <m/>
    <s v="10086_x000a_20/05/2017"/>
    <s v="Entire / part of the year"/>
    <s v="Trading &amp; Trading Advisory Services"/>
    <x v="10"/>
    <n v="11"/>
  </r>
  <r>
    <s v="2017-18"/>
    <n v="103"/>
    <d v="2017-12-31T00:00:00"/>
    <x v="9"/>
    <x v="11"/>
    <x v="17"/>
    <s v="BRUPS2102P"/>
    <n v="131000"/>
    <n v="4510"/>
    <n v="135510"/>
    <n v="13551"/>
    <m/>
    <s v="32826_x000a_05/01/2018"/>
    <s v="Entire / part of the year"/>
    <s v="Trading &amp; Trading Advisory Services"/>
    <x v="6"/>
    <n v="9"/>
  </r>
  <r>
    <s v="2017-18"/>
    <n v="104"/>
    <d v="2018-02-05T00:00:00"/>
    <x v="9"/>
    <x v="11"/>
    <x v="17"/>
    <s v="BRUPS2102P"/>
    <n v="14000"/>
    <n v="674"/>
    <n v="14674"/>
    <n v="1467"/>
    <m/>
    <s v="10194_x000a_17/02/2018"/>
    <s v="Entire / part of the year"/>
    <s v="Trading &amp; Trading Advisory Services"/>
    <x v="3"/>
    <n v="7"/>
  </r>
  <r>
    <s v="2017-18"/>
    <n v="97"/>
    <d v="2017-06-30T00:00:00"/>
    <x v="9"/>
    <x v="11"/>
    <x v="17"/>
    <s v="BRUPS2102P"/>
    <n v="30000"/>
    <n v="1851"/>
    <n v="31851"/>
    <n v="3185"/>
    <m/>
    <s v="12650_x000a_07/07/2017"/>
    <s v="Entire / part of the year"/>
    <s v="Trading &amp; Trading Advisory Services"/>
    <x v="11"/>
    <n v="14"/>
  </r>
  <r>
    <s v="2017-18"/>
    <n v="108"/>
    <d v="2017-10-31T00:00:00"/>
    <x v="10"/>
    <x v="12"/>
    <x v="18"/>
    <s v="AKZPM7517P"/>
    <n v="12500"/>
    <n v="401"/>
    <n v="12901"/>
    <n v="1290"/>
    <m/>
    <s v="23428_x000a_06/11/2017"/>
    <s v="Entire / part of the year"/>
    <s v="Trading &amp; Trading Advisory Services"/>
    <x v="4"/>
    <n v="12"/>
  </r>
  <r>
    <s v="2017-18"/>
    <n v="106"/>
    <d v="2017-09-05T00:00:00"/>
    <x v="10"/>
    <x v="12"/>
    <x v="18"/>
    <s v="AKZPM7517P"/>
    <n v="1700"/>
    <n v="67"/>
    <n v="1767"/>
    <n v="177"/>
    <m/>
    <s v="10069_x000a_23/09/2017"/>
    <s v="Entire / part of the year"/>
    <s v="Trading &amp; Trading Advisory Services"/>
    <x v="5"/>
    <n v="13"/>
  </r>
  <r>
    <s v="2017-18"/>
    <n v="107"/>
    <d v="2017-09-30T00:00:00"/>
    <x v="10"/>
    <x v="12"/>
    <x v="18"/>
    <s v="AKZPM7517P"/>
    <n v="6000"/>
    <n v="282"/>
    <n v="6282"/>
    <n v="628"/>
    <m/>
    <s v="37922_x000a_06/10/2017"/>
    <s v="Entire / part of the year"/>
    <s v="Trading &amp; Trading Advisory Services"/>
    <x v="7"/>
    <n v="9"/>
  </r>
  <r>
    <s v="2017-18"/>
    <n v="109"/>
    <d v="2017-11-30T00:00:00"/>
    <x v="10"/>
    <x v="12"/>
    <x v="18"/>
    <s v="AKZPM7517P"/>
    <n v="25000"/>
    <n v="1350"/>
    <n v="26350"/>
    <n v="2635"/>
    <m/>
    <s v="28585_x000a_06/12/2017"/>
    <s v="Entire / part of the year"/>
    <s v="Trading &amp; Trading Advisory Services"/>
    <x v="0"/>
    <n v="9"/>
  </r>
  <r>
    <s v="2017-18"/>
    <n v="112"/>
    <d v="2018-03-31T00:00:00"/>
    <x v="11"/>
    <x v="13"/>
    <x v="19"/>
    <s v="AAAPU3763E"/>
    <n v="15000"/>
    <n v="451"/>
    <n v="15451"/>
    <n v="1545"/>
    <m/>
    <s v="18329_x000a_06/04/2018"/>
    <s v="Entire / part of the year"/>
    <s v="Trading &amp; Trading Advisory Services"/>
    <x v="1"/>
    <n v="0"/>
  </r>
  <r>
    <s v="2017-18"/>
    <n v="110"/>
    <d v="2018-02-05T00:00:00"/>
    <x v="11"/>
    <x v="13"/>
    <x v="19"/>
    <s v="AAAPU3763E"/>
    <n v="27500"/>
    <n v="869"/>
    <n v="28369"/>
    <n v="2837"/>
    <m/>
    <s v="10194_x000a_17/02/2018"/>
    <s v="Entire / part of the year"/>
    <s v="Trading &amp; Trading Advisory Services"/>
    <x v="3"/>
    <n v="7"/>
  </r>
  <r>
    <s v="2017-18"/>
    <n v="111"/>
    <d v="2018-02-28T00:00:00"/>
    <x v="11"/>
    <x v="13"/>
    <x v="19"/>
    <s v="AAAPU3763E"/>
    <n v="31000"/>
    <n v="1259"/>
    <n v="32259"/>
    <n v="3226"/>
    <m/>
    <s v="27764_x000a_07/03/2018"/>
    <s v="Entire / part of the year"/>
    <s v="Trading &amp; Trading Advisory Services"/>
    <x v="2"/>
    <n v="11"/>
  </r>
  <r>
    <s v="2017-18"/>
    <n v="119"/>
    <d v="2017-11-30T00:00:00"/>
    <x v="12"/>
    <x v="14"/>
    <x v="20"/>
    <s v="CICPD8911M"/>
    <n v="75000"/>
    <n v="1086"/>
    <n v="76086"/>
    <n v="7609"/>
    <m/>
    <s v="28585_x000a_06/12/2017"/>
    <s v="Entire / part of the year"/>
    <s v="Trading &amp; Trading Advisory Services"/>
    <x v="0"/>
    <n v="9"/>
  </r>
  <r>
    <s v="2017-18"/>
    <n v="113"/>
    <d v="2017-05-09T00:00:00"/>
    <x v="12"/>
    <x v="14"/>
    <x v="20"/>
    <s v="CICPD8911M"/>
    <n v="20000"/>
    <n v="390"/>
    <n v="20390"/>
    <n v="2039"/>
    <m/>
    <s v="10086_x000a_20/05/2017"/>
    <s v="Entire / part of the year"/>
    <s v="Trading &amp; Trading Advisory Services"/>
    <x v="10"/>
    <n v="11"/>
  </r>
  <r>
    <s v="2017-18"/>
    <n v="121"/>
    <d v="2018-02-05T00:00:00"/>
    <x v="12"/>
    <x v="14"/>
    <x v="20"/>
    <s v="CICPD8911M"/>
    <n v="68000"/>
    <n v="1752"/>
    <n v="69752"/>
    <n v="6975"/>
    <m/>
    <s v="10194_x000a_17/02/2018"/>
    <s v="Entire / part of the year"/>
    <s v="Trading &amp; Trading Advisory Services"/>
    <x v="3"/>
    <n v="7"/>
  </r>
  <r>
    <s v="2017-18"/>
    <n v="120"/>
    <d v="2017-12-31T00:00:00"/>
    <x v="12"/>
    <x v="14"/>
    <x v="20"/>
    <s v="CICPD8911M"/>
    <n v="22500"/>
    <n v="732"/>
    <n v="23232"/>
    <n v="2323"/>
    <m/>
    <s v="32826_x000a_05/01/2018"/>
    <s v="Entire / part of the year"/>
    <s v="Trading &amp; Trading Advisory Services"/>
    <x v="6"/>
    <n v="9"/>
  </r>
  <r>
    <s v="2017-18"/>
    <n v="123"/>
    <d v="2018-03-31T00:00:00"/>
    <x v="12"/>
    <x v="14"/>
    <x v="20"/>
    <s v="CICPD8911M"/>
    <n v="28500"/>
    <n v="1031"/>
    <n v="29531"/>
    <n v="2953"/>
    <m/>
    <s v="18329_x000a_06/04/2018"/>
    <s v="Entire / part of the year"/>
    <s v="Trading &amp; Trading Advisory Services"/>
    <x v="1"/>
    <n v="0"/>
  </r>
  <r>
    <s v="2017-18"/>
    <n v="114"/>
    <d v="2017-06-30T00:00:00"/>
    <x v="12"/>
    <x v="14"/>
    <x v="20"/>
    <s v="CICPD8911M"/>
    <n v="35000"/>
    <n v="1329"/>
    <n v="36329"/>
    <n v="3633"/>
    <m/>
    <s v="12650_x000a_07/07/2017"/>
    <s v="Entire / part of the year"/>
    <s v="Trading &amp; Trading Advisory Services"/>
    <x v="11"/>
    <n v="14"/>
  </r>
  <r>
    <s v="2017-18"/>
    <n v="122"/>
    <d v="2018-02-28T00:00:00"/>
    <x v="12"/>
    <x v="14"/>
    <x v="20"/>
    <s v="CICPD8911M"/>
    <n v="65000"/>
    <n v="2574"/>
    <n v="67574"/>
    <n v="6757"/>
    <m/>
    <s v="27764_x000a_07/03/2018"/>
    <s v="Entire / part of the year"/>
    <s v="Trading &amp; Trading Advisory Services"/>
    <x v="2"/>
    <n v="11"/>
  </r>
  <r>
    <s v="2017-18"/>
    <n v="117"/>
    <d v="2017-09-30T00:00:00"/>
    <x v="12"/>
    <x v="14"/>
    <x v="20"/>
    <s v="CICPD8911M"/>
    <n v="33000"/>
    <n v="1439"/>
    <n v="34439"/>
    <n v="3444"/>
    <m/>
    <s v="37922_x000a_06/10/2017"/>
    <s v="Entire / part of the year"/>
    <s v="Trading &amp; Trading Advisory Services"/>
    <x v="7"/>
    <n v="9"/>
  </r>
  <r>
    <s v="2017-18"/>
    <n v="116"/>
    <d v="2017-09-05T00:00:00"/>
    <x v="12"/>
    <x v="14"/>
    <x v="20"/>
    <s v="CICPD8911M"/>
    <n v="67500"/>
    <n v="3129"/>
    <n v="70629"/>
    <n v="7063"/>
    <m/>
    <s v="10069_x000a_23/09/2017"/>
    <s v="Entire / part of the year"/>
    <s v="Trading &amp; Trading Advisory Services"/>
    <x v="5"/>
    <n v="13"/>
  </r>
  <r>
    <s v="2017-18"/>
    <n v="115"/>
    <d v="2017-08-01T00:00:00"/>
    <x v="12"/>
    <x v="14"/>
    <x v="20"/>
    <s v="CICPD8911M"/>
    <n v="29000"/>
    <n v="1351"/>
    <n v="30351"/>
    <n v="3035"/>
    <m/>
    <s v="10306_x000a_30/08/2017"/>
    <s v="Entire / part of the year"/>
    <s v="Trading &amp; Trading Advisory Services"/>
    <x v="9"/>
    <n v="8"/>
  </r>
  <r>
    <s v="2017-18"/>
    <n v="118"/>
    <d v="2017-10-31T00:00:00"/>
    <x v="12"/>
    <x v="14"/>
    <x v="20"/>
    <s v="CICPD8911M"/>
    <n v="47500"/>
    <n v="2537"/>
    <n v="50037"/>
    <n v="5004"/>
    <m/>
    <s v="23428_x000a_06/11/2017"/>
    <s v="Entire / part of the year"/>
    <s v="Trading &amp; Trading Advisory Services"/>
    <x v="4"/>
    <n v="12"/>
  </r>
  <r>
    <s v="2017-18"/>
    <n v="130"/>
    <d v="2017-11-30T00:00:00"/>
    <x v="12"/>
    <x v="14"/>
    <x v="21"/>
    <s v="APGPD9139Q"/>
    <n v="75000"/>
    <n v="1086"/>
    <n v="76086"/>
    <n v="7609"/>
    <m/>
    <s v="28585_x000a_06/12/2017"/>
    <s v="Entire / part of the year"/>
    <s v="Trading &amp; Trading Advisory Services"/>
    <x v="0"/>
    <n v="9"/>
  </r>
  <r>
    <s v="2017-18"/>
    <n v="124"/>
    <d v="2017-05-09T00:00:00"/>
    <x v="12"/>
    <x v="14"/>
    <x v="21"/>
    <s v="APGPD9139Q"/>
    <n v="20000"/>
    <n v="390"/>
    <n v="20390"/>
    <n v="2039"/>
    <m/>
    <s v="10086_x000a_20/05/2017"/>
    <s v="Entire / part of the year"/>
    <s v="Trading &amp; Trading Advisory Services"/>
    <x v="10"/>
    <n v="11"/>
  </r>
  <r>
    <s v="2017-18"/>
    <n v="132"/>
    <d v="2018-02-05T00:00:00"/>
    <x v="12"/>
    <x v="14"/>
    <x v="21"/>
    <s v="APGPD9139Q"/>
    <n v="68000"/>
    <n v="1752"/>
    <n v="69752"/>
    <n v="6975"/>
    <m/>
    <s v="10194_x000a_17/02/2018"/>
    <s v="Entire / part of the year"/>
    <s v="Trading &amp; Trading Advisory Services"/>
    <x v="3"/>
    <n v="7"/>
  </r>
  <r>
    <s v="2017-18"/>
    <n v="131"/>
    <d v="2017-12-31T00:00:00"/>
    <x v="12"/>
    <x v="14"/>
    <x v="21"/>
    <s v="APGPD9139Q"/>
    <n v="22500"/>
    <n v="732"/>
    <n v="23232"/>
    <n v="2323"/>
    <m/>
    <s v="32826_x000a_05/01/2018"/>
    <s v="Entire / part of the year"/>
    <s v="Trading &amp; Trading Advisory Services"/>
    <x v="6"/>
    <n v="9"/>
  </r>
  <r>
    <s v="2017-18"/>
    <n v="134"/>
    <d v="2018-03-31T00:00:00"/>
    <x v="12"/>
    <x v="14"/>
    <x v="21"/>
    <s v="APGPD9139Q"/>
    <n v="28500"/>
    <n v="1031"/>
    <n v="29531"/>
    <n v="2953"/>
    <m/>
    <s v="18329_x000a_06/04/2018"/>
    <s v="Entire / part of the year"/>
    <s v="Trading &amp; Trading Advisory Services"/>
    <x v="1"/>
    <n v="0"/>
  </r>
  <r>
    <s v="2017-18"/>
    <n v="125"/>
    <d v="2017-06-30T00:00:00"/>
    <x v="12"/>
    <x v="14"/>
    <x v="21"/>
    <s v="APGPD9139Q"/>
    <n v="35000"/>
    <n v="1329"/>
    <n v="36329"/>
    <n v="3633"/>
    <m/>
    <s v="12650_x000a_07/07/2017"/>
    <s v="Entire / part of the year"/>
    <s v="Trading &amp; Trading Advisory Services"/>
    <x v="11"/>
    <n v="14"/>
  </r>
  <r>
    <s v="2017-18"/>
    <n v="133"/>
    <d v="2018-02-28T00:00:00"/>
    <x v="12"/>
    <x v="14"/>
    <x v="21"/>
    <s v="APGPD9139Q"/>
    <n v="65000"/>
    <n v="2574"/>
    <n v="67574"/>
    <n v="6757"/>
    <m/>
    <s v="27764_x000a_07/03/2018"/>
    <s v="Entire / part of the year"/>
    <s v="Trading &amp; Trading Advisory Services"/>
    <x v="2"/>
    <n v="11"/>
  </r>
  <r>
    <s v="2017-18"/>
    <n v="128"/>
    <d v="2017-09-30T00:00:00"/>
    <x v="12"/>
    <x v="14"/>
    <x v="21"/>
    <s v="APGPD9139Q"/>
    <n v="33000"/>
    <n v="1439"/>
    <n v="34439"/>
    <n v="3444"/>
    <m/>
    <s v="37922_x000a_06/10/2017"/>
    <s v="Entire / part of the year"/>
    <s v="Trading &amp; Trading Advisory Services"/>
    <x v="7"/>
    <n v="9"/>
  </r>
  <r>
    <s v="2017-18"/>
    <n v="127"/>
    <d v="2017-09-05T00:00:00"/>
    <x v="12"/>
    <x v="14"/>
    <x v="21"/>
    <s v="APGPD9139Q"/>
    <n v="67500"/>
    <n v="3129"/>
    <n v="70629"/>
    <n v="7063"/>
    <m/>
    <s v="10069_x000a_23/09/2017"/>
    <s v="Entire / part of the year"/>
    <s v="Trading &amp; Trading Advisory Services"/>
    <x v="5"/>
    <n v="13"/>
  </r>
  <r>
    <s v="2017-18"/>
    <n v="126"/>
    <d v="2017-08-01T00:00:00"/>
    <x v="12"/>
    <x v="14"/>
    <x v="21"/>
    <s v="APGPD9139Q"/>
    <n v="29000"/>
    <n v="1351"/>
    <n v="30351"/>
    <n v="3035"/>
    <m/>
    <s v="10306_x000a_30/08/2017"/>
    <s v="Entire / part of the year"/>
    <s v="Trading &amp; Trading Advisory Services"/>
    <x v="9"/>
    <n v="8"/>
  </r>
  <r>
    <s v="2017-18"/>
    <n v="129"/>
    <d v="2017-10-31T00:00:00"/>
    <x v="12"/>
    <x v="14"/>
    <x v="21"/>
    <s v="APGPD9139Q"/>
    <n v="47500"/>
    <n v="2537"/>
    <n v="50037"/>
    <n v="5004"/>
    <m/>
    <s v="23428_x000a_06/11/2017"/>
    <s v="Entire / part of the year"/>
    <s v="Trading &amp; Trading Advisory Services"/>
    <x v="4"/>
    <n v="12"/>
  </r>
  <r>
    <s v="2017-18"/>
    <n v="142"/>
    <d v="2018-03-31T00:00:00"/>
    <x v="13"/>
    <x v="15"/>
    <x v="22"/>
    <s v="AWVPM8396E"/>
    <n v="13500"/>
    <n v="224"/>
    <n v="13724"/>
    <n v="1372"/>
    <m/>
    <s v="18329_x000a_06/04/2018"/>
    <s v="Entire / part of the year"/>
    <s v="Trading &amp; Trading Advisory Services"/>
    <x v="1"/>
    <n v="0"/>
  </r>
  <r>
    <s v="2017-18"/>
    <n v="135"/>
    <d v="2017-09-05T00:00:00"/>
    <x v="13"/>
    <x v="15"/>
    <x v="22"/>
    <s v="AWVPM8396E"/>
    <n v="3200"/>
    <n v="79"/>
    <n v="3279"/>
    <n v="328"/>
    <m/>
    <s v="10069_x000a_23/09/2017"/>
    <s v="Entire / part of the year"/>
    <s v="Trading &amp; Trading Advisory Services"/>
    <x v="5"/>
    <n v="13"/>
  </r>
  <r>
    <s v="2017-18"/>
    <n v="139"/>
    <d v="2017-12-31T00:00:00"/>
    <x v="13"/>
    <x v="15"/>
    <x v="22"/>
    <s v="AWVPM8396E"/>
    <n v="75000"/>
    <n v="1861"/>
    <n v="76861"/>
    <n v="7686"/>
    <m/>
    <s v="32826_x000a_05/01/2018"/>
    <s v="Entire / part of the year"/>
    <s v="Trading &amp; Trading Advisory Services"/>
    <x v="6"/>
    <n v="9"/>
  </r>
  <r>
    <s v="2017-18"/>
    <n v="137"/>
    <d v="2017-10-31T00:00:00"/>
    <x v="13"/>
    <x v="15"/>
    <x v="22"/>
    <s v="AWVPM8396E"/>
    <n v="60000"/>
    <n v="1586"/>
    <n v="61586"/>
    <n v="6159"/>
    <m/>
    <s v="23428_x000a_06/11/2017"/>
    <s v="Entire / part of the year"/>
    <s v="Trading &amp; Trading Advisory Services"/>
    <x v="4"/>
    <n v="12"/>
  </r>
  <r>
    <s v="2017-18"/>
    <n v="138"/>
    <d v="2017-11-30T00:00:00"/>
    <x v="13"/>
    <x v="15"/>
    <x v="22"/>
    <s v="AWVPM8396E"/>
    <n v="113000"/>
    <n v="3070"/>
    <n v="116070"/>
    <n v="11607"/>
    <m/>
    <s v="28585_x000a_06/12/2017"/>
    <s v="Entire / part of the year"/>
    <s v="Trading &amp; Trading Advisory Services"/>
    <x v="0"/>
    <n v="9"/>
  </r>
  <r>
    <s v="2017-18"/>
    <n v="141"/>
    <d v="2018-02-28T00:00:00"/>
    <x v="13"/>
    <x v="15"/>
    <x v="22"/>
    <s v="AWVPM8396E"/>
    <n v="99000"/>
    <n v="3387"/>
    <n v="102387"/>
    <n v="10239"/>
    <m/>
    <s v="27764_x000a_07/03/2018"/>
    <s v="Entire / part of the year"/>
    <s v="Trading &amp; Trading Advisory Services"/>
    <x v="2"/>
    <n v="11"/>
  </r>
  <r>
    <s v="2017-18"/>
    <n v="136"/>
    <d v="2017-09-30T00:00:00"/>
    <x v="13"/>
    <x v="15"/>
    <x v="22"/>
    <s v="AWVPM8396E"/>
    <n v="55000"/>
    <n v="1902"/>
    <n v="56902"/>
    <n v="5690"/>
    <m/>
    <s v="37922_x000a_06/10/2017"/>
    <s v="Entire / part of the year"/>
    <s v="Trading &amp; Trading Advisory Services"/>
    <x v="7"/>
    <n v="9"/>
  </r>
  <r>
    <s v="2017-18"/>
    <n v="140"/>
    <d v="2018-02-05T00:00:00"/>
    <x v="13"/>
    <x v="15"/>
    <x v="22"/>
    <s v="AWVPM8396E"/>
    <n v="75000"/>
    <n v="3457"/>
    <n v="78457"/>
    <n v="7846"/>
    <m/>
    <s v="10194_x000a_17/02/2018"/>
    <s v="Entire / part of the year"/>
    <s v="Trading &amp; Trading Advisory Services"/>
    <x v="3"/>
    <n v="7"/>
  </r>
  <r>
    <s v="2017-18"/>
    <n v="144"/>
    <d v="2018-02-28T00:00:00"/>
    <x v="13"/>
    <x v="15"/>
    <x v="23"/>
    <s v="CUIPM0916M"/>
    <n v="258000"/>
    <n v="8198"/>
    <n v="266198"/>
    <n v="26620"/>
    <m/>
    <s v="27764_x000a_07/03/2018"/>
    <s v="Entire / part of the year"/>
    <s v="Trading &amp; Trading Advisory Services"/>
    <x v="2"/>
    <n v="11"/>
  </r>
  <r>
    <s v="2017-18"/>
    <n v="143"/>
    <d v="2018-02-05T00:00:00"/>
    <x v="13"/>
    <x v="15"/>
    <x v="23"/>
    <s v="CUIPM0916M"/>
    <n v="256000"/>
    <n v="8136"/>
    <n v="264136"/>
    <n v="26414"/>
    <m/>
    <s v="10194_x000a_17/02/2018"/>
    <s v="Entire / part of the year"/>
    <s v="Trading &amp; Trading Advisory Services"/>
    <x v="3"/>
    <n v="7"/>
  </r>
  <r>
    <s v="2017-18"/>
    <n v="149"/>
    <d v="2017-12-31T00:00:00"/>
    <x v="14"/>
    <x v="16"/>
    <x v="24"/>
    <s v="DJEPM9645D"/>
    <n v="192000"/>
    <n v="6291"/>
    <n v="198291"/>
    <n v="19829"/>
    <m/>
    <s v="32826_x000a_05/01/2018"/>
    <s v="Entire / part of the year"/>
    <s v="Trading &amp; Trading Advisory Services"/>
    <x v="6"/>
    <n v="9"/>
  </r>
  <r>
    <s v="2017-18"/>
    <n v="146"/>
    <d v="2017-10-31T00:00:00"/>
    <x v="14"/>
    <x v="16"/>
    <x v="25"/>
    <s v="BCHPM4625F"/>
    <n v="55000"/>
    <n v="1502"/>
    <n v="56502"/>
    <n v="5650"/>
    <m/>
    <s v="23428_x000a_06/11/2017"/>
    <s v="Entire / part of the year"/>
    <s v="Trading &amp; Trading Advisory Services"/>
    <x v="4"/>
    <n v="12"/>
  </r>
  <r>
    <s v="2017-18"/>
    <n v="145"/>
    <d v="2017-09-05T00:00:00"/>
    <x v="14"/>
    <x v="16"/>
    <x v="25"/>
    <s v="BCHPM4625F"/>
    <n v="25000"/>
    <n v="749"/>
    <n v="25749"/>
    <n v="2575"/>
    <m/>
    <s v="10069_x000a_23/09/2017"/>
    <s v="Entire / part of the year"/>
    <s v="Trading &amp; Trading Advisory Services"/>
    <x v="5"/>
    <n v="13"/>
  </r>
  <r>
    <s v="2017-18"/>
    <n v="148"/>
    <d v="2017-12-31T00:00:00"/>
    <x v="14"/>
    <x v="16"/>
    <x v="25"/>
    <s v="BCHPM4625F"/>
    <n v="77000"/>
    <n v="2317"/>
    <n v="79317"/>
    <n v="7932"/>
    <m/>
    <s v="32826_x000a_05/01/2018"/>
    <s v="Entire / part of the year"/>
    <s v="Trading &amp; Trading Advisory Services"/>
    <x v="6"/>
    <n v="9"/>
  </r>
  <r>
    <s v="2017-18"/>
    <n v="147"/>
    <d v="2017-11-30T00:00:00"/>
    <x v="14"/>
    <x v="16"/>
    <x v="25"/>
    <s v="BCHPM4625F"/>
    <n v="124000"/>
    <n v="4330"/>
    <n v="128330"/>
    <n v="12833"/>
    <m/>
    <s v="28585_x000a_06/12/2017"/>
    <s v="Entire / part of the year"/>
    <s v="Trading &amp; Trading Advisory Services"/>
    <x v="0"/>
    <n v="9"/>
  </r>
  <r>
    <s v="2017-18"/>
    <n v="151"/>
    <d v="2017-10-31T00:00:00"/>
    <x v="14"/>
    <x v="16"/>
    <x v="26"/>
    <s v="DGQPM4392J"/>
    <n v="110000"/>
    <n v="3004"/>
    <n v="113004"/>
    <n v="11300"/>
    <m/>
    <s v="23428_x000a_06/11/2017"/>
    <s v="Entire / part of the year"/>
    <s v="Trading &amp; Trading Advisory Services"/>
    <x v="4"/>
    <n v="12"/>
  </r>
  <r>
    <s v="2017-18"/>
    <n v="150"/>
    <d v="2017-09-05T00:00:00"/>
    <x v="14"/>
    <x v="16"/>
    <x v="26"/>
    <s v="DGQPM4392J"/>
    <n v="50000"/>
    <n v="1498"/>
    <n v="51498"/>
    <n v="5150"/>
    <m/>
    <s v="10069_x000a_23/09/2017"/>
    <s v="Entire / part of the year"/>
    <s v="Trading &amp; Trading Advisory Services"/>
    <x v="5"/>
    <n v="13"/>
  </r>
  <r>
    <s v="2017-18"/>
    <n v="152"/>
    <d v="2017-11-30T00:00:00"/>
    <x v="14"/>
    <x v="16"/>
    <x v="26"/>
    <s v="DGQPM4392J"/>
    <n v="249000"/>
    <n v="7660"/>
    <n v="256660"/>
    <n v="25666"/>
    <m/>
    <s v="28585_x000a_06/12/2017"/>
    <s v="Entire / part of the year"/>
    <s v="Trading &amp; Trading Advisory Services"/>
    <x v="0"/>
    <n v="9"/>
  </r>
  <r>
    <s v="2017-18"/>
    <n v="153"/>
    <d v="2017-12-31T00:00:00"/>
    <x v="14"/>
    <x v="16"/>
    <x v="26"/>
    <s v="DGQPM4392J"/>
    <n v="38000"/>
    <n v="1658"/>
    <n v="39658"/>
    <n v="3966"/>
    <m/>
    <s v="32826_x000a_05/01/2018"/>
    <s v="Entire / part of the year"/>
    <s v="Trading &amp; Trading Advisory Services"/>
    <x v="6"/>
    <n v="9"/>
  </r>
  <r>
    <s v="2017-18"/>
    <n v="160"/>
    <d v="2017-12-31T00:00:00"/>
    <x v="15"/>
    <x v="17"/>
    <x v="27"/>
    <s v="BMRPS3723E"/>
    <n v="3000"/>
    <n v="61"/>
    <n v="3061"/>
    <n v="306"/>
    <m/>
    <s v="32826_x000a_05/01/2018"/>
    <s v="Entire / part of the year"/>
    <s v="Trading &amp; Trading Advisory Services"/>
    <x v="6"/>
    <n v="9"/>
  </r>
  <r>
    <s v="2017-18"/>
    <n v="158"/>
    <d v="2017-10-31T00:00:00"/>
    <x v="15"/>
    <x v="17"/>
    <x v="27"/>
    <s v="BMRPS3723E"/>
    <n v="111000"/>
    <n v="3057"/>
    <n v="114057"/>
    <n v="11406"/>
    <m/>
    <s v="23428_x000a_06/11/2017"/>
    <s v="Entire / part of the year"/>
    <s v="Trading &amp; Trading Advisory Services"/>
    <x v="4"/>
    <n v="12"/>
  </r>
  <r>
    <s v="2017-18"/>
    <n v="161"/>
    <d v="2018-02-05T00:00:00"/>
    <x v="15"/>
    <x v="17"/>
    <x v="27"/>
    <s v="BMRPS3723E"/>
    <n v="95500"/>
    <n v="2873"/>
    <n v="98373"/>
    <n v="9837"/>
    <m/>
    <s v="10194_x000a_17/02/2018"/>
    <s v="Entire / part of the year"/>
    <s v="Trading &amp; Trading Advisory Services"/>
    <x v="3"/>
    <n v="7"/>
  </r>
  <r>
    <s v="2017-18"/>
    <n v="157"/>
    <d v="2017-09-30T00:00:00"/>
    <x v="15"/>
    <x v="17"/>
    <x v="27"/>
    <s v="BMRPS3723E"/>
    <n v="84750"/>
    <n v="2564"/>
    <n v="87314"/>
    <n v="8731"/>
    <m/>
    <s v="37922_x000a_06/10/2017"/>
    <s v="Entire / part of the year"/>
    <s v="Trading &amp; Trading Advisory Services"/>
    <x v="7"/>
    <n v="9"/>
  </r>
  <r>
    <s v="2017-18"/>
    <n v="159"/>
    <d v="2017-11-30T00:00:00"/>
    <x v="15"/>
    <x v="17"/>
    <x v="27"/>
    <s v="BMRPS3723E"/>
    <n v="172000"/>
    <n v="5349"/>
    <n v="177349"/>
    <n v="17735"/>
    <m/>
    <s v="28585_x000a_06/12/2017"/>
    <s v="Entire / part of the year"/>
    <s v="Trading &amp; Trading Advisory Services"/>
    <x v="0"/>
    <n v="9"/>
  </r>
  <r>
    <s v="2017-18"/>
    <n v="156"/>
    <d v="2017-09-05T00:00:00"/>
    <x v="15"/>
    <x v="17"/>
    <x v="27"/>
    <s v="BMRPS3723E"/>
    <n v="77000"/>
    <n v="2490"/>
    <n v="79490"/>
    <n v="7949"/>
    <m/>
    <s v="10069_x000a_23/09/2017"/>
    <s v="Entire / part of the year"/>
    <s v="Trading &amp; Trading Advisory Services"/>
    <x v="5"/>
    <n v="13"/>
  </r>
  <r>
    <s v="2017-18"/>
    <n v="154"/>
    <d v="2017-06-30T00:00:00"/>
    <x v="15"/>
    <x v="17"/>
    <x v="27"/>
    <s v="BMRPS3723E"/>
    <n v="51000"/>
    <n v="1839"/>
    <n v="52839"/>
    <n v="5284"/>
    <m/>
    <s v="12650_x000a_07/07/2017"/>
    <s v="Entire / part of the year"/>
    <s v="Trading &amp; Trading Advisory Services"/>
    <x v="11"/>
    <n v="14"/>
  </r>
  <r>
    <s v="2017-18"/>
    <n v="155"/>
    <d v="2017-08-01T00:00:00"/>
    <x v="15"/>
    <x v="17"/>
    <x v="27"/>
    <s v="BMRPS3723E"/>
    <n v="48000"/>
    <n v="1927"/>
    <n v="49927"/>
    <n v="4993"/>
    <m/>
    <s v="10306_x000a_30/08/2017"/>
    <s v="Entire / part of the year"/>
    <s v="Trading &amp; Trading Advisory Services"/>
    <x v="9"/>
    <n v="8"/>
  </r>
  <r>
    <s v="2017-18"/>
    <n v="162"/>
    <d v="2017-06-30T00:00:00"/>
    <x v="15"/>
    <x v="17"/>
    <x v="28"/>
    <s v="GBCPS8333D"/>
    <n v="22500"/>
    <n v="146"/>
    <n v="22646"/>
    <n v="2265"/>
    <m/>
    <s v="12650_x000a_07/07/2017"/>
    <s v="Entire / part of the year"/>
    <s v="Trading &amp; Trading Advisory Services"/>
    <x v="11"/>
    <n v="14"/>
  </r>
  <r>
    <s v="2017-18"/>
    <n v="163"/>
    <d v="2017-08-01T00:00:00"/>
    <x v="15"/>
    <x v="17"/>
    <x v="28"/>
    <s v="GBCPS8333D"/>
    <n v="21000"/>
    <n v="397"/>
    <n v="21397"/>
    <n v="2140"/>
    <m/>
    <s v="10306_x000a_30/08/2017"/>
    <s v="Entire / part of the year"/>
    <s v="Trading &amp; Trading Advisory Services"/>
    <x v="9"/>
    <n v="8"/>
  </r>
  <r>
    <s v="2017-18"/>
    <n v="168"/>
    <d v="2017-12-31T00:00:00"/>
    <x v="15"/>
    <x v="17"/>
    <x v="28"/>
    <s v="GBCPS8333D"/>
    <n v="3000"/>
    <n v="61"/>
    <n v="3061"/>
    <n v="306"/>
    <m/>
    <s v="32826_x000a_05/01/2018"/>
    <s v="Entire / part of the year"/>
    <s v="Trading &amp; Trading Advisory Services"/>
    <x v="6"/>
    <n v="9"/>
  </r>
  <r>
    <s v="2017-18"/>
    <n v="166"/>
    <d v="2017-10-31T00:00:00"/>
    <x v="15"/>
    <x v="17"/>
    <x v="28"/>
    <s v="GBCPS8333D"/>
    <n v="111000"/>
    <n v="3057"/>
    <n v="114057"/>
    <n v="11406"/>
    <m/>
    <s v="23428_x000a_06/11/2017"/>
    <s v="Entire / part of the year"/>
    <s v="Trading &amp; Trading Advisory Services"/>
    <x v="4"/>
    <n v="12"/>
  </r>
  <r>
    <s v="2017-18"/>
    <n v="169"/>
    <d v="2018-02-05T00:00:00"/>
    <x v="15"/>
    <x v="17"/>
    <x v="28"/>
    <s v="GBCPS8333D"/>
    <n v="95500"/>
    <n v="2873"/>
    <n v="98373"/>
    <n v="9837"/>
    <m/>
    <s v="10194_x000a_17/02/2018"/>
    <s v="Entire / part of the year"/>
    <s v="Trading &amp; Trading Advisory Services"/>
    <x v="3"/>
    <n v="7"/>
  </r>
  <r>
    <s v="2017-18"/>
    <n v="165"/>
    <d v="2017-09-30T00:00:00"/>
    <x v="15"/>
    <x v="17"/>
    <x v="28"/>
    <s v="GBCPS8333D"/>
    <n v="84750"/>
    <n v="2564"/>
    <n v="87314"/>
    <n v="8731"/>
    <m/>
    <s v="37922_x000a_06/10/2017"/>
    <s v="Entire / part of the year"/>
    <s v="Trading &amp; Trading Advisory Services"/>
    <x v="7"/>
    <n v="9"/>
  </r>
  <r>
    <s v="2017-18"/>
    <n v="167"/>
    <d v="2017-11-30T00:00:00"/>
    <x v="15"/>
    <x v="17"/>
    <x v="28"/>
    <s v="GBCPS8333D"/>
    <n v="172000"/>
    <n v="5349"/>
    <n v="177349"/>
    <n v="17735"/>
    <m/>
    <s v="28585_x000a_06/12/2017"/>
    <s v="Entire / part of the year"/>
    <s v="Trading &amp; Trading Advisory Services"/>
    <x v="0"/>
    <n v="9"/>
  </r>
  <r>
    <s v="2017-18"/>
    <n v="164"/>
    <d v="2017-09-05T00:00:00"/>
    <x v="15"/>
    <x v="17"/>
    <x v="28"/>
    <s v="GBCPS8333D"/>
    <n v="33000"/>
    <n v="1067"/>
    <n v="34067"/>
    <n v="3407"/>
    <m/>
    <s v="10069_x000a_23/09/2017"/>
    <s v="Entire / part of the year"/>
    <s v="Trading &amp; Trading Advisory Services"/>
    <x v="5"/>
    <n v="13"/>
  </r>
  <r>
    <s v="2017-18"/>
    <n v="171"/>
    <d v="2017-12-31T00:00:00"/>
    <x v="16"/>
    <x v="18"/>
    <x v="29"/>
    <s v="AGIPV6074H"/>
    <n v="7000"/>
    <n v="139"/>
    <n v="7139"/>
    <n v="714"/>
    <m/>
    <s v="32826_x000a_05/01/2018"/>
    <s v="Entire / part of the year"/>
    <s v="Trading &amp; Trading Advisory Services"/>
    <x v="6"/>
    <n v="9"/>
  </r>
  <r>
    <s v="2017-18"/>
    <n v="170"/>
    <d v="2017-11-30T00:00:00"/>
    <x v="16"/>
    <x v="18"/>
    <x v="29"/>
    <s v="AGIPV6074H"/>
    <n v="36000"/>
    <n v="1028"/>
    <n v="37028"/>
    <n v="3703"/>
    <m/>
    <s v="28585_x000a_06/12/2017"/>
    <s v="Entire / part of the year"/>
    <s v="Trading &amp; Trading Advisory Services"/>
    <x v="0"/>
    <n v="9"/>
  </r>
  <r>
    <s v="2017-18"/>
    <n v="174"/>
    <d v="2018-03-31T00:00:00"/>
    <x v="16"/>
    <x v="18"/>
    <x v="29"/>
    <s v="AGIPV6074H"/>
    <n v="1250"/>
    <n v="41"/>
    <n v="1291"/>
    <n v="129"/>
    <m/>
    <s v="18329_x000a_06/04/2018"/>
    <s v="Entire / part of the year"/>
    <s v="Trading &amp; Trading Advisory Services"/>
    <x v="1"/>
    <n v="0"/>
  </r>
  <r>
    <s v="2017-18"/>
    <n v="172"/>
    <d v="2018-02-05T00:00:00"/>
    <x v="16"/>
    <x v="18"/>
    <x v="29"/>
    <s v="AGIPV6074H"/>
    <n v="2100"/>
    <n v="83"/>
    <n v="2183"/>
    <n v="218"/>
    <m/>
    <s v="10194_x000a_17/02/2018"/>
    <s v="Entire / part of the year"/>
    <s v="Trading &amp; Trading Advisory Services"/>
    <x v="3"/>
    <n v="7"/>
  </r>
  <r>
    <s v="2017-18"/>
    <n v="173"/>
    <d v="2018-02-28T00:00:00"/>
    <x v="16"/>
    <x v="18"/>
    <x v="29"/>
    <s v="AGIPV6074H"/>
    <n v="7500"/>
    <n v="458"/>
    <n v="7958"/>
    <n v="796"/>
    <m/>
    <s v="27764_x000a_07/03/2018"/>
    <s v="Entire / part of the year"/>
    <s v="Trading &amp; Trading Advisory Services"/>
    <x v="2"/>
    <n v="11"/>
  </r>
  <r>
    <s v="2017-18"/>
    <n v="175"/>
    <d v="2018-02-05T00:00:00"/>
    <x v="17"/>
    <x v="19"/>
    <x v="30"/>
    <s v="CMMPM3584M"/>
    <n v="327500"/>
    <n v="9028"/>
    <n v="336528"/>
    <n v="33653"/>
    <m/>
    <s v="10194_x000a_17/02/2018"/>
    <s v="Entire / part of the year"/>
    <s v="Trading &amp; Trading Advisory Services"/>
    <x v="3"/>
    <n v="7"/>
  </r>
  <r>
    <s v="2017-18"/>
    <n v="176"/>
    <d v="2018-02-28T00:00:00"/>
    <x v="17"/>
    <x v="19"/>
    <x v="30"/>
    <s v="CMMPM3584M"/>
    <n v="136000"/>
    <n v="4107"/>
    <n v="140107"/>
    <n v="14011"/>
    <m/>
    <s v="27764_x000a_07/03/2018"/>
    <s v="Entire / part of the year"/>
    <s v="Trading &amp; Trading Advisory Services"/>
    <x v="2"/>
    <n v="11"/>
  </r>
  <r>
    <s v="2017-18"/>
    <n v="177"/>
    <d v="2017-10-31T00:00:00"/>
    <x v="17"/>
    <x v="19"/>
    <x v="31"/>
    <s v="BJFPM3782A"/>
    <n v="102000"/>
    <n v="2872"/>
    <n v="104872"/>
    <n v="10487"/>
    <m/>
    <s v="23428_x000a_06/11/2017"/>
    <s v="Entire / part of the year"/>
    <s v="Trading &amp; Trading Advisory Services"/>
    <x v="4"/>
    <n v="12"/>
  </r>
  <r>
    <s v="2017-18"/>
    <n v="180"/>
    <d v="2018-02-05T00:00:00"/>
    <x v="17"/>
    <x v="19"/>
    <x v="31"/>
    <s v="BJFPM3782A"/>
    <n v="109000"/>
    <n v="3176"/>
    <n v="112176"/>
    <n v="11218"/>
    <m/>
    <s v="10194_x000a_17/02/2018"/>
    <s v="Entire / part of the year"/>
    <s v="Trading &amp; Trading Advisory Services"/>
    <x v="3"/>
    <n v="7"/>
  </r>
  <r>
    <s v="2017-18"/>
    <n v="178"/>
    <d v="2017-11-30T00:00:00"/>
    <x v="17"/>
    <x v="19"/>
    <x v="31"/>
    <s v="BJFPM3782A"/>
    <n v="317500"/>
    <n v="11083"/>
    <n v="328583"/>
    <n v="32858"/>
    <m/>
    <s v="28585_x000a_06/12/2017"/>
    <s v="Entire / part of the year"/>
    <s v="Trading &amp; Trading Advisory Services"/>
    <x v="0"/>
    <n v="9"/>
  </r>
  <r>
    <s v="2017-18"/>
    <n v="181"/>
    <d v="2018-02-28T00:00:00"/>
    <x v="17"/>
    <x v="19"/>
    <x v="31"/>
    <s v="BJFPM3782A"/>
    <n v="45000"/>
    <n v="1702"/>
    <n v="46702"/>
    <n v="4670"/>
    <m/>
    <s v="27764_x000a_07/03/2018"/>
    <s v="Entire / part of the year"/>
    <s v="Trading &amp; Trading Advisory Services"/>
    <x v="2"/>
    <n v="11"/>
  </r>
  <r>
    <s v="2017-18"/>
    <n v="179"/>
    <d v="2017-12-31T00:00:00"/>
    <x v="17"/>
    <x v="19"/>
    <x v="31"/>
    <s v="BJFPM3782A"/>
    <n v="19000"/>
    <n v="973"/>
    <n v="19973"/>
    <n v="1997"/>
    <m/>
    <s v="32826_x000a_05/01/2018"/>
    <s v="Entire / part of the year"/>
    <s v="Trading &amp; Trading Advisory Services"/>
    <x v="6"/>
    <n v="9"/>
  </r>
  <r>
    <s v="2017-18"/>
    <n v="182"/>
    <d v="2017-10-31T00:00:00"/>
    <x v="17"/>
    <x v="19"/>
    <x v="32"/>
    <s v="BGBPM7834G"/>
    <n v="102000"/>
    <n v="2872"/>
    <n v="104872"/>
    <n v="10487"/>
    <m/>
    <s v="23428_x000a_06/11/2017"/>
    <s v="Entire / part of the year"/>
    <s v="Trading &amp; Trading Advisory Services"/>
    <x v="4"/>
    <n v="12"/>
  </r>
  <r>
    <s v="2017-18"/>
    <n v="185"/>
    <d v="2018-02-05T00:00:00"/>
    <x v="17"/>
    <x v="19"/>
    <x v="32"/>
    <s v="BGBPM7834G"/>
    <n v="109000"/>
    <n v="3176"/>
    <n v="112176"/>
    <n v="11218"/>
    <m/>
    <s v="10194_x000a_17/02/2018"/>
    <s v="Entire / part of the year"/>
    <s v="Trading &amp; Trading Advisory Services"/>
    <x v="3"/>
    <n v="7"/>
  </r>
  <r>
    <s v="2017-18"/>
    <n v="183"/>
    <d v="2017-11-30T00:00:00"/>
    <x v="17"/>
    <x v="19"/>
    <x v="32"/>
    <s v="BGBPM7834G"/>
    <n v="317500"/>
    <n v="11083"/>
    <n v="328583"/>
    <n v="32858"/>
    <m/>
    <s v="28585_x000a_06/12/2017"/>
    <s v="Entire / part of the year"/>
    <s v="Trading &amp; Trading Advisory Services"/>
    <x v="0"/>
    <n v="9"/>
  </r>
  <r>
    <s v="2017-18"/>
    <n v="186"/>
    <d v="2018-02-28T00:00:00"/>
    <x v="17"/>
    <x v="19"/>
    <x v="32"/>
    <s v="BGBPM7834G"/>
    <n v="45000"/>
    <n v="1702"/>
    <n v="46702"/>
    <n v="4670"/>
    <m/>
    <s v="27764_x000a_07/03/2018"/>
    <s v="Entire / part of the year"/>
    <s v="Trading &amp; Trading Advisory Services"/>
    <x v="2"/>
    <n v="11"/>
  </r>
  <r>
    <s v="2017-18"/>
    <n v="184"/>
    <d v="2017-12-31T00:00:00"/>
    <x v="17"/>
    <x v="19"/>
    <x v="32"/>
    <s v="BGBPM7834G"/>
    <n v="19000"/>
    <n v="973"/>
    <n v="19973"/>
    <n v="1997"/>
    <m/>
    <s v="32826_x000a_05/01/2018"/>
    <s v="Entire / part of the year"/>
    <s v="Trading &amp; Trading Advisory Services"/>
    <x v="6"/>
    <n v="9"/>
  </r>
  <r>
    <s v="2017-18"/>
    <n v="187"/>
    <d v="2017-06-01T00:00:00"/>
    <x v="18"/>
    <x v="20"/>
    <x v="33"/>
    <s v="BOEPS1924L"/>
    <n v="19000"/>
    <n v="613"/>
    <n v="19613"/>
    <n v="1961"/>
    <m/>
    <s v="10323_x000a_21/06/2017"/>
    <s v="Entire / part of the year"/>
    <s v="Trading &amp; Trading Advisory Services"/>
    <x v="8"/>
    <n v="14"/>
  </r>
  <r>
    <s v="2017-18"/>
    <n v="189"/>
    <d v="2017-07-17T00:00:00"/>
    <x v="19"/>
    <x v="21"/>
    <x v="34"/>
    <s v="BENPS2470G"/>
    <n v="50000"/>
    <n v="800"/>
    <n v="50800"/>
    <n v="5080"/>
    <m/>
    <s v="11147_x000a_29/07/2017"/>
    <s v="Entire / part of the year"/>
    <s v="Trading &amp; Trading Advisory Services"/>
    <x v="12"/>
    <n v="9"/>
  </r>
  <r>
    <s v="2017-18"/>
    <n v="188"/>
    <d v="2017-06-15T00:00:00"/>
    <x v="19"/>
    <x v="21"/>
    <x v="34"/>
    <s v="BENPS2470G"/>
    <n v="108000"/>
    <n v="3200"/>
    <n v="111200"/>
    <n v="11120"/>
    <m/>
    <s v="10312_x000a_01/07/2017"/>
    <s v="Entire / part of the year"/>
    <s v="Trading &amp; Trading Advisory Services"/>
    <x v="13"/>
    <n v="13"/>
  </r>
  <r>
    <s v="2017-18"/>
    <n v="192"/>
    <d v="2017-10-09T00:00:00"/>
    <x v="19"/>
    <x v="21"/>
    <x v="35"/>
    <s v="ANWPS7436B"/>
    <n v="41000"/>
    <n v="1065"/>
    <n v="42065"/>
    <n v="4207"/>
    <m/>
    <s v="14220_x000a_03/11/2017"/>
    <s v="Entire / part of the year"/>
    <s v="Trading &amp; Trading Advisory Services"/>
    <x v="14"/>
    <n v="9"/>
  </r>
  <r>
    <s v="2017-18"/>
    <n v="193"/>
    <d v="2017-11-13T00:00:00"/>
    <x v="19"/>
    <x v="21"/>
    <x v="35"/>
    <s v="ANWPS7436B"/>
    <n v="109000"/>
    <n v="3219"/>
    <n v="112219"/>
    <n v="11222"/>
    <m/>
    <s v="10281_x000a_24/11/2017"/>
    <s v="Entire / part of the year"/>
    <s v="Trading &amp; Trading Advisory Services"/>
    <x v="15"/>
    <n v="14"/>
  </r>
  <r>
    <s v="2017-18"/>
    <n v="191"/>
    <d v="2017-09-13T00:00:00"/>
    <x v="19"/>
    <x v="21"/>
    <x v="35"/>
    <s v="ANWPS7436B"/>
    <n v="79250"/>
    <n v="2410"/>
    <n v="81660"/>
    <n v="8166"/>
    <m/>
    <s v="10070_x000a_23/09/2017"/>
    <s v="Entire / part of the year"/>
    <s v="Trading &amp; Trading Advisory Services"/>
    <x v="16"/>
    <n v="9"/>
  </r>
  <r>
    <s v="2017-18"/>
    <n v="190"/>
    <d v="2017-08-21T00:00:00"/>
    <x v="19"/>
    <x v="21"/>
    <x v="35"/>
    <s v="ANWPS7436B"/>
    <n v="72500"/>
    <n v="2520"/>
    <n v="75020"/>
    <n v="7502"/>
    <m/>
    <s v="11747_x000a_04/09/2017"/>
    <s v="Entire / part of the year"/>
    <s v="Trading &amp; Trading Advisory Services"/>
    <x v="17"/>
    <n v="6"/>
  </r>
  <r>
    <s v="2017-18"/>
    <n v="195"/>
    <d v="2017-06-15T00:00:00"/>
    <x v="19"/>
    <x v="21"/>
    <x v="36"/>
    <s v="AWSPB3693E"/>
    <n v="50000"/>
    <n v="300"/>
    <n v="50300"/>
    <n v="5030"/>
    <m/>
    <s v="10312_x000a_01/07/2017"/>
    <s v="Entire / part of the year"/>
    <s v="Trading &amp; Trading Advisory Services"/>
    <x v="13"/>
    <n v="13"/>
  </r>
  <r>
    <s v="2017-18"/>
    <n v="198"/>
    <d v="2017-09-28T00:00:00"/>
    <x v="19"/>
    <x v="21"/>
    <x v="36"/>
    <s v="AWSPB3693E"/>
    <n v="55000"/>
    <n v="588"/>
    <n v="55588"/>
    <n v="5559"/>
    <m/>
    <s v="37918_x000a_06/10/2017"/>
    <s v="Entire / part of the year"/>
    <s v="Trading &amp; Trading Advisory Services"/>
    <x v="18"/>
    <n v="5"/>
  </r>
  <r>
    <s v="2017-18"/>
    <n v="196"/>
    <d v="2017-07-17T00:00:00"/>
    <x v="19"/>
    <x v="21"/>
    <x v="36"/>
    <s v="AWSPB3693E"/>
    <n v="30000"/>
    <n v="530"/>
    <n v="30530"/>
    <n v="3053"/>
    <m/>
    <s v="11147_x000a_29/07/2017"/>
    <s v="Entire / part of the year"/>
    <s v="Trading &amp; Trading Advisory Services"/>
    <x v="12"/>
    <n v="9"/>
  </r>
  <r>
    <s v="2017-18"/>
    <n v="194"/>
    <d v="2017-05-11T00:00:00"/>
    <x v="19"/>
    <x v="21"/>
    <x v="36"/>
    <s v="AWSPB3693E"/>
    <n v="68000"/>
    <n v="2000"/>
    <n v="70000"/>
    <n v="7000"/>
    <m/>
    <s v="10084_x000a_20/05/2017"/>
    <s v="Entire / part of the year"/>
    <s v="Trading &amp; Trading Advisory Services"/>
    <x v="19"/>
    <n v="7"/>
  </r>
  <r>
    <s v="2017-18"/>
    <n v="199"/>
    <d v="2017-11-09T00:00:00"/>
    <x v="19"/>
    <x v="21"/>
    <x v="36"/>
    <s v="AWSPB3693E"/>
    <n v="48500"/>
    <n v="1500"/>
    <n v="50000"/>
    <n v="5000"/>
    <m/>
    <s v="10281_x000a_24/11/2017"/>
    <s v="Entire / part of the year"/>
    <s v="Trading &amp; Trading Advisory Services"/>
    <x v="20"/>
    <n v="5"/>
  </r>
  <r>
    <s v="2017-18"/>
    <n v="197"/>
    <d v="2017-08-21T00:00:00"/>
    <x v="19"/>
    <x v="21"/>
    <x v="36"/>
    <s v="AWSPB3693E"/>
    <n v="27500"/>
    <n v="975"/>
    <n v="28475"/>
    <n v="2848"/>
    <m/>
    <s v="11747_x000a_04/09/2017"/>
    <s v="Entire / part of the year"/>
    <s v="Trading &amp; Trading Advisory Services"/>
    <x v="17"/>
    <n v="6"/>
  </r>
  <r>
    <s v="2017-18"/>
    <n v="200"/>
    <d v="2017-12-13T00:00:00"/>
    <x v="19"/>
    <x v="21"/>
    <x v="36"/>
    <s v="AWSPB3693E"/>
    <n v="47000"/>
    <n v="1850"/>
    <n v="48850"/>
    <n v="4885"/>
    <m/>
    <s v="10750_x000a_30/12/2017"/>
    <s v="Entire / part of the year"/>
    <s v="Trading &amp; Trading Advisory Services"/>
    <x v="21"/>
    <n v="7"/>
  </r>
  <r>
    <s v="2017-18"/>
    <n v="201"/>
    <d v="2017-06-15T00:00:00"/>
    <x v="19"/>
    <x v="21"/>
    <x v="37"/>
    <s v="BSNPS5667R"/>
    <n v="53000"/>
    <n v="1200"/>
    <n v="54200"/>
    <n v="5420"/>
    <m/>
    <s v="10312_x000a_01/07/2017"/>
    <s v="Entire / part of the year"/>
    <s v="Trading &amp; Trading Advisory Services"/>
    <x v="13"/>
    <n v="13"/>
  </r>
  <r>
    <s v="2017-18"/>
    <n v="208"/>
    <d v="2017-11-13T00:00:00"/>
    <x v="19"/>
    <x v="21"/>
    <x v="38"/>
    <s v="AHPPS8824G"/>
    <n v="12000"/>
    <n v="200"/>
    <n v="12200"/>
    <n v="1220"/>
    <m/>
    <s v="10281_x000a_24/11/2017"/>
    <s v="Entire / part of the year"/>
    <s v="Trading &amp; Trading Advisory Services"/>
    <x v="15"/>
    <n v="14"/>
  </r>
  <r>
    <s v="2017-18"/>
    <n v="207"/>
    <d v="2017-10-09T00:00:00"/>
    <x v="19"/>
    <x v="21"/>
    <x v="38"/>
    <s v="AHPPS8824G"/>
    <n v="16500"/>
    <n v="377"/>
    <n v="16877"/>
    <n v="1688"/>
    <m/>
    <s v="14220_x000a_03/11/2017"/>
    <s v="Entire / part of the year"/>
    <s v="Trading &amp; Trading Advisory Services"/>
    <x v="14"/>
    <n v="9"/>
  </r>
  <r>
    <s v="2017-18"/>
    <n v="202"/>
    <d v="2017-05-16T00:00:00"/>
    <x v="19"/>
    <x v="21"/>
    <x v="38"/>
    <s v="AHPPS8824G"/>
    <n v="52000"/>
    <n v="1256"/>
    <n v="53256"/>
    <n v="5326"/>
    <m/>
    <s v="12583_x000a_30/05/2017"/>
    <s v="Entire / part of the year"/>
    <s v="Trading &amp; Trading Advisory Services"/>
    <x v="22"/>
    <n v="8"/>
  </r>
  <r>
    <s v="2017-18"/>
    <n v="206"/>
    <d v="2017-09-13T00:00:00"/>
    <x v="19"/>
    <x v="21"/>
    <x v="38"/>
    <s v="AHPPS8824G"/>
    <n v="32500"/>
    <n v="1120"/>
    <n v="33620"/>
    <n v="3362"/>
    <m/>
    <s v="10070_x000a_23/09/2017"/>
    <s v="Entire / part of the year"/>
    <s v="Trading &amp; Trading Advisory Services"/>
    <x v="16"/>
    <n v="9"/>
  </r>
  <r>
    <s v="2017-18"/>
    <n v="205"/>
    <d v="2017-08-21T00:00:00"/>
    <x v="19"/>
    <x v="21"/>
    <x v="38"/>
    <s v="AHPPS8824G"/>
    <n v="60000"/>
    <n v="2340"/>
    <n v="62340"/>
    <n v="6234"/>
    <m/>
    <s v="11747_x000a_04/09/2017"/>
    <s v="Entire / part of the year"/>
    <s v="Trading &amp; Trading Advisory Services"/>
    <x v="17"/>
    <n v="6"/>
  </r>
  <r>
    <s v="2017-18"/>
    <n v="203"/>
    <d v="2017-06-15T00:00:00"/>
    <x v="19"/>
    <x v="21"/>
    <x v="38"/>
    <s v="AHPPS8824G"/>
    <n v="52500"/>
    <n v="2800"/>
    <n v="55300"/>
    <n v="5530"/>
    <m/>
    <s v="10312_x000a_01/07/2017"/>
    <s v="Entire / part of the year"/>
    <s v="Trading &amp; Trading Advisory Services"/>
    <x v="13"/>
    <n v="13"/>
  </r>
  <r>
    <s v="2017-18"/>
    <n v="204"/>
    <d v="2017-07-17T00:00:00"/>
    <x v="19"/>
    <x v="21"/>
    <x v="38"/>
    <s v="AHPPS8824G"/>
    <n v="30000"/>
    <n v="1700"/>
    <n v="31700"/>
    <n v="3170"/>
    <m/>
    <s v="11147_x000a_29/07/2017"/>
    <s v="Entire / part of the year"/>
    <s v="Trading &amp; Trading Advisory Services"/>
    <x v="12"/>
    <n v="9"/>
  </r>
  <r>
    <s v="2017-18"/>
    <n v="209"/>
    <d v="2017-06-15T00:00:00"/>
    <x v="19"/>
    <x v="21"/>
    <x v="39"/>
    <s v="BXHPS5941K"/>
    <n v="55000"/>
    <n v="1585"/>
    <n v="56585"/>
    <n v="5659"/>
    <m/>
    <s v="10312_x000a_01/07/2017"/>
    <s v="Entire / part of the year"/>
    <s v="Trading &amp; Trading Advisory Services"/>
    <x v="13"/>
    <n v="13"/>
  </r>
  <r>
    <s v="2017-18"/>
    <n v="211"/>
    <d v="2017-08-21T00:00:00"/>
    <x v="19"/>
    <x v="21"/>
    <x v="39"/>
    <s v="BXHPS5941K"/>
    <n v="72000"/>
    <n v="2110"/>
    <n v="74110"/>
    <n v="7411"/>
    <m/>
    <s v="11747_x000a_04/09/2017"/>
    <s v="Entire / part of the year"/>
    <s v="Trading &amp; Trading Advisory Services"/>
    <x v="17"/>
    <n v="6"/>
  </r>
  <r>
    <s v="2017-18"/>
    <n v="212"/>
    <d v="2017-09-13T00:00:00"/>
    <x v="19"/>
    <x v="21"/>
    <x v="39"/>
    <s v="BXHPS5941K"/>
    <n v="130000"/>
    <n v="4370"/>
    <n v="134370"/>
    <n v="13437"/>
    <m/>
    <s v="10070_x000a_23/09/2017"/>
    <s v="Entire / part of the year"/>
    <s v="Trading &amp; Trading Advisory Services"/>
    <x v="16"/>
    <n v="9"/>
  </r>
  <r>
    <s v="2017-18"/>
    <n v="210"/>
    <d v="2017-07-17T00:00:00"/>
    <x v="19"/>
    <x v="21"/>
    <x v="39"/>
    <s v="BXHPS5941K"/>
    <n v="47000"/>
    <n v="1960"/>
    <n v="48960"/>
    <n v="4896"/>
    <m/>
    <s v="11147_x000a_29/07/2017"/>
    <s v="Entire / part of the year"/>
    <s v="Trading &amp; Trading Advisory Services"/>
    <x v="12"/>
    <n v="9"/>
  </r>
  <r>
    <s v="2017-18"/>
    <n v="215"/>
    <d v="2017-07-17T00:00:00"/>
    <x v="19"/>
    <x v="21"/>
    <x v="40"/>
    <s v="BJBPS5522C"/>
    <n v="42500"/>
    <n v="405"/>
    <n v="42905"/>
    <n v="4291"/>
    <m/>
    <s v="11147_x000a_29/07/2017"/>
    <s v="Entire / part of the year"/>
    <s v="Trading &amp; Trading Advisory Services"/>
    <x v="12"/>
    <n v="9"/>
  </r>
  <r>
    <s v="2017-18"/>
    <n v="218"/>
    <d v="2017-09-28T00:00:00"/>
    <x v="19"/>
    <x v="21"/>
    <x v="40"/>
    <s v="BJBPS5522C"/>
    <n v="108000"/>
    <n v="3098"/>
    <n v="111098"/>
    <n v="11110"/>
    <m/>
    <s v="37918_x000a_06/10/2017"/>
    <s v="Entire / part of the year"/>
    <s v="Trading &amp; Trading Advisory Services"/>
    <x v="18"/>
    <n v="5"/>
  </r>
  <r>
    <s v="2017-18"/>
    <n v="214"/>
    <d v="2017-06-15T00:00:00"/>
    <x v="19"/>
    <x v="21"/>
    <x v="40"/>
    <s v="BJBPS5522C"/>
    <n v="146000"/>
    <n v="4312"/>
    <n v="150312"/>
    <n v="15031"/>
    <m/>
    <s v="10312_x000a_01/07/2017"/>
    <s v="Entire / part of the year"/>
    <s v="Trading &amp; Trading Advisory Services"/>
    <x v="13"/>
    <n v="13"/>
  </r>
  <r>
    <s v="2017-18"/>
    <n v="216"/>
    <d v="2017-08-21T00:00:00"/>
    <x v="19"/>
    <x v="21"/>
    <x v="40"/>
    <s v="BJBPS5522C"/>
    <n v="117000"/>
    <n v="3523"/>
    <n v="120523"/>
    <n v="12052"/>
    <m/>
    <s v="11747_x000a_04/09/2017"/>
    <s v="Entire / part of the year"/>
    <s v="Trading &amp; Trading Advisory Services"/>
    <x v="17"/>
    <n v="6"/>
  </r>
  <r>
    <s v="2017-18"/>
    <n v="219"/>
    <d v="2017-11-09T00:00:00"/>
    <x v="19"/>
    <x v="21"/>
    <x v="40"/>
    <s v="BJBPS5522C"/>
    <n v="97000"/>
    <n v="3000"/>
    <n v="100000"/>
    <n v="10000"/>
    <m/>
    <s v="10281_x000a_24/11/2017"/>
    <s v="Entire / part of the year"/>
    <s v="Trading &amp; Trading Advisory Services"/>
    <x v="20"/>
    <n v="5"/>
  </r>
  <r>
    <s v="2017-18"/>
    <n v="217"/>
    <d v="2017-09-04T00:00:00"/>
    <x v="19"/>
    <x v="21"/>
    <x v="40"/>
    <s v="BJBPS5522C"/>
    <n v="163000"/>
    <n v="5157"/>
    <n v="168157"/>
    <n v="16816"/>
    <m/>
    <s v="10070_x000a_23/09/2017"/>
    <s v="Entire / part of the year"/>
    <s v="Trading &amp; Trading Advisory Services"/>
    <x v="23"/>
    <n v="7"/>
  </r>
  <r>
    <s v="2017-18"/>
    <n v="220"/>
    <d v="2017-12-13T00:00:00"/>
    <x v="19"/>
    <x v="21"/>
    <x v="40"/>
    <s v="BJBPS5522C"/>
    <n v="98000"/>
    <n v="3150"/>
    <n v="101150"/>
    <n v="10115"/>
    <m/>
    <s v="10750_x000a_30/12/2017"/>
    <s v="Entire / part of the year"/>
    <s v="Trading &amp; Trading Advisory Services"/>
    <x v="21"/>
    <n v="7"/>
  </r>
  <r>
    <s v="2017-18"/>
    <n v="213"/>
    <d v="2017-05-11T00:00:00"/>
    <x v="19"/>
    <x v="21"/>
    <x v="40"/>
    <s v="BJBPS5522C"/>
    <n v="121000"/>
    <n v="4000"/>
    <n v="125000"/>
    <n v="12500"/>
    <m/>
    <s v="10084_x000a_20/05/2017"/>
    <s v="Entire / part of the year"/>
    <s v="Trading &amp; Trading Advisory Services"/>
    <x v="19"/>
    <n v="7"/>
  </r>
  <r>
    <s v="2017-18"/>
    <n v="225"/>
    <d v="2017-09-13T00:00:00"/>
    <x v="19"/>
    <x v="21"/>
    <x v="41"/>
    <s v="ABYPS6147F"/>
    <n v="30000"/>
    <n v="530"/>
    <n v="30530"/>
    <n v="3053"/>
    <m/>
    <s v="10070_x000a_23/09/2017"/>
    <s v="Entire / part of the year"/>
    <s v="Trading &amp; Trading Advisory Services"/>
    <x v="16"/>
    <n v="9"/>
  </r>
  <r>
    <s v="2017-18"/>
    <n v="221"/>
    <d v="2017-05-16T00:00:00"/>
    <x v="19"/>
    <x v="21"/>
    <x v="41"/>
    <s v="ABYPS6147F"/>
    <n v="38000"/>
    <n v="1157"/>
    <n v="39157"/>
    <n v="3916"/>
    <m/>
    <s v="12583_x000a_30/05/2017"/>
    <s v="Entire / part of the year"/>
    <s v="Trading &amp; Trading Advisory Services"/>
    <x v="22"/>
    <n v="8"/>
  </r>
  <r>
    <s v="2017-18"/>
    <n v="222"/>
    <d v="2017-06-15T00:00:00"/>
    <x v="19"/>
    <x v="21"/>
    <x v="41"/>
    <s v="ABYPS6147F"/>
    <n v="41000"/>
    <n v="1250"/>
    <n v="42250"/>
    <n v="4225"/>
    <m/>
    <s v="10312_x000a_01/07/2017"/>
    <s v="Entire / part of the year"/>
    <s v="Trading &amp; Trading Advisory Services"/>
    <x v="13"/>
    <n v="13"/>
  </r>
  <r>
    <s v="2017-18"/>
    <n v="224"/>
    <d v="2017-08-21T00:00:00"/>
    <x v="19"/>
    <x v="21"/>
    <x v="41"/>
    <s v="ABYPS6147F"/>
    <n v="46000"/>
    <n v="1660"/>
    <n v="47660"/>
    <n v="4766"/>
    <m/>
    <s v="11747_x000a_04/09/2017"/>
    <s v="Entire / part of the year"/>
    <s v="Trading &amp; Trading Advisory Services"/>
    <x v="17"/>
    <n v="6"/>
  </r>
  <r>
    <s v="2017-18"/>
    <n v="223"/>
    <d v="2017-07-17T00:00:00"/>
    <x v="19"/>
    <x v="21"/>
    <x v="41"/>
    <s v="ABYPS6147F"/>
    <n v="27500"/>
    <n v="1000"/>
    <n v="28500"/>
    <n v="2850"/>
    <m/>
    <s v="11147_x000a_29/07/2017"/>
    <s v="Entire / part of the year"/>
    <s v="Trading &amp; Trading Advisory Services"/>
    <x v="12"/>
    <n v="9"/>
  </r>
  <r>
    <s v="2017-18"/>
    <n v="226"/>
    <d v="2017-10-09T00:00:00"/>
    <x v="19"/>
    <x v="21"/>
    <x v="41"/>
    <s v="ABYPS6147F"/>
    <n v="30000"/>
    <n v="1250"/>
    <n v="31250"/>
    <n v="3125"/>
    <m/>
    <s v="14220_x000a_03/11/2017"/>
    <s v="Entire / part of the year"/>
    <s v="Trading &amp; Trading Advisory Services"/>
    <x v="14"/>
    <n v="9"/>
  </r>
  <r>
    <s v="2017-18"/>
    <n v="227"/>
    <d v="2017-11-13T00:00:00"/>
    <x v="19"/>
    <x v="21"/>
    <x v="41"/>
    <s v="ABYPS6147F"/>
    <n v="20000"/>
    <n v="920"/>
    <n v="20920"/>
    <n v="2092"/>
    <m/>
    <s v="10281_x000a_24/11/2017"/>
    <s v="Entire / part of the year"/>
    <s v="Trading &amp; Trading Advisory Services"/>
    <x v="15"/>
    <n v="14"/>
  </r>
  <r>
    <s v="2017-18"/>
    <n v="228"/>
    <d v="2017-06-15T00:00:00"/>
    <x v="19"/>
    <x v="21"/>
    <x v="42"/>
    <s v="ARVPS1562P"/>
    <n v="29000"/>
    <n v="650"/>
    <n v="29650"/>
    <n v="2965"/>
    <m/>
    <s v="10312_x000a_01/07/2017"/>
    <s v="Entire / part of the year"/>
    <s v="Trading &amp; Trading Advisory Services"/>
    <x v="13"/>
    <n v="13"/>
  </r>
  <r>
    <s v="2017-18"/>
    <n v="229"/>
    <d v="2017-07-17T00:00:00"/>
    <x v="19"/>
    <x v="21"/>
    <x v="42"/>
    <s v="ARVPS1562P"/>
    <n v="20000"/>
    <n v="470"/>
    <n v="20470"/>
    <n v="2047"/>
    <m/>
    <s v="11147_x000a_29/07/2017"/>
    <s v="Entire / part of the year"/>
    <s v="Trading &amp; Trading Advisory Services"/>
    <x v="12"/>
    <n v="9"/>
  </r>
  <r>
    <s v="2017-18"/>
    <n v="231"/>
    <d v="2017-09-13T00:00:00"/>
    <x v="19"/>
    <x v="21"/>
    <x v="42"/>
    <s v="ARVPS1562P"/>
    <n v="26500"/>
    <n v="850"/>
    <n v="27350"/>
    <n v="2735"/>
    <m/>
    <s v="10070_x000a_23/09/2017"/>
    <s v="Entire / part of the year"/>
    <s v="Trading &amp; Trading Advisory Services"/>
    <x v="16"/>
    <n v="9"/>
  </r>
  <r>
    <s v="2017-18"/>
    <n v="230"/>
    <d v="2017-08-21T00:00:00"/>
    <x v="19"/>
    <x v="21"/>
    <x v="42"/>
    <s v="ARVPS1562P"/>
    <n v="30000"/>
    <n v="1220"/>
    <n v="31220"/>
    <n v="3122"/>
    <m/>
    <s v="11747_x000a_04/09/2017"/>
    <s v="Entire / part of the year"/>
    <s v="Trading &amp; Trading Advisory Services"/>
    <x v="17"/>
    <n v="6"/>
  </r>
  <r>
    <s v="2017-18"/>
    <n v="233"/>
    <d v="2017-11-13T00:00:00"/>
    <x v="19"/>
    <x v="21"/>
    <x v="42"/>
    <s v="ARVPS1562P"/>
    <n v="16000"/>
    <n v="680"/>
    <n v="16680"/>
    <n v="1668"/>
    <m/>
    <s v="10281_x000a_24/11/2017"/>
    <s v="Entire / part of the year"/>
    <s v="Trading &amp; Trading Advisory Services"/>
    <x v="15"/>
    <n v="14"/>
  </r>
  <r>
    <s v="2017-18"/>
    <n v="232"/>
    <d v="2017-10-09T00:00:00"/>
    <x v="19"/>
    <x v="21"/>
    <x v="42"/>
    <s v="ARVPS1562P"/>
    <n v="21000"/>
    <n v="1035"/>
    <n v="22035"/>
    <n v="2204"/>
    <m/>
    <s v="14220_x000a_03/11/2017"/>
    <s v="Entire / part of the year"/>
    <s v="Trading &amp; Trading Advisory Services"/>
    <x v="14"/>
    <n v="9"/>
  </r>
  <r>
    <s v="2017-18"/>
    <n v="235"/>
    <d v="2017-07-17T00:00:00"/>
    <x v="19"/>
    <x v="21"/>
    <x v="43"/>
    <s v="BBVPD0790D"/>
    <n v="41000"/>
    <n v="1300"/>
    <n v="42300"/>
    <n v="4230"/>
    <m/>
    <s v="11147_x000a_29/07/2017"/>
    <s v="Entire / part of the year"/>
    <s v="Trading &amp; Trading Advisory Services"/>
    <x v="12"/>
    <n v="9"/>
  </r>
  <r>
    <s v="2017-18"/>
    <n v="234"/>
    <d v="2017-06-15T00:00:00"/>
    <x v="19"/>
    <x v="21"/>
    <x v="43"/>
    <s v="BBVPD0790D"/>
    <n v="103000"/>
    <n v="3700"/>
    <n v="106700"/>
    <n v="10670"/>
    <m/>
    <s v="10312_x000a_01/07/2017"/>
    <s v="Entire / part of the year"/>
    <s v="Trading &amp; Trading Advisory Services"/>
    <x v="13"/>
    <n v="13"/>
  </r>
  <r>
    <s v="2017-18"/>
    <n v="238"/>
    <d v="2017-08-21T00:00:00"/>
    <x v="19"/>
    <x v="21"/>
    <x v="44"/>
    <s v="AXXPS1257M"/>
    <n v="45000"/>
    <n v="640"/>
    <n v="45640"/>
    <n v="4564"/>
    <m/>
    <s v="11747_x000a_04/09/2017"/>
    <s v="Entire / part of the year"/>
    <s v="Trading &amp; Trading Advisory Services"/>
    <x v="17"/>
    <n v="6"/>
  </r>
  <r>
    <s v="2017-18"/>
    <n v="236"/>
    <d v="2017-06-15T00:00:00"/>
    <x v="19"/>
    <x v="21"/>
    <x v="44"/>
    <s v="AXXPS1257M"/>
    <n v="62000"/>
    <n v="1595"/>
    <n v="63595"/>
    <n v="6360"/>
    <m/>
    <s v="10312_x000a_01/07/2017"/>
    <s v="Entire / part of the year"/>
    <s v="Trading &amp; Trading Advisory Services"/>
    <x v="13"/>
    <n v="13"/>
  </r>
  <r>
    <s v="2017-18"/>
    <n v="237"/>
    <d v="2017-07-17T00:00:00"/>
    <x v="19"/>
    <x v="21"/>
    <x v="44"/>
    <s v="AXXPS1257M"/>
    <n v="35000"/>
    <n v="1840"/>
    <n v="36840"/>
    <n v="3684"/>
    <m/>
    <s v="11147_x000a_29/07/2017"/>
    <s v="Entire / part of the year"/>
    <s v="Trading &amp; Trading Advisory Services"/>
    <x v="12"/>
    <n v="9"/>
  </r>
  <r>
    <s v="2017-18"/>
    <n v="239"/>
    <d v="2017-09-13T00:00:00"/>
    <x v="19"/>
    <x v="21"/>
    <x v="44"/>
    <s v="AXXPS1257M"/>
    <n v="12500"/>
    <n v="780"/>
    <n v="13280"/>
    <n v="1328"/>
    <m/>
    <s v="10070_x000a_23/09/2017"/>
    <s v="Entire / part of the year"/>
    <s v="Trading &amp; Trading Advisory Services"/>
    <x v="16"/>
    <n v="9"/>
  </r>
  <r>
    <s v="2017-18"/>
    <n v="240"/>
    <d v="2017-06-15T00:00:00"/>
    <x v="19"/>
    <x v="21"/>
    <x v="45"/>
    <s v="AGTPJ9918K"/>
    <n v="70000"/>
    <n v="1920"/>
    <n v="71920"/>
    <n v="7192"/>
    <m/>
    <s v="10312_x000a_01/07/2017"/>
    <s v="Entire / part of the year"/>
    <s v="Trading &amp; Trading Advisory Services"/>
    <x v="13"/>
    <n v="13"/>
  </r>
  <r>
    <s v="2017-18"/>
    <n v="243"/>
    <d v="2017-09-13T00:00:00"/>
    <x v="19"/>
    <x v="21"/>
    <x v="45"/>
    <s v="AGTPJ9918K"/>
    <n v="135000"/>
    <n v="3973"/>
    <n v="138973"/>
    <n v="13897"/>
    <m/>
    <s v="10070_x000a_23/09/2017"/>
    <s v="Entire / part of the year"/>
    <s v="Trading &amp; Trading Advisory Services"/>
    <x v="16"/>
    <n v="9"/>
  </r>
  <r>
    <s v="2017-18"/>
    <n v="242"/>
    <d v="2017-08-21T00:00:00"/>
    <x v="19"/>
    <x v="21"/>
    <x v="45"/>
    <s v="AGTPJ9918K"/>
    <n v="67500"/>
    <n v="2750"/>
    <n v="70250"/>
    <n v="7025"/>
    <m/>
    <s v="11747_x000a_04/09/2017"/>
    <s v="Entire / part of the year"/>
    <s v="Trading &amp; Trading Advisory Services"/>
    <x v="17"/>
    <n v="6"/>
  </r>
  <r>
    <s v="2017-18"/>
    <n v="241"/>
    <d v="2017-07-17T00:00:00"/>
    <x v="19"/>
    <x v="21"/>
    <x v="45"/>
    <s v="AGTPJ9918K"/>
    <n v="52500"/>
    <n v="2700"/>
    <n v="55200"/>
    <n v="5520"/>
    <m/>
    <s v="11147_x000a_29/07/2017"/>
    <s v="Entire / part of the year"/>
    <s v="Trading &amp; Trading Advisory Services"/>
    <x v="12"/>
    <n v="9"/>
  </r>
  <r>
    <s v="2017-18"/>
    <n v="247"/>
    <d v="2017-11-13T00:00:00"/>
    <x v="19"/>
    <x v="21"/>
    <x v="46"/>
    <s v="AABPJ5332P"/>
    <n v="26000"/>
    <n v="650"/>
    <n v="26650"/>
    <n v="2665"/>
    <m/>
    <s v="10281_x000a_24/11/2017"/>
    <s v="Entire / part of the year"/>
    <s v="Trading &amp; Trading Advisory Services"/>
    <x v="15"/>
    <n v="14"/>
  </r>
  <r>
    <s v="2017-18"/>
    <n v="245"/>
    <d v="2017-09-13T00:00:00"/>
    <x v="19"/>
    <x v="21"/>
    <x v="46"/>
    <s v="AABPJ5332P"/>
    <n v="80500"/>
    <n v="2490"/>
    <n v="82990"/>
    <n v="8299"/>
    <m/>
    <s v="10070_x000a_23/09/2017"/>
    <s v="Entire / part of the year"/>
    <s v="Trading &amp; Trading Advisory Services"/>
    <x v="16"/>
    <n v="9"/>
  </r>
  <r>
    <s v="2017-18"/>
    <n v="246"/>
    <d v="2017-10-09T00:00:00"/>
    <x v="19"/>
    <x v="21"/>
    <x v="46"/>
    <s v="AABPJ5332P"/>
    <n v="109000"/>
    <n v="3500"/>
    <n v="112500"/>
    <n v="11250"/>
    <m/>
    <s v="14220_x000a_03/11/2017"/>
    <s v="Entire / part of the year"/>
    <s v="Trading &amp; Trading Advisory Services"/>
    <x v="14"/>
    <n v="9"/>
  </r>
  <r>
    <s v="2017-18"/>
    <n v="244"/>
    <d v="2017-08-21T00:00:00"/>
    <x v="19"/>
    <x v="21"/>
    <x v="46"/>
    <s v="AABPJ5332P"/>
    <n v="51000"/>
    <n v="1810"/>
    <n v="52810"/>
    <n v="5281"/>
    <m/>
    <s v="11747_x000a_04/09/2017"/>
    <s v="Entire / part of the year"/>
    <s v="Trading &amp; Trading Advisory Services"/>
    <x v="17"/>
    <n v="6"/>
  </r>
  <r>
    <s v="2017-18"/>
    <n v="251"/>
    <d v="2017-08-21T00:00:00"/>
    <x v="19"/>
    <x v="21"/>
    <x v="47"/>
    <s v="BJIPD6884M"/>
    <n v="65000"/>
    <n v="950"/>
    <n v="65950"/>
    <n v="6595"/>
    <m/>
    <s v="11747_x000a_04/09/2017"/>
    <s v="Entire / part of the year"/>
    <s v="Trading &amp; Trading Advisory Services"/>
    <x v="17"/>
    <n v="6"/>
  </r>
  <r>
    <s v="2017-18"/>
    <n v="252"/>
    <d v="2017-09-13T00:00:00"/>
    <x v="19"/>
    <x v="21"/>
    <x v="47"/>
    <s v="BJIPD6884M"/>
    <n v="35000"/>
    <n v="850"/>
    <n v="35850"/>
    <n v="3585"/>
    <m/>
    <s v="10070_x000a_23/09/2017"/>
    <s v="Entire / part of the year"/>
    <s v="Trading &amp; Trading Advisory Services"/>
    <x v="16"/>
    <n v="9"/>
  </r>
  <r>
    <s v="2017-18"/>
    <n v="249"/>
    <d v="2017-06-15T00:00:00"/>
    <x v="19"/>
    <x v="21"/>
    <x v="47"/>
    <s v="BJIPD6884M"/>
    <n v="96250"/>
    <n v="3050"/>
    <n v="99300"/>
    <n v="9930"/>
    <m/>
    <s v="10312_x000a_01/07/2017"/>
    <s v="Entire / part of the year"/>
    <s v="Trading &amp; Trading Advisory Services"/>
    <x v="13"/>
    <n v="13"/>
  </r>
  <r>
    <s v="2017-18"/>
    <n v="253"/>
    <d v="2017-10-09T00:00:00"/>
    <x v="19"/>
    <x v="21"/>
    <x v="47"/>
    <s v="BJIPD6884M"/>
    <n v="16500"/>
    <n v="527"/>
    <n v="17027"/>
    <n v="1703"/>
    <m/>
    <s v="14220_x000a_03/11/2017"/>
    <s v="Entire / part of the year"/>
    <s v="Trading &amp; Trading Advisory Services"/>
    <x v="14"/>
    <n v="9"/>
  </r>
  <r>
    <s v="2017-18"/>
    <n v="254"/>
    <d v="2017-11-13T00:00:00"/>
    <x v="19"/>
    <x v="21"/>
    <x v="47"/>
    <s v="BJIPD6884M"/>
    <n v="71000"/>
    <n v="2550"/>
    <n v="73550"/>
    <n v="7355"/>
    <m/>
    <s v="10281_x000a_24/11/2017"/>
    <s v="Entire / part of the year"/>
    <s v="Trading &amp; Trading Advisory Services"/>
    <x v="15"/>
    <n v="14"/>
  </r>
  <r>
    <s v="2017-18"/>
    <n v="248"/>
    <d v="2017-05-16T00:00:00"/>
    <x v="19"/>
    <x v="21"/>
    <x v="47"/>
    <s v="BJIPD6884M"/>
    <n v="67500"/>
    <n v="2757"/>
    <n v="70257"/>
    <n v="7026"/>
    <m/>
    <s v="12583_x000a_30/05/2017"/>
    <s v="Entire / part of the year"/>
    <s v="Trading &amp; Trading Advisory Services"/>
    <x v="22"/>
    <n v="8"/>
  </r>
  <r>
    <s v="2017-18"/>
    <n v="255"/>
    <d v="2017-12-13T00:00:00"/>
    <x v="19"/>
    <x v="21"/>
    <x v="47"/>
    <s v="BJIPD6884M"/>
    <n v="65000"/>
    <n v="3062"/>
    <n v="68062"/>
    <n v="6806"/>
    <m/>
    <s v="10750_x000a_30/12/2017"/>
    <s v="Entire / part of the year"/>
    <s v="Trading &amp; Trading Advisory Services"/>
    <x v="21"/>
    <n v="7"/>
  </r>
  <r>
    <s v="2017-18"/>
    <n v="250"/>
    <d v="2017-07-17T00:00:00"/>
    <x v="19"/>
    <x v="21"/>
    <x v="47"/>
    <s v="BJIPD6884M"/>
    <n v="57500"/>
    <n v="2730"/>
    <n v="60230"/>
    <n v="6023"/>
    <m/>
    <s v="11147_x000a_29/07/2017"/>
    <s v="Entire / part of the year"/>
    <s v="Trading &amp; Trading Advisory Services"/>
    <x v="12"/>
    <n v="9"/>
  </r>
  <r>
    <s v="2017-18"/>
    <n v="256"/>
    <d v="2017-09-05T00:00:00"/>
    <x v="20"/>
    <x v="22"/>
    <x v="48"/>
    <s v="AZJPS0827R"/>
    <n v="3500"/>
    <n v="46"/>
    <n v="3546"/>
    <n v="355"/>
    <m/>
    <s v="10069_x000a_23/09/2017"/>
    <s v="Entire / part of the year"/>
    <s v="Trading &amp; Trading Advisory Services"/>
    <x v="5"/>
    <n v="13"/>
  </r>
  <r>
    <s v="2017-18"/>
    <n v="264"/>
    <d v="2018-02-05T00:00:00"/>
    <x v="20"/>
    <x v="22"/>
    <x v="48"/>
    <s v="AZJPS0827R"/>
    <n v="30000"/>
    <n v="630"/>
    <n v="30630"/>
    <n v="3063"/>
    <m/>
    <s v="10194_x000a_17/02/2018"/>
    <s v="Entire / part of the year"/>
    <s v="Trading &amp; Trading Advisory Services"/>
    <x v="3"/>
    <n v="7"/>
  </r>
  <r>
    <s v="2017-18"/>
    <n v="268"/>
    <d v="2018-03-31T00:00:00"/>
    <x v="20"/>
    <x v="22"/>
    <x v="48"/>
    <s v="AZJPS0827R"/>
    <n v="7000"/>
    <n v="152"/>
    <n v="7152"/>
    <n v="715"/>
    <m/>
    <s v="18329_x000a_06/04/2018"/>
    <s v="Entire / part of the year"/>
    <s v="Trading &amp; Trading Advisory Services"/>
    <x v="1"/>
    <n v="0"/>
  </r>
  <r>
    <s v="2017-18"/>
    <n v="260"/>
    <d v="2017-11-30T00:00:00"/>
    <x v="20"/>
    <x v="22"/>
    <x v="48"/>
    <s v="AZJPS0827R"/>
    <n v="70000"/>
    <n v="1666"/>
    <n v="71666"/>
    <n v="7167"/>
    <m/>
    <s v="28585_x000a_06/12/2017"/>
    <s v="Entire / part of the year"/>
    <s v="Trading &amp; Trading Advisory Services"/>
    <x v="0"/>
    <n v="9"/>
  </r>
  <r>
    <s v="2017-18"/>
    <n v="261"/>
    <d v="2017-11-30T00:00:00"/>
    <x v="20"/>
    <x v="22"/>
    <x v="48"/>
    <s v="AZJPS0827R"/>
    <n v="179000"/>
    <n v="5538"/>
    <n v="184538"/>
    <n v="18454"/>
    <m/>
    <s v="28585_x000a_06/12/2017"/>
    <s v="Entire / part of the year"/>
    <s v="Trading &amp; Trading Advisory Services"/>
    <x v="0"/>
    <n v="9"/>
  </r>
  <r>
    <s v="2017-18"/>
    <n v="258"/>
    <d v="2017-10-31T00:00:00"/>
    <x v="20"/>
    <x v="22"/>
    <x v="48"/>
    <s v="AZJPS0827R"/>
    <n v="80750"/>
    <n v="2590"/>
    <n v="83340"/>
    <n v="8334"/>
    <m/>
    <s v="23428_x000a_06/11/2017"/>
    <s v="Entire / part of the year"/>
    <s v="Trading &amp; Trading Advisory Services"/>
    <x v="4"/>
    <n v="12"/>
  </r>
  <r>
    <s v="2017-18"/>
    <n v="265"/>
    <d v="2018-02-05T00:00:00"/>
    <x v="20"/>
    <x v="22"/>
    <x v="48"/>
    <s v="AZJPS0827R"/>
    <n v="51000"/>
    <n v="1682"/>
    <n v="52682"/>
    <n v="5268"/>
    <m/>
    <s v="10194_x000a_17/02/2018"/>
    <s v="Entire / part of the year"/>
    <s v="Trading &amp; Trading Advisory Services"/>
    <x v="3"/>
    <n v="7"/>
  </r>
  <r>
    <s v="2017-18"/>
    <n v="259"/>
    <d v="2017-10-31T00:00:00"/>
    <x v="20"/>
    <x v="22"/>
    <x v="48"/>
    <s v="AZJPS0827R"/>
    <n v="62500"/>
    <n v="2791"/>
    <n v="65291"/>
    <n v="6529"/>
    <m/>
    <s v="23428_x000a_06/11/2017"/>
    <s v="Entire / part of the year"/>
    <s v="Trading &amp; Trading Advisory Services"/>
    <x v="4"/>
    <n v="12"/>
  </r>
  <r>
    <s v="2017-18"/>
    <n v="269"/>
    <d v="2018-03-31T00:00:00"/>
    <x v="20"/>
    <x v="22"/>
    <x v="48"/>
    <s v="AZJPS0827R"/>
    <n v="35000"/>
    <n v="1596"/>
    <n v="36596"/>
    <n v="3660"/>
    <m/>
    <s v="18329_x000a_06/04/2018"/>
    <s v="Entire / part of the year"/>
    <s v="Trading &amp; Trading Advisory Services"/>
    <x v="1"/>
    <n v="0"/>
  </r>
  <r>
    <s v="2017-18"/>
    <n v="267"/>
    <d v="2018-02-28T00:00:00"/>
    <x v="20"/>
    <x v="22"/>
    <x v="48"/>
    <s v="AZJPS0827R"/>
    <n v="27000"/>
    <n v="1259"/>
    <n v="28259"/>
    <n v="2826"/>
    <m/>
    <s v="27764_x000a_07/03/2018"/>
    <s v="Entire / part of the year"/>
    <s v="Trading &amp; Trading Advisory Services"/>
    <x v="2"/>
    <n v="11"/>
  </r>
  <r>
    <s v="2017-18"/>
    <n v="257"/>
    <d v="2017-09-30T00:00:00"/>
    <x v="20"/>
    <x v="22"/>
    <x v="48"/>
    <s v="AZJPS0827R"/>
    <n v="29000"/>
    <n v="1373"/>
    <n v="30373"/>
    <n v="3037"/>
    <m/>
    <s v="37922_x000a_06/10/2017"/>
    <s v="Entire / part of the year"/>
    <s v="Trading &amp; Trading Advisory Services"/>
    <x v="7"/>
    <n v="9"/>
  </r>
  <r>
    <s v="2017-18"/>
    <n v="262"/>
    <d v="2017-12-31T00:00:00"/>
    <x v="20"/>
    <x v="22"/>
    <x v="48"/>
    <s v="AZJPS0827R"/>
    <n v="52500"/>
    <n v="2767"/>
    <n v="55267"/>
    <n v="5527"/>
    <m/>
    <s v="32826_x000a_05/01/2018"/>
    <s v="Entire / part of the year"/>
    <s v="Trading &amp; Trading Advisory Services"/>
    <x v="6"/>
    <n v="9"/>
  </r>
  <r>
    <s v="2017-18"/>
    <n v="266"/>
    <d v="2018-02-28T00:00:00"/>
    <x v="20"/>
    <x v="22"/>
    <x v="48"/>
    <s v="AZJPS0827R"/>
    <n v="30000"/>
    <n v="1880"/>
    <n v="31880"/>
    <n v="3188"/>
    <m/>
    <s v="27764_x000a_07/03/2018"/>
    <s v="Entire / part of the year"/>
    <s v="Trading &amp; Trading Advisory Services"/>
    <x v="2"/>
    <n v="11"/>
  </r>
  <r>
    <s v="2017-18"/>
    <n v="263"/>
    <d v="2017-12-31T00:00:00"/>
    <x v="20"/>
    <x v="22"/>
    <x v="48"/>
    <s v="AZJPS0827R"/>
    <n v="32500"/>
    <n v="2122"/>
    <n v="34622"/>
    <n v="3462"/>
    <m/>
    <s v="32826_x000a_05/01/2018"/>
    <s v="Entire / part of the year"/>
    <s v="Trading &amp; Trading Advisory Services"/>
    <x v="6"/>
    <n v="9"/>
  </r>
  <r>
    <s v="2017-18"/>
    <n v="271"/>
    <d v="2017-11-30T00:00:00"/>
    <x v="20"/>
    <x v="22"/>
    <x v="49"/>
    <s v="CBTPS7039H"/>
    <n v="179000"/>
    <n v="5538"/>
    <n v="184538"/>
    <n v="18454"/>
    <m/>
    <s v="28585_x000a_06/12/2017"/>
    <s v="Entire / part of the year"/>
    <s v="Trading &amp; Trading Advisory Services"/>
    <x v="0"/>
    <n v="9"/>
  </r>
  <r>
    <s v="2017-18"/>
    <n v="270"/>
    <d v="2017-10-31T00:00:00"/>
    <x v="20"/>
    <x v="22"/>
    <x v="49"/>
    <s v="CBTPS7039H"/>
    <n v="80750"/>
    <n v="2590"/>
    <n v="83340"/>
    <n v="8334"/>
    <m/>
    <s v="23428_x000a_06/11/2017"/>
    <s v="Entire / part of the year"/>
    <s v="Trading &amp; Trading Advisory Services"/>
    <x v="4"/>
    <n v="12"/>
  </r>
  <r>
    <s v="2017-18"/>
    <n v="273"/>
    <d v="2018-02-05T00:00:00"/>
    <x v="20"/>
    <x v="22"/>
    <x v="49"/>
    <s v="CBTPS7039H"/>
    <n v="51000"/>
    <n v="1682"/>
    <n v="52682"/>
    <n v="5268"/>
    <m/>
    <s v="10194_x000a_17/02/2018"/>
    <s v="Entire / part of the year"/>
    <s v="Trading &amp; Trading Advisory Services"/>
    <x v="3"/>
    <n v="7"/>
  </r>
  <r>
    <s v="2017-18"/>
    <n v="275"/>
    <d v="2018-03-31T00:00:00"/>
    <x v="20"/>
    <x v="22"/>
    <x v="49"/>
    <s v="CBTPS7039H"/>
    <n v="35000"/>
    <n v="1596"/>
    <n v="36596"/>
    <n v="3660"/>
    <m/>
    <s v="18329_x000a_06/04/2018"/>
    <s v="Entire / part of the year"/>
    <s v="Trading &amp; Trading Advisory Services"/>
    <x v="1"/>
    <n v="0"/>
  </r>
  <r>
    <s v="2017-18"/>
    <n v="272"/>
    <d v="2017-12-31T00:00:00"/>
    <x v="20"/>
    <x v="22"/>
    <x v="49"/>
    <s v="CBTPS7039H"/>
    <n v="52500"/>
    <n v="2767"/>
    <n v="55267"/>
    <n v="5527"/>
    <m/>
    <s v="32826_x000a_05/01/2018"/>
    <s v="Entire / part of the year"/>
    <s v="Trading &amp; Trading Advisory Services"/>
    <x v="6"/>
    <n v="9"/>
  </r>
  <r>
    <s v="2017-18"/>
    <n v="274"/>
    <d v="2018-02-28T00:00:00"/>
    <x v="20"/>
    <x v="22"/>
    <x v="49"/>
    <s v="CBTPS7039H"/>
    <n v="30000"/>
    <n v="1880"/>
    <n v="31880"/>
    <n v="3188"/>
    <m/>
    <s v="27764_x000a_07/03/2018"/>
    <s v="Entire / part of the year"/>
    <s v="Trading &amp; Trading Advisory Services"/>
    <x v="2"/>
    <n v="11"/>
  </r>
  <r>
    <s v="2017-18"/>
    <n v="279"/>
    <d v="2018-03-31T00:00:00"/>
    <x v="20"/>
    <x v="22"/>
    <x v="50"/>
    <s v="BDRPV2680N"/>
    <n v="11500"/>
    <n v="121"/>
    <n v="11621"/>
    <n v="1162"/>
    <m/>
    <s v="18329_x000a_06/04/2018"/>
    <s v="Entire / part of the year"/>
    <s v="Trading &amp; Trading Advisory Services"/>
    <x v="1"/>
    <n v="0"/>
  </r>
  <r>
    <s v="2017-18"/>
    <n v="278"/>
    <d v="2018-02-28T00:00:00"/>
    <x v="20"/>
    <x v="22"/>
    <x v="50"/>
    <s v="BDRPV2680N"/>
    <n v="70000"/>
    <n v="1622"/>
    <n v="71622"/>
    <n v="7162"/>
    <m/>
    <s v="27764_x000a_07/03/2018"/>
    <s v="Entire / part of the year"/>
    <s v="Trading &amp; Trading Advisory Services"/>
    <x v="2"/>
    <n v="11"/>
  </r>
  <r>
    <s v="2017-18"/>
    <n v="277"/>
    <d v="2018-02-05T00:00:00"/>
    <x v="20"/>
    <x v="22"/>
    <x v="50"/>
    <s v="BDRPV2680N"/>
    <n v="19000"/>
    <n v="652"/>
    <n v="19652"/>
    <n v="1965"/>
    <m/>
    <s v="10194_x000a_17/02/2018"/>
    <s v="Entire / part of the year"/>
    <s v="Trading &amp; Trading Advisory Services"/>
    <x v="3"/>
    <n v="7"/>
  </r>
  <r>
    <s v="2017-18"/>
    <n v="276"/>
    <d v="2017-12-31T00:00:00"/>
    <x v="20"/>
    <x v="22"/>
    <x v="50"/>
    <s v="BDRPV2680N"/>
    <n v="62000"/>
    <n v="2249"/>
    <n v="64249"/>
    <n v="6425"/>
    <m/>
    <s v="32826_x000a_05/01/2018"/>
    <s v="Entire / part of the year"/>
    <s v="Trading &amp; Trading Advisory Services"/>
    <x v="6"/>
    <n v="9"/>
  </r>
  <r>
    <s v="2017-18"/>
    <n v="281"/>
    <d v="2018-02-28T00:00:00"/>
    <x v="21"/>
    <x v="23"/>
    <x v="51"/>
    <s v="AEQPT4039J"/>
    <n v="156000"/>
    <n v="4436"/>
    <n v="160436"/>
    <n v="16044"/>
    <m/>
    <s v="27764_x000a_07/03/2018"/>
    <s v="Entire / part of the year"/>
    <s v="Trading &amp; Trading Advisory Services"/>
    <x v="2"/>
    <n v="11"/>
  </r>
  <r>
    <s v="2017-18"/>
    <n v="280"/>
    <d v="2018-02-05T00:00:00"/>
    <x v="21"/>
    <x v="23"/>
    <x v="51"/>
    <s v="AEQPT4039J"/>
    <n v="320000"/>
    <n v="10872"/>
    <n v="330872"/>
    <n v="33087"/>
    <m/>
    <s v="10194_x000a_17/02/2018"/>
    <s v="Entire / part of the year"/>
    <s v="Trading &amp; Trading Advisory Services"/>
    <x v="3"/>
    <n v="7"/>
  </r>
  <r>
    <s v="2017-18"/>
    <n v="282"/>
    <d v="2018-03-31T00:00:00"/>
    <x v="21"/>
    <x v="23"/>
    <x v="51"/>
    <s v="AEQPT4039J"/>
    <n v="62000"/>
    <n v="2116"/>
    <n v="64116"/>
    <n v="6412"/>
    <m/>
    <s v="18329_x000a_06/04/2018"/>
    <s v="Entire / part of the year"/>
    <s v="Trading &amp; Trading Advisory Services"/>
    <x v="1"/>
    <n v="0"/>
  </r>
  <r>
    <s v="2017-18"/>
    <n v="286"/>
    <d v="2017-12-31T00:00:00"/>
    <x v="22"/>
    <x v="24"/>
    <x v="52"/>
    <s v="ECHPK0520A"/>
    <n v="34000"/>
    <n v="919"/>
    <n v="34919"/>
    <n v="3492"/>
    <m/>
    <s v="32826_x000a_05/01/2018"/>
    <s v="Entire / part of the year"/>
    <s v="Trading &amp; Trading Advisory Services"/>
    <x v="6"/>
    <n v="9"/>
  </r>
  <r>
    <s v="2017-18"/>
    <n v="287"/>
    <d v="2018-02-05T00:00:00"/>
    <x v="22"/>
    <x v="24"/>
    <x v="52"/>
    <s v="ECHPK0520A"/>
    <n v="211000"/>
    <n v="6162"/>
    <n v="217162"/>
    <n v="21716"/>
    <m/>
    <s v="10194_x000a_17/02/2018"/>
    <s v="Entire / part of the year"/>
    <s v="Trading &amp; Trading Advisory Services"/>
    <x v="3"/>
    <n v="7"/>
  </r>
  <r>
    <s v="2017-18"/>
    <n v="283"/>
    <d v="2017-09-30T00:00:00"/>
    <x v="22"/>
    <x v="24"/>
    <x v="52"/>
    <s v="ECHPK0520A"/>
    <n v="227000"/>
    <n v="7039"/>
    <n v="234039"/>
    <n v="23404"/>
    <m/>
    <s v="37922_x000a_06/10/2017"/>
    <s v="Entire / part of the year"/>
    <s v="Trading &amp; Trading Advisory Services"/>
    <x v="7"/>
    <n v="9"/>
  </r>
  <r>
    <s v="2017-18"/>
    <n v="284"/>
    <d v="2017-10-31T00:00:00"/>
    <x v="22"/>
    <x v="24"/>
    <x v="52"/>
    <s v="ECHPK0520A"/>
    <n v="283000"/>
    <n v="9083"/>
    <n v="292083"/>
    <n v="29208"/>
    <m/>
    <s v="23428_x000a_06/11/2017"/>
    <s v="Entire / part of the year"/>
    <s v="Trading &amp; Trading Advisory Services"/>
    <x v="4"/>
    <n v="12"/>
  </r>
  <r>
    <s v="2017-18"/>
    <n v="285"/>
    <d v="2017-11-30T00:00:00"/>
    <x v="22"/>
    <x v="24"/>
    <x v="52"/>
    <s v="ECHPK0520A"/>
    <n v="60000"/>
    <n v="2977"/>
    <n v="62977"/>
    <n v="6298"/>
    <m/>
    <s v="28585_x000a_06/12/2017"/>
    <s v="Entire / part of the year"/>
    <s v="Trading &amp; Trading Advisory Services"/>
    <x v="0"/>
    <n v="9"/>
  </r>
  <r>
    <s v="2017-18"/>
    <n v="288"/>
    <d v="2018-03-31T00:00:00"/>
    <x v="22"/>
    <x v="24"/>
    <x v="53"/>
    <s v="EPBPK9094A"/>
    <n v="194000"/>
    <n v="6000"/>
    <n v="200000"/>
    <n v="20000"/>
    <m/>
    <s v="25260_x000a_27/04/2018"/>
    <s v="Entire / part of the year"/>
    <s v="Trading &amp; Trading Advisory Services"/>
    <x v="1"/>
    <n v="0"/>
  </r>
  <r>
    <s v="2017-18"/>
    <n v="289"/>
    <d v="2018-03-31T00:00:00"/>
    <x v="22"/>
    <x v="24"/>
    <x v="53"/>
    <s v="EPBPK9094A"/>
    <n v="194000"/>
    <n v="6000"/>
    <n v="200000"/>
    <n v="20000"/>
    <m/>
    <s v="25260_x000a_27/04/2018"/>
    <s v="Entire / part of the year"/>
    <s v="Trading &amp; Trading Advisory Services"/>
    <x v="1"/>
    <n v="0"/>
  </r>
  <r>
    <s v="2017-18"/>
    <n v="292"/>
    <d v="2017-10-31T00:00:00"/>
    <x v="22"/>
    <x v="24"/>
    <x v="54"/>
    <s v="DEHPK4543G"/>
    <n v="94500"/>
    <n v="2861"/>
    <n v="97361"/>
    <n v="9736"/>
    <m/>
    <s v="23428_x000a_06/11/2017"/>
    <s v="Entire / part of the year"/>
    <s v="Trading &amp; Trading Advisory Services"/>
    <x v="4"/>
    <n v="12"/>
  </r>
  <r>
    <s v="2017-18"/>
    <n v="290"/>
    <d v="2017-09-05T00:00:00"/>
    <x v="22"/>
    <x v="24"/>
    <x v="54"/>
    <s v="DEHPK4543G"/>
    <n v="27500"/>
    <n v="961"/>
    <n v="28461"/>
    <n v="2846"/>
    <m/>
    <s v="10069_x000a_23/09/2017"/>
    <s v="Entire / part of the year"/>
    <s v="Trading &amp; Trading Advisory Services"/>
    <x v="5"/>
    <n v="13"/>
  </r>
  <r>
    <s v="2017-18"/>
    <n v="291"/>
    <d v="2017-09-30T00:00:00"/>
    <x v="22"/>
    <x v="24"/>
    <x v="54"/>
    <s v="DEHPK4543G"/>
    <n v="75000"/>
    <n v="3013"/>
    <n v="78013"/>
    <n v="7801"/>
    <m/>
    <s v="37922_x000a_06/10/2017"/>
    <s v="Entire / part of the year"/>
    <s v="Trading &amp; Trading Advisory Services"/>
    <x v="7"/>
    <n v="9"/>
  </r>
  <r>
    <s v="2017-18"/>
    <n v="295"/>
    <d v="2018-02-05T00:00:00"/>
    <x v="22"/>
    <x v="24"/>
    <x v="55"/>
    <s v="ATUPK7060M"/>
    <n v="161000"/>
    <n v="4833"/>
    <n v="165833"/>
    <n v="16583"/>
    <m/>
    <s v="10194_x000a_17/02/2018"/>
    <s v="Entire / part of the year"/>
    <s v="Trading &amp; Trading Advisory Services"/>
    <x v="3"/>
    <n v="7"/>
  </r>
  <r>
    <s v="2017-18"/>
    <n v="294"/>
    <d v="2017-12-31T00:00:00"/>
    <x v="22"/>
    <x v="24"/>
    <x v="55"/>
    <s v="ATUPK7060M"/>
    <n v="240000"/>
    <n v="7340"/>
    <n v="247340"/>
    <n v="24734"/>
    <m/>
    <s v="32826_x000a_05/01/2018"/>
    <s v="Entire / part of the year"/>
    <s v="Trading &amp; Trading Advisory Services"/>
    <x v="6"/>
    <n v="9"/>
  </r>
  <r>
    <s v="2017-18"/>
    <n v="293"/>
    <d v="2017-11-30T00:00:00"/>
    <x v="22"/>
    <x v="24"/>
    <x v="55"/>
    <s v="ATUPK7060M"/>
    <n v="432500"/>
    <n v="13581"/>
    <n v="446081"/>
    <n v="44608"/>
    <m/>
    <s v="28585_x000a_06/12/2017"/>
    <s v="Entire / part of the year"/>
    <s v="Trading &amp; Trading Advisory Services"/>
    <x v="0"/>
    <n v="9"/>
  </r>
  <r>
    <s v="2017-18"/>
    <n v="302"/>
    <d v="2018-03-31T00:00:00"/>
    <x v="22"/>
    <x v="24"/>
    <x v="56"/>
    <s v="ATUPK7059A"/>
    <n v="43000"/>
    <n v="1049"/>
    <n v="44049"/>
    <n v="4405"/>
    <m/>
    <s v="25260_x000a_27/04/2018"/>
    <s v="Entire / part of the year"/>
    <s v="Trading &amp; Trading Advisory Services"/>
    <x v="1"/>
    <n v="0"/>
  </r>
  <r>
    <s v="2017-18"/>
    <n v="300"/>
    <d v="2017-12-31T00:00:00"/>
    <x v="22"/>
    <x v="24"/>
    <x v="56"/>
    <s v="ATUPK7059A"/>
    <n v="8500"/>
    <n v="230"/>
    <n v="8730"/>
    <n v="873"/>
    <m/>
    <s v="32826_x000a_05/01/2018"/>
    <s v="Entire / part of the year"/>
    <s v="Trading &amp; Trading Advisory Services"/>
    <x v="6"/>
    <n v="9"/>
  </r>
  <r>
    <s v="2017-18"/>
    <n v="301"/>
    <d v="2018-02-05T00:00:00"/>
    <x v="22"/>
    <x v="24"/>
    <x v="56"/>
    <s v="ATUPK7059A"/>
    <n v="11500"/>
    <n v="346"/>
    <n v="11846"/>
    <n v="1185"/>
    <m/>
    <s v="10194_x000a_17/02/2018"/>
    <s v="Entire / part of the year"/>
    <s v="Trading &amp; Trading Advisory Services"/>
    <x v="3"/>
    <n v="7"/>
  </r>
  <r>
    <s v="2017-18"/>
    <n v="298"/>
    <d v="2017-10-31T00:00:00"/>
    <x v="22"/>
    <x v="24"/>
    <x v="56"/>
    <s v="ATUPK7059A"/>
    <n v="94500"/>
    <n v="2861"/>
    <n v="97361"/>
    <n v="9736"/>
    <m/>
    <s v="23428_x000a_06/11/2017"/>
    <s v="Entire / part of the year"/>
    <s v="Trading &amp; Trading Advisory Services"/>
    <x v="4"/>
    <n v="12"/>
  </r>
  <r>
    <s v="2017-18"/>
    <n v="296"/>
    <d v="2017-09-05T00:00:00"/>
    <x v="22"/>
    <x v="24"/>
    <x v="56"/>
    <s v="ATUPK7059A"/>
    <n v="27500"/>
    <n v="961"/>
    <n v="28461"/>
    <n v="2846"/>
    <m/>
    <s v="10069_x000a_23/09/2017"/>
    <s v="Entire / part of the year"/>
    <s v="Trading &amp; Trading Advisory Services"/>
    <x v="5"/>
    <n v="13"/>
  </r>
  <r>
    <s v="2017-18"/>
    <n v="297"/>
    <d v="2017-09-30T00:00:00"/>
    <x v="22"/>
    <x v="24"/>
    <x v="56"/>
    <s v="ATUPK7059A"/>
    <n v="75000"/>
    <n v="3013"/>
    <n v="78013"/>
    <n v="7801"/>
    <m/>
    <s v="37922_x000a_06/10/2017"/>
    <s v="Entire / part of the year"/>
    <s v="Trading &amp; Trading Advisory Services"/>
    <x v="7"/>
    <n v="9"/>
  </r>
  <r>
    <s v="2017-18"/>
    <n v="299"/>
    <d v="2017-11-30T00:00:00"/>
    <x v="22"/>
    <x v="24"/>
    <x v="56"/>
    <s v="ATUPK7059A"/>
    <n v="15000"/>
    <n v="744"/>
    <n v="15744"/>
    <n v="1574"/>
    <m/>
    <s v="28585_x000a_06/12/2017"/>
    <s v="Entire / part of the year"/>
    <s v="Trading &amp; Trading Advisory Services"/>
    <x v="0"/>
    <n v="9"/>
  </r>
  <r>
    <s v="2017-18"/>
    <n v="303"/>
    <d v="2017-11-30T00:00:00"/>
    <x v="23"/>
    <x v="25"/>
    <x v="57"/>
    <s v="AGVPS7118N"/>
    <n v="21000"/>
    <n v="768"/>
    <n v="21768"/>
    <n v="2177"/>
    <m/>
    <s v="28585_x000a_06/12/2017"/>
    <s v="Entire / part of the year"/>
    <s v="Trading &amp; Trading Advisory Services"/>
    <x v="0"/>
    <n v="9"/>
  </r>
  <r>
    <s v="2017-18"/>
    <n v="309"/>
    <d v="2018-02-28T00:00:00"/>
    <x v="24"/>
    <x v="26"/>
    <x v="58"/>
    <s v="BYNPG4697P"/>
    <n v="166000"/>
    <n v="4691"/>
    <n v="170691"/>
    <n v="17069"/>
    <m/>
    <s v="27764_x000a_07/03/2018"/>
    <s v="Entire / part of the year"/>
    <s v="Trading &amp; Trading Advisory Services"/>
    <x v="2"/>
    <n v="11"/>
  </r>
  <r>
    <s v="2017-18"/>
    <n v="308"/>
    <d v="2018-02-05T00:00:00"/>
    <x v="24"/>
    <x v="26"/>
    <x v="58"/>
    <s v="BYNPG4697P"/>
    <n v="103000"/>
    <n v="2926"/>
    <n v="105926"/>
    <n v="10593"/>
    <m/>
    <s v="10194_x000a_17/02/2018"/>
    <s v="Entire / part of the year"/>
    <s v="Trading &amp; Trading Advisory Services"/>
    <x v="3"/>
    <n v="7"/>
  </r>
  <r>
    <s v="2017-18"/>
    <n v="305"/>
    <d v="2017-10-31T00:00:00"/>
    <x v="24"/>
    <x v="26"/>
    <x v="58"/>
    <s v="BYNPG4697P"/>
    <n v="141000"/>
    <n v="4620"/>
    <n v="145620"/>
    <n v="14562"/>
    <m/>
    <s v="23428_x000a_06/11/2017"/>
    <s v="Entire / part of the year"/>
    <s v="Trading &amp; Trading Advisory Services"/>
    <x v="4"/>
    <n v="12"/>
  </r>
  <r>
    <s v="2017-18"/>
    <n v="310"/>
    <d v="2018-03-31T00:00:00"/>
    <x v="24"/>
    <x v="26"/>
    <x v="58"/>
    <s v="BYNPG4697P"/>
    <n v="31000"/>
    <n v="1136"/>
    <n v="32136"/>
    <n v="3214"/>
    <m/>
    <s v="18329_x000a_06/04/2018"/>
    <s v="Entire / part of the year"/>
    <s v="Trading &amp; Trading Advisory Services"/>
    <x v="1"/>
    <n v="0"/>
  </r>
  <r>
    <s v="2017-18"/>
    <n v="304"/>
    <d v="2017-09-30T00:00:00"/>
    <x v="24"/>
    <x v="26"/>
    <x v="58"/>
    <s v="BYNPG4697P"/>
    <n v="67500"/>
    <n v="2890"/>
    <n v="70390"/>
    <n v="7039"/>
    <m/>
    <s v="37922_x000a_06/10/2017"/>
    <s v="Entire / part of the year"/>
    <s v="Trading &amp; Trading Advisory Services"/>
    <x v="7"/>
    <n v="9"/>
  </r>
  <r>
    <s v="2017-18"/>
    <n v="306"/>
    <d v="2017-11-30T00:00:00"/>
    <x v="24"/>
    <x v="26"/>
    <x v="58"/>
    <s v="BYNPG4697P"/>
    <n v="23000"/>
    <n v="1009"/>
    <n v="24009"/>
    <n v="2401"/>
    <m/>
    <s v="28585_x000a_06/12/2017"/>
    <s v="Entire / part of the year"/>
    <s v="Trading &amp; Trading Advisory Services"/>
    <x v="0"/>
    <n v="9"/>
  </r>
  <r>
    <s v="2017-18"/>
    <n v="307"/>
    <d v="2017-12-31T00:00:00"/>
    <x v="24"/>
    <x v="26"/>
    <x v="58"/>
    <s v="BYNPG4697P"/>
    <n v="42500"/>
    <n v="2372"/>
    <n v="44872"/>
    <n v="4487"/>
    <m/>
    <s v="32826_x000a_05/01/2018"/>
    <s v="Entire / part of the year"/>
    <s v="Trading &amp; Trading Advisory Services"/>
    <x v="6"/>
    <n v="9"/>
  </r>
  <r>
    <s v="2017-18"/>
    <n v="317"/>
    <d v="2018-02-28T00:00:00"/>
    <x v="24"/>
    <x v="26"/>
    <x v="59"/>
    <s v="AJZPG5193Q"/>
    <n v="166000"/>
    <n v="4691"/>
    <n v="170691"/>
    <n v="17069"/>
    <m/>
    <s v="27764_x000a_07/03/2018"/>
    <s v="Entire / part of the year"/>
    <s v="Trading &amp; Trading Advisory Services"/>
    <x v="2"/>
    <n v="11"/>
  </r>
  <r>
    <s v="2017-18"/>
    <n v="316"/>
    <d v="2018-02-05T00:00:00"/>
    <x v="24"/>
    <x v="26"/>
    <x v="59"/>
    <s v="AJZPG5193Q"/>
    <n v="103000"/>
    <n v="2926"/>
    <n v="105926"/>
    <n v="10593"/>
    <m/>
    <s v="10194_x000a_17/02/2018"/>
    <s v="Entire / part of the year"/>
    <s v="Trading &amp; Trading Advisory Services"/>
    <x v="3"/>
    <n v="7"/>
  </r>
  <r>
    <s v="2017-18"/>
    <n v="313"/>
    <d v="2017-10-31T00:00:00"/>
    <x v="24"/>
    <x v="26"/>
    <x v="59"/>
    <s v="AJZPG5193Q"/>
    <n v="141000"/>
    <n v="4620"/>
    <n v="145620"/>
    <n v="14562"/>
    <m/>
    <s v="23428_x000a_06/11/2017"/>
    <s v="Entire / part of the year"/>
    <s v="Trading &amp; Trading Advisory Services"/>
    <x v="4"/>
    <n v="12"/>
  </r>
  <r>
    <s v="2017-18"/>
    <n v="318"/>
    <d v="2018-03-31T00:00:00"/>
    <x v="24"/>
    <x v="26"/>
    <x v="59"/>
    <s v="AJZPG5193Q"/>
    <n v="31000"/>
    <n v="1136"/>
    <n v="32136"/>
    <n v="3214"/>
    <m/>
    <s v="18329_x000a_06/04/2018"/>
    <s v="Entire / part of the year"/>
    <s v="Trading &amp; Trading Advisory Services"/>
    <x v="1"/>
    <n v="0"/>
  </r>
  <r>
    <s v="2017-18"/>
    <n v="312"/>
    <d v="2017-09-30T00:00:00"/>
    <x v="24"/>
    <x v="26"/>
    <x v="59"/>
    <s v="AJZPG5193Q"/>
    <n v="67500"/>
    <n v="2890"/>
    <n v="70390"/>
    <n v="7039"/>
    <m/>
    <s v="37922_x000a_06/10/2017"/>
    <s v="Entire / part of the year"/>
    <s v="Trading &amp; Trading Advisory Services"/>
    <x v="7"/>
    <n v="9"/>
  </r>
  <r>
    <s v="2017-18"/>
    <n v="314"/>
    <d v="2017-11-30T00:00:00"/>
    <x v="24"/>
    <x v="26"/>
    <x v="59"/>
    <s v="AJZPG5193Q"/>
    <n v="23000"/>
    <n v="1009"/>
    <n v="24009"/>
    <n v="2401"/>
    <m/>
    <s v="28585_x000a_06/12/2017"/>
    <s v="Entire / part of the year"/>
    <s v="Trading &amp; Trading Advisory Services"/>
    <x v="0"/>
    <n v="9"/>
  </r>
  <r>
    <s v="2017-18"/>
    <n v="311"/>
    <d v="2017-09-05T00:00:00"/>
    <x v="24"/>
    <x v="26"/>
    <x v="59"/>
    <s v="AJZPG5193Q"/>
    <n v="30000"/>
    <n v="1573"/>
    <n v="31573"/>
    <n v="3157"/>
    <m/>
    <s v="10069_x000a_23/09/2017"/>
    <s v="Entire / part of the year"/>
    <s v="Trading &amp; Trading Advisory Services"/>
    <x v="5"/>
    <n v="13"/>
  </r>
  <r>
    <s v="2017-18"/>
    <n v="315"/>
    <d v="2017-12-31T00:00:00"/>
    <x v="24"/>
    <x v="26"/>
    <x v="59"/>
    <s v="AJZPG5193Q"/>
    <n v="42500"/>
    <n v="2372"/>
    <n v="44872"/>
    <n v="4487"/>
    <m/>
    <s v="32826_x000a_05/01/2018"/>
    <s v="Entire / part of the year"/>
    <s v="Trading &amp; Trading Advisory Services"/>
    <x v="6"/>
    <n v="9"/>
  </r>
  <r>
    <s v="2017-18"/>
    <n v="320"/>
    <d v="2017-06-23T00:00:00"/>
    <x v="25"/>
    <x v="27"/>
    <x v="60"/>
    <s v="AVYPS7002H"/>
    <n v="76500"/>
    <n v="2324"/>
    <n v="78824"/>
    <n v="7882"/>
    <m/>
    <s v="15217_x000a_05/07/2017"/>
    <s v="Entire / part of the year"/>
    <s v="Trading &amp; Trading Advisory Services"/>
    <x v="11"/>
    <n v="7"/>
  </r>
  <r>
    <s v="2017-18"/>
    <n v="322"/>
    <d v="2017-09-05T00:00:00"/>
    <x v="25"/>
    <x v="27"/>
    <x v="60"/>
    <s v="AVYPS7002H"/>
    <n v="86000"/>
    <n v="2652"/>
    <n v="88652"/>
    <n v="8865"/>
    <m/>
    <s v="10069_x000a_23/09/2017"/>
    <s v="Entire / part of the year"/>
    <s v="Trading &amp; Trading Advisory Services"/>
    <x v="5"/>
    <n v="13"/>
  </r>
  <r>
    <s v="2017-18"/>
    <n v="323"/>
    <d v="2017-09-30T00:00:00"/>
    <x v="25"/>
    <x v="27"/>
    <x v="60"/>
    <s v="AVYPS7002H"/>
    <n v="96500"/>
    <n v="3106"/>
    <n v="99606"/>
    <n v="9961"/>
    <m/>
    <s v="37922_x000a_06/10/2017"/>
    <s v="Entire / part of the year"/>
    <s v="Trading &amp; Trading Advisory Services"/>
    <x v="7"/>
    <n v="9"/>
  </r>
  <r>
    <s v="2017-18"/>
    <n v="319"/>
    <d v="2017-06-23T00:00:00"/>
    <x v="25"/>
    <x v="27"/>
    <x v="60"/>
    <s v="AVYPS7002H"/>
    <n v="140000"/>
    <n v="4726"/>
    <n v="144726"/>
    <n v="14473"/>
    <m/>
    <s v="15217_x000a_05/07/2017"/>
    <s v="Entire / part of the year"/>
    <s v="Trading &amp; Trading Advisory Services"/>
    <x v="11"/>
    <n v="7"/>
  </r>
  <r>
    <s v="2017-18"/>
    <n v="321"/>
    <d v="2017-08-01T00:00:00"/>
    <x v="25"/>
    <x v="27"/>
    <x v="60"/>
    <s v="AVYPS7002H"/>
    <n v="67500"/>
    <n v="3300"/>
    <n v="70800"/>
    <n v="7080"/>
    <m/>
    <s v="10306_x000a_30/08/2017"/>
    <s v="Entire / part of the year"/>
    <s v="Trading &amp; Trading Advisory Services"/>
    <x v="9"/>
    <n v="8"/>
  </r>
  <r>
    <s v="2017-18"/>
    <n v="325"/>
    <d v="2018-03-31T00:00:00"/>
    <x v="25"/>
    <x v="27"/>
    <x v="61"/>
    <s v="FDAPS4614A"/>
    <n v="485000"/>
    <n v="13764"/>
    <n v="498764"/>
    <n v="49876"/>
    <m/>
    <s v="25260_x000a_27/04/2018"/>
    <s v="Entire / part of the year"/>
    <s v="Trading &amp; Trading Advisory Services"/>
    <x v="1"/>
    <n v="0"/>
  </r>
  <r>
    <s v="2017-18"/>
    <n v="324"/>
    <d v="2017-10-31T00:00:00"/>
    <x v="25"/>
    <x v="27"/>
    <x v="61"/>
    <s v="FDAPS4614A"/>
    <n v="145000"/>
    <n v="4182"/>
    <n v="149182"/>
    <n v="14918"/>
    <m/>
    <s v="23428_x000a_06/11/2017"/>
    <s v="Entire / part of the year"/>
    <s v="Trading &amp; Trading Advisory Services"/>
    <x v="4"/>
    <n v="12"/>
  </r>
  <r>
    <s v="2017-18"/>
    <n v="331"/>
    <d v="2017-10-31T00:00:00"/>
    <x v="25"/>
    <x v="27"/>
    <x v="62"/>
    <s v="AREPG5778N"/>
    <n v="109000"/>
    <n v="2887"/>
    <n v="111887"/>
    <n v="11189"/>
    <m/>
    <s v="23428_x000a_06/11/2017"/>
    <s v="Entire / part of the year"/>
    <s v="Trading &amp; Trading Advisory Services"/>
    <x v="4"/>
    <n v="12"/>
  </r>
  <r>
    <s v="2017-18"/>
    <n v="327"/>
    <d v="2017-06-23T00:00:00"/>
    <x v="25"/>
    <x v="27"/>
    <x v="62"/>
    <s v="AREPG5778N"/>
    <n v="51000"/>
    <n v="1549"/>
    <n v="52549"/>
    <n v="5255"/>
    <m/>
    <s v="15217_x000a_05/07/2017"/>
    <s v="Entire / part of the year"/>
    <s v="Trading &amp; Trading Advisory Services"/>
    <x v="11"/>
    <n v="7"/>
  </r>
  <r>
    <s v="2017-18"/>
    <n v="330"/>
    <d v="2017-09-30T00:00:00"/>
    <x v="25"/>
    <x v="27"/>
    <x v="62"/>
    <s v="AREPG5778N"/>
    <n v="145000"/>
    <n v="4409"/>
    <n v="149409"/>
    <n v="14941"/>
    <m/>
    <s v="37922_x000a_06/10/2017"/>
    <s v="Entire / part of the year"/>
    <s v="Trading &amp; Trading Advisory Services"/>
    <x v="7"/>
    <n v="9"/>
  </r>
  <r>
    <s v="2017-18"/>
    <n v="329"/>
    <d v="2017-09-05T00:00:00"/>
    <x v="25"/>
    <x v="27"/>
    <x v="62"/>
    <s v="AREPG5778N"/>
    <n v="129000"/>
    <n v="3979"/>
    <n v="132979"/>
    <n v="13298"/>
    <m/>
    <s v="10069_x000a_23/09/2017"/>
    <s v="Entire / part of the year"/>
    <s v="Trading &amp; Trading Advisory Services"/>
    <x v="5"/>
    <n v="13"/>
  </r>
  <r>
    <s v="2017-18"/>
    <n v="328"/>
    <d v="2017-08-01T00:00:00"/>
    <x v="25"/>
    <x v="27"/>
    <x v="62"/>
    <s v="AREPG5778N"/>
    <n v="103000"/>
    <n v="3201"/>
    <n v="106201"/>
    <n v="10620"/>
    <m/>
    <s v="10306_x000a_30/08/2017"/>
    <s v="Entire / part of the year"/>
    <s v="Trading &amp; Trading Advisory Services"/>
    <x v="9"/>
    <n v="8"/>
  </r>
  <r>
    <s v="2017-18"/>
    <n v="326"/>
    <d v="2017-06-23T00:00:00"/>
    <x v="25"/>
    <x v="27"/>
    <x v="62"/>
    <s v="AREPG5778N"/>
    <n v="93500"/>
    <n v="2984"/>
    <n v="96484"/>
    <n v="9648"/>
    <m/>
    <s v="15217_x000a_05/07/2017"/>
    <s v="Entire / part of the year"/>
    <s v="Trading &amp; Trading Advisory Services"/>
    <x v="11"/>
    <n v="7"/>
  </r>
  <r>
    <s v="2017-18"/>
    <n v="332"/>
    <d v="2018-03-31T00:00:00"/>
    <x v="25"/>
    <x v="27"/>
    <x v="63"/>
    <s v="CYRPM9785M"/>
    <n v="387500"/>
    <n v="11843"/>
    <n v="399343"/>
    <n v="39934"/>
    <m/>
    <s v="25260_x000a_27/04/2018"/>
    <s v="Entire / part of the year"/>
    <s v="Trading &amp; Trading Advisory Services"/>
    <x v="1"/>
    <n v="0"/>
  </r>
  <r>
    <s v="2017-18"/>
    <n v="336"/>
    <d v="2017-09-05T00:00:00"/>
    <x v="25"/>
    <x v="27"/>
    <x v="64"/>
    <s v="APMPV7390H"/>
    <n v="86000"/>
    <n v="2652"/>
    <n v="88652"/>
    <n v="8865"/>
    <m/>
    <s v="10069_x000a_23/09/2017"/>
    <s v="Entire / part of the year"/>
    <s v="Trading &amp; Trading Advisory Services"/>
    <x v="5"/>
    <n v="13"/>
  </r>
  <r>
    <s v="2017-18"/>
    <n v="337"/>
    <d v="2017-09-30T00:00:00"/>
    <x v="25"/>
    <x v="27"/>
    <x v="64"/>
    <s v="APMPV7390H"/>
    <n v="96500"/>
    <n v="3106"/>
    <n v="99606"/>
    <n v="9961"/>
    <m/>
    <s v="37922_x000a_06/10/2017"/>
    <s v="Entire / part of the year"/>
    <s v="Trading &amp; Trading Advisory Services"/>
    <x v="7"/>
    <n v="9"/>
  </r>
  <r>
    <s v="2017-18"/>
    <n v="333"/>
    <d v="2017-06-23T00:00:00"/>
    <x v="25"/>
    <x v="27"/>
    <x v="64"/>
    <s v="APMPV7390H"/>
    <n v="140000"/>
    <n v="4726"/>
    <n v="144726"/>
    <n v="14473"/>
    <m/>
    <s v="15217_x000a_05/07/2017"/>
    <s v="Entire / part of the year"/>
    <s v="Trading &amp; Trading Advisory Services"/>
    <x v="11"/>
    <n v="7"/>
  </r>
  <r>
    <s v="2017-18"/>
    <n v="334"/>
    <d v="2017-06-23T00:00:00"/>
    <x v="25"/>
    <x v="27"/>
    <x v="64"/>
    <s v="APMPV7390H"/>
    <n v="76000"/>
    <n v="2824"/>
    <n v="78824"/>
    <n v="7882"/>
    <m/>
    <s v="15217_x000a_05/07/2017"/>
    <s v="Entire / part of the year"/>
    <s v="Trading &amp; Trading Advisory Services"/>
    <x v="11"/>
    <n v="7"/>
  </r>
  <r>
    <s v="2017-18"/>
    <n v="335"/>
    <d v="2017-08-01T00:00:00"/>
    <x v="25"/>
    <x v="27"/>
    <x v="64"/>
    <s v="APMPV7390H"/>
    <n v="67500"/>
    <n v="3300"/>
    <n v="70800"/>
    <n v="7080"/>
    <m/>
    <s v="10306_x000a_30/08/2017"/>
    <s v="Entire / part of the year"/>
    <s v="Trading &amp; Trading Advisory Services"/>
    <x v="9"/>
    <n v="8"/>
  </r>
  <r>
    <s v="2017-18"/>
    <n v="338"/>
    <d v="2018-03-31T00:00:00"/>
    <x v="25"/>
    <x v="27"/>
    <x v="65"/>
    <s v="AZYPM0462D"/>
    <n v="330000"/>
    <n v="9346"/>
    <n v="339346"/>
    <n v="33935"/>
    <m/>
    <s v="25260_x000a_27/04/2018"/>
    <s v="Entire / part of the year"/>
    <s v="Trading &amp; Trading Advisory Services"/>
    <x v="1"/>
    <n v="0"/>
  </r>
  <r>
    <s v="2017-18"/>
    <n v="339"/>
    <d v="2018-03-31T00:00:00"/>
    <x v="25"/>
    <x v="27"/>
    <x v="66"/>
    <s v="CYSPM0169G"/>
    <n v="387500"/>
    <n v="11159"/>
    <n v="398659"/>
    <n v="39866"/>
    <m/>
    <s v="25260_x000a_27/04/2018"/>
    <s v="Entire / part of the year"/>
    <s v="Trading &amp; Trading Advisory Services"/>
    <x v="1"/>
    <n v="0"/>
  </r>
  <r>
    <s v="2017-18"/>
    <n v="345"/>
    <d v="2017-10-31T00:00:00"/>
    <x v="25"/>
    <x v="27"/>
    <x v="67"/>
    <s v="BSXPS6866G"/>
    <n v="109000"/>
    <n v="2887"/>
    <n v="111887"/>
    <n v="11189"/>
    <m/>
    <s v="23428_x000a_06/11/2017"/>
    <s v="Entire / part of the year"/>
    <s v="Trading &amp; Trading Advisory Services"/>
    <x v="4"/>
    <n v="12"/>
  </r>
  <r>
    <s v="2017-18"/>
    <n v="341"/>
    <d v="2017-06-23T00:00:00"/>
    <x v="25"/>
    <x v="27"/>
    <x v="67"/>
    <s v="BSXPS6866G"/>
    <n v="51000"/>
    <n v="1549"/>
    <n v="52549"/>
    <n v="5255"/>
    <m/>
    <s v="15217_x000a_05/07/2017"/>
    <s v="Entire / part of the year"/>
    <s v="Trading &amp; Trading Advisory Services"/>
    <x v="11"/>
    <n v="7"/>
  </r>
  <r>
    <s v="2017-18"/>
    <n v="344"/>
    <d v="2017-09-30T00:00:00"/>
    <x v="25"/>
    <x v="27"/>
    <x v="67"/>
    <s v="BSXPS6866G"/>
    <n v="145000"/>
    <n v="4409"/>
    <n v="149409"/>
    <n v="14941"/>
    <m/>
    <s v="37922_x000a_06/10/2017"/>
    <s v="Entire / part of the year"/>
    <s v="Trading &amp; Trading Advisory Services"/>
    <x v="7"/>
    <n v="9"/>
  </r>
  <r>
    <s v="2017-18"/>
    <n v="343"/>
    <d v="2017-09-05T00:00:00"/>
    <x v="25"/>
    <x v="27"/>
    <x v="67"/>
    <s v="BSXPS6866G"/>
    <n v="129000"/>
    <n v="3979"/>
    <n v="132979"/>
    <n v="13298"/>
    <m/>
    <s v="10069_x000a_23/09/2017"/>
    <s v="Entire / part of the year"/>
    <s v="Trading &amp; Trading Advisory Services"/>
    <x v="5"/>
    <n v="13"/>
  </r>
  <r>
    <s v="2017-18"/>
    <n v="342"/>
    <d v="2017-08-01T00:00:00"/>
    <x v="25"/>
    <x v="27"/>
    <x v="67"/>
    <s v="BSXPS6866G"/>
    <n v="103000"/>
    <n v="3201"/>
    <n v="106201"/>
    <n v="10620"/>
    <m/>
    <s v="10306_x000a_30/08/2017"/>
    <s v="Entire / part of the year"/>
    <s v="Trading &amp; Trading Advisory Services"/>
    <x v="9"/>
    <n v="8"/>
  </r>
  <r>
    <s v="2017-18"/>
    <n v="340"/>
    <d v="2017-06-23T00:00:00"/>
    <x v="25"/>
    <x v="27"/>
    <x v="67"/>
    <s v="BSXPS6866G"/>
    <n v="93500"/>
    <n v="2984"/>
    <n v="96484"/>
    <n v="9648"/>
    <m/>
    <s v="15217_x000a_05/07/2017"/>
    <s v="Entire / part of the year"/>
    <s v="Trading &amp; Trading Advisory Services"/>
    <x v="11"/>
    <n v="7"/>
  </r>
  <r>
    <s v="2017-18"/>
    <n v="346"/>
    <d v="2018-03-31T00:00:00"/>
    <x v="25"/>
    <x v="27"/>
    <x v="67"/>
    <s v="BSXPS6866G"/>
    <n v="48000"/>
    <n v="1898"/>
    <n v="49898"/>
    <n v="4990"/>
    <m/>
    <s v="25260_x000a_27/04/2018"/>
    <s v="Entire / part of the year"/>
    <s v="Trading &amp; Trading Advisory Services"/>
    <x v="1"/>
    <n v="0"/>
  </r>
  <r>
    <s v="2017-18"/>
    <n v="349"/>
    <d v="2018-02-05T00:00:00"/>
    <x v="26"/>
    <x v="28"/>
    <x v="68"/>
    <s v="AZDPS4821M"/>
    <n v="27500"/>
    <n v="286"/>
    <n v="27786"/>
    <n v="2779"/>
    <m/>
    <s v="10194_x000a_17/02/2018"/>
    <s v="Entire / part of the year"/>
    <s v="Trading &amp; Trading Advisory Services"/>
    <x v="3"/>
    <n v="7"/>
  </r>
  <r>
    <s v="2017-18"/>
    <n v="348"/>
    <d v="2017-11-30T00:00:00"/>
    <x v="26"/>
    <x v="28"/>
    <x v="68"/>
    <s v="AZDPS4821M"/>
    <n v="5500"/>
    <n v="134"/>
    <n v="5634"/>
    <n v="563"/>
    <m/>
    <s v="28585_x000a_06/12/2017"/>
    <s v="Entire / part of the year"/>
    <s v="Trading &amp; Trading Advisory Services"/>
    <x v="0"/>
    <n v="9"/>
  </r>
  <r>
    <s v="2017-18"/>
    <n v="347"/>
    <d v="2017-10-31T00:00:00"/>
    <x v="26"/>
    <x v="28"/>
    <x v="68"/>
    <s v="AZDPS4821M"/>
    <n v="1750"/>
    <n v="44"/>
    <n v="1794"/>
    <n v="179"/>
    <m/>
    <s v="23428_x000a_06/11/2017"/>
    <s v="Entire / part of the year"/>
    <s v="Trading &amp; Trading Advisory Services"/>
    <x v="4"/>
    <n v="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">
  <r>
    <s v="2018-19"/>
    <n v="3"/>
    <d v="2018-06-30T00:00:00"/>
    <s v="ASHISH VADILAL MORBIA"/>
    <x v="0"/>
    <x v="0"/>
    <x v="0"/>
    <n v="50000"/>
    <n v="384"/>
    <n v="50384"/>
    <n v="5038"/>
    <m/>
    <s v="31196_x000a_06/07/2018"/>
    <s v="Entire / part of the year"/>
    <s v="Trading &amp; Trading Advisory Services"/>
    <x v="0"/>
    <n v="7"/>
  </r>
  <r>
    <s v="2018-19"/>
    <n v="2"/>
    <d v="2018-06-05T00:00:00"/>
    <s v="ASHISH VADILAL MORBIA"/>
    <x v="0"/>
    <x v="0"/>
    <x v="0"/>
    <n v="14000"/>
    <n v="370"/>
    <n v="14370"/>
    <n v="1437"/>
    <m/>
    <s v="10399_x000a_28/06/2018"/>
    <s v="Entire / part of the year"/>
    <s v="Trading &amp; Trading Advisory Services"/>
    <x v="1"/>
    <n v="5"/>
  </r>
  <r>
    <s v="2018-19"/>
    <n v="4"/>
    <d v="2019-03-31T00:00:00"/>
    <s v="ASHISH VADILAL MORBIA"/>
    <x v="0"/>
    <x v="0"/>
    <x v="0"/>
    <n v="90000"/>
    <n v="2598"/>
    <n v="92598"/>
    <n v="9260"/>
    <m/>
    <s v="21730_x000a_05/04/2019"/>
    <m/>
    <m/>
    <x v="2"/>
    <n v="0"/>
  </r>
  <r>
    <s v="2018-19"/>
    <n v="5"/>
    <d v="2019-03-27T00:00:00"/>
    <s v="ASHISH VADILAL MORBIA"/>
    <x v="0"/>
    <x v="1"/>
    <x v="1"/>
    <n v="385000"/>
    <n v="14274"/>
    <n v="399274"/>
    <n v="39927"/>
    <m/>
    <s v="21730_x000a_05/04/2019"/>
    <m/>
    <m/>
    <x v="3"/>
    <n v="7"/>
  </r>
  <r>
    <s v="2018-19"/>
    <n v="7"/>
    <d v="2019-03-31T00:00:00"/>
    <s v="ASHISH VADILAL MORBIA"/>
    <x v="1"/>
    <x v="2"/>
    <x v="2"/>
    <n v="90000"/>
    <n v="2598"/>
    <n v="92598"/>
    <n v="9260"/>
    <m/>
    <s v="21730_x000a_05/04/2019"/>
    <m/>
    <m/>
    <x v="2"/>
    <n v="0"/>
  </r>
  <r>
    <s v="2018-19"/>
    <n v="6"/>
    <d v="2019-03-12T00:00:00"/>
    <s v="ASHISH VADILAL MORBIA"/>
    <x v="1"/>
    <x v="2"/>
    <x v="2"/>
    <n v="240000"/>
    <n v="9754"/>
    <n v="249754"/>
    <n v="24975"/>
    <m/>
    <s v="13343_x000a_27/03/2019"/>
    <m/>
    <m/>
    <x v="4"/>
    <n v="15"/>
  </r>
  <r>
    <s v="2018-19"/>
    <n v="8"/>
    <d v="2019-03-27T00:00:00"/>
    <s v="ASHISH VADILAL MORBIA"/>
    <x v="1"/>
    <x v="3"/>
    <x v="3"/>
    <n v="145000"/>
    <n v="4372"/>
    <n v="149372"/>
    <n v="14937"/>
    <m/>
    <s v="21730_x000a_05/04/2019"/>
    <m/>
    <m/>
    <x v="3"/>
    <n v="7"/>
  </r>
  <r>
    <s v="2018-19"/>
    <n v="9"/>
    <d v="2019-03-12T00:00:00"/>
    <s v="ASHISH VADILAL MORBIA"/>
    <x v="1"/>
    <x v="4"/>
    <x v="4"/>
    <n v="240000"/>
    <n v="9754"/>
    <n v="249754"/>
    <n v="24975"/>
    <m/>
    <s v="13343_x000a_27/03/2019"/>
    <m/>
    <m/>
    <x v="4"/>
    <n v="15"/>
  </r>
  <r>
    <s v="2018-19"/>
    <n v="10"/>
    <d v="2019-03-27T00:00:00"/>
    <s v="ASHISH VADILAL MORBIA"/>
    <x v="0"/>
    <x v="5"/>
    <x v="5"/>
    <n v="485000"/>
    <n v="13776"/>
    <n v="498776"/>
    <n v="49878"/>
    <m/>
    <s v="21730_x000a_05/04/2019"/>
    <m/>
    <m/>
    <x v="3"/>
    <n v="7"/>
  </r>
  <r>
    <s v="2018-19"/>
    <n v="16"/>
    <d v="2018-09-30T00:00:00"/>
    <s v="ASHOK VINOD THAKUR"/>
    <x v="2"/>
    <x v="6"/>
    <x v="6"/>
    <n v="47500"/>
    <n v="1431"/>
    <n v="48931"/>
    <n v="4893"/>
    <m/>
    <s v="32175_x000a_05/10/2018"/>
    <s v="Entire / part of the year"/>
    <s v="Trading &amp; Trading Advisory Services"/>
    <x v="5"/>
    <n v="6"/>
  </r>
  <r>
    <s v="2018-19"/>
    <n v="15"/>
    <d v="2018-09-04T00:00:00"/>
    <s v="ASHOK VINOD THAKUR"/>
    <x v="2"/>
    <x v="6"/>
    <x v="6"/>
    <n v="42500"/>
    <n v="1293"/>
    <n v="43793"/>
    <n v="4379"/>
    <m/>
    <s v="14221_x000a_25/09/2018"/>
    <s v="Entire / part of the year"/>
    <s v="Trading &amp; Trading Advisory Services"/>
    <x v="6"/>
    <n v="13"/>
  </r>
  <r>
    <s v="2018-19"/>
    <n v="17"/>
    <d v="2018-11-05T00:00:00"/>
    <s v="ASHOK VINOD THAKUR"/>
    <x v="2"/>
    <x v="6"/>
    <x v="6"/>
    <n v="22000"/>
    <n v="671"/>
    <n v="22671"/>
    <n v="2267"/>
    <m/>
    <s v="10073_x000a_26/11/2018"/>
    <s v="Entire / part of the year"/>
    <s v="Trading &amp; Trading Advisory Services"/>
    <x v="7"/>
    <n v="12"/>
  </r>
  <r>
    <s v="2018-19"/>
    <n v="14"/>
    <d v="2018-07-31T00:00:00"/>
    <s v="ASHOK VINOD THAKUR"/>
    <x v="2"/>
    <x v="6"/>
    <x v="6"/>
    <n v="35000"/>
    <n v="1084"/>
    <n v="36084"/>
    <n v="3608"/>
    <m/>
    <s v="24641_x000a_06/08/2018"/>
    <s v="Entire / part of the year"/>
    <s v="Trading &amp; Trading Advisory Services"/>
    <x v="8"/>
    <n v="7"/>
  </r>
  <r>
    <s v="2018-19"/>
    <n v="21"/>
    <d v="2019-03-31T00:00:00"/>
    <s v="ASHOK VINOD THAKUR"/>
    <x v="2"/>
    <x v="6"/>
    <x v="6"/>
    <n v="11000"/>
    <n v="342"/>
    <n v="11342"/>
    <n v="1134"/>
    <m/>
    <s v="21730_x000a_05/04/2019"/>
    <m/>
    <m/>
    <x v="2"/>
    <n v="0"/>
  </r>
  <r>
    <s v="2018-19"/>
    <n v="13"/>
    <d v="2018-06-30T00:00:00"/>
    <s v="ASHOK VINOD THAKUR"/>
    <x v="2"/>
    <x v="6"/>
    <x v="6"/>
    <n v="21000"/>
    <n v="716"/>
    <n v="21716"/>
    <n v="2172"/>
    <m/>
    <s v="31196_x000a_06/07/2018"/>
    <s v="Entire / part of the year"/>
    <s v="Trading &amp; Trading Advisory Services"/>
    <x v="0"/>
    <n v="7"/>
  </r>
  <r>
    <s v="2018-19"/>
    <n v="19"/>
    <d v="2018-12-31T00:00:00"/>
    <s v="ASHOK VINOD THAKUR"/>
    <x v="2"/>
    <x v="6"/>
    <x v="6"/>
    <n v="3700"/>
    <n v="131"/>
    <n v="3831"/>
    <n v="383"/>
    <m/>
    <s v="17603_x000a_05/01/2019"/>
    <s v="Entire / part of the year"/>
    <s v="Trading &amp; Trading Advisory Services"/>
    <x v="9"/>
    <n v="13"/>
  </r>
  <r>
    <s v="2018-19"/>
    <n v="12"/>
    <d v="2018-06-05T00:00:00"/>
    <s v="ASHOK VINOD THAKUR"/>
    <x v="2"/>
    <x v="6"/>
    <x v="6"/>
    <n v="29000"/>
    <n v="1088"/>
    <n v="30088"/>
    <n v="3009"/>
    <m/>
    <s v="10399_x000a_28/06/2018"/>
    <s v="Entire / part of the year"/>
    <s v="Trading &amp; Trading Advisory Services"/>
    <x v="1"/>
    <n v="5"/>
  </r>
  <r>
    <s v="2018-19"/>
    <n v="11"/>
    <d v="2018-05-07T00:00:00"/>
    <s v="ASHOK VINOD THAKUR"/>
    <x v="2"/>
    <x v="6"/>
    <x v="6"/>
    <n v="26000"/>
    <n v="1032"/>
    <n v="27032"/>
    <n v="2703"/>
    <m/>
    <s v="10074_x000a_16/05/2018"/>
    <s v="Entire / part of the year"/>
    <s v="Trading &amp; Trading Advisory Services"/>
    <x v="10"/>
    <n v="9"/>
  </r>
  <r>
    <s v="2018-19"/>
    <n v="20"/>
    <d v="2019-02-06T00:00:00"/>
    <s v="ASHOK VINOD THAKUR"/>
    <x v="2"/>
    <x v="6"/>
    <x v="6"/>
    <n v="10500"/>
    <n v="462"/>
    <n v="10962"/>
    <n v="1096"/>
    <m/>
    <s v="10680_x000a_26/02/2019"/>
    <s v="Entire / part of the year"/>
    <s v="Trading &amp; Trading Advisory Services"/>
    <x v="11"/>
    <n v="11"/>
  </r>
  <r>
    <s v="2018-19"/>
    <n v="18"/>
    <d v="2018-12-05T00:00:00"/>
    <s v="ASHOK VINOD THAKUR"/>
    <x v="2"/>
    <x v="6"/>
    <x v="6"/>
    <n v="1400"/>
    <n v="71"/>
    <n v="1471"/>
    <n v="147"/>
    <m/>
    <s v="10080_x000a_26/12/2018"/>
    <s v="Entire / part of the year"/>
    <s v="Trading &amp; Trading Advisory Services"/>
    <x v="12"/>
    <n v="15"/>
  </r>
  <r>
    <s v="2018-19"/>
    <n v="28"/>
    <d v="2018-12-31T00:00:00"/>
    <s v="ASHWIN P. CHANDURA"/>
    <x v="3"/>
    <x v="7"/>
    <x v="7"/>
    <n v="516"/>
    <n v="0"/>
    <n v="516"/>
    <n v="52"/>
    <m/>
    <s v="17603_x000a_05/01/2019"/>
    <s v="Entire / part of the year"/>
    <s v="Trading &amp; Trading Advisory Services"/>
    <x v="9"/>
    <n v="13"/>
  </r>
  <r>
    <s v="2018-19"/>
    <n v="29"/>
    <d v="2019-02-06T00:00:00"/>
    <s v="ASHWIN P. CHANDURA"/>
    <x v="3"/>
    <x v="7"/>
    <x v="7"/>
    <n v="14000"/>
    <n v="39"/>
    <n v="14039"/>
    <n v="1404"/>
    <m/>
    <s v="10680_x000a_26/02/2019"/>
    <s v="Entire / part of the year"/>
    <s v="Trading &amp; Trading Advisory Services"/>
    <x v="11"/>
    <n v="11"/>
  </r>
  <r>
    <s v="2018-19"/>
    <n v="27"/>
    <d v="2018-12-05T00:00:00"/>
    <s v="ASHWIN P. CHANDURA"/>
    <x v="3"/>
    <x v="7"/>
    <x v="7"/>
    <n v="15000"/>
    <n v="241"/>
    <n v="15241"/>
    <n v="1524"/>
    <m/>
    <s v="10080_x000a_26/12/2018"/>
    <s v="Entire / part of the year"/>
    <s v="Trading &amp; Trading Advisory Services"/>
    <x v="12"/>
    <n v="15"/>
  </r>
  <r>
    <s v="2018-19"/>
    <n v="24"/>
    <d v="2018-07-31T00:00:00"/>
    <s v="ASHWIN P. CHANDURA"/>
    <x v="3"/>
    <x v="7"/>
    <x v="7"/>
    <n v="7000"/>
    <n v="168"/>
    <n v="7168"/>
    <n v="717"/>
    <m/>
    <s v="24641_x000a_06/08/2018"/>
    <s v="Entire / part of the year"/>
    <s v="Trading &amp; Trading Advisory Services"/>
    <x v="8"/>
    <n v="7"/>
  </r>
  <r>
    <s v="2018-19"/>
    <n v="22"/>
    <d v="2018-05-07T00:00:00"/>
    <s v="ASHWIN P. CHANDURA"/>
    <x v="3"/>
    <x v="7"/>
    <x v="7"/>
    <n v="28000"/>
    <n v="787"/>
    <n v="28787"/>
    <n v="2879"/>
    <m/>
    <s v="10074_x000a_16/05/2018"/>
    <s v="Entire / part of the year"/>
    <s v="Trading &amp; Trading Advisory Services"/>
    <x v="10"/>
    <n v="9"/>
  </r>
  <r>
    <s v="2018-19"/>
    <n v="25"/>
    <d v="2018-09-04T00:00:00"/>
    <s v="ASHWIN P. CHANDURA"/>
    <x v="3"/>
    <x v="7"/>
    <x v="7"/>
    <n v="30000"/>
    <n v="1024"/>
    <n v="31024"/>
    <n v="3102"/>
    <m/>
    <s v="14221_x000a_25/09/2018"/>
    <s v="Entire / part of the year"/>
    <s v="Trading &amp; Trading Advisory Services"/>
    <x v="6"/>
    <n v="13"/>
  </r>
  <r>
    <s v="2018-19"/>
    <n v="26"/>
    <d v="2018-11-05T00:00:00"/>
    <s v="ASHWIN P. CHANDURA"/>
    <x v="3"/>
    <x v="7"/>
    <x v="7"/>
    <n v="6500"/>
    <n v="227"/>
    <n v="6727"/>
    <n v="673"/>
    <m/>
    <s v="10073_x000a_26/11/2018"/>
    <s v="Entire / part of the year"/>
    <s v="Trading &amp; Trading Advisory Services"/>
    <x v="7"/>
    <n v="12"/>
  </r>
  <r>
    <s v="2018-19"/>
    <n v="23"/>
    <d v="2018-06-05T00:00:00"/>
    <s v="ASHWIN P. CHANDURA"/>
    <x v="3"/>
    <x v="7"/>
    <x v="7"/>
    <n v="9750"/>
    <n v="346"/>
    <n v="10096"/>
    <n v="1010"/>
    <m/>
    <s v="10399_x000a_28/06/2018"/>
    <s v="Entire / part of the year"/>
    <s v="Trading &amp; Trading Advisory Services"/>
    <x v="1"/>
    <n v="5"/>
  </r>
  <r>
    <s v="2018-19"/>
    <n v="31"/>
    <d v="2019-03-31T00:00:00"/>
    <s v="ASHWIN P. CHANDURA"/>
    <x v="3"/>
    <x v="7"/>
    <x v="7"/>
    <n v="310000"/>
    <n v="11508"/>
    <n v="321508"/>
    <n v="32151"/>
    <m/>
    <s v="21730_x000a_05/04/2019"/>
    <m/>
    <m/>
    <x v="2"/>
    <n v="0"/>
  </r>
  <r>
    <s v="2018-19"/>
    <n v="30"/>
    <d v="2019-03-31T00:00:00"/>
    <s v="ASHWIN P. CHANDURA"/>
    <x v="3"/>
    <x v="7"/>
    <x v="7"/>
    <n v="5000"/>
    <n v="233"/>
    <n v="5233"/>
    <n v="523"/>
    <m/>
    <s v="21730_x000a_05/04/2019"/>
    <m/>
    <m/>
    <x v="2"/>
    <n v="0"/>
  </r>
  <r>
    <s v="2018-19"/>
    <n v="32"/>
    <d v="2019-03-31T00:00:00"/>
    <s v="ASHWIN P. CHANDURA"/>
    <x v="3"/>
    <x v="8"/>
    <x v="8"/>
    <n v="750000"/>
    <n v="21619"/>
    <n v="771619"/>
    <n v="77162"/>
    <m/>
    <s v="21730_x000a_05/04/2019"/>
    <m/>
    <m/>
    <x v="2"/>
    <n v="0"/>
  </r>
  <r>
    <s v="2018-19"/>
    <n v="35"/>
    <d v="2018-06-30T00:00:00"/>
    <s v="BHARAT KANTILAL MEHTA"/>
    <x v="4"/>
    <x v="9"/>
    <x v="9"/>
    <n v="3700"/>
    <n v="142"/>
    <n v="3842"/>
    <n v="384"/>
    <m/>
    <s v="31196_x000a_06/07/2018"/>
    <s v="Entire / part of the year"/>
    <s v="Trading &amp; Trading Advisory Services"/>
    <x v="0"/>
    <n v="7"/>
  </r>
  <r>
    <s v="2018-19"/>
    <n v="34"/>
    <d v="2018-06-05T00:00:00"/>
    <s v="BHARAT KANTILAL MEHTA"/>
    <x v="4"/>
    <x v="9"/>
    <x v="9"/>
    <n v="3300"/>
    <n v="127"/>
    <n v="3427"/>
    <n v="343"/>
    <m/>
    <s v="10399_x000a_28/06/2018"/>
    <s v="Entire / part of the year"/>
    <s v="Trading &amp; Trading Advisory Services"/>
    <x v="1"/>
    <n v="5"/>
  </r>
  <r>
    <s v="2018-19"/>
    <n v="33"/>
    <d v="2018-05-07T00:00:00"/>
    <s v="BHARAT KANTILAL MEHTA"/>
    <x v="4"/>
    <x v="9"/>
    <x v="9"/>
    <n v="110000"/>
    <n v="4707"/>
    <n v="114707"/>
    <n v="11471"/>
    <m/>
    <s v="10074_x000a_16/05/2018"/>
    <s v="Entire / part of the year"/>
    <s v="Trading &amp; Trading Advisory Services"/>
    <x v="10"/>
    <n v="9"/>
  </r>
  <r>
    <s v="2018-19"/>
    <n v="36"/>
    <d v="2019-03-07T00:00:00"/>
    <s v="BHARAT KANTILAL MEHTA"/>
    <x v="4"/>
    <x v="9"/>
    <x v="9"/>
    <n v="145000"/>
    <n v="6212"/>
    <n v="151212"/>
    <n v="15121"/>
    <m/>
    <s v="13343_x000a_27/03/2019"/>
    <m/>
    <m/>
    <x v="13"/>
    <n v="7"/>
  </r>
  <r>
    <s v="2018-19"/>
    <n v="40"/>
    <d v="2018-07-31T00:00:00"/>
    <s v="DARSHAN JAYSHUKHBHAI MEHTA"/>
    <x v="5"/>
    <x v="10"/>
    <x v="10"/>
    <n v="70000"/>
    <n v="351"/>
    <n v="70351"/>
    <n v="7035"/>
    <m/>
    <s v="24641_x000a_06/08/2018"/>
    <s v="Entire / part of the year"/>
    <s v="Trading &amp; Trading Advisory Services"/>
    <x v="8"/>
    <n v="7"/>
  </r>
  <r>
    <s v="2018-19"/>
    <n v="41"/>
    <d v="2018-09-04T00:00:00"/>
    <s v="DARSHAN JAYSHUKHBHAI MEHTA"/>
    <x v="5"/>
    <x v="10"/>
    <x v="10"/>
    <n v="145000"/>
    <n v="2816"/>
    <n v="147816"/>
    <n v="14782"/>
    <m/>
    <s v="14221_x000a_25/09/2018"/>
    <s v="Entire / part of the year"/>
    <s v="Trading &amp; Trading Advisory Services"/>
    <x v="6"/>
    <n v="13"/>
  </r>
  <r>
    <s v="2018-19"/>
    <n v="46"/>
    <d v="2019-03-18T00:00:00"/>
    <s v="DARSHAN JAYSHUKHBHAI MEHTA"/>
    <x v="5"/>
    <x v="10"/>
    <x v="10"/>
    <n v="9750"/>
    <n v="226"/>
    <n v="9976"/>
    <n v="998"/>
    <m/>
    <s v="13343_x000a_27/03/2019"/>
    <m/>
    <m/>
    <x v="14"/>
    <n v="11"/>
  </r>
  <r>
    <s v="2018-19"/>
    <n v="38"/>
    <d v="2018-06-05T00:00:00"/>
    <s v="DARSHAN JAYSHUKHBHAI MEHTA"/>
    <x v="5"/>
    <x v="10"/>
    <x v="10"/>
    <n v="245000"/>
    <n v="7258"/>
    <n v="252258"/>
    <n v="25226"/>
    <m/>
    <s v="10399_x000a_28/06/2018"/>
    <s v="Entire / part of the year"/>
    <s v="Trading &amp; Trading Advisory Services"/>
    <x v="1"/>
    <n v="5"/>
  </r>
  <r>
    <s v="2018-19"/>
    <n v="39"/>
    <d v="2018-06-30T00:00:00"/>
    <s v="DARSHAN JAYSHUKHBHAI MEHTA"/>
    <x v="5"/>
    <x v="10"/>
    <x v="10"/>
    <n v="105000"/>
    <n v="3297"/>
    <n v="108297"/>
    <n v="10830"/>
    <m/>
    <s v="31196_x000a_06/07/2018"/>
    <s v="Entire / part of the year"/>
    <s v="Trading &amp; Trading Advisory Services"/>
    <x v="0"/>
    <n v="7"/>
  </r>
  <r>
    <s v="2018-19"/>
    <n v="45"/>
    <d v="2019-02-06T00:00:00"/>
    <s v="DARSHAN JAYSHUKHBHAI MEHTA"/>
    <x v="5"/>
    <x v="10"/>
    <x v="10"/>
    <n v="45000"/>
    <n v="1566"/>
    <n v="46566"/>
    <n v="4657"/>
    <m/>
    <s v="10680_x000a_26/02/2019"/>
    <s v="Entire / part of the year"/>
    <s v="Trading &amp; Trading Advisory Services"/>
    <x v="11"/>
    <n v="11"/>
  </r>
  <r>
    <s v="2018-19"/>
    <n v="37"/>
    <d v="2018-05-07T00:00:00"/>
    <s v="DARSHAN JAYSHUKHBHAI MEHTA"/>
    <x v="5"/>
    <x v="10"/>
    <x v="10"/>
    <n v="80000"/>
    <n v="3393"/>
    <n v="83393"/>
    <n v="8339"/>
    <m/>
    <s v="10074_x000a_16/05/2018"/>
    <s v="Entire / part of the year"/>
    <s v="Trading &amp; Trading Advisory Services"/>
    <x v="10"/>
    <n v="9"/>
  </r>
  <r>
    <s v="2018-19"/>
    <n v="43"/>
    <d v="2018-11-05T00:00:00"/>
    <s v="DARSHAN JAYSHUKHBHAI MEHTA"/>
    <x v="5"/>
    <x v="10"/>
    <x v="10"/>
    <n v="175000"/>
    <n v="7701"/>
    <n v="182701"/>
    <n v="18270"/>
    <m/>
    <s v="10073_x000a_26/11/2018"/>
    <s v="Entire / part of the year"/>
    <s v="Trading &amp; Trading Advisory Services"/>
    <x v="7"/>
    <n v="12"/>
  </r>
  <r>
    <s v="2018-19"/>
    <n v="42"/>
    <d v="2018-09-30T00:00:00"/>
    <s v="DARSHAN JAYSHUKHBHAI MEHTA"/>
    <x v="5"/>
    <x v="10"/>
    <x v="10"/>
    <n v="115000"/>
    <n v="5846"/>
    <n v="120846"/>
    <n v="12085"/>
    <m/>
    <s v="32175_x000a_05/10/2018"/>
    <s v="Entire / part of the year"/>
    <s v="Trading &amp; Trading Advisory Services"/>
    <x v="5"/>
    <n v="6"/>
  </r>
  <r>
    <s v="2018-19"/>
    <n v="44"/>
    <d v="2018-12-31T00:00:00"/>
    <s v="DARSHAN JAYSHUKHBHAI MEHTA"/>
    <x v="5"/>
    <x v="10"/>
    <x v="10"/>
    <n v="60000"/>
    <n v="3099"/>
    <n v="63099"/>
    <n v="6310"/>
    <m/>
    <s v="17603_x000a_05/01/2019"/>
    <s v="Entire / part of the year"/>
    <s v="Trading &amp; Trading Advisory Services"/>
    <x v="9"/>
    <n v="13"/>
  </r>
  <r>
    <s v="2018-19"/>
    <n v="51"/>
    <d v="2019-03-31T00:00:00"/>
    <s v="DARSHAN JAYSHUKHBHAI MEHTA"/>
    <x v="6"/>
    <x v="11"/>
    <x v="11"/>
    <n v="290000"/>
    <n v="6777"/>
    <n v="296777"/>
    <n v="29678"/>
    <m/>
    <s v="21730_x000a_05/04/2019"/>
    <m/>
    <m/>
    <x v="2"/>
    <n v="0"/>
  </r>
  <r>
    <s v="2018-19"/>
    <n v="48"/>
    <d v="2018-09-30T00:00:00"/>
    <s v="DARSHAN JAYSHUKHBHAI MEHTA"/>
    <x v="6"/>
    <x v="11"/>
    <x v="11"/>
    <n v="360000"/>
    <n v="11832"/>
    <n v="371832"/>
    <n v="37183"/>
    <m/>
    <s v="32175_x000a_05/10/2018"/>
    <s v="Entire / part of the year"/>
    <s v="Trading &amp; Trading Advisory Services"/>
    <x v="5"/>
    <n v="6"/>
  </r>
  <r>
    <s v="2018-19"/>
    <n v="47"/>
    <d v="2018-09-04T00:00:00"/>
    <s v="DARSHAN JAYSHUKHBHAI MEHTA"/>
    <x v="6"/>
    <x v="11"/>
    <x v="11"/>
    <n v="195000"/>
    <n v="7719"/>
    <n v="202719"/>
    <n v="20272"/>
    <m/>
    <s v="14221_x000a_25/09/2018"/>
    <s v="Entire / part of the year"/>
    <s v="Trading &amp; Trading Advisory Services"/>
    <x v="6"/>
    <n v="13"/>
  </r>
  <r>
    <s v="2018-19"/>
    <n v="49"/>
    <d v="2018-11-05T00:00:00"/>
    <s v="DARSHAN JAYSHUKHBHAI MEHTA"/>
    <x v="6"/>
    <x v="11"/>
    <x v="11"/>
    <n v="175000"/>
    <n v="7701"/>
    <n v="182701"/>
    <n v="18270"/>
    <m/>
    <s v="10073_x000a_26/11/2018"/>
    <s v="Entire / part of the year"/>
    <s v="Trading &amp; Trading Advisory Services"/>
    <x v="7"/>
    <n v="12"/>
  </r>
  <r>
    <s v="2018-19"/>
    <n v="50"/>
    <d v="2018-12-31T00:00:00"/>
    <s v="DARSHAN JAYSHUKHBHAI MEHTA"/>
    <x v="6"/>
    <x v="11"/>
    <x v="11"/>
    <n v="60000"/>
    <n v="3099"/>
    <n v="63099"/>
    <n v="6310"/>
    <m/>
    <s v="17603_x000a_05/01/2019"/>
    <s v="Entire / part of the year"/>
    <s v="Trading &amp; Trading Advisory Services"/>
    <x v="9"/>
    <n v="13"/>
  </r>
  <r>
    <s v="2018-19"/>
    <n v="54"/>
    <d v="2018-07-31T00:00:00"/>
    <s v="DARSHAN JAYSHUKHBHAI MEHTA"/>
    <x v="6"/>
    <x v="12"/>
    <x v="12"/>
    <n v="70000"/>
    <n v="351"/>
    <n v="70351"/>
    <n v="7035"/>
    <m/>
    <s v="24641_x000a_06/08/2018"/>
    <s v="Entire / part of the year"/>
    <s v="Trading &amp; Trading Advisory Services"/>
    <x v="8"/>
    <n v="7"/>
  </r>
  <r>
    <s v="2018-19"/>
    <n v="55"/>
    <d v="2018-09-04T00:00:00"/>
    <s v="DARSHAN JAYSHUKHBHAI MEHTA"/>
    <x v="6"/>
    <x v="12"/>
    <x v="12"/>
    <n v="145000"/>
    <n v="2816"/>
    <n v="147816"/>
    <n v="14782"/>
    <m/>
    <s v="14221_x000a_25/09/2018"/>
    <s v="Entire / part of the year"/>
    <s v="Trading &amp; Trading Advisory Services"/>
    <x v="6"/>
    <n v="13"/>
  </r>
  <r>
    <s v="2018-19"/>
    <n v="59"/>
    <d v="2019-03-31T00:00:00"/>
    <s v="DARSHAN JAYSHUKHBHAI MEHTA"/>
    <x v="6"/>
    <x v="12"/>
    <x v="12"/>
    <n v="290000"/>
    <n v="6777"/>
    <n v="296777"/>
    <n v="29678"/>
    <m/>
    <s v="21730_x000a_05/04/2019"/>
    <m/>
    <m/>
    <x v="2"/>
    <n v="0"/>
  </r>
  <r>
    <s v="2018-19"/>
    <n v="53"/>
    <d v="2018-06-05T00:00:00"/>
    <s v="DARSHAN JAYSHUKHBHAI MEHTA"/>
    <x v="6"/>
    <x v="12"/>
    <x v="12"/>
    <n v="245000"/>
    <n v="7258"/>
    <n v="252258"/>
    <n v="25226"/>
    <m/>
    <s v="10399_x000a_28/06/2018"/>
    <s v="Entire / part of the year"/>
    <s v="Trading &amp; Trading Advisory Services"/>
    <x v="1"/>
    <n v="5"/>
  </r>
  <r>
    <s v="2018-19"/>
    <n v="52"/>
    <d v="2018-05-07T00:00:00"/>
    <s v="DARSHAN JAYSHUKHBHAI MEHTA"/>
    <x v="6"/>
    <x v="12"/>
    <x v="12"/>
    <n v="80000"/>
    <n v="3393"/>
    <n v="83393"/>
    <n v="8339"/>
    <m/>
    <s v="10074_x000a_16/05/2018"/>
    <s v="Entire / part of the year"/>
    <s v="Trading &amp; Trading Advisory Services"/>
    <x v="10"/>
    <n v="9"/>
  </r>
  <r>
    <s v="2018-19"/>
    <n v="57"/>
    <d v="2018-11-05T00:00:00"/>
    <s v="DARSHAN JAYSHUKHBHAI MEHTA"/>
    <x v="6"/>
    <x v="12"/>
    <x v="12"/>
    <n v="175000"/>
    <n v="7701"/>
    <n v="182701"/>
    <n v="18270"/>
    <m/>
    <s v="10073_x000a_26/11/2018"/>
    <s v="Entire / part of the year"/>
    <s v="Trading &amp; Trading Advisory Services"/>
    <x v="7"/>
    <n v="12"/>
  </r>
  <r>
    <s v="2018-19"/>
    <n v="58"/>
    <d v="2019-02-06T00:00:00"/>
    <s v="DARSHAN JAYSHUKHBHAI MEHTA"/>
    <x v="6"/>
    <x v="12"/>
    <x v="12"/>
    <n v="50000"/>
    <n v="2387"/>
    <n v="52387"/>
    <n v="5239"/>
    <m/>
    <s v="10680_x000a_26/02/2019"/>
    <s v="Entire / part of the year"/>
    <s v="Trading &amp; Trading Advisory Services"/>
    <x v="11"/>
    <n v="11"/>
  </r>
  <r>
    <s v="2018-19"/>
    <n v="56"/>
    <d v="2018-09-30T00:00:00"/>
    <s v="DARSHAN JAYSHUKHBHAI MEHTA"/>
    <x v="6"/>
    <x v="12"/>
    <x v="12"/>
    <n v="115000"/>
    <n v="5846"/>
    <n v="120846"/>
    <n v="12085"/>
    <m/>
    <s v="32175_x000a_05/10/2018"/>
    <s v="Entire / part of the year"/>
    <s v="Trading &amp; Trading Advisory Services"/>
    <x v="5"/>
    <n v="6"/>
  </r>
  <r>
    <s v="2018-19"/>
    <n v="62"/>
    <d v="2018-07-31T00:00:00"/>
    <s v="DARSHAN JAYSHUKHBHAI MEHTA"/>
    <x v="6"/>
    <x v="13"/>
    <x v="13"/>
    <n v="70000"/>
    <n v="351"/>
    <n v="70351"/>
    <n v="7035"/>
    <m/>
    <s v="24641_x000a_06/08/2018"/>
    <s v="Entire / part of the year"/>
    <s v="Trading &amp; Trading Advisory Services"/>
    <x v="8"/>
    <n v="7"/>
  </r>
  <r>
    <s v="2018-19"/>
    <n v="63"/>
    <d v="2018-09-04T00:00:00"/>
    <s v="DARSHAN JAYSHUKHBHAI MEHTA"/>
    <x v="6"/>
    <x v="13"/>
    <x v="13"/>
    <n v="145000"/>
    <n v="2816"/>
    <n v="147816"/>
    <n v="14782"/>
    <m/>
    <s v="14221_x000a_25/09/2018"/>
    <s v="Entire / part of the year"/>
    <s v="Trading &amp; Trading Advisory Services"/>
    <x v="6"/>
    <n v="13"/>
  </r>
  <r>
    <s v="2018-19"/>
    <n v="67"/>
    <d v="2019-03-31T00:00:00"/>
    <s v="DARSHAN JAYSHUKHBHAI MEHTA"/>
    <x v="6"/>
    <x v="13"/>
    <x v="13"/>
    <n v="290000"/>
    <n v="6777"/>
    <n v="296777"/>
    <n v="29678"/>
    <m/>
    <s v="21730_x000a_05/04/2019"/>
    <m/>
    <m/>
    <x v="2"/>
    <n v="0"/>
  </r>
  <r>
    <s v="2018-19"/>
    <n v="61"/>
    <d v="2018-06-05T00:00:00"/>
    <s v="DARSHAN JAYSHUKHBHAI MEHTA"/>
    <x v="6"/>
    <x v="13"/>
    <x v="13"/>
    <n v="245000"/>
    <n v="7258"/>
    <n v="252258"/>
    <n v="25226"/>
    <m/>
    <s v="10399_x000a_28/06/2018"/>
    <s v="Entire / part of the year"/>
    <s v="Trading &amp; Trading Advisory Services"/>
    <x v="1"/>
    <n v="5"/>
  </r>
  <r>
    <s v="2018-19"/>
    <n v="60"/>
    <d v="2018-05-07T00:00:00"/>
    <s v="DARSHAN JAYSHUKHBHAI MEHTA"/>
    <x v="6"/>
    <x v="13"/>
    <x v="13"/>
    <n v="80000"/>
    <n v="3393"/>
    <n v="83393"/>
    <n v="8339"/>
    <m/>
    <s v="10074_x000a_16/05/2018"/>
    <s v="Entire / part of the year"/>
    <s v="Trading &amp; Trading Advisory Services"/>
    <x v="10"/>
    <n v="9"/>
  </r>
  <r>
    <s v="2018-19"/>
    <n v="65"/>
    <d v="2018-11-05T00:00:00"/>
    <s v="DARSHAN JAYSHUKHBHAI MEHTA"/>
    <x v="6"/>
    <x v="13"/>
    <x v="13"/>
    <n v="175000"/>
    <n v="7701"/>
    <n v="182701"/>
    <n v="18270"/>
    <m/>
    <s v="10073_x000a_26/11/2018"/>
    <s v="Entire / part of the year"/>
    <s v="Trading &amp; Trading Advisory Services"/>
    <x v="7"/>
    <n v="12"/>
  </r>
  <r>
    <s v="2018-19"/>
    <n v="66"/>
    <d v="2019-02-06T00:00:00"/>
    <s v="DARSHAN JAYSHUKHBHAI MEHTA"/>
    <x v="6"/>
    <x v="13"/>
    <x v="13"/>
    <n v="50000"/>
    <n v="2387"/>
    <n v="52387"/>
    <n v="5239"/>
    <m/>
    <s v="10680_x000a_26/02/2019"/>
    <s v="Entire / part of the year"/>
    <s v="Trading &amp; Trading Advisory Services"/>
    <x v="11"/>
    <n v="11"/>
  </r>
  <r>
    <s v="2018-19"/>
    <n v="64"/>
    <d v="2018-09-30T00:00:00"/>
    <s v="DARSHAN JAYSHUKHBHAI MEHTA"/>
    <x v="6"/>
    <x v="13"/>
    <x v="13"/>
    <n v="115000"/>
    <n v="5846"/>
    <n v="120846"/>
    <n v="12085"/>
    <m/>
    <s v="32175_x000a_05/10/2018"/>
    <s v="Entire / part of the year"/>
    <s v="Trading &amp; Trading Advisory Services"/>
    <x v="5"/>
    <n v="6"/>
  </r>
  <r>
    <s v="2018-19"/>
    <n v="68"/>
    <d v="2018-06-05T00:00:00"/>
    <s v="DARSHAN JAYSHUKHBHAI MEHTA"/>
    <x v="5"/>
    <x v="14"/>
    <x v="14"/>
    <n v="90000"/>
    <n v="2117"/>
    <n v="92117"/>
    <n v="9212"/>
    <m/>
    <s v="10399_x000a_28/06/2018"/>
    <s v="Entire / part of the year"/>
    <s v="Trading &amp; Trading Advisory Services"/>
    <x v="1"/>
    <n v="5"/>
  </r>
  <r>
    <s v="2018-19"/>
    <n v="69"/>
    <d v="2018-06-30T00:00:00"/>
    <s v="DARSHAN JAYSHUKHBHAI MEHTA"/>
    <x v="5"/>
    <x v="14"/>
    <x v="14"/>
    <n v="445000"/>
    <n v="15262"/>
    <n v="460262"/>
    <n v="46026"/>
    <m/>
    <s v="31196_x000a_06/07/2018"/>
    <s v="Entire / part of the year"/>
    <s v="Trading &amp; Trading Advisory Services"/>
    <x v="0"/>
    <n v="7"/>
  </r>
  <r>
    <s v="2018-19"/>
    <n v="74"/>
    <d v="2018-09-04T00:00:00"/>
    <s v="DARSHAN JAYSHUKHBHAI MEHTA"/>
    <x v="5"/>
    <x v="15"/>
    <x v="15"/>
    <n v="145000"/>
    <n v="2816"/>
    <n v="147816"/>
    <n v="14782"/>
    <m/>
    <s v="14221_x000a_25/09/2018"/>
    <s v="Entire / part of the year"/>
    <s v="Trading &amp; Trading Advisory Services"/>
    <x v="6"/>
    <n v="13"/>
  </r>
  <r>
    <s v="2018-19"/>
    <n v="71"/>
    <d v="2018-06-05T00:00:00"/>
    <s v="DARSHAN JAYSHUKHBHAI MEHTA"/>
    <x v="5"/>
    <x v="15"/>
    <x v="15"/>
    <n v="245000"/>
    <n v="7258"/>
    <n v="252258"/>
    <n v="25226"/>
    <m/>
    <s v="10399_x000a_28/06/2018"/>
    <s v="Entire / part of the year"/>
    <s v="Trading &amp; Trading Advisory Services"/>
    <x v="1"/>
    <n v="5"/>
  </r>
  <r>
    <s v="2018-19"/>
    <n v="72"/>
    <d v="2018-06-30T00:00:00"/>
    <s v="DARSHAN JAYSHUKHBHAI MEHTA"/>
    <x v="5"/>
    <x v="15"/>
    <x v="15"/>
    <n v="105000"/>
    <n v="3297"/>
    <n v="108297"/>
    <n v="10830"/>
    <m/>
    <s v="31196_x000a_06/07/2018"/>
    <s v="Entire / part of the year"/>
    <s v="Trading &amp; Trading Advisory Services"/>
    <x v="0"/>
    <n v="7"/>
  </r>
  <r>
    <s v="2018-19"/>
    <n v="73"/>
    <d v="2018-07-31T00:00:00"/>
    <s v="DARSHAN JAYSHUKHBHAI MEHTA"/>
    <x v="5"/>
    <x v="15"/>
    <x v="15"/>
    <n v="60000"/>
    <n v="2074"/>
    <n v="62074"/>
    <n v="6207"/>
    <m/>
    <s v="24641_x000a_06/08/2018"/>
    <s v="Entire / part of the year"/>
    <s v="Trading &amp; Trading Advisory Services"/>
    <x v="8"/>
    <n v="7"/>
  </r>
  <r>
    <s v="2018-19"/>
    <n v="70"/>
    <d v="2018-05-07T00:00:00"/>
    <s v="DARSHAN JAYSHUKHBHAI MEHTA"/>
    <x v="5"/>
    <x v="15"/>
    <x v="15"/>
    <n v="80000"/>
    <n v="3393"/>
    <n v="83393"/>
    <n v="8339"/>
    <m/>
    <s v="10074_x000a_16/05/2018"/>
    <s v="Entire / part of the year"/>
    <s v="Trading &amp; Trading Advisory Services"/>
    <x v="10"/>
    <n v="9"/>
  </r>
  <r>
    <s v="2018-19"/>
    <n v="76"/>
    <d v="2018-11-05T00:00:00"/>
    <s v="DARSHAN JAYSHUKHBHAI MEHTA"/>
    <x v="5"/>
    <x v="15"/>
    <x v="15"/>
    <n v="175000"/>
    <n v="7701"/>
    <n v="182701"/>
    <n v="18270"/>
    <m/>
    <s v="10073_x000a_26/11/2018"/>
    <s v="Entire / part of the year"/>
    <s v="Trading &amp; Trading Advisory Services"/>
    <x v="7"/>
    <n v="12"/>
  </r>
  <r>
    <s v="2018-19"/>
    <n v="78"/>
    <d v="2019-02-06T00:00:00"/>
    <s v="DARSHAN JAYSHUKHBHAI MEHTA"/>
    <x v="5"/>
    <x v="15"/>
    <x v="15"/>
    <n v="50000"/>
    <n v="2387"/>
    <n v="52387"/>
    <n v="5239"/>
    <m/>
    <s v="10680_x000a_26/02/2019"/>
    <s v="Entire / part of the year"/>
    <s v="Trading &amp; Trading Advisory Services"/>
    <x v="11"/>
    <n v="11"/>
  </r>
  <r>
    <s v="2018-19"/>
    <n v="75"/>
    <d v="2018-09-30T00:00:00"/>
    <s v="DARSHAN JAYSHUKHBHAI MEHTA"/>
    <x v="5"/>
    <x v="15"/>
    <x v="15"/>
    <n v="115000"/>
    <n v="5846"/>
    <n v="120846"/>
    <n v="12085"/>
    <m/>
    <s v="32175_x000a_05/10/2018"/>
    <s v="Entire / part of the year"/>
    <s v="Trading &amp; Trading Advisory Services"/>
    <x v="5"/>
    <n v="6"/>
  </r>
  <r>
    <s v="2018-19"/>
    <n v="77"/>
    <d v="2018-12-31T00:00:00"/>
    <s v="DARSHAN JAYSHUKHBHAI MEHTA"/>
    <x v="5"/>
    <x v="15"/>
    <x v="15"/>
    <n v="60000"/>
    <n v="3099"/>
    <n v="63099"/>
    <n v="6310"/>
    <m/>
    <s v="17603_x000a_05/01/2019"/>
    <s v="Entire / part of the year"/>
    <s v="Trading &amp; Trading Advisory Services"/>
    <x v="9"/>
    <n v="13"/>
  </r>
  <r>
    <s v="2018-19"/>
    <n v="81"/>
    <d v="2018-07-31T00:00:00"/>
    <s v="DARSHAN JAYSHUKHBHAI MEHTA"/>
    <x v="7"/>
    <x v="16"/>
    <x v="16"/>
    <n v="70000"/>
    <n v="351"/>
    <n v="70351"/>
    <n v="7035"/>
    <m/>
    <s v="24641_x000a_06/08/2018"/>
    <s v="Entire / part of the year"/>
    <s v="Trading &amp; Trading Advisory Services"/>
    <x v="8"/>
    <n v="7"/>
  </r>
  <r>
    <s v="2018-19"/>
    <n v="82"/>
    <d v="2018-09-04T00:00:00"/>
    <s v="DARSHAN JAYSHUKHBHAI MEHTA"/>
    <x v="7"/>
    <x v="16"/>
    <x v="16"/>
    <n v="50000"/>
    <n v="680"/>
    <n v="50680"/>
    <n v="5068"/>
    <m/>
    <s v="14221_x000a_25/09/2018"/>
    <s v="Entire / part of the year"/>
    <s v="Trading &amp; Trading Advisory Services"/>
    <x v="6"/>
    <n v="13"/>
  </r>
  <r>
    <s v="2018-19"/>
    <n v="80"/>
    <d v="2018-06-05T00:00:00"/>
    <s v="DARSHAN JAYSHUKHBHAI MEHTA"/>
    <x v="7"/>
    <x v="16"/>
    <x v="16"/>
    <n v="62000"/>
    <n v="1773"/>
    <n v="63773"/>
    <n v="6377"/>
    <m/>
    <s v="10399_x000a_28/06/2018"/>
    <s v="Entire / part of the year"/>
    <s v="Trading &amp; Trading Advisory Services"/>
    <x v="1"/>
    <n v="5"/>
  </r>
  <r>
    <s v="2018-19"/>
    <n v="84"/>
    <d v="2018-11-05T00:00:00"/>
    <s v="DARSHAN JAYSHUKHBHAI MEHTA"/>
    <x v="7"/>
    <x v="16"/>
    <x v="16"/>
    <n v="72000"/>
    <n v="2068"/>
    <n v="74068"/>
    <n v="7407"/>
    <m/>
    <s v="10073_x000a_26/11/2018"/>
    <s v="Entire / part of the year"/>
    <s v="Trading &amp; Trading Advisory Services"/>
    <x v="7"/>
    <n v="12"/>
  </r>
  <r>
    <s v="2018-19"/>
    <n v="79"/>
    <d v="2018-05-07T00:00:00"/>
    <s v="DARSHAN JAYSHUKHBHAI MEHTA"/>
    <x v="7"/>
    <x v="16"/>
    <x v="16"/>
    <n v="45000"/>
    <n v="1330"/>
    <n v="46330"/>
    <n v="4633"/>
    <m/>
    <s v="10074_x000a_16/05/2018"/>
    <s v="Entire / part of the year"/>
    <s v="Trading &amp; Trading Advisory Services"/>
    <x v="10"/>
    <n v="9"/>
  </r>
  <r>
    <s v="2018-19"/>
    <n v="83"/>
    <d v="2018-09-30T00:00:00"/>
    <s v="DARSHAN JAYSHUKHBHAI MEHTA"/>
    <x v="7"/>
    <x v="16"/>
    <x v="16"/>
    <n v="72000"/>
    <n v="2367"/>
    <n v="74367"/>
    <n v="7437"/>
    <m/>
    <s v="32175_x000a_05/10/2018"/>
    <s v="Entire / part of the year"/>
    <s v="Trading &amp; Trading Advisory Services"/>
    <x v="5"/>
    <n v="6"/>
  </r>
  <r>
    <s v="2018-19"/>
    <n v="86"/>
    <d v="2019-02-06T00:00:00"/>
    <s v="DARSHAN JAYSHUKHBHAI MEHTA"/>
    <x v="7"/>
    <x v="16"/>
    <x v="16"/>
    <n v="70000"/>
    <n v="2760"/>
    <n v="72760"/>
    <n v="7276"/>
    <m/>
    <s v="10680_x000a_26/02/2019"/>
    <s v="Entire / part of the year"/>
    <s v="Trading &amp; Trading Advisory Services"/>
    <x v="11"/>
    <n v="11"/>
  </r>
  <r>
    <s v="2018-19"/>
    <n v="88"/>
    <d v="2019-03-31T00:00:00"/>
    <s v="DARSHAN JAYSHUKHBHAI MEHTA"/>
    <x v="7"/>
    <x v="16"/>
    <x v="16"/>
    <n v="85000"/>
    <n v="4033"/>
    <n v="89033"/>
    <n v="8903"/>
    <m/>
    <s v="21730_x000a_05/04/2019"/>
    <m/>
    <m/>
    <x v="2"/>
    <n v="0"/>
  </r>
  <r>
    <s v="2018-19"/>
    <n v="85"/>
    <d v="2018-12-31T00:00:00"/>
    <s v="DARSHAN JAYSHUKHBHAI MEHTA"/>
    <x v="7"/>
    <x v="16"/>
    <x v="16"/>
    <n v="60000"/>
    <n v="3099"/>
    <n v="63099"/>
    <n v="6310"/>
    <m/>
    <s v="17603_x000a_05/01/2019"/>
    <s v="Entire / part of the year"/>
    <s v="Trading &amp; Trading Advisory Services"/>
    <x v="9"/>
    <n v="13"/>
  </r>
  <r>
    <s v="2018-19"/>
    <n v="87"/>
    <d v="2019-03-18T00:00:00"/>
    <s v="DARSHAN JAYSHUKHBHAI MEHTA"/>
    <x v="7"/>
    <x v="16"/>
    <x v="16"/>
    <n v="85000"/>
    <n v="4475"/>
    <n v="89475"/>
    <n v="8948"/>
    <m/>
    <s v="13343_x000a_27/03/2019"/>
    <m/>
    <m/>
    <x v="14"/>
    <n v="11"/>
  </r>
  <r>
    <s v="2018-19"/>
    <n v="91"/>
    <d v="2018-07-31T00:00:00"/>
    <s v="DARSHAN JAYSHUKHBHAI MEHTA"/>
    <x v="7"/>
    <x v="17"/>
    <x v="17"/>
    <n v="70000"/>
    <n v="351"/>
    <n v="70351"/>
    <n v="7035"/>
    <m/>
    <s v="24641_x000a_06/08/2018"/>
    <s v="Entire / part of the year"/>
    <s v="Trading &amp; Trading Advisory Services"/>
    <x v="8"/>
    <n v="7"/>
  </r>
  <r>
    <s v="2018-19"/>
    <n v="90"/>
    <d v="2018-06-05T00:00:00"/>
    <s v="DARSHAN JAYSHUKHBHAI MEHTA"/>
    <x v="7"/>
    <x v="17"/>
    <x v="17"/>
    <n v="245000"/>
    <n v="7258"/>
    <n v="252258"/>
    <n v="25226"/>
    <m/>
    <s v="10399_x000a_28/06/2018"/>
    <s v="Entire / part of the year"/>
    <s v="Trading &amp; Trading Advisory Services"/>
    <x v="1"/>
    <n v="5"/>
  </r>
  <r>
    <s v="2018-19"/>
    <n v="92"/>
    <d v="2019-02-06T00:00:00"/>
    <s v="DARSHAN JAYSHUKHBHAI MEHTA"/>
    <x v="7"/>
    <x v="17"/>
    <x v="17"/>
    <n v="295000"/>
    <n v="10590"/>
    <n v="305590"/>
    <n v="30559"/>
    <m/>
    <s v="10680_x000a_26/02/2019"/>
    <s v="Entire / part of the year"/>
    <s v="Trading &amp; Trading Advisory Services"/>
    <x v="11"/>
    <n v="11"/>
  </r>
  <r>
    <s v="2018-19"/>
    <n v="93"/>
    <d v="2019-03-18T00:00:00"/>
    <s v="DARSHAN JAYSHUKHBHAI MEHTA"/>
    <x v="7"/>
    <x v="17"/>
    <x v="17"/>
    <n v="215000"/>
    <n v="9035"/>
    <n v="224035"/>
    <n v="22404"/>
    <m/>
    <s v="13343_x000a_27/03/2019"/>
    <m/>
    <m/>
    <x v="14"/>
    <n v="11"/>
  </r>
  <r>
    <s v="2018-19"/>
    <n v="89"/>
    <d v="2018-05-07T00:00:00"/>
    <s v="DARSHAN JAYSHUKHBHAI MEHTA"/>
    <x v="7"/>
    <x v="17"/>
    <x v="17"/>
    <n v="80000"/>
    <n v="3393"/>
    <n v="83393"/>
    <n v="8339"/>
    <m/>
    <s v="10074_x000a_16/05/2018"/>
    <s v="Entire / part of the year"/>
    <s v="Trading &amp; Trading Advisory Services"/>
    <x v="10"/>
    <n v="9"/>
  </r>
  <r>
    <s v="2018-19"/>
    <n v="94"/>
    <d v="2019-03-18T00:00:00"/>
    <s v="DARSHAN JAYSHUKHBHAI MEHTA"/>
    <x v="5"/>
    <x v="18"/>
    <x v="18"/>
    <n v="340000"/>
    <n v="9275"/>
    <n v="349275"/>
    <n v="34928"/>
    <m/>
    <s v="13343_x000a_27/03/2019"/>
    <m/>
    <m/>
    <x v="14"/>
    <n v="11"/>
  </r>
  <r>
    <s v="2018-19"/>
    <n v="95"/>
    <d v="2019-03-06T00:00:00"/>
    <s v="DEVANSH RASHIKBHAI SHETH"/>
    <x v="8"/>
    <x v="19"/>
    <x v="19"/>
    <n v="70000"/>
    <n v="620"/>
    <n v="70620"/>
    <n v="7062"/>
    <m/>
    <s v="10207_x000a_22/03/2019"/>
    <s v="Entire / part of the year"/>
    <s v="Trading &amp; Trading Advisory Services"/>
    <x v="15"/>
    <n v="15"/>
  </r>
  <r>
    <s v="2018-19"/>
    <n v="96"/>
    <d v="2019-03-07T00:00:00"/>
    <s v="DEVANSH RASHIKBHAI SHETH"/>
    <x v="8"/>
    <x v="19"/>
    <x v="19"/>
    <n v="380000"/>
    <n v="12257"/>
    <n v="392257"/>
    <n v="39226"/>
    <m/>
    <s v="13343_x000a_27/03/2019"/>
    <m/>
    <m/>
    <x v="13"/>
    <n v="7"/>
  </r>
  <r>
    <s v="2018-19"/>
    <n v="97"/>
    <d v="2018-06-05T00:00:00"/>
    <s v="DHAWAL K VORA"/>
    <x v="9"/>
    <x v="20"/>
    <x v="20"/>
    <n v="21500"/>
    <n v="509"/>
    <n v="22009"/>
    <n v="2201"/>
    <m/>
    <s v="10399_x000a_28/06/2018"/>
    <s v="Entire / part of the year"/>
    <s v="Trading &amp; Trading Advisory Services"/>
    <x v="1"/>
    <n v="5"/>
  </r>
  <r>
    <s v="2018-19"/>
    <n v="98"/>
    <d v="2018-09-04T00:00:00"/>
    <s v="DHAWAL K VORA"/>
    <x v="9"/>
    <x v="20"/>
    <x v="20"/>
    <n v="4400"/>
    <n v="108"/>
    <n v="4508"/>
    <n v="451"/>
    <m/>
    <s v="14221_x000a_25/09/2018"/>
    <s v="Entire / part of the year"/>
    <s v="Trading &amp; Trading Advisory Services"/>
    <x v="6"/>
    <n v="13"/>
  </r>
  <r>
    <s v="2018-19"/>
    <n v="105"/>
    <d v="2019-02-06T00:00:00"/>
    <s v="GAUTAM JAYANTILAL MEHATA"/>
    <x v="10"/>
    <x v="21"/>
    <x v="21"/>
    <n v="17"/>
    <n v="0"/>
    <n v="17"/>
    <n v="2"/>
    <m/>
    <s v="10680_x000a_26/02/2019"/>
    <s v="Entire / part of the year"/>
    <s v="Trading &amp; Trading Advisory Services"/>
    <x v="11"/>
    <n v="11"/>
  </r>
  <r>
    <s v="2018-19"/>
    <n v="101"/>
    <d v="2018-07-31T00:00:00"/>
    <s v="GAUTAM JAYANTILAL MEHATA"/>
    <x v="10"/>
    <x v="21"/>
    <x v="21"/>
    <n v="14000"/>
    <n v="240"/>
    <n v="14240"/>
    <n v="1424"/>
    <m/>
    <s v="24641_x000a_06/08/2018"/>
    <s v="Entire / part of the year"/>
    <s v="Trading &amp; Trading Advisory Services"/>
    <x v="8"/>
    <n v="7"/>
  </r>
  <r>
    <s v="2018-19"/>
    <n v="104"/>
    <d v="2018-12-31T00:00:00"/>
    <s v="GAUTAM JAYANTILAL MEHATA"/>
    <x v="10"/>
    <x v="21"/>
    <x v="21"/>
    <n v="16000"/>
    <n v="303"/>
    <n v="16303"/>
    <n v="1630"/>
    <m/>
    <s v="17603_x000a_05/01/2019"/>
    <s v="Entire / part of the year"/>
    <s v="Trading &amp; Trading Advisory Services"/>
    <x v="9"/>
    <n v="13"/>
  </r>
  <r>
    <s v="2018-19"/>
    <n v="102"/>
    <d v="2018-09-04T00:00:00"/>
    <s v="GAUTAM JAYANTILAL MEHATA"/>
    <x v="10"/>
    <x v="21"/>
    <x v="21"/>
    <n v="39000"/>
    <n v="1071"/>
    <n v="40071"/>
    <n v="4007"/>
    <m/>
    <s v="14221_x000a_25/09/2018"/>
    <s v="Entire / part of the year"/>
    <s v="Trading &amp; Trading Advisory Services"/>
    <x v="6"/>
    <n v="13"/>
  </r>
  <r>
    <s v="2018-19"/>
    <n v="107"/>
    <d v="2019-03-31T00:00:00"/>
    <s v="GAUTAM JAYANTILAL MEHATA"/>
    <x v="10"/>
    <x v="21"/>
    <x v="21"/>
    <n v="22000"/>
    <n v="754"/>
    <n v="22754"/>
    <n v="2275"/>
    <m/>
    <s v="21730_x000a_05/04/2019"/>
    <m/>
    <m/>
    <x v="2"/>
    <n v="0"/>
  </r>
  <r>
    <s v="2018-19"/>
    <n v="100"/>
    <d v="2018-06-30T00:00:00"/>
    <s v="GAUTAM JAYANTILAL MEHATA"/>
    <x v="10"/>
    <x v="21"/>
    <x v="21"/>
    <n v="15500"/>
    <n v="564"/>
    <n v="16064"/>
    <n v="1606"/>
    <m/>
    <s v="31196_x000a_06/07/2018"/>
    <s v="Entire / part of the year"/>
    <s v="Trading &amp; Trading Advisory Services"/>
    <x v="0"/>
    <n v="7"/>
  </r>
  <r>
    <s v="2018-19"/>
    <n v="103"/>
    <d v="2018-09-30T00:00:00"/>
    <s v="GAUTAM JAYANTILAL MEHATA"/>
    <x v="10"/>
    <x v="21"/>
    <x v="21"/>
    <n v="19000"/>
    <n v="741"/>
    <n v="19741"/>
    <n v="1974"/>
    <m/>
    <s v="32175_x000a_05/10/2018"/>
    <s v="Entire / part of the year"/>
    <s v="Trading &amp; Trading Advisory Services"/>
    <x v="5"/>
    <n v="6"/>
  </r>
  <r>
    <s v="2018-19"/>
    <n v="106"/>
    <d v="2019-03-06T00:00:00"/>
    <s v="GAUTAM JAYANTILAL MEHATA"/>
    <x v="10"/>
    <x v="21"/>
    <x v="21"/>
    <n v="15000"/>
    <n v="587"/>
    <n v="15587"/>
    <n v="1559"/>
    <m/>
    <s v="10207_x000a_22/03/2019"/>
    <s v="Entire / part of the year"/>
    <s v="Trading &amp; Trading Advisory Services"/>
    <x v="15"/>
    <n v="15"/>
  </r>
  <r>
    <s v="2018-19"/>
    <n v="99"/>
    <d v="2018-06-05T00:00:00"/>
    <s v="GAUTAM JAYANTILAL MEHATA"/>
    <x v="10"/>
    <x v="21"/>
    <x v="21"/>
    <n v="145000"/>
    <n v="5679"/>
    <n v="150679"/>
    <n v="15068"/>
    <m/>
    <s v="10399_x000a_28/06/2018"/>
    <s v="Entire / part of the year"/>
    <s v="Trading &amp; Trading Advisory Services"/>
    <x v="1"/>
    <n v="5"/>
  </r>
  <r>
    <s v="2018-19"/>
    <n v="114"/>
    <d v="2019-02-06T00:00:00"/>
    <s v="GAUTAM JAYANTILAL MEHATA"/>
    <x v="10"/>
    <x v="22"/>
    <x v="22"/>
    <n v="17"/>
    <n v="0"/>
    <n v="17"/>
    <n v="2"/>
    <m/>
    <s v="10680_x000a_26/02/2019"/>
    <s v="Entire / part of the year"/>
    <s v="Trading &amp; Trading Advisory Services"/>
    <x v="11"/>
    <n v="11"/>
  </r>
  <r>
    <s v="2018-19"/>
    <n v="110"/>
    <d v="2018-07-31T00:00:00"/>
    <s v="GAUTAM JAYANTILAL MEHATA"/>
    <x v="10"/>
    <x v="22"/>
    <x v="22"/>
    <n v="14000"/>
    <n v="240"/>
    <n v="14240"/>
    <n v="1424"/>
    <m/>
    <s v="24641_x000a_06/08/2018"/>
    <s v="Entire / part of the year"/>
    <s v="Trading &amp; Trading Advisory Services"/>
    <x v="8"/>
    <n v="7"/>
  </r>
  <r>
    <s v="2018-19"/>
    <n v="113"/>
    <d v="2018-12-31T00:00:00"/>
    <s v="GAUTAM JAYANTILAL MEHATA"/>
    <x v="10"/>
    <x v="22"/>
    <x v="22"/>
    <n v="16000"/>
    <n v="303"/>
    <n v="16303"/>
    <n v="1630"/>
    <m/>
    <s v="17603_x000a_05/01/2019"/>
    <s v="Entire / part of the year"/>
    <s v="Trading &amp; Trading Advisory Services"/>
    <x v="9"/>
    <n v="13"/>
  </r>
  <r>
    <s v="2018-19"/>
    <n v="111"/>
    <d v="2018-09-04T00:00:00"/>
    <s v="GAUTAM JAYANTILAL MEHATA"/>
    <x v="10"/>
    <x v="22"/>
    <x v="22"/>
    <n v="39000"/>
    <n v="1071"/>
    <n v="40071"/>
    <n v="4007"/>
    <m/>
    <s v="14221_x000a_25/09/2018"/>
    <s v="Entire / part of the year"/>
    <s v="Trading &amp; Trading Advisory Services"/>
    <x v="6"/>
    <n v="13"/>
  </r>
  <r>
    <s v="2018-19"/>
    <n v="116"/>
    <d v="2019-03-31T00:00:00"/>
    <s v="GAUTAM JAYANTILAL MEHATA"/>
    <x v="10"/>
    <x v="22"/>
    <x v="22"/>
    <n v="22000"/>
    <n v="754"/>
    <n v="22754"/>
    <n v="2275"/>
    <m/>
    <s v="21730_x000a_05/04/2019"/>
    <m/>
    <m/>
    <x v="2"/>
    <n v="0"/>
  </r>
  <r>
    <s v="2018-19"/>
    <n v="109"/>
    <d v="2018-06-30T00:00:00"/>
    <s v="GAUTAM JAYANTILAL MEHATA"/>
    <x v="10"/>
    <x v="22"/>
    <x v="22"/>
    <n v="15500"/>
    <n v="564"/>
    <n v="16064"/>
    <n v="1606"/>
    <m/>
    <s v="31196_x000a_06/07/2018"/>
    <s v="Entire / part of the year"/>
    <s v="Trading &amp; Trading Advisory Services"/>
    <x v="0"/>
    <n v="7"/>
  </r>
  <r>
    <s v="2018-19"/>
    <n v="112"/>
    <d v="2018-09-30T00:00:00"/>
    <s v="GAUTAM JAYANTILAL MEHATA"/>
    <x v="10"/>
    <x v="22"/>
    <x v="22"/>
    <n v="19000"/>
    <n v="741"/>
    <n v="19741"/>
    <n v="1974"/>
    <m/>
    <s v="32175_x000a_05/10/2018"/>
    <s v="Entire / part of the year"/>
    <s v="Trading &amp; Trading Advisory Services"/>
    <x v="5"/>
    <n v="6"/>
  </r>
  <r>
    <s v="2018-19"/>
    <n v="115"/>
    <d v="2019-03-06T00:00:00"/>
    <s v="GAUTAM JAYANTILAL MEHATA"/>
    <x v="10"/>
    <x v="22"/>
    <x v="22"/>
    <n v="15000"/>
    <n v="587"/>
    <n v="15587"/>
    <n v="1559"/>
    <m/>
    <s v="10207_x000a_22/03/2019"/>
    <s v="Entire / part of the year"/>
    <s v="Trading &amp; Trading Advisory Services"/>
    <x v="15"/>
    <n v="15"/>
  </r>
  <r>
    <s v="2018-19"/>
    <n v="108"/>
    <d v="2018-06-05T00:00:00"/>
    <s v="GAUTAM JAYANTILAL MEHATA"/>
    <x v="10"/>
    <x v="22"/>
    <x v="22"/>
    <n v="145000"/>
    <n v="5679"/>
    <n v="150679"/>
    <n v="15068"/>
    <m/>
    <s v="10399_x000a_28/06/2018"/>
    <s v="Entire / part of the year"/>
    <s v="Trading &amp; Trading Advisory Services"/>
    <x v="1"/>
    <n v="5"/>
  </r>
  <r>
    <s v="2018-19"/>
    <n v="121"/>
    <d v="2018-09-04T00:00:00"/>
    <s v="JIGNESH SANGHVI "/>
    <x v="11"/>
    <x v="23"/>
    <x v="23"/>
    <n v="70000"/>
    <n v="184"/>
    <n v="70184"/>
    <n v="7018"/>
    <m/>
    <s v="14221_x000a_25/09/2018"/>
    <s v="Entire / part of the year"/>
    <s v="Trading &amp; Trading Advisory Services"/>
    <x v="6"/>
    <n v="13"/>
  </r>
  <r>
    <s v="2018-19"/>
    <n v="120"/>
    <d v="2018-07-31T00:00:00"/>
    <s v="JIGNESH SANGHVI "/>
    <x v="11"/>
    <x v="23"/>
    <x v="23"/>
    <n v="60000"/>
    <n v="236"/>
    <n v="60236"/>
    <n v="6024"/>
    <m/>
    <s v="24641_x000a_06/08/2018"/>
    <s v="Entire / part of the year"/>
    <s v="Trading &amp; Trading Advisory Services"/>
    <x v="8"/>
    <n v="7"/>
  </r>
  <r>
    <s v="2018-19"/>
    <n v="122"/>
    <d v="2018-12-05T00:00:00"/>
    <s v="JIGNESH SANGHVI "/>
    <x v="11"/>
    <x v="23"/>
    <x v="23"/>
    <n v="18000"/>
    <n v="287"/>
    <n v="18287"/>
    <n v="1829"/>
    <m/>
    <s v="10080_x000a_26/12/2018"/>
    <s v="Entire / part of the year"/>
    <s v="Trading &amp; Trading Advisory Services"/>
    <x v="12"/>
    <n v="15"/>
  </r>
  <r>
    <s v="2018-19"/>
    <n v="117"/>
    <d v="2018-05-07T00:00:00"/>
    <s v="JIGNESH SANGHVI "/>
    <x v="11"/>
    <x v="23"/>
    <x v="23"/>
    <n v="80000"/>
    <n v="1316"/>
    <n v="81316"/>
    <n v="8132"/>
    <m/>
    <s v="10074_x000a_16/05/2018"/>
    <s v="Entire / part of the year"/>
    <s v="Trading &amp; Trading Advisory Services"/>
    <x v="10"/>
    <n v="9"/>
  </r>
  <r>
    <s v="2018-19"/>
    <n v="119"/>
    <d v="2018-06-30T00:00:00"/>
    <s v="JIGNESH SANGHVI "/>
    <x v="11"/>
    <x v="23"/>
    <x v="23"/>
    <n v="42000"/>
    <n v="1177"/>
    <n v="43177"/>
    <n v="4318"/>
    <m/>
    <s v="31196_x000a_06/07/2018"/>
    <s v="Entire / part of the year"/>
    <s v="Trading &amp; Trading Advisory Services"/>
    <x v="0"/>
    <n v="7"/>
  </r>
  <r>
    <s v="2018-19"/>
    <n v="118"/>
    <d v="2018-06-05T00:00:00"/>
    <s v="JIGNESH SANGHVI "/>
    <x v="11"/>
    <x v="23"/>
    <x v="23"/>
    <n v="65000"/>
    <n v="2123"/>
    <n v="67123"/>
    <n v="6712"/>
    <m/>
    <s v="10399_x000a_28/06/2018"/>
    <s v="Entire / part of the year"/>
    <s v="Trading &amp; Trading Advisory Services"/>
    <x v="1"/>
    <n v="5"/>
  </r>
  <r>
    <s v="2018-19"/>
    <n v="123"/>
    <d v="2019-02-06T00:00:00"/>
    <s v="JIGNESH SANGHVI "/>
    <x v="11"/>
    <x v="23"/>
    <x v="23"/>
    <n v="23000"/>
    <n v="824"/>
    <n v="23824"/>
    <n v="2382"/>
    <m/>
    <s v="10680_x000a_26/02/2019"/>
    <s v="Entire / part of the year"/>
    <s v="Trading &amp; Trading Advisory Services"/>
    <x v="11"/>
    <n v="11"/>
  </r>
  <r>
    <s v="2018-19"/>
    <n v="125"/>
    <d v="2019-03-31T00:00:00"/>
    <s v="JIGNESH SANGHVI "/>
    <x v="11"/>
    <x v="23"/>
    <x v="23"/>
    <n v="55000"/>
    <n v="2043"/>
    <n v="57043"/>
    <n v="5704"/>
    <m/>
    <s v="21730_x000a_05/04/2019"/>
    <m/>
    <m/>
    <x v="2"/>
    <n v="0"/>
  </r>
  <r>
    <s v="2018-19"/>
    <n v="124"/>
    <d v="2019-03-06T00:00:00"/>
    <s v="JIGNESH SANGHVI "/>
    <x v="11"/>
    <x v="23"/>
    <x v="23"/>
    <n v="18000"/>
    <n v="983"/>
    <n v="18983"/>
    <n v="1898"/>
    <m/>
    <s v="10207_x000a_22/03/2019"/>
    <s v="Entire / part of the year"/>
    <s v="Trading &amp; Trading Advisory Services"/>
    <x v="15"/>
    <n v="15"/>
  </r>
  <r>
    <s v="2018-19"/>
    <n v="127"/>
    <d v="2018-12-05T00:00:00"/>
    <s v="KAUSHIK JAVERLAL SANGHVI"/>
    <x v="12"/>
    <x v="24"/>
    <x v="24"/>
    <n v="15000"/>
    <n v="94"/>
    <n v="15094"/>
    <n v="1509"/>
    <m/>
    <s v="10080_x000a_26/12/2018"/>
    <s v="Entire / part of the year"/>
    <s v="Trading &amp; Trading Advisory Services"/>
    <x v="12"/>
    <n v="15"/>
  </r>
  <r>
    <s v="2018-19"/>
    <n v="129"/>
    <d v="2019-03-31T00:00:00"/>
    <s v="KAUSHIK JAVERLAL SANGHVI"/>
    <x v="12"/>
    <x v="24"/>
    <x v="24"/>
    <n v="1700"/>
    <n v="23"/>
    <n v="1723"/>
    <n v="172"/>
    <m/>
    <s v="21730_x000a_05/04/2019"/>
    <m/>
    <m/>
    <x v="2"/>
    <n v="0"/>
  </r>
  <r>
    <s v="2018-19"/>
    <n v="126"/>
    <d v="2018-11-05T00:00:00"/>
    <s v="KAUSHIK JAVERLAL SANGHVI"/>
    <x v="12"/>
    <x v="24"/>
    <x v="24"/>
    <n v="2700"/>
    <n v="74"/>
    <n v="2774"/>
    <n v="277"/>
    <m/>
    <s v="10073_x000a_26/11/2018"/>
    <s v="Entire / part of the year"/>
    <s v="Trading &amp; Trading Advisory Services"/>
    <x v="7"/>
    <n v="12"/>
  </r>
  <r>
    <s v="2018-19"/>
    <n v="128"/>
    <d v="2019-03-06T00:00:00"/>
    <s v="KAUSHIK JAVERLAL SANGHVI"/>
    <x v="12"/>
    <x v="24"/>
    <x v="24"/>
    <n v="3900"/>
    <n v="162"/>
    <n v="4062"/>
    <n v="406"/>
    <m/>
    <s v="10207_x000a_22/03/2019"/>
    <s v="Entire / part of the year"/>
    <s v="Trading &amp; Trading Advisory Services"/>
    <x v="15"/>
    <n v="15"/>
  </r>
  <r>
    <s v="2018-19"/>
    <n v="132"/>
    <d v="2019-02-06T00:00:00"/>
    <s v="KIRTI VANECHAND MEHTA"/>
    <x v="13"/>
    <x v="25"/>
    <x v="25"/>
    <n v="8000"/>
    <n v="119"/>
    <n v="8119"/>
    <n v="812"/>
    <m/>
    <s v="10680_x000a_26/02/2019"/>
    <s v="Entire / part of the year"/>
    <s v="Trading &amp; Trading Advisory Services"/>
    <x v="11"/>
    <n v="11"/>
  </r>
  <r>
    <s v="2018-19"/>
    <n v="130"/>
    <d v="2018-12-05T00:00:00"/>
    <s v="KIRTI VANECHAND MEHTA"/>
    <x v="13"/>
    <x v="25"/>
    <x v="25"/>
    <n v="22000"/>
    <n v="449"/>
    <n v="22449"/>
    <n v="2245"/>
    <m/>
    <s v="10080_x000a_26/12/2018"/>
    <s v="Entire / part of the year"/>
    <s v="Trading &amp; Trading Advisory Services"/>
    <x v="12"/>
    <n v="15"/>
  </r>
  <r>
    <s v="2018-19"/>
    <n v="131"/>
    <d v="2018-12-31T00:00:00"/>
    <s v="KIRTI VANECHAND MEHTA"/>
    <x v="13"/>
    <x v="25"/>
    <x v="25"/>
    <n v="9000"/>
    <n v="264"/>
    <n v="9264"/>
    <n v="926"/>
    <m/>
    <s v="17603_x000a_05/01/2019"/>
    <s v="Entire / part of the year"/>
    <s v="Trading &amp; Trading Advisory Services"/>
    <x v="9"/>
    <n v="13"/>
  </r>
  <r>
    <s v="2018-19"/>
    <n v="133"/>
    <d v="2019-03-31T00:00:00"/>
    <s v="KIRTI VANECHAND MEHTA"/>
    <x v="13"/>
    <x v="25"/>
    <x v="25"/>
    <n v="15000"/>
    <n v="736"/>
    <n v="15736"/>
    <n v="1574"/>
    <m/>
    <s v="21730_x000a_05/04/2019"/>
    <m/>
    <m/>
    <x v="2"/>
    <n v="0"/>
  </r>
  <r>
    <s v="2018-19"/>
    <n v="139"/>
    <d v="2019-03-06T00:00:00"/>
    <s v="KUNJAN MAHENDRABHAI PAREKH"/>
    <x v="14"/>
    <x v="26"/>
    <x v="26"/>
    <n v="60000"/>
    <n v="274"/>
    <n v="60274"/>
    <n v="6027"/>
    <m/>
    <s v="10207_x000a_22/03/2019"/>
    <s v="Entire / part of the year"/>
    <s v="Trading &amp; Trading Advisory Services"/>
    <x v="15"/>
    <n v="15"/>
  </r>
  <r>
    <s v="2018-19"/>
    <n v="138"/>
    <d v="2019-02-06T00:00:00"/>
    <s v="KUNJAN MAHENDRABHAI PAREKH"/>
    <x v="14"/>
    <x v="26"/>
    <x v="26"/>
    <n v="3300"/>
    <n v="54"/>
    <n v="3354"/>
    <n v="335"/>
    <m/>
    <s v="10680_x000a_26/02/2019"/>
    <s v="Entire / part of the year"/>
    <s v="Trading &amp; Trading Advisory Services"/>
    <x v="11"/>
    <n v="11"/>
  </r>
  <r>
    <s v="2018-19"/>
    <n v="140"/>
    <d v="2019-03-31T00:00:00"/>
    <s v="KUNJAN MAHENDRABHAI PAREKH"/>
    <x v="14"/>
    <x v="26"/>
    <x v="26"/>
    <n v="2700"/>
    <n v="46"/>
    <n v="2746"/>
    <n v="275"/>
    <m/>
    <s v="21730_x000a_05/04/2019"/>
    <m/>
    <m/>
    <x v="2"/>
    <n v="0"/>
  </r>
  <r>
    <s v="2018-19"/>
    <n v="136"/>
    <d v="2018-09-30T00:00:00"/>
    <s v="KUNJAN MAHENDRABHAI PAREKH"/>
    <x v="14"/>
    <x v="26"/>
    <x v="26"/>
    <n v="62000"/>
    <n v="1766"/>
    <n v="63766"/>
    <n v="6377"/>
    <m/>
    <s v="32175_x000a_05/10/2018"/>
    <s v="Entire / part of the year"/>
    <s v="Trading &amp; Trading Advisory Services"/>
    <x v="5"/>
    <n v="6"/>
  </r>
  <r>
    <s v="2018-19"/>
    <n v="134"/>
    <d v="2018-07-31T00:00:00"/>
    <s v="KUNJAN MAHENDRABHAI PAREKH"/>
    <x v="14"/>
    <x v="26"/>
    <x v="26"/>
    <n v="14000"/>
    <n v="470"/>
    <n v="14470"/>
    <n v="1447"/>
    <m/>
    <s v="24641_x000a_06/08/2018"/>
    <s v="Entire / part of the year"/>
    <s v="Trading &amp; Trading Advisory Services"/>
    <x v="8"/>
    <n v="7"/>
  </r>
  <r>
    <s v="2018-19"/>
    <n v="135"/>
    <d v="2018-09-04T00:00:00"/>
    <s v="KUNJAN MAHENDRABHAI PAREKH"/>
    <x v="14"/>
    <x v="26"/>
    <x v="26"/>
    <n v="1600"/>
    <n v="60"/>
    <n v="1660"/>
    <n v="166"/>
    <m/>
    <s v="14221_x000a_25/09/2018"/>
    <s v="Entire / part of the year"/>
    <s v="Trading &amp; Trading Advisory Services"/>
    <x v="6"/>
    <n v="13"/>
  </r>
  <r>
    <s v="2018-19"/>
    <n v="137"/>
    <d v="2018-11-05T00:00:00"/>
    <s v="KUNJAN MAHENDRABHAI PAREKH"/>
    <x v="14"/>
    <x v="26"/>
    <x v="26"/>
    <n v="55000"/>
    <n v="3021"/>
    <n v="58021"/>
    <n v="5802"/>
    <m/>
    <s v="10073_x000a_26/11/2018"/>
    <s v="Entire / part of the year"/>
    <s v="Trading &amp; Trading Advisory Services"/>
    <x v="7"/>
    <n v="12"/>
  </r>
  <r>
    <s v="2018-19"/>
    <n v="147"/>
    <d v="2018-12-05T00:00:00"/>
    <s v="MANISH DAHYALAL SHETH"/>
    <x v="15"/>
    <x v="27"/>
    <x v="27"/>
    <n v="135000"/>
    <n v="2171"/>
    <n v="137171"/>
    <n v="13717"/>
    <m/>
    <s v="10080_x000a_26/12/2018"/>
    <s v="Entire / part of the year"/>
    <s v="Trading &amp; Trading Advisory Services"/>
    <x v="12"/>
    <n v="15"/>
  </r>
  <r>
    <s v="2018-19"/>
    <n v="142"/>
    <d v="2018-06-05T00:00:00"/>
    <s v="MANISH DAHYALAL SHETH"/>
    <x v="15"/>
    <x v="27"/>
    <x v="27"/>
    <n v="165000"/>
    <n v="4093"/>
    <n v="169093"/>
    <n v="16909"/>
    <m/>
    <s v="10399_x000a_28/06/2018"/>
    <s v="Entire / part of the year"/>
    <s v="Trading &amp; Trading Advisory Services"/>
    <x v="1"/>
    <n v="5"/>
  </r>
  <r>
    <s v="2018-19"/>
    <n v="146"/>
    <d v="2018-09-30T00:00:00"/>
    <s v="MANISH DAHYALAL SHETH"/>
    <x v="15"/>
    <x v="27"/>
    <x v="27"/>
    <n v="425000"/>
    <n v="14588"/>
    <n v="439588"/>
    <n v="43959"/>
    <m/>
    <s v="32175_x000a_05/10/2018"/>
    <s v="Entire / part of the year"/>
    <s v="Trading &amp; Trading Advisory Services"/>
    <x v="5"/>
    <n v="6"/>
  </r>
  <r>
    <s v="2018-19"/>
    <n v="144"/>
    <d v="2018-07-31T00:00:00"/>
    <s v="MANISH DAHYALAL SHETH"/>
    <x v="15"/>
    <x v="27"/>
    <x v="27"/>
    <n v="43000"/>
    <n v="1532"/>
    <n v="44532"/>
    <n v="4453"/>
    <m/>
    <s v="24641_x000a_06/08/2018"/>
    <s v="Entire / part of the year"/>
    <s v="Trading &amp; Trading Advisory Services"/>
    <x v="8"/>
    <n v="7"/>
  </r>
  <r>
    <s v="2018-19"/>
    <n v="143"/>
    <d v="2018-06-30T00:00:00"/>
    <s v="MANISH DAHYALAL SHETH"/>
    <x v="15"/>
    <x v="27"/>
    <x v="27"/>
    <n v="70000"/>
    <n v="3093"/>
    <n v="73093"/>
    <n v="7309"/>
    <m/>
    <s v="31196_x000a_06/07/2018"/>
    <s v="Entire / part of the year"/>
    <s v="Trading &amp; Trading Advisory Services"/>
    <x v="0"/>
    <n v="7"/>
  </r>
  <r>
    <s v="2018-19"/>
    <n v="141"/>
    <d v="2018-05-07T00:00:00"/>
    <s v="MANISH DAHYALAL SHETH"/>
    <x v="15"/>
    <x v="27"/>
    <x v="27"/>
    <n v="125000"/>
    <n v="5714"/>
    <n v="130714"/>
    <n v="13071"/>
    <m/>
    <s v="10074_x000a_16/05/2018"/>
    <s v="Entire / part of the year"/>
    <s v="Trading &amp; Trading Advisory Services"/>
    <x v="10"/>
    <n v="9"/>
  </r>
  <r>
    <s v="2018-19"/>
    <n v="145"/>
    <d v="2018-09-04T00:00:00"/>
    <s v="MANISH DAHYALAL SHETH"/>
    <x v="15"/>
    <x v="27"/>
    <x v="27"/>
    <n v="100000"/>
    <n v="5483"/>
    <n v="105483"/>
    <n v="10548"/>
    <m/>
    <s v="14221_x000a_25/09/2018"/>
    <s v="Entire / part of the year"/>
    <s v="Trading &amp; Trading Advisory Services"/>
    <x v="6"/>
    <n v="13"/>
  </r>
  <r>
    <s v="2018-19"/>
    <n v="154"/>
    <d v="2018-12-05T00:00:00"/>
    <s v="MANISH DAHYALAL SHETH"/>
    <x v="15"/>
    <x v="28"/>
    <x v="28"/>
    <n v="135000"/>
    <n v="2171"/>
    <n v="137171"/>
    <n v="13717"/>
    <m/>
    <s v="10080_x000a_26/12/2018"/>
    <s v="Entire / part of the year"/>
    <s v="Trading &amp; Trading Advisory Services"/>
    <x v="12"/>
    <n v="15"/>
  </r>
  <r>
    <s v="2018-19"/>
    <n v="149"/>
    <d v="2018-06-05T00:00:00"/>
    <s v="MANISH DAHYALAL SHETH"/>
    <x v="15"/>
    <x v="28"/>
    <x v="28"/>
    <n v="165000"/>
    <n v="4093"/>
    <n v="169093"/>
    <n v="16909"/>
    <m/>
    <s v="10399_x000a_28/06/2018"/>
    <s v="Entire / part of the year"/>
    <s v="Trading &amp; Trading Advisory Services"/>
    <x v="1"/>
    <n v="5"/>
  </r>
  <r>
    <s v="2018-19"/>
    <n v="153"/>
    <d v="2018-09-30T00:00:00"/>
    <s v="MANISH DAHYALAL SHETH"/>
    <x v="15"/>
    <x v="28"/>
    <x v="28"/>
    <n v="425000"/>
    <n v="14588"/>
    <n v="439588"/>
    <n v="43959"/>
    <m/>
    <s v="32175_x000a_05/10/2018"/>
    <s v="Entire / part of the year"/>
    <s v="Trading &amp; Trading Advisory Services"/>
    <x v="5"/>
    <n v="6"/>
  </r>
  <r>
    <s v="2018-19"/>
    <n v="151"/>
    <d v="2018-07-31T00:00:00"/>
    <s v="MANISH DAHYALAL SHETH"/>
    <x v="15"/>
    <x v="28"/>
    <x v="28"/>
    <n v="43000"/>
    <n v="1532"/>
    <n v="44532"/>
    <n v="4453"/>
    <m/>
    <s v="24641_x000a_06/08/2018"/>
    <s v="Entire / part of the year"/>
    <s v="Trading &amp; Trading Advisory Services"/>
    <x v="8"/>
    <n v="7"/>
  </r>
  <r>
    <s v="2018-19"/>
    <n v="150"/>
    <d v="2018-06-30T00:00:00"/>
    <s v="MANISH DAHYALAL SHETH"/>
    <x v="15"/>
    <x v="28"/>
    <x v="28"/>
    <n v="70000"/>
    <n v="3093"/>
    <n v="73093"/>
    <n v="7309"/>
    <m/>
    <s v="31196_x000a_06/07/2018"/>
    <s v="Entire / part of the year"/>
    <s v="Trading &amp; Trading Advisory Services"/>
    <x v="0"/>
    <n v="7"/>
  </r>
  <r>
    <s v="2018-19"/>
    <n v="148"/>
    <d v="2018-05-07T00:00:00"/>
    <s v="MANISH DAHYALAL SHETH"/>
    <x v="15"/>
    <x v="28"/>
    <x v="28"/>
    <n v="125000"/>
    <n v="5714"/>
    <n v="130714"/>
    <n v="13071"/>
    <m/>
    <s v="10074_x000a_16/05/2018"/>
    <s v="Entire / part of the year"/>
    <s v="Trading &amp; Trading Advisory Services"/>
    <x v="10"/>
    <n v="9"/>
  </r>
  <r>
    <s v="2018-19"/>
    <n v="152"/>
    <d v="2018-09-04T00:00:00"/>
    <s v="MANISH DAHYALAL SHETH"/>
    <x v="15"/>
    <x v="28"/>
    <x v="28"/>
    <n v="100000"/>
    <n v="5483"/>
    <n v="105483"/>
    <n v="10548"/>
    <m/>
    <s v="14221_x000a_25/09/2018"/>
    <s v="Entire / part of the year"/>
    <s v="Trading &amp; Trading Advisory Services"/>
    <x v="6"/>
    <n v="13"/>
  </r>
  <r>
    <s v="2018-19"/>
    <n v="155"/>
    <d v="2018-12-05T00:00:00"/>
    <s v="MAYUR AMARCHAND MEHTA"/>
    <x v="16"/>
    <x v="29"/>
    <x v="29"/>
    <n v="13000"/>
    <n v="271"/>
    <n v="13271"/>
    <n v="1327"/>
    <m/>
    <s v="10080_x000a_26/12/2018"/>
    <s v="Entire / part of the year"/>
    <s v="Trading &amp; Trading Advisory Services"/>
    <x v="12"/>
    <n v="15"/>
  </r>
  <r>
    <s v="2018-19"/>
    <n v="160"/>
    <d v="2018-12-31T00:00:00"/>
    <s v="MILAN SURYAKANT UDANI"/>
    <x v="17"/>
    <x v="30"/>
    <x v="30"/>
    <n v="591"/>
    <n v="0"/>
    <n v="591"/>
    <n v="59"/>
    <m/>
    <s v="17603_x000a_05/01/2019"/>
    <s v="Entire / part of the year"/>
    <s v="Trading &amp; Trading Advisory Services"/>
    <x v="9"/>
    <n v="13"/>
  </r>
  <r>
    <s v="2018-19"/>
    <n v="156"/>
    <d v="2018-05-07T00:00:00"/>
    <s v="MILAN SURYAKANT UDANI"/>
    <x v="17"/>
    <x v="30"/>
    <x v="30"/>
    <n v="20000"/>
    <n v="423"/>
    <n v="20423"/>
    <n v="2042"/>
    <m/>
    <s v="10074_x000a_16/05/2018"/>
    <s v="Entire / part of the year"/>
    <s v="Trading &amp; Trading Advisory Services"/>
    <x v="10"/>
    <n v="9"/>
  </r>
  <r>
    <s v="2018-19"/>
    <n v="162"/>
    <d v="2019-03-06T00:00:00"/>
    <s v="MILAN SURYAKANT UDANI"/>
    <x v="17"/>
    <x v="30"/>
    <x v="30"/>
    <n v="6000"/>
    <n v="153"/>
    <n v="6153"/>
    <n v="615"/>
    <m/>
    <s v="10207_x000a_22/03/2019"/>
    <s v="Entire / part of the year"/>
    <s v="Trading &amp; Trading Advisory Services"/>
    <x v="15"/>
    <n v="15"/>
  </r>
  <r>
    <s v="2018-19"/>
    <n v="163"/>
    <d v="2019-03-31T00:00:00"/>
    <s v="MILAN SURYAKANT UDANI"/>
    <x v="17"/>
    <x v="30"/>
    <x v="30"/>
    <n v="17500"/>
    <n v="462"/>
    <n v="17962"/>
    <n v="1796"/>
    <m/>
    <s v="21730_x000a_05/04/2019"/>
    <m/>
    <m/>
    <x v="2"/>
    <n v="0"/>
  </r>
  <r>
    <s v="2018-19"/>
    <n v="158"/>
    <d v="2018-07-31T00:00:00"/>
    <s v="MILAN SURYAKANT UDANI"/>
    <x v="17"/>
    <x v="30"/>
    <x v="30"/>
    <n v="15500"/>
    <n v="428"/>
    <n v="15928"/>
    <n v="1593"/>
    <m/>
    <s v="24641_x000a_06/08/2018"/>
    <s v="Entire / part of the year"/>
    <s v="Trading &amp; Trading Advisory Services"/>
    <x v="8"/>
    <n v="7"/>
  </r>
  <r>
    <s v="2018-19"/>
    <n v="161"/>
    <d v="2019-02-06T00:00:00"/>
    <s v="MILAN SURYAKANT UDANI"/>
    <x v="17"/>
    <x v="30"/>
    <x v="30"/>
    <n v="3600"/>
    <n v="140"/>
    <n v="3740"/>
    <n v="374"/>
    <m/>
    <s v="10680_x000a_26/02/2019"/>
    <s v="Entire / part of the year"/>
    <s v="Trading &amp; Trading Advisory Services"/>
    <x v="11"/>
    <n v="11"/>
  </r>
  <r>
    <s v="2018-19"/>
    <n v="157"/>
    <d v="2018-06-05T00:00:00"/>
    <s v="MILAN SURYAKANT UDANI"/>
    <x v="17"/>
    <x v="30"/>
    <x v="30"/>
    <n v="5250"/>
    <n v="257"/>
    <n v="5507"/>
    <n v="551"/>
    <m/>
    <s v="10399_x000a_28/06/2018"/>
    <s v="Entire / part of the year"/>
    <s v="Trading &amp; Trading Advisory Services"/>
    <x v="1"/>
    <n v="5"/>
  </r>
  <r>
    <s v="2018-19"/>
    <n v="159"/>
    <d v="2018-09-04T00:00:00"/>
    <s v="MILAN SURYAKANT UDANI"/>
    <x v="17"/>
    <x v="30"/>
    <x v="30"/>
    <n v="12000"/>
    <n v="610"/>
    <n v="12610"/>
    <n v="1261"/>
    <m/>
    <s v="14221_x000a_25/09/2018"/>
    <s v="Entire / part of the year"/>
    <s v="Trading &amp; Trading Advisory Services"/>
    <x v="6"/>
    <n v="13"/>
  </r>
  <r>
    <s v="2018-19"/>
    <n v="166"/>
    <d v="2018-06-30T00:00:00"/>
    <s v="MITESH DOSHI"/>
    <x v="18"/>
    <x v="31"/>
    <x v="31"/>
    <n v="39000"/>
    <n v="704"/>
    <n v="39704"/>
    <n v="3970"/>
    <m/>
    <s v="31196_x000a_06/07/2018"/>
    <s v="Entire / part of the year"/>
    <s v="Trading &amp; Trading Advisory Services"/>
    <x v="0"/>
    <n v="7"/>
  </r>
  <r>
    <s v="2018-19"/>
    <n v="170"/>
    <d v="2018-11-05T00:00:00"/>
    <s v="MITESH DOSHI"/>
    <x v="18"/>
    <x v="31"/>
    <x v="31"/>
    <n v="17500"/>
    <n v="360"/>
    <n v="17860"/>
    <n v="1786"/>
    <m/>
    <s v="10073_x000a_26/11/2018"/>
    <s v="Entire / part of the year"/>
    <s v="Trading &amp; Trading Advisory Services"/>
    <x v="7"/>
    <n v="12"/>
  </r>
  <r>
    <s v="2018-19"/>
    <n v="164"/>
    <d v="2018-05-07T00:00:00"/>
    <s v="MITESH DOSHI"/>
    <x v="18"/>
    <x v="31"/>
    <x v="31"/>
    <n v="31500"/>
    <n v="946"/>
    <n v="32446"/>
    <n v="3245"/>
    <m/>
    <s v="10074_x000a_16/05/2018"/>
    <s v="Entire / part of the year"/>
    <s v="Trading &amp; Trading Advisory Services"/>
    <x v="10"/>
    <n v="9"/>
  </r>
  <r>
    <s v="2018-19"/>
    <n v="165"/>
    <d v="2018-06-05T00:00:00"/>
    <s v="MITESH DOSHI"/>
    <x v="18"/>
    <x v="31"/>
    <x v="31"/>
    <n v="175000"/>
    <n v="5760"/>
    <n v="180760"/>
    <n v="18076"/>
    <m/>
    <s v="10399_x000a_28/06/2018"/>
    <s v="Entire / part of the year"/>
    <s v="Trading &amp; Trading Advisory Services"/>
    <x v="1"/>
    <n v="5"/>
  </r>
  <r>
    <s v="2018-19"/>
    <n v="167"/>
    <d v="2018-07-31T00:00:00"/>
    <s v="MITESH DOSHI"/>
    <x v="18"/>
    <x v="31"/>
    <x v="31"/>
    <n v="48000"/>
    <n v="1589"/>
    <n v="49589"/>
    <n v="4959"/>
    <m/>
    <s v="24641_x000a_06/08/2018"/>
    <s v="Entire / part of the year"/>
    <s v="Trading &amp; Trading Advisory Services"/>
    <x v="8"/>
    <n v="7"/>
  </r>
  <r>
    <s v="2018-19"/>
    <n v="174"/>
    <d v="2019-03-06T00:00:00"/>
    <s v="MITESH DOSHI"/>
    <x v="18"/>
    <x v="31"/>
    <x v="31"/>
    <n v="56500"/>
    <n v="1989"/>
    <n v="58489"/>
    <n v="5849"/>
    <m/>
    <s v="10207_x000a_22/03/2019"/>
    <s v="Entire / part of the year"/>
    <s v="Trading &amp; Trading Advisory Services"/>
    <x v="15"/>
    <n v="15"/>
  </r>
  <r>
    <s v="2018-19"/>
    <n v="175"/>
    <d v="2019-03-31T00:00:00"/>
    <s v="MITESH DOSHI"/>
    <x v="18"/>
    <x v="31"/>
    <x v="31"/>
    <n v="26500"/>
    <n v="936"/>
    <n v="27436"/>
    <n v="2744"/>
    <m/>
    <s v="21730_x000a_05/04/2019"/>
    <m/>
    <m/>
    <x v="2"/>
    <n v="0"/>
  </r>
  <r>
    <s v="2018-19"/>
    <n v="171"/>
    <d v="2018-12-05T00:00:00"/>
    <s v="MITESH DOSHI"/>
    <x v="18"/>
    <x v="31"/>
    <x v="31"/>
    <n v="33000"/>
    <n v="1216"/>
    <n v="34216"/>
    <n v="3422"/>
    <m/>
    <s v="10080_x000a_26/12/2018"/>
    <s v="Entire / part of the year"/>
    <s v="Trading &amp; Trading Advisory Services"/>
    <x v="12"/>
    <n v="15"/>
  </r>
  <r>
    <s v="2018-19"/>
    <n v="173"/>
    <d v="2019-02-06T00:00:00"/>
    <s v="MITESH DOSHI"/>
    <x v="18"/>
    <x v="31"/>
    <x v="31"/>
    <n v="16000"/>
    <n v="593"/>
    <n v="16593"/>
    <n v="1659"/>
    <m/>
    <s v="10680_x000a_26/02/2019"/>
    <s v="Entire / part of the year"/>
    <s v="Trading &amp; Trading Advisory Services"/>
    <x v="11"/>
    <n v="11"/>
  </r>
  <r>
    <s v="2018-19"/>
    <n v="168"/>
    <d v="2018-09-04T00:00:00"/>
    <s v="MITESH DOSHI"/>
    <x v="18"/>
    <x v="31"/>
    <x v="31"/>
    <n v="40000"/>
    <n v="1598"/>
    <n v="41598"/>
    <n v="4160"/>
    <m/>
    <s v="14221_x000a_25/09/2018"/>
    <s v="Entire / part of the year"/>
    <s v="Trading &amp; Trading Advisory Services"/>
    <x v="6"/>
    <n v="13"/>
  </r>
  <r>
    <s v="2018-19"/>
    <n v="172"/>
    <d v="2018-12-31T00:00:00"/>
    <s v="MITESH DOSHI"/>
    <x v="18"/>
    <x v="31"/>
    <x v="31"/>
    <n v="18000"/>
    <n v="747"/>
    <n v="18747"/>
    <n v="1875"/>
    <m/>
    <s v="17603_x000a_05/01/2019"/>
    <s v="Entire / part of the year"/>
    <s v="Trading &amp; Trading Advisory Services"/>
    <x v="9"/>
    <n v="13"/>
  </r>
  <r>
    <s v="2018-19"/>
    <n v="169"/>
    <d v="2018-09-30T00:00:00"/>
    <s v="MITESH DOSHI"/>
    <x v="18"/>
    <x v="31"/>
    <x v="31"/>
    <n v="70000"/>
    <n v="3194"/>
    <n v="73194"/>
    <n v="7319"/>
    <m/>
    <s v="32175_x000a_05/10/2018"/>
    <s v="Entire / part of the year"/>
    <s v="Trading &amp; Trading Advisory Services"/>
    <x v="5"/>
    <n v="6"/>
  </r>
  <r>
    <s v="2018-19"/>
    <n v="178"/>
    <d v="2018-06-30T00:00:00"/>
    <s v="MITESH DOSHI"/>
    <x v="18"/>
    <x v="32"/>
    <x v="32"/>
    <n v="39000"/>
    <n v="704"/>
    <n v="39704"/>
    <n v="3970"/>
    <m/>
    <s v="31196_x000a_06/07/2018"/>
    <s v="Entire / part of the year"/>
    <s v="Trading &amp; Trading Advisory Services"/>
    <x v="0"/>
    <n v="7"/>
  </r>
  <r>
    <s v="2018-19"/>
    <n v="182"/>
    <d v="2018-11-05T00:00:00"/>
    <s v="MITESH DOSHI"/>
    <x v="18"/>
    <x v="32"/>
    <x v="32"/>
    <n v="17500"/>
    <n v="360"/>
    <n v="17860"/>
    <n v="1786"/>
    <m/>
    <s v="10073_x000a_26/11/2018"/>
    <s v="Entire / part of the year"/>
    <s v="Trading &amp; Trading Advisory Services"/>
    <x v="7"/>
    <n v="12"/>
  </r>
  <r>
    <s v="2018-19"/>
    <n v="176"/>
    <d v="2018-05-07T00:00:00"/>
    <s v="MITESH DOSHI"/>
    <x v="18"/>
    <x v="32"/>
    <x v="32"/>
    <n v="31500"/>
    <n v="946"/>
    <n v="32446"/>
    <n v="3245"/>
    <m/>
    <s v="10074_x000a_16/05/2018"/>
    <s v="Entire / part of the year"/>
    <s v="Trading &amp; Trading Advisory Services"/>
    <x v="10"/>
    <n v="9"/>
  </r>
  <r>
    <s v="2018-19"/>
    <n v="177"/>
    <d v="2018-06-05T00:00:00"/>
    <s v="MITESH DOSHI"/>
    <x v="18"/>
    <x v="32"/>
    <x v="32"/>
    <n v="175000"/>
    <n v="5760"/>
    <n v="180760"/>
    <n v="18076"/>
    <m/>
    <s v="10399_x000a_28/06/2018"/>
    <s v="Entire / part of the year"/>
    <s v="Trading &amp; Trading Advisory Services"/>
    <x v="1"/>
    <n v="5"/>
  </r>
  <r>
    <s v="2018-19"/>
    <n v="179"/>
    <d v="2018-07-31T00:00:00"/>
    <s v="MITESH DOSHI"/>
    <x v="18"/>
    <x v="32"/>
    <x v="32"/>
    <n v="48000"/>
    <n v="1589"/>
    <n v="49589"/>
    <n v="4959"/>
    <m/>
    <s v="24641_x000a_06/08/2018"/>
    <s v="Entire / part of the year"/>
    <s v="Trading &amp; Trading Advisory Services"/>
    <x v="8"/>
    <n v="7"/>
  </r>
  <r>
    <s v="2018-19"/>
    <n v="186"/>
    <d v="2019-03-06T00:00:00"/>
    <s v="MITESH DOSHI"/>
    <x v="18"/>
    <x v="32"/>
    <x v="32"/>
    <n v="56500"/>
    <n v="1989"/>
    <n v="58489"/>
    <n v="5849"/>
    <m/>
    <s v="10207_x000a_22/03/2019"/>
    <s v="Entire / part of the year"/>
    <s v="Trading &amp; Trading Advisory Services"/>
    <x v="15"/>
    <n v="15"/>
  </r>
  <r>
    <s v="2018-19"/>
    <n v="187"/>
    <d v="2019-03-31T00:00:00"/>
    <s v="MITESH DOSHI"/>
    <x v="18"/>
    <x v="32"/>
    <x v="32"/>
    <n v="26500"/>
    <n v="936"/>
    <n v="27436"/>
    <n v="2744"/>
    <m/>
    <s v="21730_x000a_05/04/2019"/>
    <m/>
    <m/>
    <x v="2"/>
    <n v="0"/>
  </r>
  <r>
    <s v="2018-19"/>
    <n v="183"/>
    <d v="2018-12-05T00:00:00"/>
    <s v="MITESH DOSHI"/>
    <x v="18"/>
    <x v="32"/>
    <x v="32"/>
    <n v="33000"/>
    <n v="1216"/>
    <n v="34216"/>
    <n v="3422"/>
    <m/>
    <s v="10080_x000a_26/12/2018"/>
    <s v="Entire / part of the year"/>
    <s v="Trading &amp; Trading Advisory Services"/>
    <x v="12"/>
    <n v="15"/>
  </r>
  <r>
    <s v="2018-19"/>
    <n v="185"/>
    <d v="2019-02-06T00:00:00"/>
    <s v="MITESH DOSHI"/>
    <x v="18"/>
    <x v="32"/>
    <x v="32"/>
    <n v="16000"/>
    <n v="593"/>
    <n v="16593"/>
    <n v="1659"/>
    <m/>
    <s v="10680_x000a_26/02/2019"/>
    <s v="Entire / part of the year"/>
    <s v="Trading &amp; Trading Advisory Services"/>
    <x v="11"/>
    <n v="11"/>
  </r>
  <r>
    <s v="2018-19"/>
    <n v="180"/>
    <d v="2018-09-04T00:00:00"/>
    <s v="MITESH DOSHI"/>
    <x v="18"/>
    <x v="32"/>
    <x v="32"/>
    <n v="40000"/>
    <n v="1598"/>
    <n v="41598"/>
    <n v="4160"/>
    <m/>
    <s v="14221_x000a_25/09/2018"/>
    <s v="Entire / part of the year"/>
    <s v="Trading &amp; Trading Advisory Services"/>
    <x v="6"/>
    <n v="13"/>
  </r>
  <r>
    <s v="2018-19"/>
    <n v="184"/>
    <d v="2018-12-31T00:00:00"/>
    <s v="MITESH DOSHI"/>
    <x v="18"/>
    <x v="32"/>
    <x v="32"/>
    <n v="18000"/>
    <n v="747"/>
    <n v="18747"/>
    <n v="1875"/>
    <m/>
    <s v="17603_x000a_05/01/2019"/>
    <s v="Entire / part of the year"/>
    <s v="Trading &amp; Trading Advisory Services"/>
    <x v="9"/>
    <n v="13"/>
  </r>
  <r>
    <s v="2018-19"/>
    <n v="181"/>
    <d v="2018-09-30T00:00:00"/>
    <s v="MITESH DOSHI"/>
    <x v="18"/>
    <x v="32"/>
    <x v="32"/>
    <n v="70000"/>
    <n v="3194"/>
    <n v="73194"/>
    <n v="7319"/>
    <m/>
    <s v="32175_x000a_05/10/2018"/>
    <s v="Entire / part of the year"/>
    <s v="Trading &amp; Trading Advisory Services"/>
    <x v="5"/>
    <n v="6"/>
  </r>
  <r>
    <s v="2018-19"/>
    <n v="193"/>
    <d v="2018-09-30T00:00:00"/>
    <s v="MITUL MORABIA"/>
    <x v="19"/>
    <x v="33"/>
    <x v="33"/>
    <n v="35000"/>
    <n v="384"/>
    <n v="35384"/>
    <n v="3538"/>
    <m/>
    <s v="32175_x000a_05/10/2018"/>
    <s v="Entire / part of the year"/>
    <s v="Trading &amp; Trading Advisory Services"/>
    <x v="5"/>
    <n v="6"/>
  </r>
  <r>
    <s v="2018-19"/>
    <n v="194"/>
    <d v="2018-12-05T00:00:00"/>
    <s v="MITUL MORABIA"/>
    <x v="19"/>
    <x v="33"/>
    <x v="33"/>
    <n v="24000"/>
    <n v="458"/>
    <n v="24458"/>
    <n v="2446"/>
    <m/>
    <s v="10080_x000a_26/12/2018"/>
    <s v="Entire / part of the year"/>
    <s v="Trading &amp; Trading Advisory Services"/>
    <x v="12"/>
    <n v="15"/>
  </r>
  <r>
    <s v="2018-19"/>
    <n v="189"/>
    <d v="2018-06-05T00:00:00"/>
    <s v="MITUL MORABIA"/>
    <x v="19"/>
    <x v="33"/>
    <x v="33"/>
    <n v="165000"/>
    <n v="3440"/>
    <n v="168440"/>
    <n v="16844"/>
    <m/>
    <s v="10399_x000a_28/06/2018"/>
    <s v="Entire / part of the year"/>
    <s v="Trading &amp; Trading Advisory Services"/>
    <x v="1"/>
    <n v="5"/>
  </r>
  <r>
    <s v="2018-19"/>
    <n v="198"/>
    <d v="2019-03-31T00:00:00"/>
    <s v="MITUL MORABIA"/>
    <x v="19"/>
    <x v="33"/>
    <x v="33"/>
    <n v="22500"/>
    <n v="688"/>
    <n v="23188"/>
    <n v="2319"/>
    <m/>
    <s v="21730_x000a_05/04/2019"/>
    <m/>
    <m/>
    <x v="2"/>
    <n v="0"/>
  </r>
  <r>
    <s v="2018-19"/>
    <n v="191"/>
    <d v="2018-07-31T00:00:00"/>
    <s v="MITUL MORABIA"/>
    <x v="19"/>
    <x v="33"/>
    <x v="33"/>
    <n v="42500"/>
    <n v="1307"/>
    <n v="43807"/>
    <n v="4381"/>
    <m/>
    <s v="24641_x000a_06/08/2018"/>
    <s v="Entire / part of the year"/>
    <s v="Trading &amp; Trading Advisory Services"/>
    <x v="8"/>
    <n v="7"/>
  </r>
  <r>
    <s v="2018-19"/>
    <n v="195"/>
    <d v="2018-12-31T00:00:00"/>
    <s v="MITUL MORABIA"/>
    <x v="19"/>
    <x v="33"/>
    <x v="33"/>
    <n v="13500"/>
    <n v="452"/>
    <n v="13952"/>
    <n v="1395"/>
    <m/>
    <s v="17603_x000a_05/01/2019"/>
    <s v="Entire / part of the year"/>
    <s v="Trading &amp; Trading Advisory Services"/>
    <x v="9"/>
    <n v="13"/>
  </r>
  <r>
    <s v="2018-19"/>
    <n v="197"/>
    <d v="2019-03-06T00:00:00"/>
    <s v="MITUL MORABIA"/>
    <x v="19"/>
    <x v="33"/>
    <x v="33"/>
    <n v="23000"/>
    <n v="783"/>
    <n v="23783"/>
    <n v="2378"/>
    <m/>
    <s v="10207_x000a_22/03/2019"/>
    <s v="Entire / part of the year"/>
    <s v="Trading &amp; Trading Advisory Services"/>
    <x v="15"/>
    <n v="15"/>
  </r>
  <r>
    <s v="2018-19"/>
    <n v="188"/>
    <d v="2018-05-07T00:00:00"/>
    <s v="MITUL MORABIA"/>
    <x v="19"/>
    <x v="33"/>
    <x v="33"/>
    <n v="40000"/>
    <n v="1478"/>
    <n v="41478"/>
    <n v="4148"/>
    <m/>
    <s v="10074_x000a_16/05/2018"/>
    <s v="Entire / part of the year"/>
    <s v="Trading &amp; Trading Advisory Services"/>
    <x v="10"/>
    <n v="9"/>
  </r>
  <r>
    <s v="2018-19"/>
    <n v="190"/>
    <d v="2018-06-30T00:00:00"/>
    <s v="MITUL MORABIA"/>
    <x v="19"/>
    <x v="33"/>
    <x v="33"/>
    <n v="19000"/>
    <n v="742"/>
    <n v="19742"/>
    <n v="1974"/>
    <m/>
    <s v="31196_x000a_06/07/2018"/>
    <s v="Entire / part of the year"/>
    <s v="Trading &amp; Trading Advisory Services"/>
    <x v="0"/>
    <n v="7"/>
  </r>
  <r>
    <s v="2018-19"/>
    <n v="192"/>
    <d v="2018-09-04T00:00:00"/>
    <s v="MITUL MORABIA"/>
    <x v="19"/>
    <x v="33"/>
    <x v="33"/>
    <n v="65000"/>
    <n v="2561"/>
    <n v="67561"/>
    <n v="6756"/>
    <m/>
    <s v="14221_x000a_25/09/2018"/>
    <s v="Entire / part of the year"/>
    <s v="Trading &amp; Trading Advisory Services"/>
    <x v="6"/>
    <n v="13"/>
  </r>
  <r>
    <s v="2018-19"/>
    <n v="196"/>
    <d v="2019-02-06T00:00:00"/>
    <s v="MITUL MORABIA"/>
    <x v="19"/>
    <x v="33"/>
    <x v="33"/>
    <n v="18000"/>
    <n v="957"/>
    <n v="18957"/>
    <n v="1896"/>
    <m/>
    <s v="10680_x000a_26/02/2019"/>
    <s v="Entire / part of the year"/>
    <s v="Trading &amp; Trading Advisory Services"/>
    <x v="11"/>
    <n v="11"/>
  </r>
  <r>
    <s v="2018-19"/>
    <n v="200"/>
    <d v="2019-03-12T00:00:00"/>
    <s v="MITUL MORABIA"/>
    <x v="19"/>
    <x v="34"/>
    <x v="34"/>
    <n v="130000"/>
    <n v="2554"/>
    <n v="132554"/>
    <n v="13255"/>
    <m/>
    <s v="13343_x000a_27/03/2019"/>
    <m/>
    <m/>
    <x v="4"/>
    <n v="15"/>
  </r>
  <r>
    <s v="2018-19"/>
    <n v="199"/>
    <d v="2019-03-12T00:00:00"/>
    <s v="MITUL MORABIA"/>
    <x v="19"/>
    <x v="34"/>
    <x v="34"/>
    <n v="130000"/>
    <n v="2555"/>
    <n v="132555"/>
    <n v="13256"/>
    <m/>
    <s v="13343_x000a_27/03/2019"/>
    <m/>
    <m/>
    <x v="4"/>
    <n v="15"/>
  </r>
  <r>
    <s v="2018-19"/>
    <n v="201"/>
    <d v="2019-03-31T00:00:00"/>
    <s v="MITUL MORABIA"/>
    <x v="19"/>
    <x v="34"/>
    <x v="34"/>
    <n v="21500"/>
    <n v="599"/>
    <n v="22099"/>
    <n v="2210"/>
    <m/>
    <s v="21730_x000a_05/04/2019"/>
    <m/>
    <m/>
    <x v="2"/>
    <n v="0"/>
  </r>
  <r>
    <s v="2018-19"/>
    <n v="202"/>
    <d v="2019-02-06T00:00:00"/>
    <s v="NIKUNJKUMAR MAHENDRAKUMAR MEHTA"/>
    <x v="20"/>
    <x v="35"/>
    <x v="35"/>
    <n v="491"/>
    <n v="0"/>
    <n v="491"/>
    <n v="49"/>
    <m/>
    <s v="10680_x000a_26/02/2019"/>
    <s v="Entire / part of the year"/>
    <s v="Trading &amp; Trading Advisory Services"/>
    <x v="11"/>
    <n v="11"/>
  </r>
  <r>
    <s v="2018-19"/>
    <n v="203"/>
    <d v="2019-03-06T00:00:00"/>
    <s v="NIKUNJKUMAR MAHENDRAKUMAR MEHTA"/>
    <x v="20"/>
    <x v="35"/>
    <x v="35"/>
    <n v="18000"/>
    <n v="496"/>
    <n v="18496"/>
    <n v="1850"/>
    <m/>
    <s v="10207_x000a_22/03/2019"/>
    <s v="Entire / part of the year"/>
    <s v="Trading &amp; Trading Advisory Services"/>
    <x v="15"/>
    <n v="15"/>
  </r>
  <r>
    <s v="2018-19"/>
    <n v="213"/>
    <d v="2018-06-30T00:00:00"/>
    <s v="PARESH KANTILAL MEHTA"/>
    <x v="21"/>
    <x v="36"/>
    <x v="36"/>
    <n v="3700"/>
    <n v="142"/>
    <n v="3842"/>
    <n v="384"/>
    <m/>
    <s v="31196_x000a_06/07/2018"/>
    <s v="Entire / part of the year"/>
    <s v="Trading &amp; Trading Advisory Services"/>
    <x v="0"/>
    <n v="7"/>
  </r>
  <r>
    <s v="2018-19"/>
    <n v="212"/>
    <d v="2018-06-05T00:00:00"/>
    <s v="PARESH KANTILAL MEHTA"/>
    <x v="21"/>
    <x v="36"/>
    <x v="36"/>
    <n v="3300"/>
    <n v="127"/>
    <n v="3427"/>
    <n v="343"/>
    <m/>
    <s v="10399_x000a_28/06/2018"/>
    <s v="Entire / part of the year"/>
    <s v="Trading &amp; Trading Advisory Services"/>
    <x v="1"/>
    <n v="5"/>
  </r>
  <r>
    <s v="2018-19"/>
    <n v="211"/>
    <d v="2018-05-07T00:00:00"/>
    <s v="PARESH KANTILAL MEHTA"/>
    <x v="21"/>
    <x v="36"/>
    <x v="36"/>
    <n v="110000"/>
    <n v="4707"/>
    <n v="114707"/>
    <n v="11471"/>
    <m/>
    <s v="10074_x000a_16/05/2018"/>
    <s v="Entire / part of the year"/>
    <s v="Trading &amp; Trading Advisory Services"/>
    <x v="10"/>
    <n v="9"/>
  </r>
  <r>
    <s v="2018-19"/>
    <n v="214"/>
    <d v="2019-03-07T00:00:00"/>
    <s v="PARESH KANTILAL MEHTA"/>
    <x v="21"/>
    <x v="36"/>
    <x v="36"/>
    <n v="145000"/>
    <n v="6212"/>
    <n v="151212"/>
    <n v="15121"/>
    <m/>
    <s v="13343_x000a_27/03/2019"/>
    <m/>
    <m/>
    <x v="13"/>
    <n v="7"/>
  </r>
  <r>
    <s v="2018-19"/>
    <n v="205"/>
    <d v="2018-06-05T00:00:00"/>
    <s v="PARESH KANTILAL MEHTA"/>
    <x v="21"/>
    <x v="37"/>
    <x v="37"/>
    <n v="5000"/>
    <n v="139"/>
    <n v="5139"/>
    <n v="514"/>
    <m/>
    <s v="10399_x000a_28/06/2018"/>
    <s v="Entire / part of the year"/>
    <s v="Trading &amp; Trading Advisory Services"/>
    <x v="1"/>
    <n v="5"/>
  </r>
  <r>
    <s v="2018-19"/>
    <n v="210"/>
    <d v="2019-03-06T00:00:00"/>
    <s v="PARESH KANTILAL MEHTA"/>
    <x v="21"/>
    <x v="37"/>
    <x v="37"/>
    <n v="220000"/>
    <n v="7731"/>
    <n v="227731"/>
    <n v="22773"/>
    <m/>
    <s v="10207_x000a_22/03/2019"/>
    <s v="Entire / part of the year"/>
    <s v="Trading &amp; Trading Advisory Services"/>
    <x v="15"/>
    <n v="15"/>
  </r>
  <r>
    <s v="2018-19"/>
    <n v="207"/>
    <d v="2018-12-05T00:00:00"/>
    <s v="PARESH KANTILAL MEHTA"/>
    <x v="21"/>
    <x v="37"/>
    <x v="37"/>
    <n v="6250"/>
    <n v="249"/>
    <n v="6499"/>
    <n v="650"/>
    <m/>
    <s v="10080_x000a_26/12/2018"/>
    <s v="Entire / part of the year"/>
    <s v="Trading &amp; Trading Advisory Services"/>
    <x v="12"/>
    <n v="15"/>
  </r>
  <r>
    <s v="2018-19"/>
    <n v="204"/>
    <d v="2018-05-07T00:00:00"/>
    <s v="PARESH KANTILAL MEHTA"/>
    <x v="21"/>
    <x v="37"/>
    <x v="37"/>
    <n v="165000"/>
    <n v="7060"/>
    <n v="172060"/>
    <n v="17206"/>
    <m/>
    <s v="10074_x000a_16/05/2018"/>
    <s v="Entire / part of the year"/>
    <s v="Trading &amp; Trading Advisory Services"/>
    <x v="10"/>
    <n v="9"/>
  </r>
  <r>
    <s v="2018-19"/>
    <n v="208"/>
    <d v="2018-12-31T00:00:00"/>
    <s v="PARESH KANTILAL MEHTA"/>
    <x v="21"/>
    <x v="37"/>
    <x v="37"/>
    <n v="6250"/>
    <n v="286"/>
    <n v="6536"/>
    <n v="654"/>
    <m/>
    <s v="17603_x000a_05/01/2019"/>
    <s v="Entire / part of the year"/>
    <s v="Trading &amp; Trading Advisory Services"/>
    <x v="9"/>
    <n v="13"/>
  </r>
  <r>
    <s v="2018-19"/>
    <n v="206"/>
    <d v="2018-06-30T00:00:00"/>
    <s v="PARESH KANTILAL MEHTA"/>
    <x v="21"/>
    <x v="37"/>
    <x v="37"/>
    <n v="5500"/>
    <n v="263"/>
    <n v="5763"/>
    <n v="576"/>
    <m/>
    <s v="31196_x000a_06/07/2018"/>
    <s v="Entire / part of the year"/>
    <s v="Trading &amp; Trading Advisory Services"/>
    <x v="0"/>
    <n v="7"/>
  </r>
  <r>
    <s v="2018-19"/>
    <n v="209"/>
    <d v="2019-02-06T00:00:00"/>
    <s v="PARESH KANTILAL MEHTA"/>
    <x v="21"/>
    <x v="37"/>
    <x v="37"/>
    <n v="14000"/>
    <n v="722"/>
    <n v="14722"/>
    <n v="1472"/>
    <m/>
    <s v="10680_x000a_26/02/2019"/>
    <s v="Entire / part of the year"/>
    <s v="Trading &amp; Trading Advisory Services"/>
    <x v="11"/>
    <n v="11"/>
  </r>
  <r>
    <s v="2018-19"/>
    <n v="218"/>
    <d v="2019-03-07T00:00:00"/>
    <s v="PARESH KANTILAL MEHTA"/>
    <x v="21"/>
    <x v="38"/>
    <x v="38"/>
    <n v="200000"/>
    <n v="3973"/>
    <n v="203973"/>
    <n v="20397"/>
    <m/>
    <s v="13343_x000a_27/03/2019"/>
    <m/>
    <m/>
    <x v="13"/>
    <n v="7"/>
  </r>
  <r>
    <s v="2018-19"/>
    <n v="216"/>
    <d v="2018-06-05T00:00:00"/>
    <s v="PARESH KANTILAL MEHTA"/>
    <x v="21"/>
    <x v="38"/>
    <x v="38"/>
    <n v="5000"/>
    <n v="139"/>
    <n v="5139"/>
    <n v="514"/>
    <m/>
    <s v="10399_x000a_28/06/2018"/>
    <s v="Entire / part of the year"/>
    <s v="Trading &amp; Trading Advisory Services"/>
    <x v="1"/>
    <n v="5"/>
  </r>
  <r>
    <s v="2018-19"/>
    <n v="215"/>
    <d v="2018-05-07T00:00:00"/>
    <s v="PARESH KANTILAL MEHTA"/>
    <x v="21"/>
    <x v="38"/>
    <x v="38"/>
    <n v="165000"/>
    <n v="7060"/>
    <n v="172060"/>
    <n v="17206"/>
    <m/>
    <s v="10074_x000a_16/05/2018"/>
    <s v="Entire / part of the year"/>
    <s v="Trading &amp; Trading Advisory Services"/>
    <x v="10"/>
    <n v="9"/>
  </r>
  <r>
    <s v="2018-19"/>
    <n v="217"/>
    <d v="2018-06-30T00:00:00"/>
    <s v="PARESH KANTILAL MEHTA"/>
    <x v="21"/>
    <x v="38"/>
    <x v="38"/>
    <n v="5500"/>
    <n v="263"/>
    <n v="5763"/>
    <n v="576"/>
    <m/>
    <s v="31196_x000a_06/07/2018"/>
    <s v="Entire / part of the year"/>
    <s v="Trading &amp; Trading Advisory Services"/>
    <x v="0"/>
    <n v="7"/>
  </r>
  <r>
    <s v="2018-19"/>
    <n v="224"/>
    <d v="2018-11-05T00:00:00"/>
    <s v="PIYUSH DAHYALAL SHETH"/>
    <x v="22"/>
    <x v="39"/>
    <x v="39"/>
    <n v="70000"/>
    <n v="679"/>
    <n v="70679"/>
    <n v="7068"/>
    <m/>
    <s v="10073_x000a_26/11/2018"/>
    <s v="Entire / part of the year"/>
    <s v="Trading &amp; Trading Advisory Services"/>
    <x v="7"/>
    <n v="12"/>
  </r>
  <r>
    <s v="2018-19"/>
    <n v="219"/>
    <d v="2018-05-07T00:00:00"/>
    <s v="PIYUSH DAHYALAL SHETH"/>
    <x v="22"/>
    <x v="39"/>
    <x v="39"/>
    <n v="70000"/>
    <n v="832"/>
    <n v="70832"/>
    <n v="7083"/>
    <m/>
    <s v="10074_x000a_16/05/2018"/>
    <s v="Entire / part of the year"/>
    <s v="Trading &amp; Trading Advisory Services"/>
    <x v="10"/>
    <n v="9"/>
  </r>
  <r>
    <s v="2018-19"/>
    <n v="227"/>
    <d v="2019-03-06T00:00:00"/>
    <s v="PIYUSH DAHYALAL SHETH"/>
    <x v="22"/>
    <x v="39"/>
    <x v="39"/>
    <n v="85000"/>
    <n v="1557"/>
    <n v="86557"/>
    <n v="8656"/>
    <m/>
    <s v="10207_x000a_22/03/2019"/>
    <s v="Entire / part of the year"/>
    <s v="Trading &amp; Trading Advisory Services"/>
    <x v="15"/>
    <n v="15"/>
  </r>
  <r>
    <s v="2018-19"/>
    <n v="226"/>
    <d v="2018-12-31T00:00:00"/>
    <s v="PIYUSH DAHYALAL SHETH"/>
    <x v="22"/>
    <x v="39"/>
    <x v="39"/>
    <n v="35000"/>
    <n v="900"/>
    <n v="35900"/>
    <n v="3590"/>
    <m/>
    <s v="17603_x000a_05/01/2019"/>
    <s v="Entire / part of the year"/>
    <s v="Trading &amp; Trading Advisory Services"/>
    <x v="9"/>
    <n v="13"/>
  </r>
  <r>
    <s v="2018-19"/>
    <n v="222"/>
    <d v="2018-09-04T00:00:00"/>
    <s v="PIYUSH DAHYALAL SHETH"/>
    <x v="22"/>
    <x v="39"/>
    <x v="39"/>
    <n v="53000"/>
    <n v="1491"/>
    <n v="54491"/>
    <n v="5449"/>
    <m/>
    <s v="14221_x000a_25/09/2018"/>
    <s v="Entire / part of the year"/>
    <s v="Trading &amp; Trading Advisory Services"/>
    <x v="6"/>
    <n v="13"/>
  </r>
  <r>
    <s v="2018-19"/>
    <n v="221"/>
    <d v="2018-07-31T00:00:00"/>
    <s v="PIYUSH DAHYALAL SHETH"/>
    <x v="22"/>
    <x v="39"/>
    <x v="39"/>
    <n v="13600"/>
    <n v="392"/>
    <n v="13992"/>
    <n v="1399"/>
    <m/>
    <s v="24641_x000a_06/08/2018"/>
    <s v="Entire / part of the year"/>
    <s v="Trading &amp; Trading Advisory Services"/>
    <x v="8"/>
    <n v="7"/>
  </r>
  <r>
    <s v="2018-19"/>
    <n v="228"/>
    <d v="2019-03-31T00:00:00"/>
    <s v="PIYUSH DAHYALAL SHETH"/>
    <x v="22"/>
    <x v="39"/>
    <x v="39"/>
    <n v="7500"/>
    <n v="231"/>
    <n v="7731"/>
    <n v="773"/>
    <m/>
    <s v="21730_x000a_05/04/2019"/>
    <m/>
    <m/>
    <x v="2"/>
    <n v="0"/>
  </r>
  <r>
    <s v="2018-19"/>
    <n v="223"/>
    <d v="2018-09-30T00:00:00"/>
    <s v="PIYUSH DAHYALAL SHETH"/>
    <x v="22"/>
    <x v="39"/>
    <x v="39"/>
    <n v="80000"/>
    <n v="2517"/>
    <n v="82517"/>
    <n v="8252"/>
    <m/>
    <s v="32175_x000a_05/10/2018"/>
    <s v="Entire / part of the year"/>
    <s v="Trading &amp; Trading Advisory Services"/>
    <x v="5"/>
    <n v="6"/>
  </r>
  <r>
    <s v="2018-19"/>
    <n v="220"/>
    <d v="2018-06-05T00:00:00"/>
    <s v="PIYUSH DAHYALAL SHETH"/>
    <x v="22"/>
    <x v="39"/>
    <x v="39"/>
    <n v="205000"/>
    <n v="6980"/>
    <n v="211980"/>
    <n v="21198"/>
    <m/>
    <s v="10399_x000a_28/06/2018"/>
    <s v="Entire / part of the year"/>
    <s v="Trading &amp; Trading Advisory Services"/>
    <x v="1"/>
    <n v="5"/>
  </r>
  <r>
    <s v="2018-19"/>
    <n v="225"/>
    <d v="2018-12-05T00:00:00"/>
    <s v="PIYUSH DAHYALAL SHETH"/>
    <x v="22"/>
    <x v="39"/>
    <x v="39"/>
    <n v="48000"/>
    <n v="1792"/>
    <n v="49792"/>
    <n v="4979"/>
    <m/>
    <s v="10080_x000a_26/12/2018"/>
    <s v="Entire / part of the year"/>
    <s v="Trading &amp; Trading Advisory Services"/>
    <x v="12"/>
    <n v="15"/>
  </r>
  <r>
    <s v="2018-19"/>
    <n v="234"/>
    <d v="2018-11-05T00:00:00"/>
    <s v="PIYUSH DAHYALAL SHETH"/>
    <x v="22"/>
    <x v="40"/>
    <x v="40"/>
    <n v="70000"/>
    <n v="679"/>
    <n v="70679"/>
    <n v="7068"/>
    <m/>
    <s v="10073_x000a_26/11/2018"/>
    <s v="Entire / part of the year"/>
    <s v="Trading &amp; Trading Advisory Services"/>
    <x v="7"/>
    <n v="12"/>
  </r>
  <r>
    <s v="2018-19"/>
    <n v="229"/>
    <d v="2018-05-07T00:00:00"/>
    <s v="PIYUSH DAHYALAL SHETH"/>
    <x v="22"/>
    <x v="40"/>
    <x v="40"/>
    <n v="70000"/>
    <n v="832"/>
    <n v="70832"/>
    <n v="7083"/>
    <m/>
    <s v="10074_x000a_16/05/2018"/>
    <s v="Entire / part of the year"/>
    <s v="Trading &amp; Trading Advisory Services"/>
    <x v="10"/>
    <n v="9"/>
  </r>
  <r>
    <s v="2018-19"/>
    <n v="237"/>
    <d v="2019-03-06T00:00:00"/>
    <s v="PIYUSH DAHYALAL SHETH"/>
    <x v="22"/>
    <x v="40"/>
    <x v="40"/>
    <n v="85000"/>
    <n v="1557"/>
    <n v="86557"/>
    <n v="8656"/>
    <m/>
    <s v="10207_x000a_22/03/2019"/>
    <s v="Entire / part of the year"/>
    <s v="Trading &amp; Trading Advisory Services"/>
    <x v="15"/>
    <n v="15"/>
  </r>
  <r>
    <s v="2018-19"/>
    <n v="236"/>
    <d v="2018-12-31T00:00:00"/>
    <s v="PIYUSH DAHYALAL SHETH"/>
    <x v="22"/>
    <x v="40"/>
    <x v="40"/>
    <n v="35000"/>
    <n v="900"/>
    <n v="35900"/>
    <n v="3590"/>
    <m/>
    <s v="17603_x000a_05/01/2019"/>
    <s v="Entire / part of the year"/>
    <s v="Trading &amp; Trading Advisory Services"/>
    <x v="9"/>
    <n v="13"/>
  </r>
  <r>
    <s v="2018-19"/>
    <n v="232"/>
    <d v="2018-09-04T00:00:00"/>
    <s v="PIYUSH DAHYALAL SHETH"/>
    <x v="22"/>
    <x v="40"/>
    <x v="40"/>
    <n v="53000"/>
    <n v="1491"/>
    <n v="54491"/>
    <n v="5449"/>
    <m/>
    <s v="14221_x000a_25/09/2018"/>
    <s v="Entire / part of the year"/>
    <s v="Trading &amp; Trading Advisory Services"/>
    <x v="6"/>
    <n v="13"/>
  </r>
  <r>
    <s v="2018-19"/>
    <n v="231"/>
    <d v="2018-07-31T00:00:00"/>
    <s v="PIYUSH DAHYALAL SHETH"/>
    <x v="22"/>
    <x v="40"/>
    <x v="40"/>
    <n v="13600"/>
    <n v="392"/>
    <n v="13992"/>
    <n v="1399"/>
    <m/>
    <s v="24641_x000a_06/08/2018"/>
    <s v="Entire / part of the year"/>
    <s v="Trading &amp; Trading Advisory Services"/>
    <x v="8"/>
    <n v="7"/>
  </r>
  <r>
    <s v="2018-19"/>
    <n v="238"/>
    <d v="2019-03-31T00:00:00"/>
    <s v="PIYUSH DAHYALAL SHETH"/>
    <x v="22"/>
    <x v="40"/>
    <x v="40"/>
    <n v="7500"/>
    <n v="231"/>
    <n v="7731"/>
    <n v="773"/>
    <m/>
    <s v="21730_x000a_05/04/2019"/>
    <m/>
    <m/>
    <x v="2"/>
    <n v="0"/>
  </r>
  <r>
    <s v="2018-19"/>
    <n v="233"/>
    <d v="2018-09-30T00:00:00"/>
    <s v="PIYUSH DAHYALAL SHETH"/>
    <x v="22"/>
    <x v="40"/>
    <x v="40"/>
    <n v="80000"/>
    <n v="2517"/>
    <n v="82517"/>
    <n v="8252"/>
    <m/>
    <s v="32175_x000a_05/10/2018"/>
    <s v="Entire / part of the year"/>
    <s v="Trading &amp; Trading Advisory Services"/>
    <x v="5"/>
    <n v="6"/>
  </r>
  <r>
    <s v="2018-19"/>
    <n v="230"/>
    <d v="2018-06-05T00:00:00"/>
    <s v="PIYUSH DAHYALAL SHETH"/>
    <x v="22"/>
    <x v="40"/>
    <x v="40"/>
    <n v="205000"/>
    <n v="6980"/>
    <n v="211980"/>
    <n v="21198"/>
    <m/>
    <s v="10399_x000a_28/06/2018"/>
    <s v="Entire / part of the year"/>
    <s v="Trading &amp; Trading Advisory Services"/>
    <x v="1"/>
    <n v="5"/>
  </r>
  <r>
    <s v="2018-19"/>
    <n v="235"/>
    <d v="2018-12-05T00:00:00"/>
    <s v="PIYUSH DAHYALAL SHETH"/>
    <x v="22"/>
    <x v="40"/>
    <x v="40"/>
    <n v="48000"/>
    <n v="1792"/>
    <n v="49792"/>
    <n v="4979"/>
    <m/>
    <s v="10080_x000a_26/12/2018"/>
    <s v="Entire / part of the year"/>
    <s v="Trading &amp; Trading Advisory Services"/>
    <x v="12"/>
    <n v="15"/>
  </r>
  <r>
    <s v="2018-19"/>
    <n v="240"/>
    <d v="2018-09-30T00:00:00"/>
    <s v="PRITESH PRABHULAL VORA"/>
    <x v="23"/>
    <x v="41"/>
    <x v="41"/>
    <n v="851"/>
    <n v="0"/>
    <n v="851"/>
    <n v="85"/>
    <m/>
    <s v="32175_x000a_05/10/2018"/>
    <s v="Entire / part of the year"/>
    <s v="Trading &amp; Trading Advisory Services"/>
    <x v="5"/>
    <n v="6"/>
  </r>
  <r>
    <s v="2018-19"/>
    <n v="241"/>
    <d v="2018-12-05T00:00:00"/>
    <s v="PRITESH PRABHULAL VORA"/>
    <x v="23"/>
    <x v="41"/>
    <x v="41"/>
    <n v="91"/>
    <n v="0"/>
    <n v="91"/>
    <n v="9"/>
    <m/>
    <s v="10080_x000a_26/12/2018"/>
    <s v="Entire / part of the year"/>
    <s v="Trading &amp; Trading Advisory Services"/>
    <x v="12"/>
    <n v="15"/>
  </r>
  <r>
    <s v="2018-19"/>
    <n v="239"/>
    <d v="2018-05-07T00:00:00"/>
    <s v="PRITESH PRABHULAL VORA"/>
    <x v="23"/>
    <x v="41"/>
    <x v="41"/>
    <n v="2400"/>
    <n v="100"/>
    <n v="2500"/>
    <n v="250"/>
    <m/>
    <s v="10074_x000a_16/05/2018"/>
    <s v="Entire / part of the year"/>
    <s v="Trading &amp; Trading Advisory Services"/>
    <x v="10"/>
    <n v="9"/>
  </r>
  <r>
    <s v="2018-19"/>
    <n v="245"/>
    <d v="2018-09-30T00:00:00"/>
    <s v="PRIYANK VADILAL MEHTA"/>
    <x v="24"/>
    <x v="42"/>
    <x v="42"/>
    <n v="588"/>
    <n v="0"/>
    <n v="588"/>
    <n v="59"/>
    <m/>
    <s v="32175_x000a_05/10/2018"/>
    <s v="Entire / part of the year"/>
    <s v="Trading &amp; Trading Advisory Services"/>
    <x v="5"/>
    <n v="6"/>
  </r>
  <r>
    <s v="2018-19"/>
    <n v="244"/>
    <d v="2018-09-04T00:00:00"/>
    <s v="PRIYANK VADILAL MEHTA"/>
    <x v="24"/>
    <x v="42"/>
    <x v="42"/>
    <n v="35000"/>
    <n v="521"/>
    <n v="35521"/>
    <n v="3552"/>
    <m/>
    <s v="14221_x000a_25/09/2018"/>
    <s v="Entire / part of the year"/>
    <s v="Trading &amp; Trading Advisory Services"/>
    <x v="6"/>
    <n v="13"/>
  </r>
  <r>
    <s v="2018-19"/>
    <n v="242"/>
    <d v="2018-06-05T00:00:00"/>
    <s v="PRIYANK VADILAL MEHTA"/>
    <x v="24"/>
    <x v="42"/>
    <x v="42"/>
    <n v="70000"/>
    <n v="1753"/>
    <n v="71753"/>
    <n v="7175"/>
    <m/>
    <s v="10399_x000a_28/06/2018"/>
    <s v="Entire / part of the year"/>
    <s v="Trading &amp; Trading Advisory Services"/>
    <x v="1"/>
    <n v="5"/>
  </r>
  <r>
    <s v="2018-19"/>
    <n v="248"/>
    <d v="2019-03-31T00:00:00"/>
    <s v="PRIYANK VADILAL MEHTA"/>
    <x v="24"/>
    <x v="42"/>
    <x v="42"/>
    <n v="4500"/>
    <n v="160"/>
    <n v="4660"/>
    <n v="466"/>
    <m/>
    <s v="21730_x000a_05/04/2019"/>
    <m/>
    <m/>
    <x v="2"/>
    <n v="0"/>
  </r>
  <r>
    <s v="2018-19"/>
    <n v="247"/>
    <d v="2019-03-06T00:00:00"/>
    <s v="PRIYANK VADILAL MEHTA"/>
    <x v="24"/>
    <x v="42"/>
    <x v="42"/>
    <n v="90000"/>
    <n v="3359"/>
    <n v="93359"/>
    <n v="9336"/>
    <m/>
    <s v="10207_x000a_22/03/2019"/>
    <s v="Entire / part of the year"/>
    <s v="Trading &amp; Trading Advisory Services"/>
    <x v="15"/>
    <n v="15"/>
  </r>
  <r>
    <s v="2018-19"/>
    <n v="243"/>
    <d v="2018-07-12T00:00:00"/>
    <s v="PRIYANK VADILAL MEHTA"/>
    <x v="24"/>
    <x v="42"/>
    <x v="42"/>
    <n v="210000"/>
    <n v="8993"/>
    <n v="218993"/>
    <n v="21899"/>
    <m/>
    <s v="10695_x000a_30/07/2018"/>
    <s v="Entire / part of the year"/>
    <s v="Trading &amp; Trading Advisory Services"/>
    <x v="16"/>
    <n v="5"/>
  </r>
  <r>
    <s v="2018-19"/>
    <n v="246"/>
    <d v="2019-02-06T00:00:00"/>
    <s v="PRIYANK VADILAL MEHTA"/>
    <x v="24"/>
    <x v="42"/>
    <x v="42"/>
    <n v="14000"/>
    <n v="612"/>
    <n v="14612"/>
    <n v="1461"/>
    <m/>
    <s v="10680_x000a_26/02/2019"/>
    <s v="Entire / part of the year"/>
    <s v="Trading &amp; Trading Advisory Services"/>
    <x v="11"/>
    <n v="11"/>
  </r>
  <r>
    <s v="2018-19"/>
    <n v="252"/>
    <d v="2018-09-30T00:00:00"/>
    <s v="PRIYANK VADILAL MEHTA"/>
    <x v="24"/>
    <x v="43"/>
    <x v="43"/>
    <n v="588"/>
    <n v="0"/>
    <n v="588"/>
    <n v="59"/>
    <m/>
    <s v="32175_x000a_05/10/2018"/>
    <s v="Entire / part of the year"/>
    <s v="Trading &amp; Trading Advisory Services"/>
    <x v="5"/>
    <n v="6"/>
  </r>
  <r>
    <s v="2018-19"/>
    <n v="253"/>
    <d v="2018-09-30T00:00:00"/>
    <s v="PRIYANK VADILAL MEHTA"/>
    <x v="24"/>
    <x v="43"/>
    <x v="43"/>
    <n v="13000"/>
    <n v="6"/>
    <n v="13006"/>
    <n v="1301"/>
    <m/>
    <s v="32180_x000a_05/10/2018"/>
    <s v="Entire / part of the year"/>
    <s v="Trading &amp; Trading Advisory Services"/>
    <x v="5"/>
    <n v="6"/>
  </r>
  <r>
    <s v="2018-19"/>
    <n v="251"/>
    <d v="2018-09-04T00:00:00"/>
    <s v="PRIYANK VADILAL MEHTA"/>
    <x v="24"/>
    <x v="43"/>
    <x v="43"/>
    <n v="35000"/>
    <n v="521"/>
    <n v="35521"/>
    <n v="3552"/>
    <m/>
    <s v="14221_x000a_25/09/2018"/>
    <s v="Entire / part of the year"/>
    <s v="Trading &amp; Trading Advisory Services"/>
    <x v="6"/>
    <n v="13"/>
  </r>
  <r>
    <s v="2018-19"/>
    <n v="249"/>
    <d v="2018-06-05T00:00:00"/>
    <s v="PRIYANK VADILAL MEHTA"/>
    <x v="24"/>
    <x v="43"/>
    <x v="43"/>
    <n v="70000"/>
    <n v="1753"/>
    <n v="71753"/>
    <n v="7175"/>
    <m/>
    <s v="10399_x000a_28/06/2018"/>
    <s v="Entire / part of the year"/>
    <s v="Trading &amp; Trading Advisory Services"/>
    <x v="1"/>
    <n v="5"/>
  </r>
  <r>
    <s v="2018-19"/>
    <n v="254"/>
    <d v="2019-02-06T00:00:00"/>
    <s v="PRIYANK VADILAL MEHTA"/>
    <x v="24"/>
    <x v="43"/>
    <x v="43"/>
    <n v="33000"/>
    <n v="1096"/>
    <n v="34096"/>
    <n v="3410"/>
    <m/>
    <s v="10680_x000a_26/02/2019"/>
    <s v="Entire / part of the year"/>
    <s v="Trading &amp; Trading Advisory Services"/>
    <x v="11"/>
    <n v="11"/>
  </r>
  <r>
    <s v="2018-19"/>
    <n v="256"/>
    <d v="2019-03-31T00:00:00"/>
    <s v="PRIYANK VADILAL MEHTA"/>
    <x v="24"/>
    <x v="43"/>
    <x v="43"/>
    <n v="10500"/>
    <n v="372"/>
    <n v="10872"/>
    <n v="1087"/>
    <m/>
    <s v="21730_x000a_05/04/2019"/>
    <m/>
    <m/>
    <x v="2"/>
    <n v="0"/>
  </r>
  <r>
    <s v="2018-19"/>
    <n v="255"/>
    <d v="2019-03-06T00:00:00"/>
    <s v="PRIYANK VADILAL MEHTA"/>
    <x v="24"/>
    <x v="43"/>
    <x v="43"/>
    <n v="210000"/>
    <n v="7837"/>
    <n v="217837"/>
    <n v="21784"/>
    <m/>
    <s v="10207_x000a_22/03/2019"/>
    <s v="Entire / part of the year"/>
    <s v="Trading &amp; Trading Advisory Services"/>
    <x v="15"/>
    <n v="15"/>
  </r>
  <r>
    <s v="2018-19"/>
    <n v="250"/>
    <d v="2018-07-12T00:00:00"/>
    <s v="PRIYANK VADILAL MEHTA"/>
    <x v="24"/>
    <x v="43"/>
    <x v="43"/>
    <n v="210000"/>
    <n v="8993"/>
    <n v="218993"/>
    <n v="21899"/>
    <m/>
    <s v="10695_x000a_30/07/2018"/>
    <s v="Entire / part of the year"/>
    <s v="Trading &amp; Trading Advisory Services"/>
    <x v="16"/>
    <n v="5"/>
  </r>
  <r>
    <s v="2018-19"/>
    <n v="260"/>
    <d v="2018-09-30T00:00:00"/>
    <s v="PRIYANK VADILAL MEHTA"/>
    <x v="24"/>
    <x v="44"/>
    <x v="44"/>
    <n v="62"/>
    <n v="0"/>
    <n v="62"/>
    <n v="6"/>
    <m/>
    <s v="32175_x000a_05/10/2018"/>
    <s v="Entire / part of the year"/>
    <s v="Trading &amp; Trading Advisory Services"/>
    <x v="5"/>
    <n v="6"/>
  </r>
  <r>
    <s v="2018-19"/>
    <n v="257"/>
    <d v="2018-06-05T00:00:00"/>
    <s v="PRIYANK VADILAL MEHTA"/>
    <x v="24"/>
    <x v="44"/>
    <x v="44"/>
    <n v="70000"/>
    <n v="1753"/>
    <n v="71753"/>
    <n v="7175"/>
    <m/>
    <s v="10399_x000a_28/06/2018"/>
    <s v="Entire / part of the year"/>
    <s v="Trading &amp; Trading Advisory Services"/>
    <x v="1"/>
    <n v="5"/>
  </r>
  <r>
    <s v="2018-19"/>
    <n v="259"/>
    <d v="2018-09-04T00:00:00"/>
    <s v="PRIYANK VADILAL MEHTA"/>
    <x v="24"/>
    <x v="44"/>
    <x v="44"/>
    <n v="3600"/>
    <n v="139"/>
    <n v="3739"/>
    <n v="374"/>
    <m/>
    <s v="14221_x000a_25/09/2018"/>
    <s v="Entire / part of the year"/>
    <s v="Trading &amp; Trading Advisory Services"/>
    <x v="6"/>
    <n v="13"/>
  </r>
  <r>
    <s v="2018-19"/>
    <n v="258"/>
    <d v="2018-07-12T00:00:00"/>
    <s v="PRIYANK VADILAL MEHTA"/>
    <x v="24"/>
    <x v="44"/>
    <x v="44"/>
    <n v="210000"/>
    <n v="8993"/>
    <n v="218993"/>
    <n v="21899"/>
    <m/>
    <s v="10695_x000a_30/07/2018"/>
    <s v="Entire / part of the year"/>
    <s v="Trading &amp; Trading Advisory Services"/>
    <x v="16"/>
    <n v="5"/>
  </r>
  <r>
    <s v="2018-19"/>
    <n v="268"/>
    <d v="2018-09-04T00:00:00"/>
    <s v="RAJESH SANGHVI"/>
    <x v="25"/>
    <x v="45"/>
    <x v="45"/>
    <n v="60000"/>
    <n v="180"/>
    <n v="60180"/>
    <n v="6018"/>
    <m/>
    <s v="14221_x000a_25/09/2018"/>
    <s v="Entire / part of the year"/>
    <s v="Trading &amp; Trading Advisory Services"/>
    <x v="6"/>
    <n v="13"/>
  </r>
  <r>
    <s v="2018-19"/>
    <n v="265"/>
    <d v="2018-06-30T00:00:00"/>
    <s v="RAJESH SANGHVI"/>
    <x v="25"/>
    <x v="45"/>
    <x v="45"/>
    <n v="18000"/>
    <n v="87"/>
    <n v="18087"/>
    <n v="1809"/>
    <m/>
    <s v="31196_x000a_06/07/2018"/>
    <s v="Entire / part of the year"/>
    <s v="Trading &amp; Trading Advisory Services"/>
    <x v="0"/>
    <n v="7"/>
  </r>
  <r>
    <s v="2018-19"/>
    <n v="267"/>
    <d v="2018-07-31T00:00:00"/>
    <s v="RAJESH SANGHVI"/>
    <x v="25"/>
    <x v="45"/>
    <x v="45"/>
    <n v="11500"/>
    <n v="162"/>
    <n v="11662"/>
    <n v="1166"/>
    <m/>
    <s v="24641_x000a_06/08/2018"/>
    <s v="Entire / part of the year"/>
    <s v="Trading &amp; Trading Advisory Services"/>
    <x v="8"/>
    <n v="7"/>
  </r>
  <r>
    <s v="2018-19"/>
    <n v="270"/>
    <d v="2018-09-30T00:00:00"/>
    <s v="RAJESH SANGHVI"/>
    <x v="25"/>
    <x v="45"/>
    <x v="45"/>
    <n v="135000"/>
    <n v="3616"/>
    <n v="138616"/>
    <n v="13862"/>
    <m/>
    <s v="32175_x000a_05/10/2018"/>
    <s v="Entire / part of the year"/>
    <s v="Trading &amp; Trading Advisory Services"/>
    <x v="5"/>
    <n v="6"/>
  </r>
  <r>
    <s v="2018-19"/>
    <n v="280"/>
    <d v="2019-03-31T00:00:00"/>
    <s v="RAJESH SANGHVI"/>
    <x v="25"/>
    <x v="45"/>
    <x v="45"/>
    <n v="14500"/>
    <n v="424"/>
    <n v="14924"/>
    <n v="1492"/>
    <m/>
    <s v="21730_x000a_05/04/2019"/>
    <m/>
    <m/>
    <x v="2"/>
    <n v="0"/>
  </r>
  <r>
    <s v="2018-19"/>
    <n v="279"/>
    <d v="2019-03-06T00:00:00"/>
    <s v="RAJESH SANGHVI"/>
    <x v="25"/>
    <x v="45"/>
    <x v="45"/>
    <n v="25000"/>
    <n v="778"/>
    <n v="25778"/>
    <n v="2578"/>
    <m/>
    <s v="10207_x000a_22/03/2019"/>
    <s v="Entire / part of the year"/>
    <s v="Trading &amp; Trading Advisory Services"/>
    <x v="15"/>
    <n v="15"/>
  </r>
  <r>
    <s v="2018-19"/>
    <n v="271"/>
    <d v="2018-09-30T00:00:00"/>
    <s v="RAJESH SANGHVI"/>
    <x v="25"/>
    <x v="45"/>
    <x v="45"/>
    <n v="77000"/>
    <n v="2487"/>
    <n v="79487"/>
    <n v="7949"/>
    <m/>
    <s v="32175_x000a_05/10/2018"/>
    <s v="Entire / part of the year"/>
    <s v="Trading &amp; Trading Advisory Services"/>
    <x v="5"/>
    <n v="6"/>
  </r>
  <r>
    <s v="2018-19"/>
    <n v="262"/>
    <d v="2018-06-05T00:00:00"/>
    <s v="RAJESH SANGHVI"/>
    <x v="25"/>
    <x v="45"/>
    <x v="45"/>
    <n v="40000"/>
    <n v="1403"/>
    <n v="41403"/>
    <n v="4140"/>
    <m/>
    <s v="10399_x000a_28/06/2018"/>
    <s v="Entire / part of the year"/>
    <s v="Trading &amp; Trading Advisory Services"/>
    <x v="1"/>
    <n v="5"/>
  </r>
  <r>
    <s v="2018-19"/>
    <n v="278"/>
    <d v="2019-03-06T00:00:00"/>
    <s v="RAJESH SANGHVI"/>
    <x v="25"/>
    <x v="45"/>
    <x v="45"/>
    <n v="26000"/>
    <n v="920"/>
    <n v="26920"/>
    <n v="2692"/>
    <m/>
    <s v="10207_x000a_22/03/2019"/>
    <s v="Entire / part of the year"/>
    <s v="Trading &amp; Trading Advisory Services"/>
    <x v="15"/>
    <n v="15"/>
  </r>
  <r>
    <s v="2018-19"/>
    <n v="272"/>
    <d v="2018-11-05T00:00:00"/>
    <s v="RAJESH SANGHVI"/>
    <x v="25"/>
    <x v="45"/>
    <x v="45"/>
    <n v="25000"/>
    <n v="906"/>
    <n v="25906"/>
    <n v="2591"/>
    <m/>
    <s v="10073_x000a_26/11/2018"/>
    <s v="Entire / part of the year"/>
    <s v="Trading &amp; Trading Advisory Services"/>
    <x v="7"/>
    <n v="12"/>
  </r>
  <r>
    <s v="2018-19"/>
    <n v="269"/>
    <d v="2018-09-04T00:00:00"/>
    <s v="RAJESH SANGHVI"/>
    <x v="25"/>
    <x v="45"/>
    <x v="45"/>
    <n v="27000"/>
    <n v="1016"/>
    <n v="28016"/>
    <n v="2802"/>
    <m/>
    <s v="14221_x000a_25/09/2018"/>
    <s v="Entire / part of the year"/>
    <s v="Trading &amp; Trading Advisory Services"/>
    <x v="6"/>
    <n v="13"/>
  </r>
  <r>
    <s v="2018-19"/>
    <n v="277"/>
    <d v="2019-02-06T00:00:00"/>
    <s v="RAJESH SANGHVI"/>
    <x v="25"/>
    <x v="45"/>
    <x v="45"/>
    <n v="16000"/>
    <n v="641"/>
    <n v="16641"/>
    <n v="1664"/>
    <m/>
    <s v="10680_x000a_26/02/2019"/>
    <s v="Entire / part of the year"/>
    <s v="Trading &amp; Trading Advisory Services"/>
    <x v="11"/>
    <n v="11"/>
  </r>
  <r>
    <s v="2018-19"/>
    <n v="275"/>
    <d v="2018-12-31T00:00:00"/>
    <s v="RAJESH SANGHVI"/>
    <x v="25"/>
    <x v="45"/>
    <x v="45"/>
    <n v="6250"/>
    <n v="266"/>
    <n v="6516"/>
    <n v="652"/>
    <m/>
    <s v="17603_x000a_05/01/2019"/>
    <s v="Entire / part of the year"/>
    <s v="Trading &amp; Trading Advisory Services"/>
    <x v="9"/>
    <n v="13"/>
  </r>
  <r>
    <s v="2018-19"/>
    <n v="264"/>
    <d v="2018-06-30T00:00:00"/>
    <s v="RAJESH SANGHVI"/>
    <x v="25"/>
    <x v="45"/>
    <x v="45"/>
    <n v="20500"/>
    <n v="876"/>
    <n v="21376"/>
    <n v="2138"/>
    <m/>
    <s v="31196_x000a_06/07/2018"/>
    <s v="Entire / part of the year"/>
    <s v="Trading &amp; Trading Advisory Services"/>
    <x v="0"/>
    <n v="7"/>
  </r>
  <r>
    <s v="2018-19"/>
    <n v="281"/>
    <d v="2019-03-31T00:00:00"/>
    <s v="RAJESH SANGHVI"/>
    <x v="25"/>
    <x v="45"/>
    <x v="45"/>
    <n v="200000"/>
    <n v="8604"/>
    <n v="208604"/>
    <n v="20860"/>
    <m/>
    <s v="21730_x000a_05/04/2019"/>
    <m/>
    <m/>
    <x v="2"/>
    <n v="0"/>
  </r>
  <r>
    <s v="2018-19"/>
    <n v="261"/>
    <d v="2018-05-07T00:00:00"/>
    <s v="RAJESH SANGHVI"/>
    <x v="25"/>
    <x v="45"/>
    <x v="45"/>
    <n v="16000"/>
    <n v="708"/>
    <n v="16708"/>
    <n v="1671"/>
    <m/>
    <s v="10074_x000a_16/05/2018"/>
    <s v="Entire / part of the year"/>
    <s v="Trading &amp; Trading Advisory Services"/>
    <x v="10"/>
    <n v="9"/>
  </r>
  <r>
    <s v="2018-19"/>
    <n v="266"/>
    <d v="2018-07-31T00:00:00"/>
    <s v="RAJESH SANGHVI"/>
    <x v="25"/>
    <x v="45"/>
    <x v="45"/>
    <n v="95000"/>
    <n v="4624"/>
    <n v="99624"/>
    <n v="9962"/>
    <m/>
    <s v="24641_x000a_06/08/2018"/>
    <s v="Entire / part of the year"/>
    <s v="Trading &amp; Trading Advisory Services"/>
    <x v="8"/>
    <n v="7"/>
  </r>
  <r>
    <s v="2018-19"/>
    <n v="263"/>
    <d v="2018-06-12T00:00:00"/>
    <s v="RAJESH SANGHVI"/>
    <x v="25"/>
    <x v="45"/>
    <x v="45"/>
    <n v="2000"/>
    <n v="98"/>
    <n v="2098"/>
    <n v="210"/>
    <m/>
    <s v="10398_x000a_28/06/2018"/>
    <s v="Entire / part of the year"/>
    <s v="Trading &amp; Trading Advisory Services"/>
    <x v="17"/>
    <n v="6"/>
  </r>
  <r>
    <s v="2018-19"/>
    <n v="276"/>
    <d v="2019-02-06T00:00:00"/>
    <s v="RAJESH SANGHVI"/>
    <x v="25"/>
    <x v="45"/>
    <x v="45"/>
    <n v="6750"/>
    <n v="333"/>
    <n v="7083"/>
    <n v="708"/>
    <m/>
    <s v="10680_x000a_26/02/2019"/>
    <s v="Entire / part of the year"/>
    <s v="Trading &amp; Trading Advisory Services"/>
    <x v="11"/>
    <n v="11"/>
  </r>
  <r>
    <s v="2018-19"/>
    <n v="273"/>
    <d v="2018-12-05T00:00:00"/>
    <s v="RAJESH SANGHVI"/>
    <x v="25"/>
    <x v="45"/>
    <x v="45"/>
    <n v="10500"/>
    <n v="518"/>
    <n v="11018"/>
    <n v="1102"/>
    <m/>
    <s v="10080_x000a_26/12/2018"/>
    <s v="Entire / part of the year"/>
    <s v="Trading &amp; Trading Advisory Services"/>
    <x v="12"/>
    <n v="15"/>
  </r>
  <r>
    <s v="2018-19"/>
    <n v="274"/>
    <d v="2018-12-05T00:00:00"/>
    <s v="RAJESH SANGHVI"/>
    <x v="25"/>
    <x v="45"/>
    <x v="45"/>
    <n v="1100"/>
    <n v="80"/>
    <n v="1180"/>
    <n v="118"/>
    <m/>
    <s v="10080_x000a_26/12/2018"/>
    <s v="Entire / part of the year"/>
    <s v="Trading &amp; Trading Advisory Services"/>
    <x v="12"/>
    <n v="15"/>
  </r>
  <r>
    <s v="2018-19"/>
    <n v="284"/>
    <d v="2018-09-04T00:00:00"/>
    <s v="RAJESH SANGHVI"/>
    <x v="25"/>
    <x v="46"/>
    <x v="46"/>
    <n v="60000"/>
    <n v="180"/>
    <n v="60180"/>
    <n v="6018"/>
    <m/>
    <s v="14221_x000a_25/09/2018"/>
    <s v="Entire / part of the year"/>
    <s v="Trading &amp; Trading Advisory Services"/>
    <x v="6"/>
    <n v="13"/>
  </r>
  <r>
    <s v="2018-19"/>
    <n v="285"/>
    <d v="2018-09-30T00:00:00"/>
    <s v="RAJESH SANGHVI"/>
    <x v="25"/>
    <x v="46"/>
    <x v="46"/>
    <n v="135000"/>
    <n v="3616"/>
    <n v="138616"/>
    <n v="13862"/>
    <m/>
    <s v="32175_x000a_05/10/2018"/>
    <s v="Entire / part of the year"/>
    <s v="Trading &amp; Trading Advisory Services"/>
    <x v="5"/>
    <n v="6"/>
  </r>
  <r>
    <s v="2018-19"/>
    <n v="288"/>
    <d v="2019-03-06T00:00:00"/>
    <s v="RAJESH SANGHVI"/>
    <x v="25"/>
    <x v="46"/>
    <x v="46"/>
    <n v="26000"/>
    <n v="920"/>
    <n v="26920"/>
    <n v="2692"/>
    <m/>
    <s v="10207_x000a_22/03/2019"/>
    <s v="Entire / part of the year"/>
    <s v="Trading &amp; Trading Advisory Services"/>
    <x v="15"/>
    <n v="15"/>
  </r>
  <r>
    <s v="2018-19"/>
    <n v="282"/>
    <d v="2018-06-30T00:00:00"/>
    <s v="RAJESH SANGHVI"/>
    <x v="25"/>
    <x v="46"/>
    <x v="46"/>
    <n v="20500"/>
    <n v="876"/>
    <n v="21376"/>
    <n v="2138"/>
    <m/>
    <s v="31196_x000a_06/07/2018"/>
    <s v="Entire / part of the year"/>
    <s v="Trading &amp; Trading Advisory Services"/>
    <x v="0"/>
    <n v="7"/>
  </r>
  <r>
    <s v="2018-19"/>
    <n v="289"/>
    <d v="2019-03-31T00:00:00"/>
    <s v="RAJESH SANGHVI"/>
    <x v="25"/>
    <x v="46"/>
    <x v="46"/>
    <n v="200000"/>
    <n v="8604"/>
    <n v="208604"/>
    <n v="20860"/>
    <m/>
    <s v="21730_x000a_05/04/2019"/>
    <m/>
    <m/>
    <x v="2"/>
    <n v="0"/>
  </r>
  <r>
    <s v="2018-19"/>
    <n v="283"/>
    <d v="2018-07-31T00:00:00"/>
    <s v="RAJESH SANGHVI"/>
    <x v="25"/>
    <x v="46"/>
    <x v="46"/>
    <n v="95000"/>
    <n v="4624"/>
    <n v="99624"/>
    <n v="9962"/>
    <m/>
    <s v="24641_x000a_06/08/2018"/>
    <s v="Entire / part of the year"/>
    <s v="Trading &amp; Trading Advisory Services"/>
    <x v="8"/>
    <n v="7"/>
  </r>
  <r>
    <s v="2018-19"/>
    <n v="287"/>
    <d v="2019-02-06T00:00:00"/>
    <s v="RAJESH SANGHVI"/>
    <x v="25"/>
    <x v="46"/>
    <x v="46"/>
    <n v="6750"/>
    <n v="333"/>
    <n v="7083"/>
    <n v="708"/>
    <m/>
    <s v="10680_x000a_26/02/2019"/>
    <s v="Entire / part of the year"/>
    <s v="Trading &amp; Trading Advisory Services"/>
    <x v="11"/>
    <n v="11"/>
  </r>
  <r>
    <s v="2018-19"/>
    <n v="286"/>
    <d v="2018-12-05T00:00:00"/>
    <s v="RAJESH SANGHVI"/>
    <x v="25"/>
    <x v="46"/>
    <x v="46"/>
    <n v="10500"/>
    <n v="518"/>
    <n v="11018"/>
    <n v="1102"/>
    <m/>
    <s v="10080_x000a_26/12/2018"/>
    <s v="Entire / part of the year"/>
    <s v="Trading &amp; Trading Advisory Services"/>
    <x v="12"/>
    <n v="15"/>
  </r>
  <r>
    <s v="2018-19"/>
    <n v="292"/>
    <d v="2018-12-05T00:00:00"/>
    <s v="RAJESH SANGHVI"/>
    <x v="25"/>
    <x v="47"/>
    <x v="47"/>
    <n v="817"/>
    <n v="0"/>
    <n v="817"/>
    <n v="82"/>
    <m/>
    <s v="10080_x000a_26/12/2018"/>
    <s v="Entire / part of the year"/>
    <s v="Trading &amp; Trading Advisory Services"/>
    <x v="12"/>
    <n v="15"/>
  </r>
  <r>
    <s v="2018-19"/>
    <n v="291"/>
    <d v="2018-09-30T00:00:00"/>
    <s v="RAJESH SANGHVI"/>
    <x v="25"/>
    <x v="47"/>
    <x v="47"/>
    <n v="7500"/>
    <n v="161"/>
    <n v="7661"/>
    <n v="766"/>
    <m/>
    <s v="32175_x000a_05/10/2018"/>
    <s v="Entire / part of the year"/>
    <s v="Trading &amp; Trading Advisory Services"/>
    <x v="5"/>
    <n v="6"/>
  </r>
  <r>
    <s v="2018-19"/>
    <n v="290"/>
    <d v="2018-05-07T00:00:00"/>
    <s v="RAJESH SANGHVI"/>
    <x v="25"/>
    <x v="47"/>
    <x v="47"/>
    <n v="22000"/>
    <n v="497"/>
    <n v="22497"/>
    <n v="2250"/>
    <m/>
    <s v="10074_x000a_16/05/2018"/>
    <s v="Entire / part of the year"/>
    <s v="Trading &amp; Trading Advisory Services"/>
    <x v="10"/>
    <n v="9"/>
  </r>
  <r>
    <s v="2018-19"/>
    <n v="304"/>
    <d v="2019-03-31T00:00:00"/>
    <s v="RAJNISH KUMAR THAKUR"/>
    <x v="26"/>
    <x v="48"/>
    <x v="48"/>
    <n v="30000"/>
    <n v="267"/>
    <n v="30267"/>
    <n v="3027"/>
    <m/>
    <s v="21730_x000a_05/04/2019"/>
    <m/>
    <m/>
    <x v="2"/>
    <n v="0"/>
  </r>
  <r>
    <s v="2018-19"/>
    <n v="302"/>
    <d v="2019-02-06T00:00:00"/>
    <s v="RAJNISH KUMAR THAKUR"/>
    <x v="26"/>
    <x v="48"/>
    <x v="48"/>
    <n v="5250"/>
    <n v="63"/>
    <n v="5313"/>
    <n v="531"/>
    <m/>
    <s v="10680_x000a_26/02/2019"/>
    <s v="Entire / part of the year"/>
    <s v="Trading &amp; Trading Advisory Services"/>
    <x v="11"/>
    <n v="11"/>
  </r>
  <r>
    <s v="2018-19"/>
    <n v="299"/>
    <d v="2018-11-05T00:00:00"/>
    <s v="RAJNISH KUMAR THAKUR"/>
    <x v="26"/>
    <x v="48"/>
    <x v="48"/>
    <n v="75000"/>
    <n v="1022"/>
    <n v="76022"/>
    <n v="7602"/>
    <m/>
    <s v="10073_x000a_26/11/2018"/>
    <s v="Entire / part of the year"/>
    <s v="Trading &amp; Trading Advisory Services"/>
    <x v="7"/>
    <n v="12"/>
  </r>
  <r>
    <s v="2018-19"/>
    <n v="293"/>
    <d v="2018-05-07T00:00:00"/>
    <s v="RAJNISH KUMAR THAKUR"/>
    <x v="26"/>
    <x v="48"/>
    <x v="48"/>
    <n v="165000"/>
    <n v="2857"/>
    <n v="167857"/>
    <n v="16786"/>
    <m/>
    <s v="10074_x000a_16/05/2018"/>
    <s v="Entire / part of the year"/>
    <s v="Trading &amp; Trading Advisory Services"/>
    <x v="10"/>
    <n v="9"/>
  </r>
  <r>
    <s v="2018-19"/>
    <n v="295"/>
    <d v="2018-06-30T00:00:00"/>
    <s v="RAJNISH KUMAR THAKUR"/>
    <x v="26"/>
    <x v="48"/>
    <x v="48"/>
    <n v="120000"/>
    <n v="2212"/>
    <n v="122212"/>
    <n v="12221"/>
    <m/>
    <s v="31196_x000a_06/07/2018"/>
    <s v="Entire / part of the year"/>
    <s v="Trading &amp; Trading Advisory Services"/>
    <x v="0"/>
    <n v="7"/>
  </r>
  <r>
    <s v="2018-19"/>
    <n v="294"/>
    <d v="2018-06-05T00:00:00"/>
    <s v="RAJNISH KUMAR THAKUR"/>
    <x v="26"/>
    <x v="48"/>
    <x v="48"/>
    <n v="125000"/>
    <n v="2354"/>
    <n v="127354"/>
    <n v="12735"/>
    <m/>
    <s v="10399_x000a_28/06/2018"/>
    <s v="Entire / part of the year"/>
    <s v="Trading &amp; Trading Advisory Services"/>
    <x v="1"/>
    <n v="5"/>
  </r>
  <r>
    <s v="2018-19"/>
    <n v="301"/>
    <d v="2018-12-31T00:00:00"/>
    <s v="RAJNISH KUMAR THAKUR"/>
    <x v="26"/>
    <x v="48"/>
    <x v="48"/>
    <n v="30000"/>
    <n v="660"/>
    <n v="30660"/>
    <n v="3066"/>
    <m/>
    <s v="17603_x000a_05/01/2019"/>
    <s v="Entire / part of the year"/>
    <s v="Trading &amp; Trading Advisory Services"/>
    <x v="9"/>
    <n v="13"/>
  </r>
  <r>
    <s v="2018-19"/>
    <n v="297"/>
    <d v="2018-09-04T00:00:00"/>
    <s v="RAJNISH KUMAR THAKUR"/>
    <x v="26"/>
    <x v="48"/>
    <x v="48"/>
    <n v="140000"/>
    <n v="3304"/>
    <n v="143304"/>
    <n v="14330"/>
    <m/>
    <s v="14221_x000a_25/09/2018"/>
    <s v="Entire / part of the year"/>
    <s v="Trading &amp; Trading Advisory Services"/>
    <x v="6"/>
    <n v="13"/>
  </r>
  <r>
    <s v="2018-19"/>
    <n v="300"/>
    <d v="2018-12-05T00:00:00"/>
    <s v="RAJNISH KUMAR THAKUR"/>
    <x v="26"/>
    <x v="48"/>
    <x v="48"/>
    <n v="40000"/>
    <n v="1156"/>
    <n v="41156"/>
    <n v="4116"/>
    <m/>
    <s v="10080_x000a_26/12/2018"/>
    <s v="Entire / part of the year"/>
    <s v="Trading &amp; Trading Advisory Services"/>
    <x v="12"/>
    <n v="15"/>
  </r>
  <r>
    <s v="2018-19"/>
    <n v="296"/>
    <d v="2018-07-31T00:00:00"/>
    <s v="RAJNISH KUMAR THAKUR"/>
    <x v="26"/>
    <x v="48"/>
    <x v="48"/>
    <n v="95000"/>
    <n v="2764"/>
    <n v="97764"/>
    <n v="9776"/>
    <m/>
    <s v="24641_x000a_06/08/2018"/>
    <s v="Entire / part of the year"/>
    <s v="Trading &amp; Trading Advisory Services"/>
    <x v="8"/>
    <n v="7"/>
  </r>
  <r>
    <s v="2018-19"/>
    <n v="298"/>
    <d v="2018-09-30T00:00:00"/>
    <s v="RAJNISH KUMAR THAKUR"/>
    <x v="26"/>
    <x v="48"/>
    <x v="48"/>
    <n v="100000"/>
    <n v="3160"/>
    <n v="103160"/>
    <n v="10316"/>
    <m/>
    <s v="32175_x000a_05/10/2018"/>
    <s v="Entire / part of the year"/>
    <s v="Trading &amp; Trading Advisory Services"/>
    <x v="5"/>
    <n v="6"/>
  </r>
  <r>
    <s v="2018-19"/>
    <n v="303"/>
    <d v="2019-03-06T00:00:00"/>
    <s v="RAJNISH KUMAR THAKUR"/>
    <x v="26"/>
    <x v="48"/>
    <x v="48"/>
    <n v="45000"/>
    <n v="1699"/>
    <n v="46699"/>
    <n v="4670"/>
    <m/>
    <s v="10207_x000a_22/03/2019"/>
    <s v="Entire / part of the year"/>
    <s v="Trading &amp; Trading Advisory Services"/>
    <x v="15"/>
    <n v="15"/>
  </r>
  <r>
    <s v="2018-19"/>
    <n v="309"/>
    <d v="2018-11-05T00:00:00"/>
    <s v="ROHIT  HARILAL KHANDOR"/>
    <x v="27"/>
    <x v="49"/>
    <x v="49"/>
    <n v="306"/>
    <n v="0"/>
    <n v="306"/>
    <n v="31"/>
    <m/>
    <s v="10073_x000a_26/11/2018"/>
    <s v="Entire / part of the year"/>
    <s v="Trading &amp; Trading Advisory Services"/>
    <x v="7"/>
    <n v="12"/>
  </r>
  <r>
    <s v="2018-19"/>
    <n v="305"/>
    <d v="2018-05-07T00:00:00"/>
    <s v="ROHIT  HARILAL KHANDOR"/>
    <x v="27"/>
    <x v="49"/>
    <x v="49"/>
    <n v="55000"/>
    <n v="641"/>
    <n v="55641"/>
    <n v="5564"/>
    <m/>
    <s v="10074_x000a_16/05/2018"/>
    <s v="Entire / part of the year"/>
    <s v="Trading &amp; Trading Advisory Services"/>
    <x v="10"/>
    <n v="9"/>
  </r>
  <r>
    <s v="2018-19"/>
    <n v="312"/>
    <d v="2019-02-06T00:00:00"/>
    <s v="ROHIT  HARILAL KHANDOR"/>
    <x v="27"/>
    <x v="49"/>
    <x v="49"/>
    <n v="16000"/>
    <n v="283"/>
    <n v="16283"/>
    <n v="1628"/>
    <m/>
    <s v="10680_x000a_26/02/2019"/>
    <s v="Entire / part of the year"/>
    <s v="Trading &amp; Trading Advisory Services"/>
    <x v="11"/>
    <n v="11"/>
  </r>
  <r>
    <s v="2018-19"/>
    <n v="310"/>
    <d v="2018-12-05T00:00:00"/>
    <s v="ROHIT  HARILAL KHANDOR"/>
    <x v="27"/>
    <x v="49"/>
    <x v="49"/>
    <n v="30000"/>
    <n v="642"/>
    <n v="30642"/>
    <n v="3064"/>
    <m/>
    <s v="10080_x000a_26/12/2018"/>
    <s v="Entire / part of the year"/>
    <s v="Trading &amp; Trading Advisory Services"/>
    <x v="12"/>
    <n v="15"/>
  </r>
  <r>
    <s v="2018-19"/>
    <n v="311"/>
    <d v="2018-12-31T00:00:00"/>
    <s v="ROHIT  HARILAL KHANDOR"/>
    <x v="27"/>
    <x v="49"/>
    <x v="49"/>
    <n v="17000"/>
    <n v="392"/>
    <n v="17392"/>
    <n v="1739"/>
    <m/>
    <s v="17603_x000a_05/01/2019"/>
    <s v="Entire / part of the year"/>
    <s v="Trading &amp; Trading Advisory Services"/>
    <x v="9"/>
    <n v="13"/>
  </r>
  <r>
    <s v="2018-19"/>
    <n v="307"/>
    <d v="2018-09-04T00:00:00"/>
    <s v="ROHIT  HARILAL KHANDOR"/>
    <x v="27"/>
    <x v="49"/>
    <x v="49"/>
    <n v="35000"/>
    <n v="868"/>
    <n v="35868"/>
    <n v="3587"/>
    <m/>
    <s v="14221_x000a_25/09/2018"/>
    <s v="Entire / part of the year"/>
    <s v="Trading &amp; Trading Advisory Services"/>
    <x v="6"/>
    <n v="13"/>
  </r>
  <r>
    <s v="2018-19"/>
    <n v="314"/>
    <d v="2019-03-31T00:00:00"/>
    <s v="ROHIT  HARILAL KHANDOR"/>
    <x v="27"/>
    <x v="49"/>
    <x v="49"/>
    <n v="36500"/>
    <n v="987"/>
    <n v="37487"/>
    <n v="3749"/>
    <m/>
    <s v="21730_x000a_05/04/2019"/>
    <m/>
    <m/>
    <x v="2"/>
    <n v="0"/>
  </r>
  <r>
    <s v="2018-19"/>
    <n v="308"/>
    <d v="2018-09-30T00:00:00"/>
    <s v="ROHIT  HARILAL KHANDOR"/>
    <x v="27"/>
    <x v="49"/>
    <x v="49"/>
    <n v="110000"/>
    <n v="3296"/>
    <n v="113296"/>
    <n v="11330"/>
    <m/>
    <s v="32175_x000a_05/10/2018"/>
    <s v="Entire / part of the year"/>
    <s v="Trading &amp; Trading Advisory Services"/>
    <x v="5"/>
    <n v="6"/>
  </r>
  <r>
    <s v="2018-19"/>
    <n v="313"/>
    <d v="2019-03-06T00:00:00"/>
    <s v="ROHIT  HARILAL KHANDOR"/>
    <x v="27"/>
    <x v="49"/>
    <x v="49"/>
    <n v="75000"/>
    <n v="2381"/>
    <n v="77381"/>
    <n v="7738"/>
    <m/>
    <s v="10207_x000a_22/03/2019"/>
    <s v="Entire / part of the year"/>
    <s v="Trading &amp; Trading Advisory Services"/>
    <x v="15"/>
    <n v="15"/>
  </r>
  <r>
    <s v="2018-19"/>
    <n v="306"/>
    <d v="2018-08-08T00:00:00"/>
    <s v="ROHIT  HARILAL KHANDOR"/>
    <x v="27"/>
    <x v="49"/>
    <x v="49"/>
    <n v="115000"/>
    <n v="5039"/>
    <n v="120039"/>
    <n v="12004"/>
    <m/>
    <s v="19317_x000a_06/09/2018"/>
    <s v="Entire / part of the year"/>
    <s v="Trading &amp; Trading Advisory Services"/>
    <x v="18"/>
    <n v="12"/>
  </r>
  <r>
    <s v="2018-19"/>
    <n v="319"/>
    <d v="2018-11-05T00:00:00"/>
    <s v="ROHIT  HARILAL KHANDOR"/>
    <x v="27"/>
    <x v="50"/>
    <x v="50"/>
    <n v="306"/>
    <n v="0"/>
    <n v="306"/>
    <n v="31"/>
    <m/>
    <s v="10073_x000a_26/11/2018"/>
    <s v="Entire / part of the year"/>
    <s v="Trading &amp; Trading Advisory Services"/>
    <x v="7"/>
    <n v="12"/>
  </r>
  <r>
    <s v="2018-19"/>
    <n v="315"/>
    <d v="2018-05-07T00:00:00"/>
    <s v="ROHIT  HARILAL KHANDOR"/>
    <x v="27"/>
    <x v="50"/>
    <x v="50"/>
    <n v="55000"/>
    <n v="641"/>
    <n v="55641"/>
    <n v="5564"/>
    <m/>
    <s v="10074_x000a_16/05/2018"/>
    <s v="Entire / part of the year"/>
    <s v="Trading &amp; Trading Advisory Services"/>
    <x v="10"/>
    <n v="9"/>
  </r>
  <r>
    <s v="2018-19"/>
    <n v="322"/>
    <d v="2019-02-06T00:00:00"/>
    <s v="ROHIT  HARILAL KHANDOR"/>
    <x v="27"/>
    <x v="50"/>
    <x v="50"/>
    <n v="16000"/>
    <n v="283"/>
    <n v="16283"/>
    <n v="1628"/>
    <m/>
    <s v="10680_x000a_26/02/2019"/>
    <s v="Entire / part of the year"/>
    <s v="Trading &amp; Trading Advisory Services"/>
    <x v="11"/>
    <n v="11"/>
  </r>
  <r>
    <s v="2018-19"/>
    <n v="320"/>
    <d v="2018-12-05T00:00:00"/>
    <s v="ROHIT  HARILAL KHANDOR"/>
    <x v="27"/>
    <x v="50"/>
    <x v="50"/>
    <n v="30000"/>
    <n v="642"/>
    <n v="30642"/>
    <n v="3064"/>
    <m/>
    <s v="10080_x000a_26/12/2018"/>
    <s v="Entire / part of the year"/>
    <s v="Trading &amp; Trading Advisory Services"/>
    <x v="12"/>
    <n v="15"/>
  </r>
  <r>
    <s v="2018-19"/>
    <n v="321"/>
    <d v="2018-12-31T00:00:00"/>
    <s v="ROHIT  HARILAL KHANDOR"/>
    <x v="27"/>
    <x v="50"/>
    <x v="50"/>
    <n v="17000"/>
    <n v="392"/>
    <n v="17392"/>
    <n v="1739"/>
    <m/>
    <s v="17603_x000a_05/01/2019"/>
    <s v="Entire / part of the year"/>
    <s v="Trading &amp; Trading Advisory Services"/>
    <x v="9"/>
    <n v="13"/>
  </r>
  <r>
    <s v="2018-19"/>
    <n v="317"/>
    <d v="2018-09-04T00:00:00"/>
    <s v="ROHIT  HARILAL KHANDOR"/>
    <x v="27"/>
    <x v="50"/>
    <x v="50"/>
    <n v="35000"/>
    <n v="868"/>
    <n v="35868"/>
    <n v="3587"/>
    <m/>
    <s v="14221_x000a_25/09/2018"/>
    <s v="Entire / part of the year"/>
    <s v="Trading &amp; Trading Advisory Services"/>
    <x v="6"/>
    <n v="13"/>
  </r>
  <r>
    <s v="2018-19"/>
    <n v="324"/>
    <d v="2019-03-31T00:00:00"/>
    <s v="ROHIT  HARILAL KHANDOR"/>
    <x v="27"/>
    <x v="50"/>
    <x v="50"/>
    <n v="36500"/>
    <n v="987"/>
    <n v="37487"/>
    <n v="3749"/>
    <m/>
    <s v="21730_x000a_05/04/2019"/>
    <m/>
    <m/>
    <x v="2"/>
    <n v="0"/>
  </r>
  <r>
    <s v="2018-19"/>
    <n v="318"/>
    <d v="2018-09-30T00:00:00"/>
    <s v="ROHIT  HARILAL KHANDOR"/>
    <x v="27"/>
    <x v="50"/>
    <x v="50"/>
    <n v="110000"/>
    <n v="3296"/>
    <n v="113296"/>
    <n v="11330"/>
    <m/>
    <s v="32175_x000a_05/10/2018"/>
    <s v="Entire / part of the year"/>
    <s v="Trading &amp; Trading Advisory Services"/>
    <x v="5"/>
    <n v="6"/>
  </r>
  <r>
    <s v="2018-19"/>
    <n v="323"/>
    <d v="2019-03-06T00:00:00"/>
    <s v="ROHIT  HARILAL KHANDOR"/>
    <x v="27"/>
    <x v="50"/>
    <x v="50"/>
    <n v="75000"/>
    <n v="2381"/>
    <n v="77381"/>
    <n v="7738"/>
    <m/>
    <s v="10207_x000a_22/03/2019"/>
    <s v="Entire / part of the year"/>
    <s v="Trading &amp; Trading Advisory Services"/>
    <x v="15"/>
    <n v="15"/>
  </r>
  <r>
    <s v="2018-19"/>
    <n v="316"/>
    <d v="2018-08-08T00:00:00"/>
    <s v="ROHIT  HARILAL KHANDOR"/>
    <x v="27"/>
    <x v="50"/>
    <x v="50"/>
    <n v="115000"/>
    <n v="5039"/>
    <n v="120039"/>
    <n v="12004"/>
    <m/>
    <s v="19317_x000a_06/09/2018"/>
    <s v="Entire / part of the year"/>
    <s v="Trading &amp; Trading Advisory Services"/>
    <x v="18"/>
    <n v="12"/>
  </r>
  <r>
    <s v="2018-19"/>
    <n v="329"/>
    <d v="2018-11-05T00:00:00"/>
    <s v="ROHIT  HARILAL KHANDOR"/>
    <x v="27"/>
    <x v="51"/>
    <x v="51"/>
    <n v="306"/>
    <n v="0"/>
    <n v="306"/>
    <n v="31"/>
    <m/>
    <s v="10073_x000a_26/11/2018"/>
    <s v="Entire / part of the year"/>
    <s v="Trading &amp; Trading Advisory Services"/>
    <x v="7"/>
    <n v="12"/>
  </r>
  <r>
    <s v="2018-19"/>
    <n v="325"/>
    <d v="2018-05-07T00:00:00"/>
    <s v="ROHIT  HARILAL KHANDOR"/>
    <x v="27"/>
    <x v="51"/>
    <x v="51"/>
    <n v="55000"/>
    <n v="641"/>
    <n v="55641"/>
    <n v="5564"/>
    <m/>
    <s v="10074_x000a_16/05/2018"/>
    <s v="Entire / part of the year"/>
    <s v="Trading &amp; Trading Advisory Services"/>
    <x v="10"/>
    <n v="9"/>
  </r>
  <r>
    <s v="2018-19"/>
    <n v="332"/>
    <d v="2019-02-06T00:00:00"/>
    <s v="ROHIT  HARILAL KHANDOR"/>
    <x v="27"/>
    <x v="51"/>
    <x v="51"/>
    <n v="16000"/>
    <n v="283"/>
    <n v="16283"/>
    <n v="1628"/>
    <m/>
    <s v="10680_x000a_26/02/2019"/>
    <s v="Entire / part of the year"/>
    <s v="Trading &amp; Trading Advisory Services"/>
    <x v="11"/>
    <n v="11"/>
  </r>
  <r>
    <s v="2018-19"/>
    <n v="330"/>
    <d v="2018-12-05T00:00:00"/>
    <s v="ROHIT  HARILAL KHANDOR"/>
    <x v="27"/>
    <x v="51"/>
    <x v="51"/>
    <n v="30000"/>
    <n v="642"/>
    <n v="30642"/>
    <n v="3064"/>
    <m/>
    <s v="10080_x000a_26/12/2018"/>
    <s v="Entire / part of the year"/>
    <s v="Trading &amp; Trading Advisory Services"/>
    <x v="12"/>
    <n v="15"/>
  </r>
  <r>
    <s v="2018-19"/>
    <n v="331"/>
    <d v="2018-12-31T00:00:00"/>
    <s v="ROHIT  HARILAL KHANDOR"/>
    <x v="27"/>
    <x v="51"/>
    <x v="51"/>
    <n v="17000"/>
    <n v="392"/>
    <n v="17392"/>
    <n v="1739"/>
    <m/>
    <s v="17603_x000a_05/01/2019"/>
    <s v="Entire / part of the year"/>
    <s v="Trading &amp; Trading Advisory Services"/>
    <x v="9"/>
    <n v="13"/>
  </r>
  <r>
    <s v="2018-19"/>
    <n v="327"/>
    <d v="2018-09-04T00:00:00"/>
    <s v="ROHIT  HARILAL KHANDOR"/>
    <x v="27"/>
    <x v="51"/>
    <x v="51"/>
    <n v="35000"/>
    <n v="868"/>
    <n v="35868"/>
    <n v="3587"/>
    <m/>
    <s v="14221_x000a_25/09/2018"/>
    <s v="Entire / part of the year"/>
    <s v="Trading &amp; Trading Advisory Services"/>
    <x v="6"/>
    <n v="13"/>
  </r>
  <r>
    <s v="2018-19"/>
    <n v="334"/>
    <d v="2019-03-31T00:00:00"/>
    <s v="ROHIT  HARILAL KHANDOR"/>
    <x v="27"/>
    <x v="51"/>
    <x v="51"/>
    <n v="36500"/>
    <n v="987"/>
    <n v="37487"/>
    <n v="3749"/>
    <m/>
    <s v="21730_x000a_05/04/2019"/>
    <m/>
    <m/>
    <x v="2"/>
    <n v="0"/>
  </r>
  <r>
    <s v="2018-19"/>
    <n v="328"/>
    <d v="2018-09-30T00:00:00"/>
    <s v="ROHIT  HARILAL KHANDOR"/>
    <x v="27"/>
    <x v="51"/>
    <x v="51"/>
    <n v="110000"/>
    <n v="3296"/>
    <n v="113296"/>
    <n v="11330"/>
    <m/>
    <s v="32175_x000a_05/10/2018"/>
    <s v="Entire / part of the year"/>
    <s v="Trading &amp; Trading Advisory Services"/>
    <x v="5"/>
    <n v="6"/>
  </r>
  <r>
    <s v="2018-19"/>
    <n v="333"/>
    <d v="2019-03-06T00:00:00"/>
    <s v="ROHIT  HARILAL KHANDOR"/>
    <x v="27"/>
    <x v="51"/>
    <x v="51"/>
    <n v="75000"/>
    <n v="2381"/>
    <n v="77381"/>
    <n v="7738"/>
    <m/>
    <s v="10207_x000a_22/03/2019"/>
    <s v="Entire / part of the year"/>
    <s v="Trading &amp; Trading Advisory Services"/>
    <x v="15"/>
    <n v="15"/>
  </r>
  <r>
    <s v="2018-19"/>
    <n v="326"/>
    <d v="2018-08-08T00:00:00"/>
    <s v="ROHIT  HARILAL KHANDOR"/>
    <x v="27"/>
    <x v="51"/>
    <x v="51"/>
    <n v="115000"/>
    <n v="5039"/>
    <n v="120039"/>
    <n v="12004"/>
    <m/>
    <s v="19317_x000a_06/09/2018"/>
    <s v="Entire / part of the year"/>
    <s v="Trading &amp; Trading Advisory Services"/>
    <x v="18"/>
    <n v="12"/>
  </r>
  <r>
    <s v="2018-19"/>
    <n v="340"/>
    <d v="2018-11-05T00:00:00"/>
    <s v="ROHIT  HARILAL KHANDOR"/>
    <x v="27"/>
    <x v="52"/>
    <x v="52"/>
    <n v="610"/>
    <n v="0"/>
    <n v="610"/>
    <n v="61"/>
    <m/>
    <s v="10073_x000a_26/11/2018"/>
    <s v="Entire / part of the year"/>
    <s v="Trading &amp; Trading Advisory Services"/>
    <x v="7"/>
    <n v="12"/>
  </r>
  <r>
    <s v="2018-19"/>
    <n v="335"/>
    <d v="2018-05-07T00:00:00"/>
    <s v="ROHIT  HARILAL KHANDOR"/>
    <x v="27"/>
    <x v="52"/>
    <x v="52"/>
    <n v="55000"/>
    <n v="641"/>
    <n v="55641"/>
    <n v="5564"/>
    <m/>
    <s v="10074_x000a_16/05/2018"/>
    <s v="Entire / part of the year"/>
    <s v="Trading &amp; Trading Advisory Services"/>
    <x v="10"/>
    <n v="9"/>
  </r>
  <r>
    <s v="2018-19"/>
    <n v="341"/>
    <d v="2018-12-05T00:00:00"/>
    <s v="ROHIT  HARILAL KHANDOR"/>
    <x v="27"/>
    <x v="52"/>
    <x v="52"/>
    <n v="60000"/>
    <n v="1284"/>
    <n v="61284"/>
    <n v="6128"/>
    <m/>
    <s v="10080_x000a_26/12/2018"/>
    <s v="Entire / part of the year"/>
    <s v="Trading &amp; Trading Advisory Services"/>
    <x v="12"/>
    <n v="15"/>
  </r>
  <r>
    <s v="2018-19"/>
    <n v="336"/>
    <d v="2018-08-08T00:00:00"/>
    <s v="ROHIT  HARILAL KHANDOR"/>
    <x v="27"/>
    <x v="52"/>
    <x v="52"/>
    <n v="235000"/>
    <n v="5078"/>
    <n v="240078"/>
    <n v="24008"/>
    <m/>
    <s v="19317_x000a_06/09/2018"/>
    <s v="Entire / part of the year"/>
    <s v="Trading &amp; Trading Advisory Services"/>
    <x v="18"/>
    <n v="12"/>
  </r>
  <r>
    <s v="2018-19"/>
    <n v="342"/>
    <d v="2018-12-31T00:00:00"/>
    <s v="ROHIT  HARILAL KHANDOR"/>
    <x v="27"/>
    <x v="52"/>
    <x v="52"/>
    <n v="34000"/>
    <n v="784"/>
    <n v="34784"/>
    <n v="3478"/>
    <m/>
    <s v="17603_x000a_05/01/2019"/>
    <s v="Entire / part of the year"/>
    <s v="Trading &amp; Trading Advisory Services"/>
    <x v="9"/>
    <n v="13"/>
  </r>
  <r>
    <s v="2018-19"/>
    <n v="337"/>
    <d v="2018-09-04T00:00:00"/>
    <s v="ROHIT  HARILAL KHANDOR"/>
    <x v="27"/>
    <x v="52"/>
    <x v="52"/>
    <n v="70000"/>
    <n v="1737"/>
    <n v="71737"/>
    <n v="7174"/>
    <m/>
    <s v="14221_x000a_25/09/2018"/>
    <s v="Entire / part of the year"/>
    <s v="Trading &amp; Trading Advisory Services"/>
    <x v="6"/>
    <n v="13"/>
  </r>
  <r>
    <s v="2018-19"/>
    <n v="338"/>
    <d v="2018-09-30T00:00:00"/>
    <s v="ROHIT  HARILAL KHANDOR"/>
    <x v="27"/>
    <x v="52"/>
    <x v="52"/>
    <n v="220000"/>
    <n v="6591"/>
    <n v="226591"/>
    <n v="22659"/>
    <m/>
    <s v="32175_x000a_05/10/2018"/>
    <s v="Entire / part of the year"/>
    <s v="Trading &amp; Trading Advisory Services"/>
    <x v="5"/>
    <n v="6"/>
  </r>
  <r>
    <s v="2018-19"/>
    <n v="339"/>
    <d v="2018-09-30T00:00:00"/>
    <s v="ROHIT  HARILAL KHANDOR"/>
    <x v="27"/>
    <x v="52"/>
    <x v="52"/>
    <n v="12000"/>
    <n v="379"/>
    <n v="12379"/>
    <n v="1238"/>
    <m/>
    <s v="32180_x000a_05/10/2018"/>
    <s v="Entire / part of the year"/>
    <s v="Trading &amp; Trading Advisory Services"/>
    <x v="5"/>
    <n v="6"/>
  </r>
  <r>
    <s v="2018-19"/>
    <n v="344"/>
    <d v="2019-03-06T00:00:00"/>
    <s v="ROHIT  HARILAL KHANDOR"/>
    <x v="27"/>
    <x v="52"/>
    <x v="52"/>
    <n v="25000"/>
    <n v="793"/>
    <n v="25793"/>
    <n v="2579"/>
    <m/>
    <s v="10207_x000a_22/03/2019"/>
    <s v="Entire / part of the year"/>
    <s v="Trading &amp; Trading Advisory Services"/>
    <x v="15"/>
    <n v="15"/>
  </r>
  <r>
    <s v="2018-19"/>
    <n v="343"/>
    <d v="2019-02-06T00:00:00"/>
    <s v="ROHIT  HARILAL KHANDOR"/>
    <x v="27"/>
    <x v="52"/>
    <x v="52"/>
    <n v="31500"/>
    <n v="1067"/>
    <n v="32567"/>
    <n v="3257"/>
    <m/>
    <s v="10680_x000a_26/02/2019"/>
    <s v="Entire / part of the year"/>
    <s v="Trading &amp; Trading Advisory Services"/>
    <x v="11"/>
    <n v="11"/>
  </r>
  <r>
    <s v="2018-19"/>
    <n v="345"/>
    <d v="2019-03-31T00:00:00"/>
    <s v="ROHIT  HARILAL KHANDOR"/>
    <x v="27"/>
    <x v="52"/>
    <x v="52"/>
    <n v="12000"/>
    <n v="496"/>
    <n v="12496"/>
    <n v="1250"/>
    <m/>
    <s v="21730_x000a_05/04/2019"/>
    <m/>
    <m/>
    <x v="2"/>
    <n v="0"/>
  </r>
  <r>
    <s v="2018-19"/>
    <n v="347"/>
    <d v="2019-03-31T00:00:00"/>
    <s v="SAIYAM MUKESH SANGHAVI"/>
    <x v="28"/>
    <x v="53"/>
    <x v="53"/>
    <n v="514"/>
    <n v="0"/>
    <n v="514"/>
    <n v="51"/>
    <m/>
    <s v="21730_x000a_05/04/2019"/>
    <m/>
    <m/>
    <x v="2"/>
    <n v="0"/>
  </r>
  <r>
    <s v="2018-19"/>
    <n v="346"/>
    <d v="2019-03-06T00:00:00"/>
    <s v="SAIYAM MUKESH SANGHAVI"/>
    <x v="28"/>
    <x v="53"/>
    <x v="53"/>
    <n v="120000"/>
    <n v="1466"/>
    <n v="121466"/>
    <n v="12147"/>
    <m/>
    <s v="10207_x000a_22/03/2019"/>
    <s v="Entire / part of the year"/>
    <s v="Trading &amp; Trading Advisory Services"/>
    <x v="15"/>
    <n v="15"/>
  </r>
  <r>
    <s v="2018-19"/>
    <n v="352"/>
    <d v="2018-11-05T00:00:00"/>
    <s v="SAMEER LALJIBHAI KHANDOR"/>
    <x v="29"/>
    <x v="54"/>
    <x v="54"/>
    <n v="519"/>
    <n v="0"/>
    <n v="519"/>
    <n v="52"/>
    <m/>
    <s v="10073_x000a_26/11/2018"/>
    <s v="Entire / part of the year"/>
    <s v="Trading &amp; Trading Advisory Services"/>
    <x v="7"/>
    <n v="12"/>
  </r>
  <r>
    <s v="2018-19"/>
    <n v="348"/>
    <d v="2018-06-05T00:00:00"/>
    <s v="SAMEER LALJIBHAI KHANDOR"/>
    <x v="29"/>
    <x v="54"/>
    <x v="54"/>
    <n v="418"/>
    <n v="0"/>
    <n v="418"/>
    <n v="42"/>
    <m/>
    <s v="10399_x000a_28/06/2018"/>
    <s v="Entire / part of the year"/>
    <s v="Trading &amp; Trading Advisory Services"/>
    <x v="1"/>
    <n v="5"/>
  </r>
  <r>
    <s v="2018-19"/>
    <n v="356"/>
    <d v="2019-03-06T00:00:00"/>
    <s v="SAMEER LALJIBHAI KHANDOR"/>
    <x v="29"/>
    <x v="54"/>
    <x v="54"/>
    <n v="6750"/>
    <n v="96"/>
    <n v="6846"/>
    <n v="685"/>
    <m/>
    <s v="10207_x000a_22/03/2019"/>
    <s v="Entire / part of the year"/>
    <s v="Trading &amp; Trading Advisory Services"/>
    <x v="15"/>
    <n v="15"/>
  </r>
  <r>
    <s v="2018-19"/>
    <n v="350"/>
    <d v="2018-09-04T00:00:00"/>
    <s v="SAMEER LALJIBHAI KHANDOR"/>
    <x v="29"/>
    <x v="54"/>
    <x v="54"/>
    <n v="28000"/>
    <n v="479"/>
    <n v="28479"/>
    <n v="2848"/>
    <m/>
    <s v="14221_x000a_25/09/2018"/>
    <s v="Entire / part of the year"/>
    <s v="Trading &amp; Trading Advisory Services"/>
    <x v="6"/>
    <n v="13"/>
  </r>
  <r>
    <s v="2018-19"/>
    <n v="354"/>
    <d v="2018-12-31T00:00:00"/>
    <s v="SAMEER LALJIBHAI KHANDOR"/>
    <x v="29"/>
    <x v="54"/>
    <x v="54"/>
    <n v="9000"/>
    <n v="176"/>
    <n v="9176"/>
    <n v="918"/>
    <m/>
    <s v="17603_x000a_05/01/2019"/>
    <s v="Entire / part of the year"/>
    <s v="Trading &amp; Trading Advisory Services"/>
    <x v="9"/>
    <n v="13"/>
  </r>
  <r>
    <s v="2018-19"/>
    <n v="351"/>
    <d v="2018-09-30T00:00:00"/>
    <s v="SAMEER LALJIBHAI KHANDOR"/>
    <x v="29"/>
    <x v="54"/>
    <x v="54"/>
    <n v="13000"/>
    <n v="258"/>
    <n v="13258"/>
    <n v="1326"/>
    <m/>
    <s v="32175_x000a_05/10/2018"/>
    <s v="Entire / part of the year"/>
    <s v="Trading &amp; Trading Advisory Services"/>
    <x v="5"/>
    <n v="6"/>
  </r>
  <r>
    <s v="2018-19"/>
    <n v="353"/>
    <d v="2018-12-05T00:00:00"/>
    <s v="SAMEER LALJIBHAI KHANDOR"/>
    <x v="29"/>
    <x v="54"/>
    <x v="54"/>
    <n v="17500"/>
    <n v="382"/>
    <n v="17882"/>
    <n v="1788"/>
    <m/>
    <s v="10080_x000a_26/12/2018"/>
    <s v="Entire / part of the year"/>
    <s v="Trading &amp; Trading Advisory Services"/>
    <x v="12"/>
    <n v="15"/>
  </r>
  <r>
    <s v="2018-19"/>
    <n v="355"/>
    <d v="2019-02-06T00:00:00"/>
    <s v="SAMEER LALJIBHAI KHANDOR"/>
    <x v="29"/>
    <x v="54"/>
    <x v="54"/>
    <n v="4400"/>
    <n v="111"/>
    <n v="4511"/>
    <n v="451"/>
    <m/>
    <s v="10680_x000a_26/02/2019"/>
    <s v="Entire / part of the year"/>
    <s v="Trading &amp; Trading Advisory Services"/>
    <x v="11"/>
    <n v="11"/>
  </r>
  <r>
    <s v="2018-19"/>
    <n v="357"/>
    <d v="2019-03-31T00:00:00"/>
    <s v="SAMEER LALJIBHAI KHANDOR"/>
    <x v="29"/>
    <x v="54"/>
    <x v="54"/>
    <n v="38000"/>
    <n v="1084"/>
    <n v="39084"/>
    <n v="3908"/>
    <m/>
    <s v="21730_x000a_05/04/2019"/>
    <m/>
    <m/>
    <x v="2"/>
    <n v="0"/>
  </r>
  <r>
    <s v="2018-19"/>
    <n v="349"/>
    <d v="2018-07-31T00:00:00"/>
    <s v="SAMEER LALJIBHAI KHANDOR"/>
    <x v="29"/>
    <x v="54"/>
    <x v="54"/>
    <n v="16000"/>
    <n v="633"/>
    <n v="16633"/>
    <n v="1663"/>
    <m/>
    <s v="24641_x000a_06/08/2018"/>
    <s v="Entire / part of the year"/>
    <s v="Trading &amp; Trading Advisory Services"/>
    <x v="8"/>
    <n v="7"/>
  </r>
  <r>
    <s v="2018-19"/>
    <n v="360"/>
    <d v="2018-06-30T00:00:00"/>
    <s v="SANTOSH SHAMBHUNATH GUPTA"/>
    <x v="30"/>
    <x v="55"/>
    <x v="55"/>
    <n v="25000"/>
    <n v="338"/>
    <n v="25338"/>
    <n v="2534"/>
    <m/>
    <s v="31196_x000a_06/07/2018"/>
    <s v="Entire / part of the year"/>
    <s v="Trading &amp; Trading Advisory Services"/>
    <x v="0"/>
    <n v="7"/>
  </r>
  <r>
    <s v="2018-19"/>
    <n v="358"/>
    <d v="2018-05-07T00:00:00"/>
    <s v="SANTOSH SHAMBHUNATH GUPTA"/>
    <x v="30"/>
    <x v="55"/>
    <x v="55"/>
    <n v="26500"/>
    <n v="582"/>
    <n v="27082"/>
    <n v="2708"/>
    <m/>
    <s v="10074_x000a_16/05/2018"/>
    <s v="Entire / part of the year"/>
    <s v="Trading &amp; Trading Advisory Services"/>
    <x v="10"/>
    <n v="9"/>
  </r>
  <r>
    <s v="2018-19"/>
    <n v="359"/>
    <d v="2018-06-05T00:00:00"/>
    <s v="SANTOSH SHAMBHUNATH GUPTA"/>
    <x v="30"/>
    <x v="55"/>
    <x v="55"/>
    <n v="85000"/>
    <n v="2294"/>
    <n v="87294"/>
    <n v="8729"/>
    <m/>
    <s v="10399_x000a_28/06/2018"/>
    <s v="Entire / part of the year"/>
    <s v="Trading &amp; Trading Advisory Services"/>
    <x v="1"/>
    <n v="5"/>
  </r>
  <r>
    <s v="2018-19"/>
    <n v="365"/>
    <d v="2019-02-06T00:00:00"/>
    <s v="SANTOSH SHAMBHUNATH GUPTA"/>
    <x v="30"/>
    <x v="55"/>
    <x v="55"/>
    <n v="22500"/>
    <n v="672"/>
    <n v="23172"/>
    <n v="2317"/>
    <m/>
    <s v="10680_x000a_26/02/2019"/>
    <s v="Entire / part of the year"/>
    <s v="Trading &amp; Trading Advisory Services"/>
    <x v="11"/>
    <n v="11"/>
  </r>
  <r>
    <s v="2018-19"/>
    <n v="366"/>
    <d v="2019-03-06T00:00:00"/>
    <s v="SANTOSH SHAMBHUNATH GUPTA"/>
    <x v="30"/>
    <x v="55"/>
    <x v="55"/>
    <n v="10250"/>
    <n v="308"/>
    <n v="10558"/>
    <n v="1056"/>
    <m/>
    <s v="10207_x000a_22/03/2019"/>
    <s v="Entire / part of the year"/>
    <s v="Trading &amp; Trading Advisory Services"/>
    <x v="15"/>
    <n v="15"/>
  </r>
  <r>
    <s v="2018-19"/>
    <n v="363"/>
    <d v="2018-12-05T00:00:00"/>
    <s v="SANTOSH SHAMBHUNATH GUPTA"/>
    <x v="30"/>
    <x v="55"/>
    <x v="55"/>
    <n v="24000"/>
    <n v="742"/>
    <n v="24742"/>
    <n v="2474"/>
    <m/>
    <s v="10080_x000a_26/12/2018"/>
    <s v="Entire / part of the year"/>
    <s v="Trading &amp; Trading Advisory Services"/>
    <x v="12"/>
    <n v="15"/>
  </r>
  <r>
    <s v="2018-19"/>
    <n v="367"/>
    <d v="2019-03-31T00:00:00"/>
    <s v="SANTOSH SHAMBHUNATH GUPTA"/>
    <x v="30"/>
    <x v="55"/>
    <x v="55"/>
    <n v="145000"/>
    <n v="5276"/>
    <n v="150276"/>
    <n v="15028"/>
    <m/>
    <s v="21730_x000a_05/04/2019"/>
    <m/>
    <m/>
    <x v="2"/>
    <n v="0"/>
  </r>
  <r>
    <s v="2018-19"/>
    <n v="364"/>
    <d v="2018-12-31T00:00:00"/>
    <s v="SANTOSH SHAMBHUNATH GUPTA"/>
    <x v="30"/>
    <x v="55"/>
    <x v="55"/>
    <n v="21000"/>
    <n v="904"/>
    <n v="21904"/>
    <n v="2190"/>
    <m/>
    <s v="17603_x000a_05/01/2019"/>
    <s v="Entire / part of the year"/>
    <s v="Trading &amp; Trading Advisory Services"/>
    <x v="9"/>
    <n v="13"/>
  </r>
  <r>
    <s v="2018-19"/>
    <n v="361"/>
    <d v="2018-09-04T00:00:00"/>
    <s v="SANTOSH SHAMBHUNATH GUPTA"/>
    <x v="30"/>
    <x v="55"/>
    <x v="55"/>
    <n v="30000"/>
    <n v="1447"/>
    <n v="31447"/>
    <n v="3145"/>
    <m/>
    <s v="14221_x000a_25/09/2018"/>
    <s v="Entire / part of the year"/>
    <s v="Trading &amp; Trading Advisory Services"/>
    <x v="6"/>
    <n v="13"/>
  </r>
  <r>
    <s v="2018-19"/>
    <n v="362"/>
    <d v="2018-11-05T00:00:00"/>
    <s v="SANTOSH SHAMBHUNATH GUPTA"/>
    <x v="30"/>
    <x v="55"/>
    <x v="55"/>
    <n v="35000"/>
    <n v="1859"/>
    <n v="36859"/>
    <n v="3686"/>
    <m/>
    <s v="10073_x000a_26/11/2018"/>
    <s v="Entire / part of the year"/>
    <s v="Trading &amp; Trading Advisory Services"/>
    <x v="7"/>
    <n v="12"/>
  </r>
  <r>
    <s v="2018-19"/>
    <n v="370"/>
    <d v="2018-06-30T00:00:00"/>
    <s v="SANTOSH SHAMBHUNATH GUPTA"/>
    <x v="30"/>
    <x v="56"/>
    <x v="56"/>
    <n v="25000"/>
    <n v="338"/>
    <n v="25338"/>
    <n v="2534"/>
    <m/>
    <s v="31196_x000a_06/07/2018"/>
    <s v="Entire / part of the year"/>
    <s v="Trading &amp; Trading Advisory Services"/>
    <x v="0"/>
    <n v="7"/>
  </r>
  <r>
    <s v="2018-19"/>
    <n v="368"/>
    <d v="2018-05-07T00:00:00"/>
    <s v="SANTOSH SHAMBHUNATH GUPTA"/>
    <x v="30"/>
    <x v="56"/>
    <x v="56"/>
    <n v="26500"/>
    <n v="582"/>
    <n v="27082"/>
    <n v="2708"/>
    <m/>
    <s v="10074_x000a_16/05/2018"/>
    <s v="Entire / part of the year"/>
    <s v="Trading &amp; Trading Advisory Services"/>
    <x v="10"/>
    <n v="9"/>
  </r>
  <r>
    <s v="2018-19"/>
    <n v="369"/>
    <d v="2018-06-05T00:00:00"/>
    <s v="SANTOSH SHAMBHUNATH GUPTA"/>
    <x v="30"/>
    <x v="56"/>
    <x v="56"/>
    <n v="85000"/>
    <n v="2294"/>
    <n v="87294"/>
    <n v="8729"/>
    <m/>
    <s v="10399_x000a_28/06/2018"/>
    <s v="Entire / part of the year"/>
    <s v="Trading &amp; Trading Advisory Services"/>
    <x v="1"/>
    <n v="5"/>
  </r>
  <r>
    <s v="2018-19"/>
    <n v="375"/>
    <d v="2019-02-06T00:00:00"/>
    <s v="SANTOSH SHAMBHUNATH GUPTA"/>
    <x v="30"/>
    <x v="56"/>
    <x v="56"/>
    <n v="22500"/>
    <n v="672"/>
    <n v="23172"/>
    <n v="2317"/>
    <m/>
    <s v="10680_x000a_26/02/2019"/>
    <s v="Entire / part of the year"/>
    <s v="Trading &amp; Trading Advisory Services"/>
    <x v="11"/>
    <n v="11"/>
  </r>
  <r>
    <s v="2018-19"/>
    <n v="376"/>
    <d v="2019-03-06T00:00:00"/>
    <s v="SANTOSH SHAMBHUNATH GUPTA"/>
    <x v="30"/>
    <x v="56"/>
    <x v="56"/>
    <n v="10250"/>
    <n v="308"/>
    <n v="10558"/>
    <n v="1056"/>
    <m/>
    <s v="10207_x000a_22/03/2019"/>
    <s v="Entire / part of the year"/>
    <s v="Trading &amp; Trading Advisory Services"/>
    <x v="15"/>
    <n v="15"/>
  </r>
  <r>
    <s v="2018-19"/>
    <n v="373"/>
    <d v="2018-12-05T00:00:00"/>
    <s v="SANTOSH SHAMBHUNATH GUPTA"/>
    <x v="30"/>
    <x v="56"/>
    <x v="56"/>
    <n v="24000"/>
    <n v="742"/>
    <n v="24742"/>
    <n v="2474"/>
    <m/>
    <s v="10080_x000a_26/12/2018"/>
    <s v="Entire / part of the year"/>
    <s v="Trading &amp; Trading Advisory Services"/>
    <x v="12"/>
    <n v="15"/>
  </r>
  <r>
    <s v="2018-19"/>
    <n v="377"/>
    <d v="2019-03-31T00:00:00"/>
    <s v="SANTOSH SHAMBHUNATH GUPTA"/>
    <x v="30"/>
    <x v="56"/>
    <x v="56"/>
    <n v="145000"/>
    <n v="5276"/>
    <n v="150276"/>
    <n v="15028"/>
    <m/>
    <s v="21730_x000a_05/04/2019"/>
    <m/>
    <m/>
    <x v="2"/>
    <n v="0"/>
  </r>
  <r>
    <s v="2018-19"/>
    <n v="374"/>
    <d v="2018-12-31T00:00:00"/>
    <s v="SANTOSH SHAMBHUNATH GUPTA"/>
    <x v="30"/>
    <x v="56"/>
    <x v="56"/>
    <n v="21000"/>
    <n v="904"/>
    <n v="21904"/>
    <n v="2190"/>
    <m/>
    <s v="17603_x000a_05/01/2019"/>
    <s v="Entire / part of the year"/>
    <s v="Trading &amp; Trading Advisory Services"/>
    <x v="9"/>
    <n v="13"/>
  </r>
  <r>
    <s v="2018-19"/>
    <n v="371"/>
    <d v="2018-09-04T00:00:00"/>
    <s v="SANTOSH SHAMBHUNATH GUPTA"/>
    <x v="30"/>
    <x v="56"/>
    <x v="56"/>
    <n v="30000"/>
    <n v="1447"/>
    <n v="31447"/>
    <n v="3145"/>
    <m/>
    <s v="14221_x000a_25/09/2018"/>
    <s v="Entire / part of the year"/>
    <s v="Trading &amp; Trading Advisory Services"/>
    <x v="6"/>
    <n v="13"/>
  </r>
  <r>
    <s v="2018-19"/>
    <n v="372"/>
    <d v="2018-11-05T00:00:00"/>
    <s v="SANTOSH SHAMBHUNATH GUPTA"/>
    <x v="30"/>
    <x v="56"/>
    <x v="56"/>
    <n v="35000"/>
    <n v="1859"/>
    <n v="36859"/>
    <n v="3686"/>
    <m/>
    <s v="10073_x000a_26/11/2018"/>
    <s v="Entire / part of the year"/>
    <s v="Trading &amp; Trading Advisory Services"/>
    <x v="7"/>
    <n v="12"/>
  </r>
  <r>
    <s v="2018-19"/>
    <n v="378"/>
    <d v="2018-08-14T00:00:00"/>
    <s v="VIJAY JAYANTILAL SANGHAVI"/>
    <x v="31"/>
    <x v="57"/>
    <x v="57"/>
    <n v="595000"/>
    <n v="18867"/>
    <n v="613867"/>
    <n v="61387"/>
    <m/>
    <s v="19317_x000a_06/09/2018"/>
    <s v="Entire / part of the year"/>
    <s v="Trading &amp; Trading Advisory Services"/>
    <x v="19"/>
    <n v="14"/>
  </r>
  <r>
    <s v="2018-19"/>
    <n v="379"/>
    <d v="2018-08-14T00:00:00"/>
    <s v="VIJAY JAYANTILAL SANGHAVI"/>
    <x v="31"/>
    <x v="58"/>
    <x v="58"/>
    <n v="595000"/>
    <n v="18867"/>
    <n v="613867"/>
    <n v="61387"/>
    <m/>
    <s v="19317_x000a_06/09/2018"/>
    <s v="Entire / part of the year"/>
    <s v="Trading &amp; Trading Advisory Services"/>
    <x v="19"/>
    <n v="14"/>
  </r>
  <r>
    <s v="2018-19"/>
    <n v="380"/>
    <d v="2018-09-04T00:00:00"/>
    <s v="VIJAY JAYANTILAL SANGHAVI"/>
    <x v="32"/>
    <x v="59"/>
    <x v="59"/>
    <n v="35000"/>
    <n v="850"/>
    <n v="35850"/>
    <n v="3585"/>
    <m/>
    <s v="14221_x000a_25/09/2018"/>
    <s v="Entire / part of the year"/>
    <s v="Trading &amp; Trading Advisory Services"/>
    <x v="6"/>
    <n v="13"/>
  </r>
  <r>
    <s v="2018-19"/>
    <n v="382"/>
    <d v="2019-03-31T00:00:00"/>
    <s v="VIJAY JAYANTILAL SANGHAVI"/>
    <x v="32"/>
    <x v="59"/>
    <x v="59"/>
    <n v="350000"/>
    <n v="13006"/>
    <n v="363006"/>
    <n v="36301"/>
    <m/>
    <s v="21730_x000a_05/04/2019"/>
    <m/>
    <m/>
    <x v="2"/>
    <n v="0"/>
  </r>
  <r>
    <s v="2018-19"/>
    <n v="381"/>
    <d v="2019-03-07T00:00:00"/>
    <s v="VIJAY JAYANTILAL SANGHAVI"/>
    <x v="32"/>
    <x v="59"/>
    <x v="59"/>
    <n v="255000"/>
    <n v="9580"/>
    <n v="264580"/>
    <n v="26458"/>
    <m/>
    <s v="13343_x000a_27/03/2019"/>
    <m/>
    <m/>
    <x v="13"/>
    <n v="7"/>
  </r>
  <r>
    <s v="2018-19"/>
    <n v="383"/>
    <d v="2018-08-14T00:00:00"/>
    <s v="VIJAY JAYANTILAL SANGHAVI"/>
    <x v="33"/>
    <x v="60"/>
    <x v="60"/>
    <n v="495000"/>
    <n v="16556"/>
    <n v="511556"/>
    <n v="51156"/>
    <m/>
    <s v="19317_x000a_06/09/2018"/>
    <s v="Entire / part of the year"/>
    <s v="Trading &amp; Trading Advisory Services"/>
    <x v="19"/>
    <n v="14"/>
  </r>
  <r>
    <s v="2018-19"/>
    <n v="384"/>
    <d v="2018-08-14T00:00:00"/>
    <s v="VIJAY JAYANTILAL SANGHAVI"/>
    <x v="33"/>
    <x v="61"/>
    <x v="61"/>
    <n v="100000"/>
    <n v="2311"/>
    <n v="102311"/>
    <n v="10231"/>
    <m/>
    <s v="19317_x000a_06/09/2018"/>
    <s v="Entire / part of the year"/>
    <s v="Trading &amp; Trading Advisory Services"/>
    <x v="19"/>
    <n v="14"/>
  </r>
  <r>
    <s v="2018-19"/>
    <n v="387"/>
    <d v="2019-03-31T00:00:00"/>
    <s v="VIJAY JAYANTILAL SANGHAVI"/>
    <x v="33"/>
    <x v="61"/>
    <x v="61"/>
    <n v="290000"/>
    <n v="7005"/>
    <n v="297005"/>
    <n v="29701"/>
    <m/>
    <s v="21730_x000a_05/04/2019"/>
    <m/>
    <m/>
    <x v="2"/>
    <n v="0"/>
  </r>
  <r>
    <s v="2018-19"/>
    <n v="385"/>
    <d v="2018-09-04T00:00:00"/>
    <s v="VIJAY JAYANTILAL SANGHAVI"/>
    <x v="33"/>
    <x v="61"/>
    <x v="61"/>
    <n v="26000"/>
    <n v="888"/>
    <n v="26888"/>
    <n v="2689"/>
    <m/>
    <s v="14221_x000a_25/09/2018"/>
    <s v="Entire / part of the year"/>
    <s v="Trading &amp; Trading Advisory Services"/>
    <x v="6"/>
    <n v="13"/>
  </r>
  <r>
    <s v="2018-19"/>
    <n v="386"/>
    <d v="2019-03-07T00:00:00"/>
    <s v="VIJAY JAYANTILAL SANGHAVI"/>
    <x v="33"/>
    <x v="61"/>
    <x v="61"/>
    <n v="245000"/>
    <n v="9580"/>
    <n v="254580"/>
    <n v="25458"/>
    <m/>
    <s v="13343_x000a_27/03/2019"/>
    <m/>
    <m/>
    <x v="13"/>
    <n v="7"/>
  </r>
  <r>
    <s v="2018-19"/>
    <n v="389"/>
    <d v="2019-03-31T00:00:00"/>
    <s v="VIJAY JAYANTILAL SANGHAVI"/>
    <x v="34"/>
    <x v="62"/>
    <x v="62"/>
    <n v="505000"/>
    <n v="14359"/>
    <n v="519359"/>
    <n v="51936"/>
    <m/>
    <s v="21730_x000a_05/04/2019"/>
    <m/>
    <m/>
    <x v="2"/>
    <n v="0"/>
  </r>
  <r>
    <s v="2018-19"/>
    <n v="388"/>
    <d v="2019-03-18T00:00:00"/>
    <s v="VIJAY JAYANTILAL SANGHAVI"/>
    <x v="34"/>
    <x v="62"/>
    <x v="62"/>
    <n v="215000"/>
    <n v="9035"/>
    <n v="224035"/>
    <n v="22404"/>
    <m/>
    <s v="13343_x000a_27/03/2019"/>
    <m/>
    <m/>
    <x v="14"/>
    <n v="11"/>
  </r>
  <r>
    <s v="2018-19"/>
    <n v="390"/>
    <d v="2018-12-31T00:00:00"/>
    <s v="VIJAY JAYANTILAL SANGHAVI"/>
    <x v="34"/>
    <x v="63"/>
    <x v="63"/>
    <n v="145000"/>
    <n v="5000"/>
    <n v="150000"/>
    <n v="15000"/>
    <m/>
    <s v="17601_x000a_05/01/2019"/>
    <s v="Entire / part of the year"/>
    <s v="Trading &amp; Trading Advisory Services"/>
    <x v="9"/>
    <n v="13"/>
  </r>
  <r>
    <s v="2018-19"/>
    <n v="391"/>
    <d v="2019-02-06T00:00:00"/>
    <s v="VIJAY JAYANTILAL SANGHAVI"/>
    <x v="34"/>
    <x v="63"/>
    <x v="63"/>
    <n v="145000"/>
    <n v="5000"/>
    <n v="150000"/>
    <n v="15000"/>
    <m/>
    <s v="10682_x000a_26/02/2019"/>
    <s v="Entire / part of the year"/>
    <s v="Trading &amp; Trading Advisory Services"/>
    <x v="11"/>
    <n v="11"/>
  </r>
  <r>
    <s v="2018-19"/>
    <n v="392"/>
    <d v="2019-03-07T00:00:00"/>
    <s v="VIJAY JAYANTILAL SANGHAVI"/>
    <x v="34"/>
    <x v="63"/>
    <x v="63"/>
    <n v="145000"/>
    <n v="6212"/>
    <n v="151212"/>
    <n v="15121"/>
    <m/>
    <s v="13343_x000a_27/03/2019"/>
    <m/>
    <m/>
    <x v="13"/>
    <n v="7"/>
  </r>
  <r>
    <s v="2018-19"/>
    <n v="393"/>
    <d v="2018-08-14T00:00:00"/>
    <s v="VIJAY JAYANTILAL SANGHAVI"/>
    <x v="32"/>
    <x v="64"/>
    <x v="64"/>
    <n v="200000"/>
    <n v="4622"/>
    <n v="204622"/>
    <n v="20462"/>
    <m/>
    <s v="19317_x000a_06/09/2018"/>
    <s v="Entire / part of the year"/>
    <s v="Trading &amp; Trading Advisory Services"/>
    <x v="19"/>
    <n v="14"/>
  </r>
  <r>
    <s v="2018-19"/>
    <n v="394"/>
    <d v="2018-09-04T00:00:00"/>
    <s v="VIJAY JAYANTILAL SANGHAVI"/>
    <x v="32"/>
    <x v="64"/>
    <x v="64"/>
    <n v="26000"/>
    <n v="888"/>
    <n v="26888"/>
    <n v="2689"/>
    <m/>
    <s v="14221_x000a_25/09/2018"/>
    <s v="Entire / part of the year"/>
    <s v="Trading &amp; Trading Advisory Services"/>
    <x v="6"/>
    <n v="13"/>
  </r>
  <r>
    <s v="2018-19"/>
    <n v="397"/>
    <d v="2018-11-05T00:00:00"/>
    <s v="VIPUL CHAMANLAL SANGHAVI"/>
    <x v="35"/>
    <x v="65"/>
    <x v="65"/>
    <n v="10250"/>
    <n v="250"/>
    <n v="10500"/>
    <n v="1050"/>
    <m/>
    <s v="10073_x000a_26/11/2018"/>
    <s v="Entire / part of the year"/>
    <s v="Trading &amp; Trading Advisory Services"/>
    <x v="7"/>
    <n v="12"/>
  </r>
  <r>
    <s v="2018-19"/>
    <n v="396"/>
    <d v="2018-07-31T00:00:00"/>
    <s v="VIPUL CHAMANLAL SANGHAVI"/>
    <x v="35"/>
    <x v="65"/>
    <x v="65"/>
    <n v="36000"/>
    <n v="948"/>
    <n v="36948"/>
    <n v="3695"/>
    <m/>
    <s v="24641_x000a_06/08/2018"/>
    <s v="Entire / part of the year"/>
    <s v="Trading &amp; Trading Advisory Services"/>
    <x v="8"/>
    <n v="7"/>
  </r>
  <r>
    <s v="2018-19"/>
    <n v="395"/>
    <d v="2018-05-07T00:00:00"/>
    <s v="VIPUL CHAMANLAL SANGHAVI"/>
    <x v="35"/>
    <x v="65"/>
    <x v="65"/>
    <n v="65000"/>
    <n v="1993"/>
    <n v="66993"/>
    <n v="6699"/>
    <m/>
    <s v="10074_x000a_16/05/2018"/>
    <s v="Entire / part of the year"/>
    <s v="Trading &amp; Trading Advisory Services"/>
    <x v="10"/>
    <n v="9"/>
  </r>
  <r>
    <s v="2018-19"/>
    <n v="400"/>
    <d v="2019-03-31T00:00:00"/>
    <s v="YASH BHARATBHAI LODARIA"/>
    <x v="36"/>
    <x v="66"/>
    <x v="66"/>
    <n v="11500"/>
    <n v="231"/>
    <n v="11731"/>
    <n v="1173"/>
    <m/>
    <s v="21730_x000a_05/04/2019"/>
    <m/>
    <m/>
    <x v="2"/>
    <n v="0"/>
  </r>
  <r>
    <s v="2018-19"/>
    <n v="399"/>
    <d v="2019-03-06T00:00:00"/>
    <s v="YASH BHARATBHAI LODARIA"/>
    <x v="36"/>
    <x v="66"/>
    <x v="66"/>
    <n v="17500"/>
    <n v="419"/>
    <n v="17919"/>
    <n v="1792"/>
    <m/>
    <s v="10207_x000a_22/03/2019"/>
    <s v="Entire / part of the year"/>
    <s v="Trading &amp; Trading Advisory Services"/>
    <x v="15"/>
    <n v="15"/>
  </r>
  <r>
    <s v="2018-19"/>
    <n v="398"/>
    <d v="2019-02-06T00:00:00"/>
    <s v="YASH BHARATBHAI LODARIA"/>
    <x v="36"/>
    <x v="66"/>
    <x v="66"/>
    <n v="10250"/>
    <n v="346"/>
    <n v="10596"/>
    <n v="1060"/>
    <m/>
    <s v="10680_x000a_26/02/2019"/>
    <s v="Entire / part of the year"/>
    <s v="Trading &amp; Trading Advisory Services"/>
    <x v="11"/>
    <n v="11"/>
  </r>
  <r>
    <s v="2018-19"/>
    <n v="401"/>
    <d v="2019-03-06T00:00:00"/>
    <s v="YOGESHKUMAR RAMNIKLAL SHAH"/>
    <x v="37"/>
    <x v="67"/>
    <x v="67"/>
    <n v="654"/>
    <n v="0"/>
    <n v="654"/>
    <n v="65"/>
    <m/>
    <s v="10207_x000a_22/03/2019"/>
    <s v="Entire / part of the year"/>
    <s v="Trading &amp; Trading Advisory Services"/>
    <x v="15"/>
    <n v="1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4">
  <r>
    <s v="2019-20"/>
    <n v="4"/>
    <d v="2020-03-31T00:00:00"/>
    <s v="ASHISH VADILAL MORBIA"/>
    <x v="0"/>
    <x v="0"/>
    <s v="AQEPM1733E"/>
    <n v="280000"/>
    <n v="10510"/>
    <n v="290510"/>
    <n v="29051"/>
    <m/>
    <s v="42934_x000a_29/04/2020"/>
    <s v="Throughout the year"/>
    <s v="Trading &amp; Trading Advisory Services"/>
    <x v="0"/>
    <n v="0"/>
  </r>
  <r>
    <s v="2019-20"/>
    <n v="3"/>
    <d v="2020-03-31T00:00:00"/>
    <s v="ASHISH VADILAL MORBIA"/>
    <x v="0"/>
    <x v="0"/>
    <s v="AQEPM1733E"/>
    <n v="100000"/>
    <n v="3408"/>
    <n v="103408"/>
    <n v="10341"/>
    <m/>
    <s v="42934_x000a_29/04/2020"/>
    <s v="Throughout the year"/>
    <s v="Trading &amp; Trading Advisory Services"/>
    <x v="0"/>
    <n v="0"/>
  </r>
  <r>
    <s v="2019-20"/>
    <n v="2"/>
    <d v="2019-10-01T00:00:00"/>
    <s v="ASHISH VADILAL MORBIA"/>
    <x v="0"/>
    <x v="0"/>
    <s v="AQEPM1733E"/>
    <n v="60000"/>
    <n v="1433"/>
    <n v="61433"/>
    <n v="6143"/>
    <m/>
    <s v="10778_x000a_05/11/2019"/>
    <s v="Throughout the year"/>
    <s v="Trading &amp; Trading Advisory Services"/>
    <x v="1"/>
    <n v="11"/>
  </r>
  <r>
    <s v="2019-20"/>
    <n v="5"/>
    <d v="2020-03-31T00:00:00"/>
    <s v="ASHISH VADILAL MORBIA"/>
    <x v="1"/>
    <x v="1"/>
    <s v="ADYPT2802J"/>
    <n v="460000"/>
    <n v="15379"/>
    <n v="475379"/>
    <n v="47538"/>
    <m/>
    <s v="42934_x000a_29/04/2020"/>
    <s v="Throughout the year"/>
    <s v="Trading &amp; Trading Advisory Services"/>
    <x v="0"/>
    <n v="0"/>
  </r>
  <r>
    <s v="2019-20"/>
    <n v="6"/>
    <d v="2019-10-01T00:00:00"/>
    <s v="ASHISH VADILAL MORBIA"/>
    <x v="2"/>
    <x v="2"/>
    <s v="AUBPP7302F"/>
    <n v="280000"/>
    <n v="6689"/>
    <n v="286689"/>
    <n v="28669"/>
    <m/>
    <s v="10778_x000a_05/11/2019"/>
    <s v="Throughout the year"/>
    <s v="Trading &amp; Trading Advisory Services"/>
    <x v="1"/>
    <n v="11"/>
  </r>
  <r>
    <s v="2019-20"/>
    <n v="8"/>
    <d v="2020-03-31T00:00:00"/>
    <s v="ASHISH VADILAL MORBIA"/>
    <x v="0"/>
    <x v="3"/>
    <s v="ENEPP0629F"/>
    <n v="460000"/>
    <n v="15379"/>
    <n v="475379"/>
    <n v="47538"/>
    <m/>
    <s v="42934_x000a_29/04/2020"/>
    <s v="Throughout the year"/>
    <s v="Trading &amp; Trading Advisory Services"/>
    <x v="0"/>
    <n v="0"/>
  </r>
  <r>
    <s v="2019-20"/>
    <n v="7"/>
    <d v="2019-08-13T00:00:00"/>
    <s v="ASHISH VADILAL MORBIA"/>
    <x v="0"/>
    <x v="3"/>
    <s v="ENEPP0629F"/>
    <n v="245000"/>
    <n v="5000"/>
    <n v="250000"/>
    <n v="25000"/>
    <m/>
    <s v="11739_x000a_29/08/2019"/>
    <s v="Throughout the year"/>
    <s v="Trading &amp; Trading Advisory Services"/>
    <x v="2"/>
    <n v="13"/>
  </r>
  <r>
    <s v="2019-20"/>
    <n v="10"/>
    <d v="2020-03-31T00:00:00"/>
    <s v="ASHISH VADILAL MORBIA"/>
    <x v="0"/>
    <x v="4"/>
    <s v="BLZPM4099N"/>
    <n v="255000"/>
    <n v="9100"/>
    <n v="264100"/>
    <n v="26410"/>
    <m/>
    <s v="42934_x000a_29/04/2020"/>
    <s v="Throughout the year"/>
    <s v="Trading &amp; Trading Advisory Services"/>
    <x v="0"/>
    <n v="0"/>
  </r>
  <r>
    <s v="2019-20"/>
    <n v="9"/>
    <d v="2020-03-31T00:00:00"/>
    <s v="ASHISH VADILAL MORBIA"/>
    <x v="0"/>
    <x v="4"/>
    <s v="BLZPM4099N"/>
    <n v="100000"/>
    <n v="3408"/>
    <n v="103408"/>
    <n v="10341"/>
    <m/>
    <s v="42934_x000a_29/04/2020"/>
    <s v="Throughout the year"/>
    <s v="Trading &amp; Trading Advisory Services"/>
    <x v="0"/>
    <n v="0"/>
  </r>
  <r>
    <s v="2019-20"/>
    <n v="11"/>
    <d v="2019-10-01T00:00:00"/>
    <s v="ASHISH VADILAL MORBIA"/>
    <x v="3"/>
    <x v="5"/>
    <s v="CICPS7436L"/>
    <n v="475000"/>
    <n v="16467"/>
    <n v="491467"/>
    <n v="49147"/>
    <m/>
    <s v="10778_x000a_05/11/2019"/>
    <s v="Throughout the year"/>
    <s v="Trading &amp; Trading Advisory Services"/>
    <x v="1"/>
    <n v="11"/>
  </r>
  <r>
    <s v="2019-20"/>
    <n v="13"/>
    <d v="2020-03-31T00:00:00"/>
    <s v="ASHISH VADILAL MORBIA"/>
    <x v="1"/>
    <x v="6"/>
    <s v="ACIPT2769F"/>
    <n v="280000"/>
    <n v="10510"/>
    <n v="290510"/>
    <n v="29051"/>
    <m/>
    <s v="42934_x000a_29/04/2020"/>
    <s v="Throughout the year"/>
    <s v="Trading &amp; Trading Advisory Services"/>
    <x v="0"/>
    <n v="0"/>
  </r>
  <r>
    <s v="2019-20"/>
    <n v="12"/>
    <d v="2019-10-01T00:00:00"/>
    <s v="ASHISH VADILAL MORBIA"/>
    <x v="1"/>
    <x v="6"/>
    <s v="ACIPT2769F"/>
    <n v="300000"/>
    <n v="7167"/>
    <n v="307167"/>
    <n v="30717"/>
    <m/>
    <s v="10778_x000a_05/11/2019"/>
    <s v="Throughout the year"/>
    <s v="Trading &amp; Trading Advisory Services"/>
    <x v="1"/>
    <n v="11"/>
  </r>
  <r>
    <s v="2019-20"/>
    <n v="14"/>
    <d v="2020-03-31T00:00:00"/>
    <s v="ASHISH VADILAL MORBIA"/>
    <x v="1"/>
    <x v="7"/>
    <s v="DHOPM0685K"/>
    <n v="265000"/>
    <n v="10755"/>
    <n v="275755"/>
    <n v="27576"/>
    <m/>
    <s v="42934_x000a_29/04/2020"/>
    <s v="Throughout the year"/>
    <s v="Trading &amp; Trading Advisory Services"/>
    <x v="0"/>
    <n v="0"/>
  </r>
  <r>
    <s v="2019-20"/>
    <n v="15"/>
    <d v="2020-03-31T00:00:00"/>
    <s v="ASHISH VADILAL MORBIA"/>
    <x v="0"/>
    <x v="8"/>
    <s v="AKMPK8523A"/>
    <n v="435000"/>
    <n v="13970"/>
    <n v="448970"/>
    <n v="44897"/>
    <m/>
    <s v="42934_x000a_29/04/2020"/>
    <s v="Throughout the year"/>
    <s v="Trading &amp; Trading Advisory Services"/>
    <x v="0"/>
    <n v="0"/>
  </r>
  <r>
    <s v="2019-20"/>
    <n v="16"/>
    <d v="2019-10-01T00:00:00"/>
    <s v="ASHISH VADILAL MORBIA"/>
    <x v="3"/>
    <x v="9"/>
    <s v="AYOPS0652G"/>
    <n v="475000"/>
    <n v="16467"/>
    <n v="491467"/>
    <n v="49147"/>
    <m/>
    <s v="10778_x000a_05/11/2019"/>
    <s v="Throughout the year"/>
    <s v="Trading &amp; Trading Advisory Services"/>
    <x v="1"/>
    <n v="11"/>
  </r>
  <r>
    <s v="2019-20"/>
    <n v="17"/>
    <d v="2020-03-31T00:00:00"/>
    <s v="ASHISH VADILAL MORBIA"/>
    <x v="2"/>
    <x v="10"/>
    <s v="AJEPP6333L"/>
    <n v="385000"/>
    <n v="11150"/>
    <n v="396150"/>
    <n v="39615"/>
    <m/>
    <s v="42934_x000a_29/04/2020"/>
    <s v="Throughout the year"/>
    <s v="Trading &amp; Trading Advisory Services"/>
    <x v="0"/>
    <n v="0"/>
  </r>
  <r>
    <s v="2019-20"/>
    <n v="28"/>
    <d v="2020-03-31T00:00:00"/>
    <s v="ASHOK VINOD THAKUR"/>
    <x v="4"/>
    <x v="11"/>
    <s v="AHIPT0853H"/>
    <n v="67000"/>
    <n v="1992"/>
    <n v="68992"/>
    <n v="6899"/>
    <m/>
    <s v="22138_x000a_28/04/2020"/>
    <s v="Throughout the year"/>
    <s v="Trading &amp; Trading Advisory Services"/>
    <x v="0"/>
    <n v="0"/>
  </r>
  <r>
    <s v="2019-20"/>
    <n v="24"/>
    <d v="2019-12-05T00:00:00"/>
    <s v="ASHOK VINOD THAKUR"/>
    <x v="4"/>
    <x v="11"/>
    <s v="AHIPT0853H"/>
    <n v="48000"/>
    <n v="1586"/>
    <n v="49586"/>
    <n v="4959"/>
    <m/>
    <s v="10079_x000a_31/12/2019"/>
    <s v="Throughout the year"/>
    <s v="Trading &amp; Trading Advisory Services"/>
    <x v="3"/>
    <n v="14"/>
  </r>
  <r>
    <s v="2019-20"/>
    <n v="26"/>
    <d v="2020-02-06T00:00:00"/>
    <s v="ASHOK VINOD THAKUR"/>
    <x v="4"/>
    <x v="11"/>
    <s v="AHIPT0853H"/>
    <n v="45000"/>
    <n v="1654"/>
    <n v="46654"/>
    <n v="4665"/>
    <m/>
    <s v="07143_x000a_24/02/2020"/>
    <s v="Throughout the year"/>
    <s v="Trading &amp; Trading Advisory Services"/>
    <x v="4"/>
    <n v="8"/>
  </r>
  <r>
    <s v="2019-20"/>
    <n v="19"/>
    <d v="2019-06-03T00:00:00"/>
    <s v="ASHOK VINOD THAKUR"/>
    <x v="4"/>
    <x v="11"/>
    <s v="AHIPT0853H"/>
    <n v="32000"/>
    <n v="784"/>
    <n v="32784"/>
    <n v="3278"/>
    <m/>
    <s v="10568_x000a_20/06/2019"/>
    <s v="Throughout the year"/>
    <s v="Trading &amp; Trading Advisory Services"/>
    <x v="5"/>
    <n v="9"/>
  </r>
  <r>
    <s v="2019-20"/>
    <n v="23"/>
    <d v="2019-11-06T00:00:00"/>
    <s v="ASHOK VINOD THAKUR"/>
    <x v="4"/>
    <x v="11"/>
    <s v="AHIPT0853H"/>
    <n v="27450"/>
    <n v="869"/>
    <n v="28319"/>
    <n v="2832"/>
    <m/>
    <s v="10491_x000a_25/11/2019"/>
    <s v="Throughout the year"/>
    <s v="Trading &amp; Trading Advisory Services"/>
    <x v="6"/>
    <n v="7"/>
  </r>
  <r>
    <s v="2019-20"/>
    <n v="18"/>
    <d v="2019-05-02T00:00:00"/>
    <s v="ASHOK VINOD THAKUR"/>
    <x v="4"/>
    <x v="11"/>
    <s v="AHIPT0853H"/>
    <n v="17400"/>
    <n v="522"/>
    <n v="17922"/>
    <n v="1792"/>
    <m/>
    <s v="10057_x000a_22/05/2019"/>
    <s v="Throughout the year"/>
    <s v="Trading &amp; Trading Advisory Services"/>
    <x v="7"/>
    <n v="12"/>
  </r>
  <r>
    <s v="2019-20"/>
    <n v="25"/>
    <d v="2019-12-31T00:00:00"/>
    <s v="ASHOK VINOD THAKUR"/>
    <x v="4"/>
    <x v="11"/>
    <s v="AHIPT0853H"/>
    <n v="16750"/>
    <n v="540"/>
    <n v="17290"/>
    <n v="1729"/>
    <m/>
    <s v="37388_x000a_07/01/2020"/>
    <s v="Throughout the year"/>
    <s v="Trading &amp; Trading Advisory Services"/>
    <x v="8"/>
    <n v="8"/>
  </r>
  <r>
    <s v="2019-20"/>
    <n v="21"/>
    <d v="2019-09-04T00:00:00"/>
    <s v="ASHOK VINOD THAKUR"/>
    <x v="4"/>
    <x v="11"/>
    <s v="AHIPT0853H"/>
    <n v="14000"/>
    <n v="367"/>
    <n v="14367"/>
    <n v="1437"/>
    <m/>
    <s v="10098_x000a_21/09/2019"/>
    <s v="Throughout the year"/>
    <s v="Trading &amp; Trading Advisory Services"/>
    <x v="9"/>
    <n v="14"/>
  </r>
  <r>
    <s v="2019-20"/>
    <n v="22"/>
    <d v="2019-09-30T00:00:00"/>
    <s v="ASHOK VINOD THAKUR"/>
    <x v="4"/>
    <x v="11"/>
    <s v="AHIPT0853H"/>
    <n v="12150"/>
    <n v="360"/>
    <n v="12510"/>
    <n v="1251"/>
    <m/>
    <s v="22601_x000a_05/10/2019"/>
    <s v="Throughout the year"/>
    <s v="Trading &amp; Trading Advisory Services"/>
    <x v="10"/>
    <n v="7"/>
  </r>
  <r>
    <s v="2019-20"/>
    <n v="20"/>
    <d v="2019-06-30T00:00:00"/>
    <s v="ASHOK VINOD THAKUR"/>
    <x v="4"/>
    <x v="11"/>
    <s v="AHIPT0853H"/>
    <n v="1600"/>
    <n v="70"/>
    <n v="1670"/>
    <n v="167"/>
    <m/>
    <s v="12827_x000a_05/07/2019"/>
    <s v="Throughout the year"/>
    <s v="Trading &amp; Trading Advisory Services"/>
    <x v="11"/>
    <n v="5"/>
  </r>
  <r>
    <s v="2019-20"/>
    <n v="27"/>
    <d v="2020-03-03T00:00:00"/>
    <s v="ASHOK VINOD THAKUR"/>
    <x v="4"/>
    <x v="11"/>
    <s v="AHIPT0853H"/>
    <n v="550"/>
    <n v="14"/>
    <n v="564"/>
    <n v="56"/>
    <m/>
    <s v="02023_x000a_18/03/2020"/>
    <s v="Throughout the year"/>
    <s v="Trading &amp; Trading Advisory Services"/>
    <x v="12"/>
    <n v="13"/>
  </r>
  <r>
    <s v="2019-20"/>
    <n v="34"/>
    <d v="2020-03-31T00:00:00"/>
    <s v="ASHWIN P. CHANDURA"/>
    <x v="5"/>
    <x v="12"/>
    <s v="AIBPC2244H"/>
    <n v="880000"/>
    <n v="26494"/>
    <n v="906494"/>
    <n v="90649"/>
    <m/>
    <s v="42934_x000a_29/04/2020"/>
    <s v="Throughout the year"/>
    <s v="Trading &amp; Trading Advisory Services"/>
    <x v="0"/>
    <n v="0"/>
  </r>
  <r>
    <s v="2019-20"/>
    <n v="30"/>
    <d v="2019-06-03T00:00:00"/>
    <s v="ASHWIN P. CHANDURA"/>
    <x v="5"/>
    <x v="12"/>
    <s v="AIBPC2244H"/>
    <n v="41000"/>
    <n v="1529"/>
    <n v="42529"/>
    <n v="4253"/>
    <m/>
    <s v="10568_x000a_20/06/2019"/>
    <s v="Throughout the year"/>
    <s v="Trading &amp; Trading Advisory Services"/>
    <x v="5"/>
    <n v="9"/>
  </r>
  <r>
    <s v="2019-20"/>
    <n v="33"/>
    <d v="2020-03-31T00:00:00"/>
    <s v="ASHWIN P. CHANDURA"/>
    <x v="5"/>
    <x v="12"/>
    <s v="AIBPC2244H"/>
    <n v="25000"/>
    <n v="812"/>
    <n v="25812"/>
    <n v="2581"/>
    <m/>
    <s v="22138_x000a_28/04/2020"/>
    <s v="Throughout the year"/>
    <s v="Trading &amp; Trading Advisory Services"/>
    <x v="0"/>
    <n v="0"/>
  </r>
  <r>
    <s v="2019-20"/>
    <n v="31"/>
    <d v="2019-12-05T00:00:00"/>
    <s v="ASHWIN P. CHANDURA"/>
    <x v="5"/>
    <x v="12"/>
    <s v="AIBPC2244H"/>
    <n v="20000"/>
    <n v="1159"/>
    <n v="21159"/>
    <n v="2116"/>
    <m/>
    <s v="10079_x000a_31/12/2019"/>
    <s v="Throughout the year"/>
    <s v="Trading &amp; Trading Advisory Services"/>
    <x v="3"/>
    <n v="14"/>
  </r>
  <r>
    <s v="2019-20"/>
    <n v="32"/>
    <d v="2020-02-06T00:00:00"/>
    <s v="ASHWIN P. CHANDURA"/>
    <x v="5"/>
    <x v="12"/>
    <s v="AIBPC2244H"/>
    <n v="16000"/>
    <n v="402"/>
    <n v="16402"/>
    <n v="1640"/>
    <m/>
    <s v="07143_x000a_24/02/2020"/>
    <s v="Throughout the year"/>
    <s v="Trading &amp; Trading Advisory Services"/>
    <x v="4"/>
    <n v="8"/>
  </r>
  <r>
    <s v="2019-20"/>
    <n v="29"/>
    <d v="2019-05-02T00:00:00"/>
    <s v="ASHWIN P. CHANDURA"/>
    <x v="5"/>
    <x v="12"/>
    <s v="AIBPC2244H"/>
    <n v="6300"/>
    <n v="201"/>
    <n v="6501"/>
    <n v="650"/>
    <m/>
    <s v="10057_x000a_22/05/2019"/>
    <s v="Throughout the year"/>
    <s v="Trading &amp; Trading Advisory Services"/>
    <x v="7"/>
    <n v="12"/>
  </r>
  <r>
    <s v="2019-20"/>
    <n v="35"/>
    <d v="2019-11-06T00:00:00"/>
    <s v="BHARAT KANTILAL MEHTA"/>
    <x v="6"/>
    <x v="13"/>
    <s v="CNYPM6786Q"/>
    <n v="100000"/>
    <n v="2700"/>
    <n v="102700"/>
    <n v="10270"/>
    <m/>
    <s v="10491_x000a_25/11/2019"/>
    <s v="Throughout the year"/>
    <s v="Trading &amp; Trading Advisory Services"/>
    <x v="6"/>
    <n v="7"/>
  </r>
  <r>
    <s v="2019-20"/>
    <n v="39"/>
    <d v="2020-03-31T00:00:00"/>
    <s v="BHARAT KANTILAL MEHTA"/>
    <x v="6"/>
    <x v="13"/>
    <s v="CNYPM6786Q"/>
    <n v="4700"/>
    <n v="176"/>
    <n v="4876"/>
    <n v="488"/>
    <m/>
    <s v="22138_x000a_28/04/2020"/>
    <s v="Throughout the year"/>
    <s v="Trading &amp; Trading Advisory Services"/>
    <x v="0"/>
    <n v="0"/>
  </r>
  <r>
    <s v="2019-20"/>
    <n v="36"/>
    <d v="2019-12-05T00:00:00"/>
    <s v="BHARAT KANTILAL MEHTA"/>
    <x v="6"/>
    <x v="13"/>
    <s v="CNYPM6786Q"/>
    <n v="2100"/>
    <n v="87"/>
    <n v="2187"/>
    <n v="219"/>
    <m/>
    <s v="10079_x000a_31/12/2019"/>
    <s v="Throughout the year"/>
    <s v="Trading &amp; Trading Advisory Services"/>
    <x v="3"/>
    <n v="14"/>
  </r>
  <r>
    <s v="2019-20"/>
    <n v="37"/>
    <d v="2019-12-31T00:00:00"/>
    <s v="BHARAT KANTILAL MEHTA"/>
    <x v="6"/>
    <x v="13"/>
    <s v="CNYPM6786Q"/>
    <n v="1650"/>
    <n v="46"/>
    <n v="1696"/>
    <n v="170"/>
    <m/>
    <s v="37388_x000a_07/01/2020"/>
    <s v="Throughout the year"/>
    <s v="Trading &amp; Trading Advisory Services"/>
    <x v="8"/>
    <n v="8"/>
  </r>
  <r>
    <s v="2019-20"/>
    <n v="38"/>
    <d v="2020-02-06T00:00:00"/>
    <s v="BHARAT KANTILAL MEHTA"/>
    <x v="6"/>
    <x v="13"/>
    <s v="CNYPM6786Q"/>
    <n v="1550"/>
    <n v="30"/>
    <n v="1580"/>
    <n v="158"/>
    <m/>
    <s v="07143_x000a_24/02/2020"/>
    <s v="Throughout the year"/>
    <s v="Trading &amp; Trading Advisory Services"/>
    <x v="4"/>
    <n v="8"/>
  </r>
  <r>
    <s v="2019-20"/>
    <n v="40"/>
    <d v="2020-03-31T00:00:00"/>
    <s v="DARSHAN JAYSHUKHBHAI MEHTA"/>
    <x v="7"/>
    <x v="14"/>
    <s v="AHOPL3704D"/>
    <n v="1005000"/>
    <n v="30993"/>
    <n v="1035993"/>
    <n v="103599"/>
    <m/>
    <s v="42934_x000a_29/04/2020"/>
    <s v="Throughout the year"/>
    <s v="Trading &amp; Trading Advisory Services"/>
    <x v="0"/>
    <n v="0"/>
  </r>
  <r>
    <s v="2019-20"/>
    <n v="75"/>
    <d v="2020-03-31T00:00:00"/>
    <s v="DARSHAN JAYSHUKHBHAI MEHTA"/>
    <x v="8"/>
    <x v="15"/>
    <s v="BBPPV8356P"/>
    <n v="1380000"/>
    <n v="44491"/>
    <n v="1424491"/>
    <n v="142449"/>
    <m/>
    <s v="42934_x000a_29/04/2020"/>
    <s v="Throughout the year"/>
    <s v="Trading &amp; Trading Advisory Services"/>
    <x v="0"/>
    <n v="0"/>
  </r>
  <r>
    <s v="2019-20"/>
    <n v="44"/>
    <d v="2020-03-31T00:00:00"/>
    <s v="DARSHAN JAYSHUKHBHAI MEHTA"/>
    <x v="8"/>
    <x v="16"/>
    <s v="ATYPM1144L"/>
    <n v="605000"/>
    <n v="17222"/>
    <n v="622222"/>
    <n v="62222"/>
    <m/>
    <s v="42934_x000a_29/04/2020"/>
    <s v="Throughout the year"/>
    <s v="Trading &amp; Trading Advisory Services"/>
    <x v="0"/>
    <n v="0"/>
  </r>
  <r>
    <s v="2019-20"/>
    <n v="43"/>
    <d v="2019-09-30T00:00:00"/>
    <s v="DARSHAN JAYSHUKHBHAI MEHTA"/>
    <x v="8"/>
    <x v="16"/>
    <s v="ATYPM1144L"/>
    <n v="510000"/>
    <n v="17036"/>
    <n v="527036"/>
    <n v="52704"/>
    <m/>
    <s v="31747_x000a_07/10/2019"/>
    <s v="Throughout the year"/>
    <s v="Trading &amp; Trading Advisory Services"/>
    <x v="10"/>
    <n v="7"/>
  </r>
  <r>
    <s v="2019-20"/>
    <n v="42"/>
    <d v="2019-09-12T00:00:00"/>
    <s v="DARSHAN JAYSHUKHBHAI MEHTA"/>
    <x v="8"/>
    <x v="16"/>
    <s v="ATYPM1144L"/>
    <n v="195000"/>
    <n v="5000"/>
    <n v="200000"/>
    <n v="20000"/>
    <m/>
    <s v="10732_x000a_30/09/2019"/>
    <s v="Throughout the year"/>
    <s v="Trading &amp; Trading Advisory Services"/>
    <x v="13"/>
    <n v="15"/>
  </r>
  <r>
    <s v="2019-20"/>
    <n v="41"/>
    <d v="2019-06-20T00:00:00"/>
    <s v="DARSHAN JAYSHUKHBHAI MEHTA"/>
    <x v="8"/>
    <x v="16"/>
    <s v="ATYPM1144L"/>
    <n v="115000"/>
    <n v="3510"/>
    <n v="118510"/>
    <n v="11851"/>
    <m/>
    <s v="11779_x000a_02/07/2019"/>
    <s v="Throughout the year"/>
    <s v="Trading &amp; Trading Advisory Services"/>
    <x v="14"/>
    <n v="12"/>
  </r>
  <r>
    <s v="2019-20"/>
    <n v="77"/>
    <d v="2020-03-31T00:00:00"/>
    <s v="DARSHAN JAYSHUKHBHAI MEHTA"/>
    <x v="9"/>
    <x v="17"/>
    <s v="AYCPV4912E"/>
    <n v="1255000"/>
    <n v="39992"/>
    <n v="1294992"/>
    <n v="129499"/>
    <m/>
    <s v="42934_x000a_29/04/2020"/>
    <s v="Throughout the year"/>
    <s v="Trading &amp; Trading Advisory Services"/>
    <x v="0"/>
    <n v="0"/>
  </r>
  <r>
    <s v="2019-20"/>
    <n v="76"/>
    <d v="2019-06-20T00:00:00"/>
    <s v="DARSHAN JAYSHUKHBHAI MEHTA"/>
    <x v="9"/>
    <x v="17"/>
    <s v="AYCPV4912E"/>
    <n v="115000"/>
    <n v="3510"/>
    <n v="118510"/>
    <n v="11851"/>
    <m/>
    <s v="11781_x000a_02/07/2019"/>
    <s v="Throughout the year"/>
    <s v="Trading &amp; Trading Advisory Services"/>
    <x v="14"/>
    <n v="12"/>
  </r>
  <r>
    <s v="2019-20"/>
    <n v="47"/>
    <d v="2019-09-30T00:00:00"/>
    <s v="DARSHAN JAYSHUKHBHAI MEHTA"/>
    <x v="10"/>
    <x v="18"/>
    <s v="ALYPM9000B"/>
    <n v="560000"/>
    <n v="19739"/>
    <n v="579739"/>
    <n v="57974"/>
    <m/>
    <s v="31747_x000a_07/10/2019"/>
    <s v="Throughout the year"/>
    <s v="Trading &amp; Trading Advisory Services"/>
    <x v="10"/>
    <n v="7"/>
  </r>
  <r>
    <s v="2019-20"/>
    <n v="48"/>
    <d v="2020-03-31T00:00:00"/>
    <s v="DARSHAN JAYSHUKHBHAI MEHTA"/>
    <x v="10"/>
    <x v="18"/>
    <s v="ALYPM9000B"/>
    <n v="350000"/>
    <n v="11111"/>
    <n v="361111"/>
    <n v="36111"/>
    <m/>
    <s v="42934_x000a_29/04/2020"/>
    <s v="Throughout the year"/>
    <s v="Trading &amp; Trading Advisory Services"/>
    <x v="0"/>
    <n v="0"/>
  </r>
  <r>
    <s v="2019-20"/>
    <n v="46"/>
    <d v="2019-09-12T00:00:00"/>
    <s v="DARSHAN JAYSHUKHBHAI MEHTA"/>
    <x v="10"/>
    <x v="18"/>
    <s v="ALYPM9000B"/>
    <n v="195000"/>
    <n v="5000"/>
    <n v="200000"/>
    <n v="20000"/>
    <m/>
    <s v="10732_x000a_30/09/2019"/>
    <s v="Throughout the year"/>
    <s v="Trading &amp; Trading Advisory Services"/>
    <x v="13"/>
    <n v="15"/>
  </r>
  <r>
    <s v="2019-20"/>
    <n v="45"/>
    <d v="2019-06-20T00:00:00"/>
    <s v="DARSHAN JAYSHUKHBHAI MEHTA"/>
    <x v="10"/>
    <x v="18"/>
    <s v="ALYPM9000B"/>
    <n v="115000"/>
    <n v="3510"/>
    <n v="118510"/>
    <n v="11851"/>
    <m/>
    <s v="11779_x000a_02/07/2019"/>
    <s v="Throughout the year"/>
    <s v="Trading &amp; Trading Advisory Services"/>
    <x v="14"/>
    <n v="12"/>
  </r>
  <r>
    <s v="2019-20"/>
    <n v="52"/>
    <d v="2020-03-31T00:00:00"/>
    <s v="DARSHAN JAYSHUKHBHAI MEHTA"/>
    <x v="10"/>
    <x v="19"/>
    <s v="AZPPM4049R"/>
    <n v="500000"/>
    <n v="17997"/>
    <n v="517997"/>
    <n v="51800"/>
    <m/>
    <s v="42934_x000a_29/04/2020"/>
    <s v="Throughout the year"/>
    <s v="Trading &amp; Trading Advisory Services"/>
    <x v="0"/>
    <n v="0"/>
  </r>
  <r>
    <s v="2019-20"/>
    <n v="51"/>
    <d v="2019-09-30T00:00:00"/>
    <s v="DARSHAN JAYSHUKHBHAI MEHTA"/>
    <x v="10"/>
    <x v="19"/>
    <s v="AZPPM4049R"/>
    <n v="495000"/>
    <n v="14468"/>
    <n v="509468"/>
    <n v="50947"/>
    <m/>
    <s v="31747_x000a_07/10/2019"/>
    <s v="Throughout the year"/>
    <s v="Trading &amp; Trading Advisory Services"/>
    <x v="10"/>
    <n v="7"/>
  </r>
  <r>
    <s v="2019-20"/>
    <n v="50"/>
    <d v="2019-09-12T00:00:00"/>
    <s v="DARSHAN JAYSHUKHBHAI MEHTA"/>
    <x v="10"/>
    <x v="19"/>
    <s v="AZPPM4049R"/>
    <n v="195000"/>
    <n v="5000"/>
    <n v="200000"/>
    <n v="20000"/>
    <m/>
    <s v="10732_x000a_30/09/2019"/>
    <s v="Throughout the year"/>
    <s v="Trading &amp; Trading Advisory Services"/>
    <x v="13"/>
    <n v="15"/>
  </r>
  <r>
    <s v="2019-20"/>
    <n v="49"/>
    <d v="2019-06-20T00:00:00"/>
    <s v="DARSHAN JAYSHUKHBHAI MEHTA"/>
    <x v="10"/>
    <x v="19"/>
    <s v="AZPPM4049R"/>
    <n v="115000"/>
    <n v="3510"/>
    <n v="118510"/>
    <n v="11851"/>
    <m/>
    <s v="11779_x000a_02/07/2019"/>
    <s v="Throughout the year"/>
    <s v="Trading &amp; Trading Advisory Services"/>
    <x v="14"/>
    <n v="12"/>
  </r>
  <r>
    <s v="2019-20"/>
    <n v="53"/>
    <d v="2019-09-30T00:00:00"/>
    <s v="DARSHAN JAYSHUKHBHAI MEHTA"/>
    <x v="11"/>
    <x v="20"/>
    <s v="DNQPS8987E"/>
    <n v="615000"/>
    <n v="17443"/>
    <n v="632443"/>
    <n v="63244"/>
    <m/>
    <s v="31747_x000a_07/10/2019"/>
    <s v="Throughout the year"/>
    <s v="Trading &amp; Trading Advisory Services"/>
    <x v="10"/>
    <n v="7"/>
  </r>
  <r>
    <s v="2019-20"/>
    <n v="57"/>
    <d v="2020-03-31T00:00:00"/>
    <s v="DARSHAN JAYSHUKHBHAI MEHTA"/>
    <x v="8"/>
    <x v="21"/>
    <s v="DPPPK9998G"/>
    <n v="605000"/>
    <n v="17222"/>
    <n v="622222"/>
    <n v="62222"/>
    <m/>
    <s v="42934_x000a_29/04/2020"/>
    <s v="Throughout the year"/>
    <s v="Trading &amp; Trading Advisory Services"/>
    <x v="0"/>
    <n v="0"/>
  </r>
  <r>
    <s v="2019-20"/>
    <n v="56"/>
    <d v="2019-09-30T00:00:00"/>
    <s v="DARSHAN JAYSHUKHBHAI MEHTA"/>
    <x v="8"/>
    <x v="21"/>
    <s v="DPPPK9998G"/>
    <n v="545000"/>
    <n v="17171"/>
    <n v="562171"/>
    <n v="56217"/>
    <m/>
    <s v="31747_x000a_07/10/2019"/>
    <s v="Throughout the year"/>
    <s v="Trading &amp; Trading Advisory Services"/>
    <x v="10"/>
    <n v="7"/>
  </r>
  <r>
    <s v="2019-20"/>
    <n v="55"/>
    <d v="2019-09-12T00:00:00"/>
    <s v="DARSHAN JAYSHUKHBHAI MEHTA"/>
    <x v="8"/>
    <x v="21"/>
    <s v="DPPPK9998G"/>
    <n v="195000"/>
    <n v="5000"/>
    <n v="200000"/>
    <n v="20000"/>
    <m/>
    <s v="10732_x000a_30/09/2019"/>
    <s v="Throughout the year"/>
    <s v="Trading &amp; Trading Advisory Services"/>
    <x v="13"/>
    <n v="15"/>
  </r>
  <r>
    <s v="2019-20"/>
    <n v="54"/>
    <d v="2019-06-20T00:00:00"/>
    <s v="DARSHAN JAYSHUKHBHAI MEHTA"/>
    <x v="8"/>
    <x v="21"/>
    <s v="DPPPK9998G"/>
    <n v="115000"/>
    <n v="3510"/>
    <n v="118510"/>
    <n v="11851"/>
    <m/>
    <s v="11779_x000a_02/07/2019"/>
    <s v="Throughout the year"/>
    <s v="Trading &amp; Trading Advisory Services"/>
    <x v="14"/>
    <n v="12"/>
  </r>
  <r>
    <s v="2019-20"/>
    <n v="58"/>
    <d v="2020-03-31T00:00:00"/>
    <s v="DARSHAN JAYSHUKHBHAI MEHTA"/>
    <x v="8"/>
    <x v="22"/>
    <s v="HCGPS5327R"/>
    <n v="400000"/>
    <n v="10975"/>
    <n v="410975"/>
    <n v="41098"/>
    <m/>
    <s v="42934_x000a_29/04/2020"/>
    <s v="Throughout the year"/>
    <s v="Trading &amp; Trading Advisory Services"/>
    <x v="0"/>
    <n v="0"/>
  </r>
  <r>
    <s v="2019-20"/>
    <n v="78"/>
    <d v="2020-03-31T00:00:00"/>
    <s v="DARSHAN JAYSHUKHBHAI MEHTA"/>
    <x v="11"/>
    <x v="23"/>
    <s v="BCCPD0936R"/>
    <n v="880000"/>
    <n v="26494"/>
    <n v="906494"/>
    <n v="90649"/>
    <m/>
    <s v="42934_x000a_29/04/2020"/>
    <s v="Throughout the year"/>
    <s v="Trading &amp; Trading Advisory Services"/>
    <x v="0"/>
    <n v="0"/>
  </r>
  <r>
    <s v="2019-20"/>
    <n v="59"/>
    <d v="2019-06-20T00:00:00"/>
    <s v="DARSHAN JAYSHUKHBHAI MEHTA"/>
    <x v="8"/>
    <x v="24"/>
    <s v="AMZPV8765C"/>
    <n v="170000"/>
    <n v="7770"/>
    <n v="177770"/>
    <n v="17777"/>
    <m/>
    <s v="11779_x000a_02/07/2019"/>
    <s v="Throughout the year"/>
    <s v="Trading &amp; Trading Advisory Services"/>
    <x v="14"/>
    <n v="12"/>
  </r>
  <r>
    <s v="2019-20"/>
    <n v="63"/>
    <d v="2019-09-30T00:00:00"/>
    <s v="DARSHAN JAYSHUKHBHAI MEHTA"/>
    <x v="8"/>
    <x v="24"/>
    <s v="AMZPV8765C"/>
    <n v="100000"/>
    <n v="5407"/>
    <n v="105407"/>
    <n v="10541"/>
    <m/>
    <s v="31747_x000a_07/10/2019"/>
    <s v="Throughout the year"/>
    <s v="Trading &amp; Trading Advisory Services"/>
    <x v="10"/>
    <n v="7"/>
  </r>
  <r>
    <s v="2019-20"/>
    <n v="60"/>
    <d v="2019-07-16T00:00:00"/>
    <s v="DARSHAN JAYSHUKHBHAI MEHTA"/>
    <x v="8"/>
    <x v="24"/>
    <s v="AMZPV8765C"/>
    <n v="80000"/>
    <n v="0"/>
    <n v="80000"/>
    <n v="8000"/>
    <m/>
    <s v="11249_x000a_01/08/2019"/>
    <s v="Throughout the year"/>
    <s v="Trading &amp; Trading Advisory Services"/>
    <x v="15"/>
    <n v="11"/>
  </r>
  <r>
    <s v="2019-20"/>
    <n v="61"/>
    <d v="2019-08-05T00:00:00"/>
    <s v="DARSHAN JAYSHUKHBHAI MEHTA"/>
    <x v="8"/>
    <x v="24"/>
    <s v="AMZPV8765C"/>
    <n v="80000"/>
    <n v="0"/>
    <n v="80000"/>
    <n v="8000"/>
    <m/>
    <s v="11739_x000a_29/08/2019"/>
    <s v="Throughout the year"/>
    <s v="Trading &amp; Trading Advisory Services"/>
    <x v="16"/>
    <n v="14"/>
  </r>
  <r>
    <s v="2019-20"/>
    <n v="62"/>
    <d v="2019-09-12T00:00:00"/>
    <s v="DARSHAN JAYSHUKHBHAI MEHTA"/>
    <x v="8"/>
    <x v="24"/>
    <s v="AMZPV8765C"/>
    <n v="80000"/>
    <n v="0"/>
    <n v="80000"/>
    <n v="8000"/>
    <m/>
    <s v="10732_x000a_30/09/2019"/>
    <s v="Throughout the year"/>
    <s v="Trading &amp; Trading Advisory Services"/>
    <x v="13"/>
    <n v="15"/>
  </r>
  <r>
    <s v="2019-20"/>
    <n v="66"/>
    <d v="2019-12-31T00:00:00"/>
    <s v="DARSHAN JAYSHUKHBHAI MEHTA"/>
    <x v="8"/>
    <x v="24"/>
    <s v="AMZPV8765C"/>
    <n v="70000"/>
    <n v="0"/>
    <n v="70000"/>
    <n v="7000"/>
    <m/>
    <s v="37409_x000a_07/01/2020"/>
    <s v="Throughout the year"/>
    <s v="Trading &amp; Trading Advisory Services"/>
    <x v="8"/>
    <n v="8"/>
  </r>
  <r>
    <s v="2019-20"/>
    <n v="69"/>
    <d v="2020-03-31T00:00:00"/>
    <s v="DARSHAN JAYSHUKHBHAI MEHTA"/>
    <x v="8"/>
    <x v="24"/>
    <s v="AMZPV8765C"/>
    <n v="68000"/>
    <n v="2070"/>
    <n v="70070"/>
    <n v="7007"/>
    <m/>
    <s v="42934_x000a_29/04/2020"/>
    <s v="Throughout the year"/>
    <s v="Trading &amp; Trading Advisory Services"/>
    <x v="0"/>
    <n v="0"/>
  </r>
  <r>
    <s v="2019-20"/>
    <n v="67"/>
    <d v="2020-02-06T00:00:00"/>
    <s v="DARSHAN JAYSHUKHBHAI MEHTA"/>
    <x v="8"/>
    <x v="24"/>
    <s v="AMZPV8765C"/>
    <n v="67000"/>
    <n v="2000"/>
    <n v="69000"/>
    <n v="6900"/>
    <m/>
    <s v="04886_x000a_29/02/2020"/>
    <s v="Throughout the year"/>
    <s v="Trading &amp; Trading Advisory Services"/>
    <x v="4"/>
    <n v="8"/>
  </r>
  <r>
    <s v="2019-20"/>
    <n v="65"/>
    <d v="2019-12-05T00:00:00"/>
    <s v="DARSHAN JAYSHUKHBHAI MEHTA"/>
    <x v="8"/>
    <x v="24"/>
    <s v="AMZPV8765C"/>
    <n v="65000"/>
    <n v="3000"/>
    <n v="68000"/>
    <n v="6800"/>
    <m/>
    <s v="10078_x000a_31/12/2019"/>
    <s v="Throughout the year"/>
    <s v="Trading &amp; Trading Advisory Services"/>
    <x v="3"/>
    <n v="14"/>
  </r>
  <r>
    <s v="2019-20"/>
    <n v="68"/>
    <d v="2020-03-03T00:00:00"/>
    <s v="DARSHAN JAYSHUKHBHAI MEHTA"/>
    <x v="8"/>
    <x v="24"/>
    <s v="AMZPV8765C"/>
    <n v="65000"/>
    <n v="0"/>
    <n v="65000"/>
    <n v="6500"/>
    <m/>
    <s v="02062_x000a_18/03/2020"/>
    <s v="Throughout the year"/>
    <s v="Trading &amp; Trading Advisory Services"/>
    <x v="12"/>
    <n v="13"/>
  </r>
  <r>
    <s v="2019-20"/>
    <n v="64"/>
    <d v="2019-11-06T00:00:00"/>
    <s v="DARSHAN JAYSHUKHBHAI MEHTA"/>
    <x v="8"/>
    <x v="24"/>
    <s v="AMZPV8765C"/>
    <n v="60000"/>
    <n v="2500"/>
    <n v="62500"/>
    <n v="6250"/>
    <m/>
    <s v="10469_x000a_30/11/2019"/>
    <s v="Throughout the year"/>
    <s v="Trading &amp; Trading Advisory Services"/>
    <x v="6"/>
    <n v="7"/>
  </r>
  <r>
    <s v="2019-20"/>
    <n v="72"/>
    <d v="2019-09-30T00:00:00"/>
    <s v="DARSHAN JAYSHUKHBHAI MEHTA"/>
    <x v="9"/>
    <x v="25"/>
    <s v="CFEPM3263G"/>
    <n v="580000"/>
    <n v="17307"/>
    <n v="597307"/>
    <n v="59731"/>
    <m/>
    <s v="31747_x000a_07/10/2019"/>
    <s v="Throughout the year"/>
    <s v="Trading &amp; Trading Advisory Services"/>
    <x v="10"/>
    <n v="7"/>
  </r>
  <r>
    <s v="2019-20"/>
    <n v="73"/>
    <d v="2020-03-31T00:00:00"/>
    <s v="DARSHAN JAYSHUKHBHAI MEHTA"/>
    <x v="9"/>
    <x v="25"/>
    <s v="CFEPM3263G"/>
    <n v="445000"/>
    <n v="16111"/>
    <n v="461111"/>
    <n v="46111"/>
    <m/>
    <s v="42934_x000a_29/04/2020"/>
    <s v="Throughout the year"/>
    <s v="Trading &amp; Trading Advisory Services"/>
    <x v="0"/>
    <n v="0"/>
  </r>
  <r>
    <s v="2019-20"/>
    <n v="71"/>
    <d v="2019-09-12T00:00:00"/>
    <s v="DARSHAN JAYSHUKHBHAI MEHTA"/>
    <x v="9"/>
    <x v="25"/>
    <s v="CFEPM3263G"/>
    <n v="195000"/>
    <n v="5000"/>
    <n v="200000"/>
    <n v="20000"/>
    <m/>
    <s v="10732_x000a_30/09/2019"/>
    <s v="Throughout the year"/>
    <s v="Trading &amp; Trading Advisory Services"/>
    <x v="13"/>
    <n v="15"/>
  </r>
  <r>
    <s v="2019-20"/>
    <n v="70"/>
    <d v="2019-06-20T00:00:00"/>
    <s v="DARSHAN JAYSHUKHBHAI MEHTA"/>
    <x v="9"/>
    <x v="25"/>
    <s v="CFEPM3263G"/>
    <n v="115000"/>
    <n v="3510"/>
    <n v="118510"/>
    <n v="11851"/>
    <m/>
    <s v="11779_x000a_02/07/2019"/>
    <s v="Throughout the year"/>
    <s v="Trading &amp; Trading Advisory Services"/>
    <x v="14"/>
    <n v="12"/>
  </r>
  <r>
    <s v="2019-20"/>
    <n v="79"/>
    <d v="2020-03-31T00:00:00"/>
    <s v="DARSHAN JAYSHUKHBHAI MEHTA"/>
    <x v="12"/>
    <x v="26"/>
    <s v="HHJPS6950L"/>
    <n v="1070000"/>
    <n v="30743"/>
    <n v="1100743"/>
    <n v="110074"/>
    <m/>
    <s v="42934_x000a_29/04/2020"/>
    <s v="Throughout the year"/>
    <s v="Trading &amp; Trading Advisory Services"/>
    <x v="0"/>
    <n v="0"/>
  </r>
  <r>
    <s v="2019-20"/>
    <n v="74"/>
    <d v="2020-03-31T00:00:00"/>
    <s v="DARSHAN JAYSHUKHBHAI MEHTA"/>
    <x v="7"/>
    <x v="27"/>
    <s v="ARHPM7498J"/>
    <n v="940000"/>
    <n v="31244"/>
    <n v="971244"/>
    <n v="97124"/>
    <m/>
    <s v="42934_x000a_29/04/2020"/>
    <s v="Throughout the year"/>
    <s v="Trading &amp; Trading Advisory Services"/>
    <x v="0"/>
    <n v="0"/>
  </r>
  <r>
    <s v="2019-20"/>
    <n v="80"/>
    <d v="2020-03-31T00:00:00"/>
    <s v="DARSHAN JAYSHUKHBHAI MEHTA"/>
    <x v="12"/>
    <x v="28"/>
    <s v="BERPL4083G"/>
    <n v="1005000"/>
    <n v="30993"/>
    <n v="1035993"/>
    <n v="103599"/>
    <m/>
    <s v="42934_x000a_29/04/2020"/>
    <s v="Throughout the year"/>
    <s v="Trading &amp; Trading Advisory Services"/>
    <x v="0"/>
    <n v="0"/>
  </r>
  <r>
    <s v="2019-20"/>
    <n v="82"/>
    <d v="2020-03-31T00:00:00"/>
    <s v="DEVANSH RASHIKBHAI SHETH"/>
    <x v="13"/>
    <x v="29"/>
    <s v="JEMPS5401G"/>
    <n v="400000"/>
    <n v="13633"/>
    <n v="413633"/>
    <n v="41363"/>
    <m/>
    <s v="42934_x000a_29/04/2020"/>
    <s v="Throughout the year"/>
    <s v="Trading &amp; Trading Advisory Services"/>
    <x v="0"/>
    <n v="0"/>
  </r>
  <r>
    <s v="2019-20"/>
    <n v="81"/>
    <d v="2019-05-02T00:00:00"/>
    <s v="DEVANSH RASHIKBHAI SHETH"/>
    <x v="13"/>
    <x v="29"/>
    <s v="JEMPS5401G"/>
    <n v="700"/>
    <n v="13"/>
    <n v="713"/>
    <n v="71"/>
    <m/>
    <s v="10057_x000a_22/05/2019"/>
    <s v="Throughout the year"/>
    <s v="Trading &amp; Trading Advisory Services"/>
    <x v="7"/>
    <n v="12"/>
  </r>
  <r>
    <s v="2019-20"/>
    <n v="91"/>
    <d v="2020-03-31T00:00:00"/>
    <s v="DHIRENDRA KUMAR SINGH"/>
    <x v="14"/>
    <x v="30"/>
    <s v="BPAPS0225M"/>
    <n v="150000"/>
    <n v="6358"/>
    <n v="156358"/>
    <n v="15636"/>
    <m/>
    <s v="22138_x000a_28/04/2020"/>
    <s v="Throughout the year"/>
    <s v="Trading &amp; Trading Advisory Services"/>
    <x v="0"/>
    <n v="0"/>
  </r>
  <r>
    <s v="2019-20"/>
    <n v="90"/>
    <d v="2020-03-03T00:00:00"/>
    <s v="DHIRENDRA KUMAR SINGH"/>
    <x v="14"/>
    <x v="30"/>
    <s v="BPAPS0225M"/>
    <n v="75000"/>
    <n v="2479"/>
    <n v="77479"/>
    <n v="7748"/>
    <m/>
    <s v="02023_x000a_18/03/2020"/>
    <s v="Throughout the year"/>
    <s v="Trading &amp; Trading Advisory Services"/>
    <x v="12"/>
    <n v="13"/>
  </r>
  <r>
    <s v="2019-20"/>
    <n v="89"/>
    <d v="2020-02-06T00:00:00"/>
    <s v="DHIRENDRA KUMAR SINGH"/>
    <x v="14"/>
    <x v="30"/>
    <s v="BPAPS0225M"/>
    <n v="67000"/>
    <n v="2221"/>
    <n v="69221"/>
    <n v="6922"/>
    <m/>
    <s v="07143_x000a_24/02/2020"/>
    <s v="Throughout the year"/>
    <s v="Trading &amp; Trading Advisory Services"/>
    <x v="4"/>
    <n v="8"/>
  </r>
  <r>
    <s v="2019-20"/>
    <n v="88"/>
    <d v="2019-12-31T00:00:00"/>
    <s v="DHIRENDRA KUMAR SINGH"/>
    <x v="14"/>
    <x v="30"/>
    <s v="BPAPS0225M"/>
    <n v="29000"/>
    <n v="1183"/>
    <n v="30183"/>
    <n v="3018"/>
    <m/>
    <s v="37388_x000a_07/01/2020"/>
    <s v="Throughout the year"/>
    <s v="Trading &amp; Trading Advisory Services"/>
    <x v="8"/>
    <n v="8"/>
  </r>
  <r>
    <s v="2019-20"/>
    <n v="87"/>
    <d v="2019-12-05T00:00:00"/>
    <s v="DHIRENDRA KUMAR SINGH"/>
    <x v="14"/>
    <x v="30"/>
    <s v="BPAPS0225M"/>
    <n v="27350"/>
    <n v="831"/>
    <n v="28181"/>
    <n v="2818"/>
    <m/>
    <s v="10079_x000a_31/12/2019"/>
    <s v="Throughout the year"/>
    <s v="Trading &amp; Trading Advisory Services"/>
    <x v="3"/>
    <n v="14"/>
  </r>
  <r>
    <s v="2019-20"/>
    <n v="85"/>
    <d v="2019-09-30T00:00:00"/>
    <s v="DHIRENDRA KUMAR SINGH"/>
    <x v="14"/>
    <x v="30"/>
    <s v="BPAPS0225M"/>
    <n v="24000"/>
    <n v="659"/>
    <n v="24659"/>
    <n v="2466"/>
    <m/>
    <s v="22601_x000a_05/10/2019"/>
    <s v="Throughout the year"/>
    <s v="Trading &amp; Trading Advisory Services"/>
    <x v="10"/>
    <n v="7"/>
  </r>
  <r>
    <s v="2019-20"/>
    <n v="83"/>
    <d v="2019-08-05T00:00:00"/>
    <s v="DHIRENDRA KUMAR SINGH"/>
    <x v="14"/>
    <x v="30"/>
    <s v="BPAPS0225M"/>
    <n v="14000"/>
    <n v="481"/>
    <n v="14481"/>
    <n v="1448"/>
    <m/>
    <s v="11738_x000a_29/08/2019"/>
    <s v="Throughout the year"/>
    <s v="Trading &amp; Trading Advisory Services"/>
    <x v="16"/>
    <n v="14"/>
  </r>
  <r>
    <s v="2019-20"/>
    <n v="84"/>
    <d v="2019-09-04T00:00:00"/>
    <s v="DHIRENDRA KUMAR SINGH"/>
    <x v="14"/>
    <x v="30"/>
    <s v="BPAPS0225M"/>
    <n v="13500"/>
    <n v="546"/>
    <n v="14046"/>
    <n v="1405"/>
    <m/>
    <s v="10098_x000a_21/09/2019"/>
    <s v="Throughout the year"/>
    <s v="Trading &amp; Trading Advisory Services"/>
    <x v="9"/>
    <n v="14"/>
  </r>
  <r>
    <s v="2019-20"/>
    <n v="86"/>
    <d v="2019-11-06T00:00:00"/>
    <s v="DHIRENDRA KUMAR SINGH"/>
    <x v="14"/>
    <x v="30"/>
    <s v="BPAPS0225M"/>
    <n v="4500"/>
    <n v="201"/>
    <n v="4701"/>
    <n v="470"/>
    <m/>
    <s v="10491_x000a_25/11/2019"/>
    <s v="Throughout the year"/>
    <s v="Trading &amp; Trading Advisory Services"/>
    <x v="6"/>
    <n v="7"/>
  </r>
  <r>
    <s v="2019-20"/>
    <n v="97"/>
    <d v="2019-12-31T00:00:00"/>
    <s v="GAUTAM JAYANTILAL MEHATA"/>
    <x v="15"/>
    <x v="31"/>
    <s v="ANVPM7520K"/>
    <n v="95000"/>
    <n v="3116"/>
    <n v="98116"/>
    <n v="9812"/>
    <m/>
    <s v="37388_x000a_07/01/2020"/>
    <s v="Throughout the year"/>
    <s v="Trading &amp; Trading Advisory Services"/>
    <x v="8"/>
    <n v="8"/>
  </r>
  <r>
    <s v="2019-20"/>
    <n v="93"/>
    <d v="2019-09-04T00:00:00"/>
    <s v="GAUTAM JAYANTILAL MEHATA"/>
    <x v="15"/>
    <x v="31"/>
    <s v="ANVPM7520K"/>
    <n v="75000"/>
    <n v="1277"/>
    <n v="76277"/>
    <n v="7628"/>
    <m/>
    <s v="10098_x000a_21/09/2019"/>
    <s v="Throughout the year"/>
    <s v="Trading &amp; Trading Advisory Services"/>
    <x v="9"/>
    <n v="14"/>
  </r>
  <r>
    <s v="2019-20"/>
    <n v="99"/>
    <d v="2020-03-31T00:00:00"/>
    <s v="GAUTAM JAYANTILAL MEHATA"/>
    <x v="15"/>
    <x v="31"/>
    <s v="ANVPM7520K"/>
    <n v="57500"/>
    <n v="1953"/>
    <n v="59453"/>
    <n v="5945"/>
    <m/>
    <s v="22138_x000a_28/04/2020"/>
    <s v="Throughout the year"/>
    <s v="Trading &amp; Trading Advisory Services"/>
    <x v="0"/>
    <n v="0"/>
  </r>
  <r>
    <s v="2019-20"/>
    <n v="96"/>
    <d v="2019-12-05T00:00:00"/>
    <s v="GAUTAM JAYANTILAL MEHATA"/>
    <x v="15"/>
    <x v="31"/>
    <s v="ANVPM7520K"/>
    <n v="50000"/>
    <n v="1171"/>
    <n v="51171"/>
    <n v="5117"/>
    <m/>
    <s v="10079_x000a_31/12/2019"/>
    <s v="Throughout the year"/>
    <s v="Trading &amp; Trading Advisory Services"/>
    <x v="3"/>
    <n v="14"/>
  </r>
  <r>
    <s v="2019-20"/>
    <n v="92"/>
    <d v="2019-05-02T00:00:00"/>
    <s v="GAUTAM JAYANTILAL MEHATA"/>
    <x v="15"/>
    <x v="31"/>
    <s v="ANVPM7520K"/>
    <n v="50000"/>
    <n v="1138"/>
    <n v="51138"/>
    <n v="5114"/>
    <m/>
    <s v="10057_x000a_22/05/2019"/>
    <s v="Throughout the year"/>
    <s v="Trading &amp; Trading Advisory Services"/>
    <x v="7"/>
    <n v="12"/>
  </r>
  <r>
    <s v="2019-20"/>
    <n v="98"/>
    <d v="2020-02-06T00:00:00"/>
    <s v="GAUTAM JAYANTILAL MEHATA"/>
    <x v="15"/>
    <x v="31"/>
    <s v="ANVPM7520K"/>
    <n v="16000"/>
    <n v="403"/>
    <n v="16403"/>
    <n v="1640"/>
    <m/>
    <s v="07143_x000a_24/02/2020"/>
    <s v="Throughout the year"/>
    <s v="Trading &amp; Trading Advisory Services"/>
    <x v="4"/>
    <n v="8"/>
  </r>
  <r>
    <s v="2019-20"/>
    <n v="95"/>
    <d v="2019-11-06T00:00:00"/>
    <s v="GAUTAM JAYANTILAL MEHATA"/>
    <x v="15"/>
    <x v="31"/>
    <s v="ANVPM7520K"/>
    <n v="12400"/>
    <n v="381"/>
    <n v="12781"/>
    <n v="1278"/>
    <m/>
    <s v="10491_x000a_25/11/2019"/>
    <s v="Throughout the year"/>
    <s v="Trading &amp; Trading Advisory Services"/>
    <x v="6"/>
    <n v="7"/>
  </r>
  <r>
    <s v="2019-20"/>
    <n v="94"/>
    <d v="2019-09-30T00:00:00"/>
    <s v="GAUTAM JAYANTILAL MEHATA"/>
    <x v="15"/>
    <x v="31"/>
    <s v="ANVPM7520K"/>
    <n v="2500"/>
    <n v="57"/>
    <n v="2557"/>
    <n v="256"/>
    <m/>
    <s v="22601_x000a_05/10/2019"/>
    <s v="Throughout the year"/>
    <s v="Trading &amp; Trading Advisory Services"/>
    <x v="10"/>
    <n v="7"/>
  </r>
  <r>
    <s v="2019-20"/>
    <n v="105"/>
    <d v="2019-12-31T00:00:00"/>
    <s v="GAUTAM JAYANTILAL MEHATA"/>
    <x v="15"/>
    <x v="32"/>
    <s v="BRVPM1719H"/>
    <n v="95000"/>
    <n v="3116"/>
    <n v="98116"/>
    <n v="9812"/>
    <m/>
    <s v="37388_x000a_07/01/2020"/>
    <s v="Throughout the year"/>
    <s v="Trading &amp; Trading Advisory Services"/>
    <x v="8"/>
    <n v="8"/>
  </r>
  <r>
    <s v="2019-20"/>
    <n v="101"/>
    <d v="2019-09-04T00:00:00"/>
    <s v="GAUTAM JAYANTILAL MEHATA"/>
    <x v="15"/>
    <x v="32"/>
    <s v="BRVPM1719H"/>
    <n v="75000"/>
    <n v="1277"/>
    <n v="76277"/>
    <n v="7628"/>
    <m/>
    <s v="10098_x000a_21/09/2019"/>
    <s v="Throughout the year"/>
    <s v="Trading &amp; Trading Advisory Services"/>
    <x v="9"/>
    <n v="14"/>
  </r>
  <r>
    <s v="2019-20"/>
    <n v="107"/>
    <d v="2020-03-31T00:00:00"/>
    <s v="GAUTAM JAYANTILAL MEHATA"/>
    <x v="15"/>
    <x v="32"/>
    <s v="BRVPM1719H"/>
    <n v="57500"/>
    <n v="1953"/>
    <n v="59453"/>
    <n v="5945"/>
    <m/>
    <s v="22138_x000a_28/04/2020"/>
    <s v="Throughout the year"/>
    <s v="Trading &amp; Trading Advisory Services"/>
    <x v="0"/>
    <n v="0"/>
  </r>
  <r>
    <s v="2019-20"/>
    <n v="104"/>
    <d v="2019-12-05T00:00:00"/>
    <s v="GAUTAM JAYANTILAL MEHATA"/>
    <x v="15"/>
    <x v="32"/>
    <s v="BRVPM1719H"/>
    <n v="50000"/>
    <n v="1171"/>
    <n v="51171"/>
    <n v="5117"/>
    <m/>
    <s v="10079_x000a_31/12/2019"/>
    <s v="Throughout the year"/>
    <s v="Trading &amp; Trading Advisory Services"/>
    <x v="3"/>
    <n v="14"/>
  </r>
  <r>
    <s v="2019-20"/>
    <n v="100"/>
    <d v="2019-05-02T00:00:00"/>
    <s v="GAUTAM JAYANTILAL MEHATA"/>
    <x v="15"/>
    <x v="32"/>
    <s v="BRVPM1719H"/>
    <n v="50000"/>
    <n v="1138"/>
    <n v="51138"/>
    <n v="5114"/>
    <m/>
    <s v="10057_x000a_22/05/2019"/>
    <s v="Throughout the year"/>
    <s v="Trading &amp; Trading Advisory Services"/>
    <x v="7"/>
    <n v="12"/>
  </r>
  <r>
    <s v="2019-20"/>
    <n v="106"/>
    <d v="2020-02-06T00:00:00"/>
    <s v="GAUTAM JAYANTILAL MEHATA"/>
    <x v="15"/>
    <x v="32"/>
    <s v="BRVPM1719H"/>
    <n v="16000"/>
    <n v="403"/>
    <n v="16403"/>
    <n v="1640"/>
    <m/>
    <s v="07143_x000a_24/02/2020"/>
    <s v="Throughout the year"/>
    <s v="Trading &amp; Trading Advisory Services"/>
    <x v="4"/>
    <n v="8"/>
  </r>
  <r>
    <s v="2019-20"/>
    <n v="103"/>
    <d v="2019-11-06T00:00:00"/>
    <s v="GAUTAM JAYANTILAL MEHATA"/>
    <x v="15"/>
    <x v="32"/>
    <s v="BRVPM1719H"/>
    <n v="12400"/>
    <n v="381"/>
    <n v="12781"/>
    <n v="1278"/>
    <m/>
    <s v="10491_x000a_25/11/2019"/>
    <s v="Throughout the year"/>
    <s v="Trading &amp; Trading Advisory Services"/>
    <x v="6"/>
    <n v="7"/>
  </r>
  <r>
    <s v="2019-20"/>
    <n v="102"/>
    <d v="2019-09-30T00:00:00"/>
    <s v="GAUTAM JAYANTILAL MEHATA"/>
    <x v="15"/>
    <x v="32"/>
    <s v="BRVPM1719H"/>
    <n v="2500"/>
    <n v="57"/>
    <n v="2557"/>
    <n v="256"/>
    <m/>
    <s v="22601_x000a_05/10/2019"/>
    <s v="Throughout the year"/>
    <s v="Trading &amp; Trading Advisory Services"/>
    <x v="10"/>
    <n v="7"/>
  </r>
  <r>
    <s v="2019-20"/>
    <n v="117"/>
    <d v="2020-03-31T00:00:00"/>
    <s v="JIGNESH SANGHVI "/>
    <x v="16"/>
    <x v="33"/>
    <s v="BBEPS9472G"/>
    <n v="400000"/>
    <n v="10443"/>
    <n v="410443"/>
    <n v="41044"/>
    <m/>
    <s v="22138_x000a_28/04/2020"/>
    <s v="Throughout the year"/>
    <s v="Trading &amp; Trading Advisory Services"/>
    <x v="0"/>
    <n v="0"/>
  </r>
  <r>
    <s v="2019-20"/>
    <n v="115"/>
    <d v="2019-12-05T00:00:00"/>
    <s v="JIGNESH SANGHVI "/>
    <x v="16"/>
    <x v="33"/>
    <s v="BBEPS9472G"/>
    <n v="100000"/>
    <n v="4960"/>
    <n v="104960"/>
    <n v="10496"/>
    <m/>
    <s v="10079_x000a_31/12/2019"/>
    <s v="Throughout the year"/>
    <s v="Trading &amp; Trading Advisory Services"/>
    <x v="3"/>
    <n v="14"/>
  </r>
  <r>
    <s v="2019-20"/>
    <n v="111"/>
    <d v="2019-08-05T00:00:00"/>
    <s v="JIGNESH SANGHVI "/>
    <x v="16"/>
    <x v="33"/>
    <s v="BBEPS9472G"/>
    <n v="52000"/>
    <n v="1586"/>
    <n v="53586"/>
    <n v="5359"/>
    <m/>
    <s v="11738_x000a_29/08/2019"/>
    <s v="Throughout the year"/>
    <s v="Trading &amp; Trading Advisory Services"/>
    <x v="16"/>
    <n v="14"/>
  </r>
  <r>
    <s v="2019-20"/>
    <n v="112"/>
    <d v="2019-09-04T00:00:00"/>
    <s v="JIGNESH SANGHVI "/>
    <x v="16"/>
    <x v="33"/>
    <s v="BBEPS9472G"/>
    <n v="47000"/>
    <n v="1130"/>
    <n v="48130"/>
    <n v="4813"/>
    <m/>
    <s v="10098_x000a_21/09/2019"/>
    <s v="Throughout the year"/>
    <s v="Trading &amp; Trading Advisory Services"/>
    <x v="9"/>
    <n v="14"/>
  </r>
  <r>
    <s v="2019-20"/>
    <n v="113"/>
    <d v="2019-09-30T00:00:00"/>
    <s v="JIGNESH SANGHVI "/>
    <x v="16"/>
    <x v="33"/>
    <s v="BBEPS9472G"/>
    <n v="44000"/>
    <n v="1286"/>
    <n v="45286"/>
    <n v="4529"/>
    <m/>
    <s v="22601_x000a_05/10/2019"/>
    <s v="Throughout the year"/>
    <s v="Trading &amp; Trading Advisory Services"/>
    <x v="10"/>
    <n v="7"/>
  </r>
  <r>
    <s v="2019-20"/>
    <n v="108"/>
    <d v="2019-05-02T00:00:00"/>
    <s v="JIGNESH SANGHVI "/>
    <x v="16"/>
    <x v="33"/>
    <s v="BBEPS9472G"/>
    <n v="35000"/>
    <n v="582"/>
    <n v="35582"/>
    <n v="3558"/>
    <m/>
    <s v="10057_x000a_22/05/2019"/>
    <s v="Throughout the year"/>
    <s v="Trading &amp; Trading Advisory Services"/>
    <x v="7"/>
    <n v="12"/>
  </r>
  <r>
    <s v="2019-20"/>
    <n v="110"/>
    <d v="2019-06-30T00:00:00"/>
    <s v="JIGNESH SANGHVI "/>
    <x v="16"/>
    <x v="33"/>
    <s v="BBEPS9472G"/>
    <n v="21450"/>
    <n v="667"/>
    <n v="22117"/>
    <n v="2212"/>
    <m/>
    <s v="12827_x000a_05/07/2019"/>
    <s v="Throughout the year"/>
    <s v="Trading &amp; Trading Advisory Services"/>
    <x v="11"/>
    <n v="5"/>
  </r>
  <r>
    <s v="2019-20"/>
    <n v="114"/>
    <d v="2019-11-06T00:00:00"/>
    <s v="JIGNESH SANGHVI "/>
    <x v="16"/>
    <x v="33"/>
    <s v="BBEPS9472G"/>
    <n v="21000"/>
    <n v="958"/>
    <n v="21958"/>
    <n v="2196"/>
    <m/>
    <s v="10491_x000a_25/11/2019"/>
    <s v="Throughout the year"/>
    <s v="Trading &amp; Trading Advisory Services"/>
    <x v="6"/>
    <n v="7"/>
  </r>
  <r>
    <s v="2019-20"/>
    <n v="116"/>
    <d v="2020-02-06T00:00:00"/>
    <s v="JIGNESH SANGHVI "/>
    <x v="16"/>
    <x v="33"/>
    <s v="BBEPS9472G"/>
    <n v="10000"/>
    <n v="60"/>
    <n v="10060"/>
    <n v="1006"/>
    <m/>
    <s v="07143_x000a_24/02/2020"/>
    <s v="Throughout the year"/>
    <s v="Trading &amp; Trading Advisory Services"/>
    <x v="4"/>
    <n v="8"/>
  </r>
  <r>
    <s v="2019-20"/>
    <n v="109"/>
    <d v="2019-06-03T00:00:00"/>
    <s v="JIGNESH SANGHVI "/>
    <x v="16"/>
    <x v="33"/>
    <s v="BBEPS9472G"/>
    <n v="6400"/>
    <n v="173"/>
    <n v="6573"/>
    <n v="657"/>
    <m/>
    <s v="10568_x000a_20/06/2019"/>
    <s v="Throughout the year"/>
    <s v="Trading &amp; Trading Advisory Services"/>
    <x v="5"/>
    <n v="9"/>
  </r>
  <r>
    <s v="2019-20"/>
    <n v="120"/>
    <d v="2020-03-31T00:00:00"/>
    <s v="KAUSHIK JAVERLAL SANGHVI"/>
    <x v="17"/>
    <x v="34"/>
    <s v="AVQPS5445L"/>
    <n v="37000"/>
    <n v="1444"/>
    <n v="38444"/>
    <n v="3844"/>
    <m/>
    <s v="22138_x000a_28/04/2020"/>
    <s v="Throughout the year"/>
    <s v="Trading &amp; Trading Advisory Services"/>
    <x v="0"/>
    <n v="0"/>
  </r>
  <r>
    <s v="2019-20"/>
    <n v="119"/>
    <d v="2020-02-06T00:00:00"/>
    <s v="KAUSHIK JAVERLAL SANGHVI"/>
    <x v="17"/>
    <x v="34"/>
    <s v="AVQPS5445L"/>
    <n v="6800"/>
    <n v="201"/>
    <n v="7001"/>
    <n v="700"/>
    <m/>
    <s v="07143_x000a_24/02/2020"/>
    <s v="Throughout the year"/>
    <s v="Trading &amp; Trading Advisory Services"/>
    <x v="4"/>
    <n v="8"/>
  </r>
  <r>
    <s v="2019-20"/>
    <n v="118"/>
    <d v="2019-05-02T00:00:00"/>
    <s v="KAUSHIK JAVERLAL SANGHVI"/>
    <x v="17"/>
    <x v="34"/>
    <s v="AVQPS5445L"/>
    <n v="1300"/>
    <n v="48"/>
    <n v="1348"/>
    <n v="135"/>
    <m/>
    <s v="10057_x000a_22/05/2019"/>
    <s v="Throughout the year"/>
    <s v="Trading &amp; Trading Advisory Services"/>
    <x v="7"/>
    <n v="12"/>
  </r>
  <r>
    <s v="2019-20"/>
    <n v="125"/>
    <d v="2019-12-05T00:00:00"/>
    <s v="KIRTI VANECHAND MEHTA"/>
    <x v="18"/>
    <x v="35"/>
    <s v="ADCPM6013E"/>
    <n v="135000"/>
    <n v="5106"/>
    <n v="140106"/>
    <n v="14011"/>
    <m/>
    <s v="10079_x000a_31/12/2019"/>
    <s v="Throughout the year"/>
    <s v="Trading &amp; Trading Advisory Services"/>
    <x v="3"/>
    <n v="14"/>
  </r>
  <r>
    <s v="2019-20"/>
    <n v="128"/>
    <d v="2020-03-31T00:00:00"/>
    <s v="KIRTI VANECHAND MEHTA"/>
    <x v="18"/>
    <x v="35"/>
    <s v="ADCPM6013E"/>
    <n v="130000"/>
    <n v="3654"/>
    <n v="133654"/>
    <n v="13365"/>
    <m/>
    <s v="22138_x000a_28/04/2020"/>
    <s v="Throughout the year"/>
    <s v="Trading &amp; Trading Advisory Services"/>
    <x v="0"/>
    <n v="0"/>
  </r>
  <r>
    <s v="2019-20"/>
    <n v="124"/>
    <d v="2019-11-06T00:00:00"/>
    <s v="KIRTI VANECHAND MEHTA"/>
    <x v="18"/>
    <x v="35"/>
    <s v="ADCPM6013E"/>
    <n v="63000"/>
    <n v="1916"/>
    <n v="64916"/>
    <n v="6492"/>
    <m/>
    <s v="10491_x000a_25/11/2019"/>
    <s v="Throughout the year"/>
    <s v="Trading &amp; Trading Advisory Services"/>
    <x v="6"/>
    <n v="7"/>
  </r>
  <r>
    <s v="2019-20"/>
    <n v="126"/>
    <d v="2019-12-31T00:00:00"/>
    <s v="KIRTI VANECHAND MEHTA"/>
    <x v="18"/>
    <x v="35"/>
    <s v="ADCPM6013E"/>
    <n v="62000"/>
    <n v="1780"/>
    <n v="63780"/>
    <n v="6378"/>
    <m/>
    <s v="37388_x000a_07/01/2020"/>
    <s v="Throughout the year"/>
    <s v="Trading &amp; Trading Advisory Services"/>
    <x v="8"/>
    <n v="8"/>
  </r>
  <r>
    <s v="2019-20"/>
    <n v="121"/>
    <d v="2019-05-02T00:00:00"/>
    <s v="KIRTI VANECHAND MEHTA"/>
    <x v="18"/>
    <x v="35"/>
    <s v="ADCPM6013E"/>
    <n v="45000"/>
    <n v="2390"/>
    <n v="47390"/>
    <n v="4739"/>
    <m/>
    <s v="10057_x000a_22/05/2019"/>
    <s v="Throughout the year"/>
    <s v="Trading &amp; Trading Advisory Services"/>
    <x v="7"/>
    <n v="12"/>
  </r>
  <r>
    <s v="2019-20"/>
    <n v="127"/>
    <d v="2020-02-06T00:00:00"/>
    <s v="KIRTI VANECHAND MEHTA"/>
    <x v="18"/>
    <x v="35"/>
    <s v="ADCPM6013E"/>
    <n v="31000"/>
    <n v="883"/>
    <n v="31883"/>
    <n v="3188"/>
    <m/>
    <s v="07143_x000a_24/02/2020"/>
    <s v="Throughout the year"/>
    <s v="Trading &amp; Trading Advisory Services"/>
    <x v="4"/>
    <n v="8"/>
  </r>
  <r>
    <s v="2019-20"/>
    <n v="122"/>
    <d v="2019-09-04T00:00:00"/>
    <s v="KIRTI VANECHAND MEHTA"/>
    <x v="18"/>
    <x v="35"/>
    <s v="ADCPM6013E"/>
    <n v="5400"/>
    <n v="176"/>
    <n v="5576"/>
    <n v="558"/>
    <m/>
    <s v="10098_x000a_21/09/2019"/>
    <s v="Throughout the year"/>
    <s v="Trading &amp; Trading Advisory Services"/>
    <x v="9"/>
    <n v="14"/>
  </r>
  <r>
    <s v="2019-20"/>
    <n v="123"/>
    <d v="2019-09-30T00:00:00"/>
    <s v="KIRTI VANECHAND MEHTA"/>
    <x v="18"/>
    <x v="35"/>
    <s v="ADCPM6013E"/>
    <n v="8"/>
    <n v="0"/>
    <n v="8"/>
    <n v="1"/>
    <m/>
    <s v="22601_x000a_05/10/2019"/>
    <s v="Throughout the year"/>
    <s v="Trading &amp; Trading Advisory Services"/>
    <x v="10"/>
    <n v="7"/>
  </r>
  <r>
    <s v="2019-20"/>
    <n v="139"/>
    <d v="2020-03-31T00:00:00"/>
    <s v="KUNJAN MAHENDRABHAI PAREKH"/>
    <x v="19"/>
    <x v="36"/>
    <s v="DXVPP1114F"/>
    <n v="220000"/>
    <n v="6834"/>
    <n v="226834"/>
    <n v="22683"/>
    <m/>
    <s v="22138_x000a_28/04/2020"/>
    <s v="Throughout the year"/>
    <s v="Trading &amp; Trading Advisory Services"/>
    <x v="0"/>
    <n v="0"/>
  </r>
  <r>
    <s v="2019-20"/>
    <n v="134"/>
    <d v="2019-11-06T00:00:00"/>
    <s v="KUNJAN MAHENDRABHAI PAREKH"/>
    <x v="19"/>
    <x v="36"/>
    <s v="DXVPP1114F"/>
    <n v="140000"/>
    <n v="3904"/>
    <n v="143904"/>
    <n v="14390"/>
    <m/>
    <s v="10491_x000a_25/11/2019"/>
    <s v="Throughout the year"/>
    <s v="Trading &amp; Trading Advisory Services"/>
    <x v="6"/>
    <n v="7"/>
  </r>
  <r>
    <s v="2019-20"/>
    <n v="135"/>
    <d v="2019-12-05T00:00:00"/>
    <s v="KUNJAN MAHENDRABHAI PAREKH"/>
    <x v="19"/>
    <x v="36"/>
    <s v="DXVPP1114F"/>
    <n v="135000"/>
    <n v="3957"/>
    <n v="138957"/>
    <n v="13896"/>
    <m/>
    <s v="10079_x000a_31/12/2019"/>
    <s v="Throughout the year"/>
    <s v="Trading &amp; Trading Advisory Services"/>
    <x v="3"/>
    <n v="14"/>
  </r>
  <r>
    <s v="2019-20"/>
    <n v="132"/>
    <d v="2019-09-04T00:00:00"/>
    <s v="KUNJAN MAHENDRABHAI PAREKH"/>
    <x v="19"/>
    <x v="36"/>
    <s v="DXVPP1114F"/>
    <n v="83000"/>
    <n v="2438"/>
    <n v="85438"/>
    <n v="8544"/>
    <m/>
    <s v="10098_x000a_21/09/2019"/>
    <s v="Throughout the year"/>
    <s v="Trading &amp; Trading Advisory Services"/>
    <x v="9"/>
    <n v="14"/>
  </r>
  <r>
    <s v="2019-20"/>
    <n v="138"/>
    <d v="2020-03-03T00:00:00"/>
    <s v="KUNJAN MAHENDRABHAI PAREKH"/>
    <x v="19"/>
    <x v="36"/>
    <s v="DXVPP1114F"/>
    <n v="80000"/>
    <n v="3107"/>
    <n v="83107"/>
    <n v="8311"/>
    <m/>
    <s v="02023_x000a_18/03/2020"/>
    <s v="Throughout the year"/>
    <s v="Trading &amp; Trading Advisory Services"/>
    <x v="12"/>
    <n v="13"/>
  </r>
  <r>
    <s v="2019-20"/>
    <n v="136"/>
    <d v="2019-12-31T00:00:00"/>
    <s v="KUNJAN MAHENDRABHAI PAREKH"/>
    <x v="19"/>
    <x v="36"/>
    <s v="DXVPP1114F"/>
    <n v="67000"/>
    <n v="2143"/>
    <n v="69143"/>
    <n v="6914"/>
    <m/>
    <s v="37388_x000a_07/01/2020"/>
    <s v="Throughout the year"/>
    <s v="Trading &amp; Trading Advisory Services"/>
    <x v="8"/>
    <n v="8"/>
  </r>
  <r>
    <s v="2019-20"/>
    <n v="131"/>
    <d v="2019-06-30T00:00:00"/>
    <s v="KUNJAN MAHENDRABHAI PAREKH"/>
    <x v="19"/>
    <x v="36"/>
    <s v="DXVPP1114F"/>
    <n v="60000"/>
    <n v="3020"/>
    <n v="63020"/>
    <n v="6302"/>
    <m/>
    <s v="12827_x000a_05/07/2019"/>
    <s v="Throughout the year"/>
    <s v="Trading &amp; Trading Advisory Services"/>
    <x v="11"/>
    <n v="5"/>
  </r>
  <r>
    <s v="2019-20"/>
    <n v="137"/>
    <d v="2020-02-06T00:00:00"/>
    <s v="KUNJAN MAHENDRABHAI PAREKH"/>
    <x v="19"/>
    <x v="36"/>
    <s v="DXVPP1114F"/>
    <n v="18500"/>
    <n v="404"/>
    <n v="18904"/>
    <n v="1890"/>
    <m/>
    <s v="07143_x000a_24/02/2020"/>
    <s v="Throughout the year"/>
    <s v="Trading &amp; Trading Advisory Services"/>
    <x v="4"/>
    <n v="8"/>
  </r>
  <r>
    <s v="2019-20"/>
    <n v="129"/>
    <d v="2019-05-02T00:00:00"/>
    <s v="KUNJAN MAHENDRABHAI PAREKH"/>
    <x v="19"/>
    <x v="36"/>
    <s v="DXVPP1114F"/>
    <n v="18000"/>
    <n v="563"/>
    <n v="18563"/>
    <n v="1856"/>
    <m/>
    <s v="10057_x000a_22/05/2019"/>
    <s v="Throughout the year"/>
    <s v="Trading &amp; Trading Advisory Services"/>
    <x v="7"/>
    <n v="12"/>
  </r>
  <r>
    <s v="2019-20"/>
    <n v="133"/>
    <d v="2019-09-30T00:00:00"/>
    <s v="KUNJAN MAHENDRABHAI PAREKH"/>
    <x v="19"/>
    <x v="36"/>
    <s v="DXVPP1114F"/>
    <n v="7450"/>
    <n v="222"/>
    <n v="7672"/>
    <n v="767"/>
    <m/>
    <s v="22601_x000a_05/10/2019"/>
    <s v="Throughout the year"/>
    <s v="Trading &amp; Trading Advisory Services"/>
    <x v="10"/>
    <n v="7"/>
  </r>
  <r>
    <s v="2019-20"/>
    <n v="130"/>
    <d v="2019-06-03T00:00:00"/>
    <s v="KUNJAN MAHENDRABHAI PAREKH"/>
    <x v="19"/>
    <x v="36"/>
    <s v="DXVPP1114F"/>
    <n v="1650"/>
    <n v="40"/>
    <n v="1690"/>
    <n v="169"/>
    <m/>
    <s v="10568_x000a_20/06/2019"/>
    <s v="Throughout the year"/>
    <s v="Trading &amp; Trading Advisory Services"/>
    <x v="5"/>
    <n v="9"/>
  </r>
  <r>
    <s v="2019-20"/>
    <n v="142"/>
    <d v="2020-03-31T00:00:00"/>
    <s v="MANISH DAHYALAL SHETH"/>
    <x v="20"/>
    <x v="37"/>
    <s v="AHOPB3153G"/>
    <n v="180000"/>
    <n v="4639"/>
    <n v="184639"/>
    <n v="18464"/>
    <m/>
    <s v="42934_x000a_29/04/2020"/>
    <s v="Throughout the year"/>
    <s v="Trading &amp; Trading Advisory Services"/>
    <x v="0"/>
    <n v="0"/>
  </r>
  <r>
    <s v="2019-20"/>
    <n v="140"/>
    <d v="2020-03-31T00:00:00"/>
    <s v="MANISH DAHYALAL SHETH"/>
    <x v="20"/>
    <x v="38"/>
    <s v="BGQPG0189P"/>
    <n v="180000"/>
    <n v="4639"/>
    <n v="184639"/>
    <n v="18464"/>
    <m/>
    <s v="42934_x000a_29/04/2020"/>
    <s v="Throughout the year"/>
    <s v="Trading &amp; Trading Advisory Services"/>
    <x v="0"/>
    <n v="0"/>
  </r>
  <r>
    <s v="2019-20"/>
    <n v="141"/>
    <d v="2019-09-30T00:00:00"/>
    <s v="MANISH DAHYALAL SHETH"/>
    <x v="20"/>
    <x v="39"/>
    <s v="ARPPS3224E"/>
    <n v="335000"/>
    <n v="12632"/>
    <n v="347632"/>
    <n v="34763"/>
    <m/>
    <s v="31747_x000a_07/10/2019"/>
    <s v="Throughout the year"/>
    <s v="Trading &amp; Trading Advisory Services"/>
    <x v="10"/>
    <n v="7"/>
  </r>
  <r>
    <s v="2019-20"/>
    <n v="143"/>
    <d v="2020-03-31T00:00:00"/>
    <s v="MANISH DAHYALAL SHETH"/>
    <x v="20"/>
    <x v="40"/>
    <s v="CWZPS7342J"/>
    <n v="180000"/>
    <n v="4639"/>
    <n v="184639"/>
    <n v="18464"/>
    <m/>
    <s v="42934_x000a_29/04/2020"/>
    <s v="Throughout the year"/>
    <s v="Trading &amp; Trading Advisory Services"/>
    <x v="0"/>
    <n v="0"/>
  </r>
  <r>
    <s v="2019-20"/>
    <n v="144"/>
    <d v="2020-03-31T00:00:00"/>
    <s v="MANISH DAHYALAL SHETH"/>
    <x v="20"/>
    <x v="41"/>
    <s v="CMHPB6565N"/>
    <n v="180000"/>
    <n v="4639"/>
    <n v="184639"/>
    <n v="18464"/>
    <m/>
    <s v="42934_x000a_29/04/2020"/>
    <s v="Throughout the year"/>
    <s v="Trading &amp; Trading Advisory Services"/>
    <x v="0"/>
    <n v="0"/>
  </r>
  <r>
    <s v="2019-20"/>
    <n v="147"/>
    <d v="2019-12-05T00:00:00"/>
    <s v="MILAN SURYAKANT UDANI"/>
    <x v="21"/>
    <x v="42"/>
    <s v="AAAPU3763E"/>
    <n v="15000"/>
    <n v="489"/>
    <n v="15489"/>
    <n v="1549"/>
    <m/>
    <s v="10079_x000a_31/12/2019"/>
    <s v="Throughout the year"/>
    <s v="Trading &amp; Trading Advisory Services"/>
    <x v="3"/>
    <n v="14"/>
  </r>
  <r>
    <s v="2019-20"/>
    <n v="145"/>
    <d v="2019-05-02T00:00:00"/>
    <s v="MILAN SURYAKANT UDANI"/>
    <x v="21"/>
    <x v="42"/>
    <s v="AAAPU3763E"/>
    <n v="9000"/>
    <n v="58"/>
    <n v="9058"/>
    <n v="906"/>
    <m/>
    <s v="10057_x000a_22/05/2019"/>
    <s v="Throughout the year"/>
    <s v="Trading &amp; Trading Advisory Services"/>
    <x v="7"/>
    <n v="12"/>
  </r>
  <r>
    <s v="2019-20"/>
    <n v="146"/>
    <d v="2019-09-30T00:00:00"/>
    <s v="MILAN SURYAKANT UDANI"/>
    <x v="21"/>
    <x v="42"/>
    <s v="AAAPU3763E"/>
    <n v="4500"/>
    <n v="228"/>
    <n v="4728"/>
    <n v="473"/>
    <m/>
    <s v="22601_x000a_05/10/2019"/>
    <s v="Throughout the year"/>
    <s v="Trading &amp; Trading Advisory Services"/>
    <x v="10"/>
    <n v="7"/>
  </r>
  <r>
    <s v="2019-20"/>
    <n v="148"/>
    <d v="2019-12-31T00:00:00"/>
    <s v="MILAN SURYAKANT UDANI"/>
    <x v="21"/>
    <x v="42"/>
    <s v="AAAPU3763E"/>
    <n v="3500"/>
    <n v="31"/>
    <n v="3531"/>
    <n v="353"/>
    <m/>
    <s v="37388_x000a_07/01/2020"/>
    <s v="Throughout the year"/>
    <s v="Trading &amp; Trading Advisory Services"/>
    <x v="8"/>
    <n v="8"/>
  </r>
  <r>
    <s v="2019-20"/>
    <n v="156"/>
    <d v="2019-12-05T00:00:00"/>
    <s v="MITESH DOSHI"/>
    <x v="22"/>
    <x v="43"/>
    <s v="CICPD8911M"/>
    <n v="225000"/>
    <n v="6084"/>
    <n v="231084"/>
    <n v="23108"/>
    <m/>
    <s v="10079_x000a_31/12/2019"/>
    <s v="Throughout the year"/>
    <s v="Trading &amp; Trading Advisory Services"/>
    <x v="3"/>
    <n v="14"/>
  </r>
  <r>
    <s v="2019-20"/>
    <n v="151"/>
    <d v="2019-06-30T00:00:00"/>
    <s v="MITESH DOSHI"/>
    <x v="22"/>
    <x v="43"/>
    <s v="CICPD8911M"/>
    <n v="90000"/>
    <n v="2980"/>
    <n v="92980"/>
    <n v="9298"/>
    <m/>
    <s v="12827_x000a_05/07/2019"/>
    <s v="Throughout the year"/>
    <s v="Trading &amp; Trading Advisory Services"/>
    <x v="11"/>
    <n v="5"/>
  </r>
  <r>
    <s v="2019-20"/>
    <n v="149"/>
    <d v="2019-05-02T00:00:00"/>
    <s v="MITESH DOSHI"/>
    <x v="22"/>
    <x v="43"/>
    <s v="CICPD8911M"/>
    <n v="85000"/>
    <n v="4709"/>
    <n v="89709"/>
    <n v="8971"/>
    <m/>
    <s v="10057_x000a_22/05/2019"/>
    <s v="Throughout the year"/>
    <s v="Trading &amp; Trading Advisory Services"/>
    <x v="7"/>
    <n v="12"/>
  </r>
  <r>
    <s v="2019-20"/>
    <n v="153"/>
    <d v="2019-09-04T00:00:00"/>
    <s v="MITESH DOSHI"/>
    <x v="22"/>
    <x v="43"/>
    <s v="CICPD8911M"/>
    <n v="67000"/>
    <n v="2434"/>
    <n v="69434"/>
    <n v="6943"/>
    <m/>
    <s v="10098_x000a_21/09/2019"/>
    <s v="Throughout the year"/>
    <s v="Trading &amp; Trading Advisory Services"/>
    <x v="9"/>
    <n v="14"/>
  </r>
  <r>
    <s v="2019-20"/>
    <n v="155"/>
    <d v="2019-11-06T00:00:00"/>
    <s v="MITESH DOSHI"/>
    <x v="22"/>
    <x v="43"/>
    <s v="CICPD8911M"/>
    <n v="65000"/>
    <n v="1773"/>
    <n v="66773"/>
    <n v="6677"/>
    <m/>
    <s v="10491_x000a_25/11/2019"/>
    <s v="Throughout the year"/>
    <s v="Trading &amp; Trading Advisory Services"/>
    <x v="6"/>
    <n v="7"/>
  </r>
  <r>
    <s v="2019-20"/>
    <n v="154"/>
    <d v="2019-09-30T00:00:00"/>
    <s v="MITESH DOSHI"/>
    <x v="22"/>
    <x v="43"/>
    <s v="CICPD8911M"/>
    <n v="50000"/>
    <n v="1320"/>
    <n v="51320"/>
    <n v="5132"/>
    <m/>
    <s v="22601_x000a_05/10/2019"/>
    <s v="Throughout the year"/>
    <s v="Trading &amp; Trading Advisory Services"/>
    <x v="10"/>
    <n v="7"/>
  </r>
  <r>
    <s v="2019-20"/>
    <n v="150"/>
    <d v="2019-06-03T00:00:00"/>
    <s v="MITESH DOSHI"/>
    <x v="22"/>
    <x v="43"/>
    <s v="CICPD8911M"/>
    <n v="50000"/>
    <n v="713"/>
    <n v="50713"/>
    <n v="5071"/>
    <m/>
    <s v="10568_x000a_20/06/2019"/>
    <s v="Throughout the year"/>
    <s v="Trading &amp; Trading Advisory Services"/>
    <x v="5"/>
    <n v="9"/>
  </r>
  <r>
    <s v="2019-20"/>
    <n v="152"/>
    <d v="2019-08-05T00:00:00"/>
    <s v="MITESH DOSHI"/>
    <x v="22"/>
    <x v="43"/>
    <s v="CICPD8911M"/>
    <n v="21000"/>
    <n v="382"/>
    <n v="21382"/>
    <n v="2138"/>
    <m/>
    <s v="11738_x000a_29/08/2019"/>
    <s v="Throughout the year"/>
    <s v="Trading &amp; Trading Advisory Services"/>
    <x v="16"/>
    <n v="14"/>
  </r>
  <r>
    <s v="2019-20"/>
    <n v="157"/>
    <d v="2020-03-31T00:00:00"/>
    <s v="MITESH DOSHI"/>
    <x v="22"/>
    <x v="43"/>
    <s v="CICPD8911M"/>
    <n v="20000"/>
    <n v="633"/>
    <n v="20633"/>
    <n v="2063"/>
    <m/>
    <s v="42934_x000a_29/04/2020"/>
    <s v="Throughout the year"/>
    <s v="Trading &amp; Trading Advisory Services"/>
    <x v="0"/>
    <n v="0"/>
  </r>
  <r>
    <s v="2019-20"/>
    <n v="158"/>
    <d v="2020-03-31T00:00:00"/>
    <s v="MITESH DOSHI"/>
    <x v="22"/>
    <x v="44"/>
    <s v="AATPD0607P"/>
    <n v="530000"/>
    <n v="18236"/>
    <n v="548236"/>
    <n v="54824"/>
    <m/>
    <s v="42934_x000a_29/04/2020"/>
    <s v="Throughout the year"/>
    <s v="Trading &amp; Trading Advisory Services"/>
    <x v="0"/>
    <n v="0"/>
  </r>
  <r>
    <s v="2019-20"/>
    <n v="166"/>
    <d v="2019-12-05T00:00:00"/>
    <s v="MITESH DOSHI"/>
    <x v="22"/>
    <x v="45"/>
    <s v="APGPD9139Q"/>
    <n v="225000"/>
    <n v="6084"/>
    <n v="231084"/>
    <n v="23108"/>
    <m/>
    <s v="10079_x000a_31/12/2019"/>
    <s v="Throughout the year"/>
    <s v="Trading &amp; Trading Advisory Services"/>
    <x v="3"/>
    <n v="14"/>
  </r>
  <r>
    <s v="2019-20"/>
    <n v="161"/>
    <d v="2019-06-30T00:00:00"/>
    <s v="MITESH DOSHI"/>
    <x v="22"/>
    <x v="45"/>
    <s v="APGPD9139Q"/>
    <n v="90000"/>
    <n v="2980"/>
    <n v="92980"/>
    <n v="9298"/>
    <m/>
    <s v="12827_x000a_05/07/2019"/>
    <s v="Throughout the year"/>
    <s v="Trading &amp; Trading Advisory Services"/>
    <x v="11"/>
    <n v="5"/>
  </r>
  <r>
    <s v="2019-20"/>
    <n v="159"/>
    <d v="2019-05-02T00:00:00"/>
    <s v="MITESH DOSHI"/>
    <x v="22"/>
    <x v="45"/>
    <s v="APGPD9139Q"/>
    <n v="85000"/>
    <n v="4709"/>
    <n v="89709"/>
    <n v="8971"/>
    <m/>
    <s v="10057_x000a_22/05/2019"/>
    <s v="Throughout the year"/>
    <s v="Trading &amp; Trading Advisory Services"/>
    <x v="7"/>
    <n v="12"/>
  </r>
  <r>
    <s v="2019-20"/>
    <n v="163"/>
    <d v="2019-09-04T00:00:00"/>
    <s v="MITESH DOSHI"/>
    <x v="22"/>
    <x v="45"/>
    <s v="APGPD9139Q"/>
    <n v="67000"/>
    <n v="2434"/>
    <n v="69434"/>
    <n v="6943"/>
    <m/>
    <s v="10098_x000a_21/09/2019"/>
    <s v="Throughout the year"/>
    <s v="Trading &amp; Trading Advisory Services"/>
    <x v="9"/>
    <n v="14"/>
  </r>
  <r>
    <s v="2019-20"/>
    <n v="165"/>
    <d v="2019-11-06T00:00:00"/>
    <s v="MITESH DOSHI"/>
    <x v="22"/>
    <x v="45"/>
    <s v="APGPD9139Q"/>
    <n v="65000"/>
    <n v="1773"/>
    <n v="66773"/>
    <n v="6677"/>
    <m/>
    <s v="10491_x000a_25/11/2019"/>
    <s v="Throughout the year"/>
    <s v="Trading &amp; Trading Advisory Services"/>
    <x v="6"/>
    <n v="7"/>
  </r>
  <r>
    <s v="2019-20"/>
    <n v="164"/>
    <d v="2019-09-30T00:00:00"/>
    <s v="MITESH DOSHI"/>
    <x v="22"/>
    <x v="45"/>
    <s v="APGPD9139Q"/>
    <n v="50000"/>
    <n v="1320"/>
    <n v="51320"/>
    <n v="5132"/>
    <m/>
    <s v="22601_x000a_05/10/2019"/>
    <s v="Throughout the year"/>
    <s v="Trading &amp; Trading Advisory Services"/>
    <x v="10"/>
    <n v="7"/>
  </r>
  <r>
    <s v="2019-20"/>
    <n v="160"/>
    <d v="2019-06-03T00:00:00"/>
    <s v="MITESH DOSHI"/>
    <x v="22"/>
    <x v="45"/>
    <s v="APGPD9139Q"/>
    <n v="50000"/>
    <n v="713"/>
    <n v="50713"/>
    <n v="5071"/>
    <m/>
    <s v="10568_x000a_20/06/2019"/>
    <s v="Throughout the year"/>
    <s v="Trading &amp; Trading Advisory Services"/>
    <x v="5"/>
    <n v="9"/>
  </r>
  <r>
    <s v="2019-20"/>
    <n v="162"/>
    <d v="2019-08-05T00:00:00"/>
    <s v="MITESH DOSHI"/>
    <x v="22"/>
    <x v="45"/>
    <s v="APGPD9139Q"/>
    <n v="21000"/>
    <n v="382"/>
    <n v="21382"/>
    <n v="2138"/>
    <m/>
    <s v="11738_x000a_29/08/2019"/>
    <s v="Throughout the year"/>
    <s v="Trading &amp; Trading Advisory Services"/>
    <x v="16"/>
    <n v="14"/>
  </r>
  <r>
    <s v="2019-20"/>
    <n v="167"/>
    <d v="2020-03-31T00:00:00"/>
    <s v="MITESH DOSHI"/>
    <x v="22"/>
    <x v="45"/>
    <s v="APGPD9139Q"/>
    <n v="20000"/>
    <n v="633"/>
    <n v="20633"/>
    <n v="2063"/>
    <m/>
    <s v="42934_x000a_29/04/2020"/>
    <s v="Throughout the year"/>
    <s v="Trading &amp; Trading Advisory Services"/>
    <x v="0"/>
    <n v="0"/>
  </r>
  <r>
    <s v="2019-20"/>
    <n v="175"/>
    <d v="2019-12-05T00:00:00"/>
    <s v="MITUL MORABIA"/>
    <x v="23"/>
    <x v="46"/>
    <s v="AWVPM8396E"/>
    <n v="165000"/>
    <n v="6094"/>
    <n v="171094"/>
    <n v="17109"/>
    <m/>
    <s v="10079_x000a_31/12/2019"/>
    <s v="Throughout the year"/>
    <s v="Trading &amp; Trading Advisory Services"/>
    <x v="3"/>
    <n v="14"/>
  </r>
  <r>
    <s v="2019-20"/>
    <n v="172"/>
    <d v="2019-09-04T00:00:00"/>
    <s v="MITUL MORABIA"/>
    <x v="23"/>
    <x v="46"/>
    <s v="AWVPM8396E"/>
    <n v="125000"/>
    <n v="2890"/>
    <n v="127890"/>
    <n v="12789"/>
    <m/>
    <s v="10098_x000a_21/09/2019"/>
    <s v="Throughout the year"/>
    <s v="Trading &amp; Trading Advisory Services"/>
    <x v="9"/>
    <n v="14"/>
  </r>
  <r>
    <s v="2019-20"/>
    <n v="168"/>
    <d v="2019-05-02T00:00:00"/>
    <s v="MITUL MORABIA"/>
    <x v="23"/>
    <x v="46"/>
    <s v="AWVPM8396E"/>
    <n v="70000"/>
    <n v="1898"/>
    <n v="71898"/>
    <n v="7190"/>
    <m/>
    <s v="10057_x000a_22/05/2019"/>
    <s v="Throughout the year"/>
    <s v="Trading &amp; Trading Advisory Services"/>
    <x v="7"/>
    <n v="12"/>
  </r>
  <r>
    <s v="2019-20"/>
    <n v="178"/>
    <d v="2020-03-31T00:00:00"/>
    <s v="MITUL MORABIA"/>
    <x v="23"/>
    <x v="46"/>
    <s v="AWVPM8396E"/>
    <n v="60000"/>
    <n v="1021"/>
    <n v="61021"/>
    <n v="6102"/>
    <m/>
    <s v="22138_x000a_28/04/2020"/>
    <s v="Throughout the year"/>
    <s v="Trading &amp; Trading Advisory Services"/>
    <x v="0"/>
    <n v="0"/>
  </r>
  <r>
    <s v="2019-20"/>
    <n v="170"/>
    <d v="2019-06-30T00:00:00"/>
    <s v="MITUL MORABIA"/>
    <x v="23"/>
    <x v="46"/>
    <s v="AWVPM8396E"/>
    <n v="55000"/>
    <n v="2287"/>
    <n v="57287"/>
    <n v="5729"/>
    <m/>
    <s v="12827_x000a_05/07/2019"/>
    <s v="Throughout the year"/>
    <s v="Trading &amp; Trading Advisory Services"/>
    <x v="11"/>
    <n v="5"/>
  </r>
  <r>
    <s v="2019-20"/>
    <n v="174"/>
    <d v="2019-11-06T00:00:00"/>
    <s v="MITUL MORABIA"/>
    <x v="23"/>
    <x v="46"/>
    <s v="AWVPM8396E"/>
    <n v="55000"/>
    <n v="2287"/>
    <n v="57287"/>
    <n v="5729"/>
    <m/>
    <s v="10491_x000a_25/11/2019"/>
    <s v="Throughout the year"/>
    <s v="Trading &amp; Trading Advisory Services"/>
    <x v="6"/>
    <n v="7"/>
  </r>
  <r>
    <s v="2019-20"/>
    <n v="169"/>
    <d v="2019-06-03T00:00:00"/>
    <s v="MITUL MORABIA"/>
    <x v="23"/>
    <x v="46"/>
    <s v="AWVPM8396E"/>
    <n v="49000"/>
    <n v="1389"/>
    <n v="50389"/>
    <n v="5039"/>
    <m/>
    <s v="10568_x000a_20/06/2019"/>
    <s v="Throughout the year"/>
    <s v="Trading &amp; Trading Advisory Services"/>
    <x v="5"/>
    <n v="9"/>
  </r>
  <r>
    <s v="2019-20"/>
    <n v="171"/>
    <d v="2019-08-05T00:00:00"/>
    <s v="MITUL MORABIA"/>
    <x v="23"/>
    <x v="46"/>
    <s v="AWVPM8396E"/>
    <n v="42000"/>
    <n v="1323"/>
    <n v="43323"/>
    <n v="4332"/>
    <m/>
    <s v="11738_x000a_29/08/2019"/>
    <s v="Throughout the year"/>
    <s v="Trading &amp; Trading Advisory Services"/>
    <x v="16"/>
    <n v="14"/>
  </r>
  <r>
    <s v="2019-20"/>
    <n v="176"/>
    <d v="2019-12-31T00:00:00"/>
    <s v="MITUL MORABIA"/>
    <x v="23"/>
    <x v="46"/>
    <s v="AWVPM8396E"/>
    <n v="39000"/>
    <n v="1127"/>
    <n v="40127"/>
    <n v="4013"/>
    <m/>
    <s v="37388_x000a_07/01/2020"/>
    <s v="Throughout the year"/>
    <s v="Trading &amp; Trading Advisory Services"/>
    <x v="8"/>
    <n v="8"/>
  </r>
  <r>
    <s v="2019-20"/>
    <n v="177"/>
    <d v="2020-02-06T00:00:00"/>
    <s v="MITUL MORABIA"/>
    <x v="23"/>
    <x v="46"/>
    <s v="AWVPM8396E"/>
    <n v="16000"/>
    <n v="419"/>
    <n v="16419"/>
    <n v="1642"/>
    <m/>
    <s v="07143_x000a_24/02/2020"/>
    <s v="Throughout the year"/>
    <s v="Trading &amp; Trading Advisory Services"/>
    <x v="4"/>
    <n v="8"/>
  </r>
  <r>
    <s v="2019-20"/>
    <n v="173"/>
    <d v="2019-09-30T00:00:00"/>
    <s v="MITUL MORABIA"/>
    <x v="23"/>
    <x v="46"/>
    <s v="AWVPM8396E"/>
    <n v="2050"/>
    <n v="68"/>
    <n v="2118"/>
    <n v="212"/>
    <m/>
    <s v="22601_x000a_05/10/2019"/>
    <s v="Throughout the year"/>
    <s v="Trading &amp; Trading Advisory Services"/>
    <x v="10"/>
    <n v="7"/>
  </r>
  <r>
    <s v="2019-20"/>
    <n v="179"/>
    <d v="2020-03-31T00:00:00"/>
    <s v="MITUL MORABIA"/>
    <x v="23"/>
    <x v="47"/>
    <s v="AMMPV1249C"/>
    <n v="335000"/>
    <n v="9694"/>
    <n v="344694"/>
    <n v="34469"/>
    <m/>
    <s v="42934_x000a_29/04/2020"/>
    <s v="Throughout the year"/>
    <s v="Trading &amp; Trading Advisory Services"/>
    <x v="0"/>
    <n v="0"/>
  </r>
  <r>
    <s v="2019-20"/>
    <n v="180"/>
    <d v="2019-12-05T00:00:00"/>
    <s v="MITUL MORABIA"/>
    <x v="23"/>
    <x v="48"/>
    <s v="CUIPM0916M"/>
    <n v="165000"/>
    <n v="6094"/>
    <n v="171094"/>
    <n v="17109"/>
    <m/>
    <s v="10079_x000a_31/12/2019"/>
    <s v="Throughout the year"/>
    <s v="Trading &amp; Trading Advisory Services"/>
    <x v="3"/>
    <n v="14"/>
  </r>
  <r>
    <s v="2019-20"/>
    <n v="186"/>
    <d v="2019-11-06T00:00:00"/>
    <s v="NIKUNJKUMAR MAHENDRAKUMAR MEHTA"/>
    <x v="24"/>
    <x v="49"/>
    <s v="BDDPM7126E"/>
    <n v="175000"/>
    <n v="5502"/>
    <n v="180502"/>
    <n v="18050"/>
    <m/>
    <s v="10491_x000a_25/11/2019"/>
    <s v="Throughout the year"/>
    <s v="Trading &amp; Trading Advisory Services"/>
    <x v="6"/>
    <n v="7"/>
  </r>
  <r>
    <s v="2019-20"/>
    <n v="184"/>
    <d v="2019-09-04T00:00:00"/>
    <s v="NIKUNJKUMAR MAHENDRAKUMAR MEHTA"/>
    <x v="24"/>
    <x v="49"/>
    <s v="BDDPM7126E"/>
    <n v="150000"/>
    <n v="6682"/>
    <n v="156682"/>
    <n v="15668"/>
    <m/>
    <s v="10098_x000a_21/09/2019"/>
    <s v="Throughout the year"/>
    <s v="Trading &amp; Trading Advisory Services"/>
    <x v="9"/>
    <n v="14"/>
  </r>
  <r>
    <s v="2019-20"/>
    <n v="185"/>
    <d v="2019-09-30T00:00:00"/>
    <s v="NIKUNJKUMAR MAHENDRAKUMAR MEHTA"/>
    <x v="24"/>
    <x v="49"/>
    <s v="BDDPM7126E"/>
    <n v="125000"/>
    <n v="5248"/>
    <n v="130248"/>
    <n v="13025"/>
    <m/>
    <s v="22601_x000a_05/10/2019"/>
    <s v="Throughout the year"/>
    <s v="Trading &amp; Trading Advisory Services"/>
    <x v="10"/>
    <n v="7"/>
  </r>
  <r>
    <s v="2019-20"/>
    <n v="187"/>
    <d v="2019-12-05T00:00:00"/>
    <s v="NIKUNJKUMAR MAHENDRAKUMAR MEHTA"/>
    <x v="24"/>
    <x v="49"/>
    <s v="BDDPM7126E"/>
    <n v="105000"/>
    <n v="5790"/>
    <n v="110790"/>
    <n v="11079"/>
    <m/>
    <s v="10079_x000a_31/12/2019"/>
    <s v="Throughout the year"/>
    <s v="Trading &amp; Trading Advisory Services"/>
    <x v="3"/>
    <n v="14"/>
  </r>
  <r>
    <s v="2019-20"/>
    <n v="189"/>
    <d v="2020-02-06T00:00:00"/>
    <s v="NIKUNJKUMAR MAHENDRAKUMAR MEHTA"/>
    <x v="24"/>
    <x v="49"/>
    <s v="BDDPM7126E"/>
    <n v="80000"/>
    <n v="3439"/>
    <n v="83439"/>
    <n v="8344"/>
    <m/>
    <s v="07143_x000a_24/02/2020"/>
    <s v="Throughout the year"/>
    <s v="Trading &amp; Trading Advisory Services"/>
    <x v="4"/>
    <n v="8"/>
  </r>
  <r>
    <s v="2019-20"/>
    <n v="183"/>
    <d v="2019-08-05T00:00:00"/>
    <s v="NIKUNJKUMAR MAHENDRAKUMAR MEHTA"/>
    <x v="24"/>
    <x v="49"/>
    <s v="BDDPM7126E"/>
    <n v="47000"/>
    <n v="1081"/>
    <n v="48081"/>
    <n v="4808"/>
    <m/>
    <s v="11738_x000a_29/08/2019"/>
    <s v="Throughout the year"/>
    <s v="Trading &amp; Trading Advisory Services"/>
    <x v="16"/>
    <n v="14"/>
  </r>
  <r>
    <s v="2019-20"/>
    <n v="188"/>
    <d v="2019-12-31T00:00:00"/>
    <s v="NIKUNJKUMAR MAHENDRAKUMAR MEHTA"/>
    <x v="24"/>
    <x v="49"/>
    <s v="BDDPM7126E"/>
    <n v="39000"/>
    <n v="1249"/>
    <n v="40249"/>
    <n v="4025"/>
    <m/>
    <s v="37388_x000a_07/01/2020"/>
    <s v="Throughout the year"/>
    <s v="Trading &amp; Trading Advisory Services"/>
    <x v="8"/>
    <n v="8"/>
  </r>
  <r>
    <s v="2019-20"/>
    <n v="182"/>
    <d v="2019-06-30T00:00:00"/>
    <s v="NIKUNJKUMAR MAHENDRAKUMAR MEHTA"/>
    <x v="24"/>
    <x v="49"/>
    <s v="BDDPM7126E"/>
    <n v="14000"/>
    <n v="226"/>
    <n v="14226"/>
    <n v="1423"/>
    <m/>
    <s v="12827_x000a_05/07/2019"/>
    <s v="Throughout the year"/>
    <s v="Trading &amp; Trading Advisory Services"/>
    <x v="11"/>
    <n v="5"/>
  </r>
  <r>
    <s v="2019-20"/>
    <n v="190"/>
    <d v="2020-03-31T00:00:00"/>
    <s v="NIKUNJKUMAR MAHENDRAKUMAR MEHTA"/>
    <x v="24"/>
    <x v="49"/>
    <s v="BDDPM7126E"/>
    <n v="8500"/>
    <n v="420"/>
    <n v="8920"/>
    <n v="892"/>
    <m/>
    <s v="22138_x000a_28/04/2020"/>
    <s v="Throughout the year"/>
    <s v="Trading &amp; Trading Advisory Services"/>
    <x v="0"/>
    <n v="0"/>
  </r>
  <r>
    <s v="2019-20"/>
    <n v="181"/>
    <d v="2019-05-02T00:00:00"/>
    <s v="NIKUNJKUMAR MAHENDRAKUMAR MEHTA"/>
    <x v="24"/>
    <x v="49"/>
    <s v="BDDPM7126E"/>
    <n v="3800"/>
    <n v="140"/>
    <n v="3940"/>
    <n v="394"/>
    <m/>
    <s v="10057_x000a_22/05/2019"/>
    <s v="Throughout the year"/>
    <s v="Trading &amp; Trading Advisory Services"/>
    <x v="7"/>
    <n v="12"/>
  </r>
  <r>
    <s v="2019-20"/>
    <n v="199"/>
    <d v="2019-11-06T00:00:00"/>
    <s v="PARESH KANTILAL MEHTA"/>
    <x v="25"/>
    <x v="50"/>
    <s v="DJEPM9645D"/>
    <n v="100000"/>
    <n v="2700"/>
    <n v="102700"/>
    <n v="10270"/>
    <m/>
    <s v="10491_x000a_25/11/2019"/>
    <s v="Throughout the year"/>
    <s v="Trading &amp; Trading Advisory Services"/>
    <x v="6"/>
    <n v="7"/>
  </r>
  <r>
    <s v="2019-20"/>
    <n v="200"/>
    <d v="2019-12-05T00:00:00"/>
    <s v="PARESH KANTILAL MEHTA"/>
    <x v="25"/>
    <x v="50"/>
    <s v="DJEPM9645D"/>
    <n v="58000"/>
    <n v="1696"/>
    <n v="59696"/>
    <n v="5970"/>
    <m/>
    <s v="10079_x000a_31/12/2019"/>
    <s v="Throughout the year"/>
    <s v="Trading &amp; Trading Advisory Services"/>
    <x v="3"/>
    <n v="14"/>
  </r>
  <r>
    <s v="2019-20"/>
    <n v="202"/>
    <d v="2020-02-06T00:00:00"/>
    <s v="PARESH KANTILAL MEHTA"/>
    <x v="25"/>
    <x v="50"/>
    <s v="DJEPM9645D"/>
    <n v="38000"/>
    <n v="939"/>
    <n v="38939"/>
    <n v="3894"/>
    <m/>
    <s v="07143_x000a_24/02/2020"/>
    <s v="Throughout the year"/>
    <s v="Trading &amp; Trading Advisory Services"/>
    <x v="4"/>
    <n v="8"/>
  </r>
  <r>
    <s v="2019-20"/>
    <n v="201"/>
    <d v="2019-12-31T00:00:00"/>
    <s v="PARESH KANTILAL MEHTA"/>
    <x v="25"/>
    <x v="50"/>
    <s v="DJEPM9645D"/>
    <n v="10850"/>
    <n v="357"/>
    <n v="11207"/>
    <n v="1121"/>
    <m/>
    <s v="37388_x000a_07/01/2020"/>
    <s v="Throughout the year"/>
    <s v="Trading &amp; Trading Advisory Services"/>
    <x v="8"/>
    <n v="8"/>
  </r>
  <r>
    <s v="2019-20"/>
    <n v="195"/>
    <d v="2019-11-06T00:00:00"/>
    <s v="PARESH KANTILAL MEHTA"/>
    <x v="25"/>
    <x v="51"/>
    <s v="BCHPM4625F"/>
    <n v="200000"/>
    <n v="5400"/>
    <n v="205400"/>
    <n v="20540"/>
    <m/>
    <s v="10491_x000a_25/11/2019"/>
    <s v="Throughout the year"/>
    <s v="Trading &amp; Trading Advisory Services"/>
    <x v="6"/>
    <n v="7"/>
  </r>
  <r>
    <s v="2019-20"/>
    <n v="192"/>
    <d v="2019-06-03T00:00:00"/>
    <s v="PARESH KANTILAL MEHTA"/>
    <x v="25"/>
    <x v="51"/>
    <s v="BCHPM4625F"/>
    <n v="85000"/>
    <n v="3346"/>
    <n v="88346"/>
    <n v="8835"/>
    <m/>
    <s v="10568_x000a_20/06/2019"/>
    <s v="Throughout the year"/>
    <s v="Trading &amp; Trading Advisory Services"/>
    <x v="5"/>
    <n v="9"/>
  </r>
  <r>
    <s v="2019-20"/>
    <n v="196"/>
    <d v="2019-12-05T00:00:00"/>
    <s v="PARESH KANTILAL MEHTA"/>
    <x v="25"/>
    <x v="51"/>
    <s v="BCHPM4625F"/>
    <n v="77000"/>
    <n v="2594"/>
    <n v="79594"/>
    <n v="7959"/>
    <m/>
    <s v="10079_x000a_31/12/2019"/>
    <s v="Throughout the year"/>
    <s v="Trading &amp; Trading Advisory Services"/>
    <x v="3"/>
    <n v="14"/>
  </r>
  <r>
    <s v="2019-20"/>
    <n v="194"/>
    <d v="2019-09-04T00:00:00"/>
    <s v="PARESH KANTILAL MEHTA"/>
    <x v="25"/>
    <x v="51"/>
    <s v="BCHPM4625F"/>
    <n v="73000"/>
    <n v="2703"/>
    <n v="75703"/>
    <n v="7570"/>
    <m/>
    <s v="10098_x000a_21/09/2019"/>
    <s v="Throughout the year"/>
    <s v="Trading &amp; Trading Advisory Services"/>
    <x v="9"/>
    <n v="14"/>
  </r>
  <r>
    <s v="2019-20"/>
    <n v="198"/>
    <d v="2020-02-06T00:00:00"/>
    <s v="PARESH KANTILAL MEHTA"/>
    <x v="25"/>
    <x v="51"/>
    <s v="BCHPM4625F"/>
    <n v="50000"/>
    <n v="1918"/>
    <n v="51918"/>
    <n v="5192"/>
    <m/>
    <s v="07143_x000a_24/02/2020"/>
    <s v="Throughout the year"/>
    <s v="Trading &amp; Trading Advisory Services"/>
    <x v="4"/>
    <n v="8"/>
  </r>
  <r>
    <s v="2019-20"/>
    <n v="193"/>
    <d v="2019-06-30T00:00:00"/>
    <s v="PARESH KANTILAL MEHTA"/>
    <x v="25"/>
    <x v="51"/>
    <s v="BCHPM4625F"/>
    <n v="43500"/>
    <n v="1419"/>
    <n v="44919"/>
    <n v="4492"/>
    <m/>
    <s v="12827_x000a_05/07/2019"/>
    <s v="Throughout the year"/>
    <s v="Trading &amp; Trading Advisory Services"/>
    <x v="11"/>
    <n v="5"/>
  </r>
  <r>
    <s v="2019-20"/>
    <n v="191"/>
    <d v="2019-05-02T00:00:00"/>
    <s v="PARESH KANTILAL MEHTA"/>
    <x v="25"/>
    <x v="51"/>
    <s v="BCHPM4625F"/>
    <n v="18500"/>
    <n v="571"/>
    <n v="19071"/>
    <n v="1907"/>
    <m/>
    <s v="10057_x000a_22/05/2019"/>
    <s v="Throughout the year"/>
    <s v="Trading &amp; Trading Advisory Services"/>
    <x v="7"/>
    <n v="12"/>
  </r>
  <r>
    <s v="2019-20"/>
    <n v="197"/>
    <d v="2019-12-31T00:00:00"/>
    <s v="PARESH KANTILAL MEHTA"/>
    <x v="25"/>
    <x v="51"/>
    <s v="BCHPM4625F"/>
    <n v="14500"/>
    <n v="442"/>
    <n v="14942"/>
    <n v="1494"/>
    <m/>
    <s v="37388_x000a_07/01/2020"/>
    <s v="Throughout the year"/>
    <s v="Trading &amp; Trading Advisory Services"/>
    <x v="8"/>
    <n v="8"/>
  </r>
  <r>
    <s v="2019-20"/>
    <n v="205"/>
    <d v="2019-11-06T00:00:00"/>
    <s v="PARESH KANTILAL MEHTA"/>
    <x v="25"/>
    <x v="52"/>
    <s v="DGQPM4392J"/>
    <n v="100000"/>
    <n v="2700"/>
    <n v="102700"/>
    <n v="10270"/>
    <m/>
    <s v="10491_x000a_25/11/2019"/>
    <s v="Throughout the year"/>
    <s v="Trading &amp; Trading Advisory Services"/>
    <x v="6"/>
    <n v="7"/>
  </r>
  <r>
    <s v="2019-20"/>
    <n v="204"/>
    <d v="2019-09-04T00:00:00"/>
    <s v="PARESH KANTILAL MEHTA"/>
    <x v="25"/>
    <x v="52"/>
    <s v="DGQPM4392J"/>
    <n v="73000"/>
    <n v="2703"/>
    <n v="75703"/>
    <n v="7570"/>
    <m/>
    <s v="10098_x000a_21/09/2019"/>
    <s v="Throughout the year"/>
    <s v="Trading &amp; Trading Advisory Services"/>
    <x v="9"/>
    <n v="14"/>
  </r>
  <r>
    <s v="2019-20"/>
    <n v="206"/>
    <d v="2019-12-05T00:00:00"/>
    <s v="PARESH KANTILAL MEHTA"/>
    <x v="25"/>
    <x v="52"/>
    <s v="DGQPM4392J"/>
    <n v="58000"/>
    <n v="1696"/>
    <n v="59696"/>
    <n v="5970"/>
    <m/>
    <s v="10079_x000a_31/12/2019"/>
    <s v="Throughout the year"/>
    <s v="Trading &amp; Trading Advisory Services"/>
    <x v="3"/>
    <n v="14"/>
  </r>
  <r>
    <s v="2019-20"/>
    <n v="203"/>
    <d v="2019-06-30T00:00:00"/>
    <s v="PARESH KANTILAL MEHTA"/>
    <x v="25"/>
    <x v="52"/>
    <s v="DGQPM4392J"/>
    <n v="43500"/>
    <n v="1419"/>
    <n v="44919"/>
    <n v="4492"/>
    <m/>
    <s v="12827_x000a_05/07/2019"/>
    <s v="Throughout the year"/>
    <s v="Trading &amp; Trading Advisory Services"/>
    <x v="11"/>
    <n v="5"/>
  </r>
  <r>
    <s v="2019-20"/>
    <n v="208"/>
    <d v="2020-02-06T00:00:00"/>
    <s v="PARESH KANTILAL MEHTA"/>
    <x v="25"/>
    <x v="52"/>
    <s v="DGQPM4392J"/>
    <n v="38000"/>
    <n v="939"/>
    <n v="38939"/>
    <n v="3894"/>
    <m/>
    <s v="07143_x000a_24/02/2020"/>
    <s v="Throughout the year"/>
    <s v="Trading &amp; Trading Advisory Services"/>
    <x v="4"/>
    <n v="8"/>
  </r>
  <r>
    <s v="2019-20"/>
    <n v="207"/>
    <d v="2019-12-31T00:00:00"/>
    <s v="PARESH KANTILAL MEHTA"/>
    <x v="25"/>
    <x v="52"/>
    <s v="DGQPM4392J"/>
    <n v="10850"/>
    <n v="357"/>
    <n v="11207"/>
    <n v="1121"/>
    <m/>
    <s v="37388_x000a_07/01/2020"/>
    <s v="Throughout the year"/>
    <s v="Trading &amp; Trading Advisory Services"/>
    <x v="8"/>
    <n v="8"/>
  </r>
  <r>
    <s v="2019-20"/>
    <n v="218"/>
    <d v="2020-03-31T00:00:00"/>
    <s v="PIYUSH DAHYALAL SHETH"/>
    <x v="26"/>
    <x v="53"/>
    <s v="BMRPS3723E"/>
    <n v="230000"/>
    <n v="8727"/>
    <n v="238727"/>
    <n v="23873"/>
    <m/>
    <s v="22138_x000a_28/04/2020"/>
    <s v="Throughout the year"/>
    <s v="Trading &amp; Trading Advisory Services"/>
    <x v="0"/>
    <n v="0"/>
  </r>
  <r>
    <s v="2019-20"/>
    <n v="209"/>
    <d v="2019-05-02T00:00:00"/>
    <s v="PIYUSH DAHYALAL SHETH"/>
    <x v="26"/>
    <x v="53"/>
    <s v="BMRPS3723E"/>
    <n v="105000"/>
    <n v="1221"/>
    <n v="106221"/>
    <n v="10622"/>
    <m/>
    <s v="10057_x000a_22/05/2019"/>
    <s v="Throughout the year"/>
    <s v="Trading &amp; Trading Advisory Services"/>
    <x v="7"/>
    <n v="12"/>
  </r>
  <r>
    <s v="2019-20"/>
    <n v="215"/>
    <d v="2019-12-05T00:00:00"/>
    <s v="PIYUSH DAHYALAL SHETH"/>
    <x v="26"/>
    <x v="53"/>
    <s v="BMRPS3723E"/>
    <n v="100000"/>
    <n v="1332"/>
    <n v="101332"/>
    <n v="10133"/>
    <m/>
    <s v="10079_x000a_31/12/2019"/>
    <s v="Throughout the year"/>
    <s v="Trading &amp; Trading Advisory Services"/>
    <x v="3"/>
    <n v="14"/>
  </r>
  <r>
    <s v="2019-20"/>
    <n v="214"/>
    <d v="2019-09-30T00:00:00"/>
    <s v="PIYUSH DAHYALAL SHETH"/>
    <x v="26"/>
    <x v="53"/>
    <s v="BMRPS3723E"/>
    <n v="80000"/>
    <n v="3328"/>
    <n v="83328"/>
    <n v="8333"/>
    <m/>
    <s v="22601_x000a_05/10/2019"/>
    <s v="Throughout the year"/>
    <s v="Trading &amp; Trading Advisory Services"/>
    <x v="10"/>
    <n v="7"/>
  </r>
  <r>
    <s v="2019-20"/>
    <n v="213"/>
    <d v="2019-09-04T00:00:00"/>
    <s v="PIYUSH DAHYALAL SHETH"/>
    <x v="26"/>
    <x v="53"/>
    <s v="BMRPS3723E"/>
    <n v="57000"/>
    <n v="1882"/>
    <n v="58882"/>
    <n v="5888"/>
    <m/>
    <s v="10098_x000a_21/09/2019"/>
    <s v="Throughout the year"/>
    <s v="Trading &amp; Trading Advisory Services"/>
    <x v="9"/>
    <n v="14"/>
  </r>
  <r>
    <s v="2019-20"/>
    <n v="210"/>
    <d v="2019-06-03T00:00:00"/>
    <s v="PIYUSH DAHYALAL SHETH"/>
    <x v="26"/>
    <x v="53"/>
    <s v="BMRPS3723E"/>
    <n v="55000"/>
    <n v="1888"/>
    <n v="56888"/>
    <n v="5689"/>
    <m/>
    <s v="10568_x000a_20/06/2019"/>
    <s v="Throughout the year"/>
    <s v="Trading &amp; Trading Advisory Services"/>
    <x v="5"/>
    <n v="9"/>
  </r>
  <r>
    <s v="2019-20"/>
    <n v="211"/>
    <d v="2019-06-30T00:00:00"/>
    <s v="PIYUSH DAHYALAL SHETH"/>
    <x v="26"/>
    <x v="53"/>
    <s v="BMRPS3723E"/>
    <n v="40000"/>
    <n v="1998"/>
    <n v="41998"/>
    <n v="4200"/>
    <m/>
    <s v="12827_x000a_05/07/2019"/>
    <s v="Throughout the year"/>
    <s v="Trading &amp; Trading Advisory Services"/>
    <x v="11"/>
    <n v="5"/>
  </r>
  <r>
    <s v="2019-20"/>
    <n v="216"/>
    <d v="2020-02-06T00:00:00"/>
    <s v="PIYUSH DAHYALAL SHETH"/>
    <x v="26"/>
    <x v="53"/>
    <s v="BMRPS3723E"/>
    <n v="23000"/>
    <n v="783"/>
    <n v="23783"/>
    <n v="2378"/>
    <m/>
    <s v="07143_x000a_24/02/2020"/>
    <s v="Throughout the year"/>
    <s v="Trading &amp; Trading Advisory Services"/>
    <x v="4"/>
    <n v="8"/>
  </r>
  <r>
    <s v="2019-20"/>
    <n v="212"/>
    <d v="2019-08-05T00:00:00"/>
    <s v="PIYUSH DAHYALAL SHETH"/>
    <x v="26"/>
    <x v="53"/>
    <s v="BMRPS3723E"/>
    <n v="7250"/>
    <n v="234"/>
    <n v="7484"/>
    <n v="748"/>
    <m/>
    <s v="11738_x000a_29/08/2019"/>
    <s v="Throughout the year"/>
    <s v="Trading &amp; Trading Advisory Services"/>
    <x v="16"/>
    <n v="14"/>
  </r>
  <r>
    <s v="2019-20"/>
    <n v="217"/>
    <d v="2020-03-03T00:00:00"/>
    <s v="PIYUSH DAHYALAL SHETH"/>
    <x v="26"/>
    <x v="53"/>
    <s v="BMRPS3723E"/>
    <n v="4000"/>
    <n v="249"/>
    <n v="4249"/>
    <n v="425"/>
    <m/>
    <s v="02023_x000a_18/03/2020"/>
    <s v="Throughout the year"/>
    <s v="Trading &amp; Trading Advisory Services"/>
    <x v="12"/>
    <n v="13"/>
  </r>
  <r>
    <s v="2019-20"/>
    <n v="228"/>
    <d v="2020-03-31T00:00:00"/>
    <s v="PIYUSH DAHYALAL SHETH"/>
    <x v="26"/>
    <x v="54"/>
    <s v="GBCPS8333D"/>
    <n v="230000"/>
    <n v="8727"/>
    <n v="238727"/>
    <n v="23873"/>
    <m/>
    <s v="22138_x000a_28/04/2020"/>
    <s v="Throughout the year"/>
    <s v="Trading &amp; Trading Advisory Services"/>
    <x v="0"/>
    <n v="0"/>
  </r>
  <r>
    <s v="2019-20"/>
    <n v="219"/>
    <d v="2019-05-02T00:00:00"/>
    <s v="PIYUSH DAHYALAL SHETH"/>
    <x v="26"/>
    <x v="54"/>
    <s v="GBCPS8333D"/>
    <n v="105000"/>
    <n v="1221"/>
    <n v="106221"/>
    <n v="10622"/>
    <m/>
    <s v="10057_x000a_22/05/2019"/>
    <s v="Throughout the year"/>
    <s v="Trading &amp; Trading Advisory Services"/>
    <x v="7"/>
    <n v="12"/>
  </r>
  <r>
    <s v="2019-20"/>
    <n v="225"/>
    <d v="2019-12-05T00:00:00"/>
    <s v="PIYUSH DAHYALAL SHETH"/>
    <x v="26"/>
    <x v="54"/>
    <s v="GBCPS8333D"/>
    <n v="100000"/>
    <n v="1332"/>
    <n v="101332"/>
    <n v="10133"/>
    <m/>
    <s v="10079_x000a_31/12/2019"/>
    <s v="Throughout the year"/>
    <s v="Trading &amp; Trading Advisory Services"/>
    <x v="3"/>
    <n v="14"/>
  </r>
  <r>
    <s v="2019-20"/>
    <n v="224"/>
    <d v="2019-09-30T00:00:00"/>
    <s v="PIYUSH DAHYALAL SHETH"/>
    <x v="26"/>
    <x v="54"/>
    <s v="GBCPS8333D"/>
    <n v="80000"/>
    <n v="3328"/>
    <n v="83328"/>
    <n v="8333"/>
    <m/>
    <s v="22601_x000a_05/10/2019"/>
    <s v="Throughout the year"/>
    <s v="Trading &amp; Trading Advisory Services"/>
    <x v="10"/>
    <n v="7"/>
  </r>
  <r>
    <s v="2019-20"/>
    <n v="223"/>
    <d v="2019-09-04T00:00:00"/>
    <s v="PIYUSH DAHYALAL SHETH"/>
    <x v="26"/>
    <x v="54"/>
    <s v="GBCPS8333D"/>
    <n v="57000"/>
    <n v="1882"/>
    <n v="58882"/>
    <n v="5888"/>
    <m/>
    <s v="10098_x000a_21/09/2019"/>
    <s v="Throughout the year"/>
    <s v="Trading &amp; Trading Advisory Services"/>
    <x v="9"/>
    <n v="14"/>
  </r>
  <r>
    <s v="2019-20"/>
    <n v="220"/>
    <d v="2019-06-03T00:00:00"/>
    <s v="PIYUSH DAHYALAL SHETH"/>
    <x v="26"/>
    <x v="54"/>
    <s v="GBCPS8333D"/>
    <n v="55000"/>
    <n v="1888"/>
    <n v="56888"/>
    <n v="5689"/>
    <m/>
    <s v="10568_x000a_20/06/2019"/>
    <s v="Throughout the year"/>
    <s v="Trading &amp; Trading Advisory Services"/>
    <x v="5"/>
    <n v="9"/>
  </r>
  <r>
    <s v="2019-20"/>
    <n v="221"/>
    <d v="2019-06-30T00:00:00"/>
    <s v="PIYUSH DAHYALAL SHETH"/>
    <x v="26"/>
    <x v="54"/>
    <s v="GBCPS8333D"/>
    <n v="40000"/>
    <n v="1998"/>
    <n v="41998"/>
    <n v="4200"/>
    <m/>
    <s v="12827_x000a_05/07/2019"/>
    <s v="Throughout the year"/>
    <s v="Trading &amp; Trading Advisory Services"/>
    <x v="11"/>
    <n v="5"/>
  </r>
  <r>
    <s v="2019-20"/>
    <n v="226"/>
    <d v="2020-02-06T00:00:00"/>
    <s v="PIYUSH DAHYALAL SHETH"/>
    <x v="26"/>
    <x v="54"/>
    <s v="GBCPS8333D"/>
    <n v="23000"/>
    <n v="783"/>
    <n v="23783"/>
    <n v="2378"/>
    <m/>
    <s v="07143_x000a_24/02/2020"/>
    <s v="Throughout the year"/>
    <s v="Trading &amp; Trading Advisory Services"/>
    <x v="4"/>
    <n v="8"/>
  </r>
  <r>
    <s v="2019-20"/>
    <n v="222"/>
    <d v="2019-08-05T00:00:00"/>
    <s v="PIYUSH DAHYALAL SHETH"/>
    <x v="26"/>
    <x v="54"/>
    <s v="GBCPS8333D"/>
    <n v="7250"/>
    <n v="234"/>
    <n v="7484"/>
    <n v="748"/>
    <m/>
    <s v="11738_x000a_29/08/2019"/>
    <s v="Throughout the year"/>
    <s v="Trading &amp; Trading Advisory Services"/>
    <x v="16"/>
    <n v="14"/>
  </r>
  <r>
    <s v="2019-20"/>
    <n v="227"/>
    <d v="2020-03-03T00:00:00"/>
    <s v="PIYUSH DAHYALAL SHETH"/>
    <x v="26"/>
    <x v="54"/>
    <s v="GBCPS8333D"/>
    <n v="4000"/>
    <n v="249"/>
    <n v="4249"/>
    <n v="425"/>
    <m/>
    <s v="02023_x000a_18/03/2020"/>
    <s v="Throughout the year"/>
    <s v="Trading &amp; Trading Advisory Services"/>
    <x v="12"/>
    <n v="13"/>
  </r>
  <r>
    <s v="2019-20"/>
    <n v="229"/>
    <d v="2019-12-05T00:00:00"/>
    <s v="PRIYANK VADILAL MEHTA"/>
    <x v="27"/>
    <x v="55"/>
    <s v="FJUPM2617D"/>
    <n v="40000"/>
    <n v="0"/>
    <n v="40000"/>
    <n v="4000"/>
    <m/>
    <s v="10078_x000a_31/12/2019"/>
    <s v="Throughout the year"/>
    <s v="Trading &amp; Trading Advisory Services"/>
    <x v="3"/>
    <n v="14"/>
  </r>
  <r>
    <s v="2019-20"/>
    <n v="230"/>
    <d v="2020-02-06T00:00:00"/>
    <s v="PRIYANK VADILAL MEHTA"/>
    <x v="27"/>
    <x v="55"/>
    <s v="FJUPM2617D"/>
    <n v="40000"/>
    <n v="0"/>
    <n v="40000"/>
    <n v="4000"/>
    <m/>
    <s v="04886_x000a_29/02/2020"/>
    <s v="Throughout the year"/>
    <s v="Trading &amp; Trading Advisory Services"/>
    <x v="4"/>
    <n v="8"/>
  </r>
  <r>
    <s v="2019-20"/>
    <n v="237"/>
    <d v="2020-02-06T00:00:00"/>
    <s v="PRIYANK VADILAL MEHTA"/>
    <x v="27"/>
    <x v="56"/>
    <s v="CMMPM3584M"/>
    <n v="145000"/>
    <n v="5000"/>
    <n v="150000"/>
    <n v="15000"/>
    <m/>
    <s v="04886_x000a_29/02/2020"/>
    <s v="Throughout the year"/>
    <s v="Trading &amp; Trading Advisory Services"/>
    <x v="4"/>
    <n v="8"/>
  </r>
  <r>
    <s v="2019-20"/>
    <n v="240"/>
    <d v="2020-03-31T00:00:00"/>
    <s v="PRIYANK VADILAL MEHTA"/>
    <x v="27"/>
    <x v="56"/>
    <s v="CMMPM3584M"/>
    <n v="145000"/>
    <n v="3788"/>
    <n v="148788"/>
    <n v="14879"/>
    <m/>
    <s v="42934_x000a_29/04/2020"/>
    <s v="Throughout the year"/>
    <s v="Trading &amp; Trading Advisory Services"/>
    <x v="0"/>
    <n v="0"/>
  </r>
  <r>
    <s v="2019-20"/>
    <n v="234"/>
    <d v="2019-11-20T00:00:00"/>
    <s v="PRIYANK VADILAL MEHTA"/>
    <x v="27"/>
    <x v="56"/>
    <s v="CMMPM3584M"/>
    <n v="135000"/>
    <n v="5000"/>
    <n v="140000"/>
    <n v="14000"/>
    <m/>
    <s v="10469_x000a_30/11/2019"/>
    <s v="Throughout the year"/>
    <s v="Trading &amp; Trading Advisory Services"/>
    <x v="17"/>
    <n v="13"/>
  </r>
  <r>
    <s v="2019-20"/>
    <n v="233"/>
    <d v="2019-09-30T00:00:00"/>
    <s v="PRIYANK VADILAL MEHTA"/>
    <x v="27"/>
    <x v="56"/>
    <s v="CMMPM3584M"/>
    <n v="110000"/>
    <n v="5752"/>
    <n v="115752"/>
    <n v="11575"/>
    <m/>
    <s v="22601_x000a_05/10/2019"/>
    <s v="Throughout the year"/>
    <s v="Trading &amp; Trading Advisory Services"/>
    <x v="10"/>
    <n v="7"/>
  </r>
  <r>
    <s v="2019-20"/>
    <n v="232"/>
    <d v="2019-09-04T00:00:00"/>
    <s v="PRIYANK VADILAL MEHTA"/>
    <x v="27"/>
    <x v="56"/>
    <s v="CMMPM3584M"/>
    <n v="105000"/>
    <n v="5727"/>
    <n v="110727"/>
    <n v="11073"/>
    <m/>
    <s v="10098_x000a_21/09/2019"/>
    <s v="Throughout the year"/>
    <s v="Trading &amp; Trading Advisory Services"/>
    <x v="9"/>
    <n v="14"/>
  </r>
  <r>
    <s v="2019-20"/>
    <n v="238"/>
    <d v="2020-03-03T00:00:00"/>
    <s v="PRIYANK VADILAL MEHTA"/>
    <x v="27"/>
    <x v="56"/>
    <s v="CMMPM3584M"/>
    <n v="65000"/>
    <n v="3412"/>
    <n v="68412"/>
    <n v="6841"/>
    <m/>
    <s v="02062_x000a_18/03/2020"/>
    <s v="Throughout the year"/>
    <s v="Trading &amp; Trading Advisory Services"/>
    <x v="12"/>
    <n v="13"/>
  </r>
  <r>
    <s v="2019-20"/>
    <n v="231"/>
    <d v="2019-06-03T00:00:00"/>
    <s v="PRIYANK VADILAL MEHTA"/>
    <x v="27"/>
    <x v="56"/>
    <s v="CMMPM3584M"/>
    <n v="55000"/>
    <n v="608"/>
    <n v="55608"/>
    <n v="5561"/>
    <m/>
    <s v="10568_x000a_20/06/2019"/>
    <s v="Throughout the year"/>
    <s v="Trading &amp; Trading Advisory Services"/>
    <x v="5"/>
    <n v="9"/>
  </r>
  <r>
    <s v="2019-20"/>
    <n v="235"/>
    <d v="2019-12-05T00:00:00"/>
    <s v="PRIYANK VADILAL MEHTA"/>
    <x v="27"/>
    <x v="56"/>
    <s v="CMMPM3584M"/>
    <n v="50000"/>
    <n v="0"/>
    <n v="50000"/>
    <n v="5000"/>
    <m/>
    <s v="10078_x000a_31/12/2019"/>
    <s v="Throughout the year"/>
    <s v="Trading &amp; Trading Advisory Services"/>
    <x v="3"/>
    <n v="14"/>
  </r>
  <r>
    <s v="2019-20"/>
    <n v="236"/>
    <d v="2020-01-07T00:00:00"/>
    <s v="PRIYANK VADILAL MEHTA"/>
    <x v="27"/>
    <x v="56"/>
    <s v="CMMPM3584M"/>
    <n v="50000"/>
    <n v="0"/>
    <n v="50000"/>
    <n v="5000"/>
    <m/>
    <s v="12337_x000a_03/02/2020"/>
    <s v="Throughout the year"/>
    <s v="Trading &amp; Trading Advisory Services"/>
    <x v="18"/>
    <n v="14"/>
  </r>
  <r>
    <s v="2019-20"/>
    <n v="239"/>
    <d v="2020-03-31T00:00:00"/>
    <s v="PRIYANK VADILAL MEHTA"/>
    <x v="27"/>
    <x v="56"/>
    <s v="CMMPM3584M"/>
    <n v="50000"/>
    <n v="0"/>
    <n v="50000"/>
    <n v="5000"/>
    <m/>
    <s v="42934_x000a_29/04/2020"/>
    <s v="Throughout the year"/>
    <s v="Trading &amp; Trading Advisory Services"/>
    <x v="0"/>
    <n v="0"/>
  </r>
  <r>
    <s v="2019-20"/>
    <n v="242"/>
    <d v="2019-09-04T00:00:00"/>
    <s v="PRIYANK VADILAL MEHTA"/>
    <x v="27"/>
    <x v="57"/>
    <s v="BJFPM3782A"/>
    <n v="300000"/>
    <n v="10036"/>
    <n v="310036"/>
    <n v="31004"/>
    <m/>
    <s v="10098_x000a_21/09/2019"/>
    <s v="Throughout the year"/>
    <s v="Trading &amp; Trading Advisory Services"/>
    <x v="9"/>
    <n v="14"/>
  </r>
  <r>
    <s v="2019-20"/>
    <n v="243"/>
    <d v="2019-09-30T00:00:00"/>
    <s v="PRIYANK VADILAL MEHTA"/>
    <x v="27"/>
    <x v="57"/>
    <s v="BJFPM3782A"/>
    <n v="225000"/>
    <n v="6504"/>
    <n v="231504"/>
    <n v="23150"/>
    <m/>
    <s v="22601_x000a_05/10/2019"/>
    <s v="Throughout the year"/>
    <s v="Trading &amp; Trading Advisory Services"/>
    <x v="10"/>
    <n v="7"/>
  </r>
  <r>
    <s v="2019-20"/>
    <n v="249"/>
    <d v="2020-03-31T00:00:00"/>
    <s v="PRIYANK VADILAL MEHTA"/>
    <x v="27"/>
    <x v="57"/>
    <s v="BJFPM3782A"/>
    <n v="130000"/>
    <n v="2256"/>
    <n v="132256"/>
    <n v="13226"/>
    <m/>
    <s v="42934_x000a_29/04/2020"/>
    <s v="Throughout the year"/>
    <s v="Trading &amp; Trading Advisory Services"/>
    <x v="0"/>
    <n v="0"/>
  </r>
  <r>
    <s v="2019-20"/>
    <n v="241"/>
    <d v="2019-06-03T00:00:00"/>
    <s v="PRIYANK VADILAL MEHTA"/>
    <x v="27"/>
    <x v="57"/>
    <s v="BJFPM3782A"/>
    <n v="125000"/>
    <n v="4752"/>
    <n v="129752"/>
    <n v="12975"/>
    <m/>
    <s v="10568_x000a_20/06/2019"/>
    <s v="Throughout the year"/>
    <s v="Trading &amp; Trading Advisory Services"/>
    <x v="5"/>
    <n v="9"/>
  </r>
  <r>
    <s v="2019-20"/>
    <n v="248"/>
    <d v="2020-03-31T00:00:00"/>
    <s v="PRIYANK VADILAL MEHTA"/>
    <x v="27"/>
    <x v="57"/>
    <s v="BJFPM3782A"/>
    <n v="95000"/>
    <n v="5000"/>
    <n v="100000"/>
    <n v="10000"/>
    <m/>
    <s v="42934_x000a_29/04/2020"/>
    <s v="Throughout the year"/>
    <s v="Trading &amp; Trading Advisory Services"/>
    <x v="0"/>
    <n v="0"/>
  </r>
  <r>
    <s v="2019-20"/>
    <n v="247"/>
    <d v="2020-03-03T00:00:00"/>
    <s v="PRIYANK VADILAL MEHTA"/>
    <x v="27"/>
    <x v="57"/>
    <s v="BJFPM3782A"/>
    <n v="65000"/>
    <n v="3412"/>
    <n v="68412"/>
    <n v="6841"/>
    <m/>
    <s v="02062_x000a_18/03/2020"/>
    <s v="Throughout the year"/>
    <s v="Trading &amp; Trading Advisory Services"/>
    <x v="12"/>
    <n v="13"/>
  </r>
  <r>
    <s v="2019-20"/>
    <n v="246"/>
    <d v="2020-02-06T00:00:00"/>
    <s v="PRIYANK VADILAL MEHTA"/>
    <x v="27"/>
    <x v="57"/>
    <s v="BJFPM3782A"/>
    <n v="60000"/>
    <n v="0"/>
    <n v="60000"/>
    <n v="6000"/>
    <m/>
    <s v="04886_x000a_29/02/2020"/>
    <s v="Throughout the year"/>
    <s v="Trading &amp; Trading Advisory Services"/>
    <x v="4"/>
    <n v="8"/>
  </r>
  <r>
    <s v="2019-20"/>
    <n v="244"/>
    <d v="2019-12-05T00:00:00"/>
    <s v="PRIYANK VADILAL MEHTA"/>
    <x v="27"/>
    <x v="57"/>
    <s v="BJFPM3782A"/>
    <n v="50000"/>
    <n v="0"/>
    <n v="50000"/>
    <n v="5000"/>
    <m/>
    <s v="10078_x000a_31/12/2019"/>
    <s v="Throughout the year"/>
    <s v="Trading &amp; Trading Advisory Services"/>
    <x v="3"/>
    <n v="14"/>
  </r>
  <r>
    <s v="2019-20"/>
    <n v="245"/>
    <d v="2020-01-07T00:00:00"/>
    <s v="PRIYANK VADILAL MEHTA"/>
    <x v="27"/>
    <x v="57"/>
    <s v="BJFPM3782A"/>
    <n v="50000"/>
    <n v="0"/>
    <n v="50000"/>
    <n v="5000"/>
    <m/>
    <s v="12337_x000a_03/02/2020"/>
    <s v="Throughout the year"/>
    <s v="Trading &amp; Trading Advisory Services"/>
    <x v="18"/>
    <n v="14"/>
  </r>
  <r>
    <s v="2019-20"/>
    <n v="251"/>
    <d v="2020-03-31T00:00:00"/>
    <s v="PRIYANK VADILAL MEHTA"/>
    <x v="28"/>
    <x v="58"/>
    <s v="FSZPM4268N"/>
    <n v="775000"/>
    <n v="24048"/>
    <n v="799048"/>
    <n v="79905"/>
    <m/>
    <s v="42934_x000a_29/04/2020"/>
    <s v="Throughout the year"/>
    <s v="Trading &amp; Trading Advisory Services"/>
    <x v="0"/>
    <n v="0"/>
  </r>
  <r>
    <s v="2019-20"/>
    <n v="250"/>
    <d v="2020-03-31T00:00:00"/>
    <s v="PRIYANK VADILAL MEHTA"/>
    <x v="28"/>
    <x v="58"/>
    <s v="FSZPM4268N"/>
    <n v="50000"/>
    <n v="0"/>
    <n v="50000"/>
    <n v="5000"/>
    <m/>
    <s v="42934_x000a_29/04/2020"/>
    <s v="Throughout the year"/>
    <s v="Trading &amp; Trading Advisory Services"/>
    <x v="0"/>
    <n v="0"/>
  </r>
  <r>
    <s v="2019-20"/>
    <n v="256"/>
    <d v="2020-02-06T00:00:00"/>
    <s v="PRIYANK VADILAL MEHTA"/>
    <x v="28"/>
    <x v="59"/>
    <s v="BGBPM7834G"/>
    <n v="245000"/>
    <n v="5000"/>
    <n v="250000"/>
    <n v="25000"/>
    <m/>
    <s v="04886_x000a_29/02/2020"/>
    <s v="Throughout the year"/>
    <s v="Trading &amp; Trading Advisory Services"/>
    <x v="4"/>
    <n v="8"/>
  </r>
  <r>
    <s v="2019-20"/>
    <n v="258"/>
    <d v="2020-03-31T00:00:00"/>
    <s v="PRIYANK VADILAL MEHTA"/>
    <x v="28"/>
    <x v="59"/>
    <s v="BGBPM7834G"/>
    <n v="195000"/>
    <n v="5000"/>
    <n v="200000"/>
    <n v="20000"/>
    <m/>
    <s v="42934_x000a_29/04/2020"/>
    <s v="Throughout the year"/>
    <s v="Trading &amp; Trading Advisory Services"/>
    <x v="0"/>
    <n v="0"/>
  </r>
  <r>
    <s v="2019-20"/>
    <n v="255"/>
    <d v="2020-01-07T00:00:00"/>
    <s v="PRIYANK VADILAL MEHTA"/>
    <x v="28"/>
    <x v="59"/>
    <s v="BGBPM7834G"/>
    <n v="135000"/>
    <n v="5000"/>
    <n v="140000"/>
    <n v="14000"/>
    <m/>
    <s v="12337_x000a_03/02/2020"/>
    <s v="Throughout the year"/>
    <s v="Trading &amp; Trading Advisory Services"/>
    <x v="18"/>
    <n v="14"/>
  </r>
  <r>
    <s v="2019-20"/>
    <n v="257"/>
    <d v="2020-03-03T00:00:00"/>
    <s v="PRIYANK VADILAL MEHTA"/>
    <x v="28"/>
    <x v="59"/>
    <s v="BGBPM7834G"/>
    <n v="65000"/>
    <n v="3412"/>
    <n v="68412"/>
    <n v="6841"/>
    <m/>
    <s v="02062_x000a_18/03/2020"/>
    <s v="Throughout the year"/>
    <s v="Trading &amp; Trading Advisory Services"/>
    <x v="12"/>
    <n v="13"/>
  </r>
  <r>
    <s v="2019-20"/>
    <n v="254"/>
    <d v="2019-12-05T00:00:00"/>
    <s v="PRIYANK VADILAL MEHTA"/>
    <x v="28"/>
    <x v="59"/>
    <s v="BGBPM7834G"/>
    <n v="50000"/>
    <n v="0"/>
    <n v="50000"/>
    <n v="5000"/>
    <m/>
    <s v="10078_x000a_31/12/2019"/>
    <s v="Throughout the year"/>
    <s v="Trading &amp; Trading Advisory Services"/>
    <x v="3"/>
    <n v="14"/>
  </r>
  <r>
    <s v="2019-20"/>
    <n v="253"/>
    <d v="2019-09-30T00:00:00"/>
    <s v="PRIYANK VADILAL MEHTA"/>
    <x v="28"/>
    <x v="59"/>
    <s v="BGBPM7834G"/>
    <n v="37000"/>
    <n v="1584"/>
    <n v="38584"/>
    <n v="3858"/>
    <m/>
    <s v="22601_x000a_05/10/2019"/>
    <s v="Throughout the year"/>
    <s v="Trading &amp; Trading Advisory Services"/>
    <x v="10"/>
    <n v="7"/>
  </r>
  <r>
    <s v="2019-20"/>
    <n v="252"/>
    <d v="2019-09-04T00:00:00"/>
    <s v="PRIYANK VADILAL MEHTA"/>
    <x v="28"/>
    <x v="59"/>
    <s v="BGBPM7834G"/>
    <n v="21500"/>
    <n v="646"/>
    <n v="22146"/>
    <n v="2215"/>
    <m/>
    <s v="10098_x000a_21/09/2019"/>
    <s v="Throughout the year"/>
    <s v="Trading &amp; Trading Advisory Services"/>
    <x v="9"/>
    <n v="14"/>
  </r>
  <r>
    <s v="2019-20"/>
    <n v="259"/>
    <d v="2020-03-31T00:00:00"/>
    <s v="PRIYANK VADILAL MEHTA"/>
    <x v="28"/>
    <x v="59"/>
    <s v="BGBPM7834G"/>
    <n v="21000"/>
    <n v="1043"/>
    <n v="22043"/>
    <n v="2204"/>
    <m/>
    <s v="42934_x000a_29/04/2020"/>
    <s v="Throughout the year"/>
    <s v="Trading &amp; Trading Advisory Services"/>
    <x v="0"/>
    <n v="0"/>
  </r>
  <r>
    <s v="2019-20"/>
    <n v="260"/>
    <d v="2020-03-31T00:00:00"/>
    <s v="RAHUL MAHASUKHBHAI BHADRADIYA"/>
    <x v="29"/>
    <x v="60"/>
    <s v="GHAPK2039A"/>
    <n v="435000"/>
    <n v="15115"/>
    <n v="450115"/>
    <n v="45012"/>
    <m/>
    <s v="42934_x000a_29/04/2020"/>
    <s v="Throughout the year"/>
    <s v="Trading &amp; Trading Advisory Services"/>
    <x v="0"/>
    <n v="0"/>
  </r>
  <r>
    <s v="2019-20"/>
    <n v="261"/>
    <d v="2020-03-31T00:00:00"/>
    <s v="RAHUL MAHASUKHBHAI BHADRADIYA"/>
    <x v="29"/>
    <x v="61"/>
    <s v="ABPPF7914C"/>
    <n v="400000"/>
    <n v="10974"/>
    <n v="410974"/>
    <n v="41097"/>
    <m/>
    <s v="42934_x000a_29/04/2020"/>
    <s v="Throughout the year"/>
    <s v="Trading &amp; Trading Advisory Services"/>
    <x v="0"/>
    <n v="0"/>
  </r>
  <r>
    <s v="2019-20"/>
    <n v="262"/>
    <d v="2020-03-31T00:00:00"/>
    <s v="RAHUL MAHASUKHBHAI BHADRADIYA"/>
    <x v="29"/>
    <x v="62"/>
    <s v="BZKPB2315M"/>
    <n v="400000"/>
    <n v="10974"/>
    <n v="410974"/>
    <n v="41097"/>
    <m/>
    <s v="42934_x000a_29/04/2020"/>
    <s v="Throughout the year"/>
    <s v="Trading &amp; Trading Advisory Services"/>
    <x v="0"/>
    <n v="0"/>
  </r>
  <r>
    <s v="2019-20"/>
    <n v="270"/>
    <d v="2020-03-31T00:00:00"/>
    <s v="RAHUL MAHASUKHBHAI BHADRADIYA"/>
    <x v="29"/>
    <x v="63"/>
    <s v="AWSPB3693E"/>
    <n v="265000"/>
    <n v="8983"/>
    <n v="273983"/>
    <n v="27398"/>
    <m/>
    <s v="42934_x000a_29/04/2020"/>
    <s v="Throughout the year"/>
    <s v="Trading &amp; Trading Advisory Services"/>
    <x v="0"/>
    <n v="0"/>
  </r>
  <r>
    <s v="2019-20"/>
    <n v="267"/>
    <d v="2019-12-05T00:00:00"/>
    <s v="RAHUL MAHASUKHBHAI BHADRADIYA"/>
    <x v="29"/>
    <x v="63"/>
    <s v="AWSPB3693E"/>
    <n v="195000"/>
    <n v="5000"/>
    <n v="200000"/>
    <n v="20000"/>
    <m/>
    <s v="10078_x000a_31/12/2019"/>
    <s v="Throughout the year"/>
    <s v="Trading &amp; Trading Advisory Services"/>
    <x v="3"/>
    <n v="14"/>
  </r>
  <r>
    <s v="2019-20"/>
    <n v="264"/>
    <d v="2019-07-17T00:00:00"/>
    <s v="RAHUL MAHASUKHBHAI BHADRADIYA"/>
    <x v="29"/>
    <x v="63"/>
    <s v="AWSPB3693E"/>
    <n v="160000"/>
    <n v="6728"/>
    <n v="166728"/>
    <n v="16673"/>
    <m/>
    <s v="11249_x000a_01/08/2019"/>
    <s v="Throughout the year"/>
    <s v="Trading &amp; Trading Advisory Services"/>
    <x v="19"/>
    <n v="13"/>
  </r>
  <r>
    <s v="2019-20"/>
    <n v="268"/>
    <d v="2020-02-06T00:00:00"/>
    <s v="RAHUL MAHASUKHBHAI BHADRADIYA"/>
    <x v="29"/>
    <x v="63"/>
    <s v="AWSPB3693E"/>
    <n v="145000"/>
    <n v="5000"/>
    <n v="150000"/>
    <n v="15000"/>
    <m/>
    <s v="04886_x000a_29/02/2020"/>
    <s v="Throughout the year"/>
    <s v="Trading &amp; Trading Advisory Services"/>
    <x v="4"/>
    <n v="8"/>
  </r>
  <r>
    <s v="2019-20"/>
    <n v="263"/>
    <d v="2019-06-20T00:00:00"/>
    <s v="RAHUL MAHASUKHBHAI BHADRADIYA"/>
    <x v="29"/>
    <x v="63"/>
    <s v="AWSPB3693E"/>
    <n v="120000"/>
    <n v="4952"/>
    <n v="124952"/>
    <n v="12495"/>
    <m/>
    <s v="11779_x000a_02/07/2019"/>
    <s v="Throughout the year"/>
    <s v="Trading &amp; Trading Advisory Services"/>
    <x v="14"/>
    <n v="12"/>
  </r>
  <r>
    <s v="2019-20"/>
    <n v="266"/>
    <d v="2019-10-01T00:00:00"/>
    <s v="RAHUL MAHASUKHBHAI BHADRADIYA"/>
    <x v="29"/>
    <x v="63"/>
    <s v="AWSPB3693E"/>
    <n v="90000"/>
    <n v="2819"/>
    <n v="92819"/>
    <n v="9282"/>
    <m/>
    <s v="10778_x000a_05/11/2019"/>
    <s v="Throughout the year"/>
    <s v="Trading &amp; Trading Advisory Services"/>
    <x v="1"/>
    <n v="11"/>
  </r>
  <r>
    <s v="2019-20"/>
    <n v="269"/>
    <d v="2020-03-03T00:00:00"/>
    <s v="RAHUL MAHASUKHBHAI BHADRADIYA"/>
    <x v="29"/>
    <x v="63"/>
    <s v="AWSPB3693E"/>
    <n v="87000"/>
    <n v="3000"/>
    <n v="90000"/>
    <n v="9000"/>
    <m/>
    <s v="02062_x000a_18/03/2020"/>
    <s v="Throughout the year"/>
    <s v="Trading &amp; Trading Advisory Services"/>
    <x v="12"/>
    <n v="13"/>
  </r>
  <r>
    <s v="2019-20"/>
    <n v="265"/>
    <d v="2019-08-07T00:00:00"/>
    <s v="RAHUL MAHASUKHBHAI BHADRADIYA"/>
    <x v="29"/>
    <x v="63"/>
    <s v="AWSPB3693E"/>
    <n v="58000"/>
    <n v="1559"/>
    <n v="59559"/>
    <n v="5956"/>
    <m/>
    <s v="11739_x000a_29/08/2019"/>
    <s v="Throughout the year"/>
    <s v="Trading &amp; Trading Advisory Services"/>
    <x v="20"/>
    <n v="11"/>
  </r>
  <r>
    <s v="2019-20"/>
    <n v="271"/>
    <d v="2020-03-31T00:00:00"/>
    <s v="RAHUL MAHASUKHBHAI BHADRADIYA"/>
    <x v="29"/>
    <x v="64"/>
    <s v="CKUPK0583J"/>
    <n v="340000"/>
    <n v="12264"/>
    <n v="352264"/>
    <n v="35226"/>
    <m/>
    <s v="42934_x000a_29/04/2020"/>
    <s v="Throughout the year"/>
    <s v="Trading &amp; Trading Advisory Services"/>
    <x v="0"/>
    <n v="0"/>
  </r>
  <r>
    <s v="2019-20"/>
    <n v="272"/>
    <d v="2020-03-31T00:00:00"/>
    <s v="RAHUL MAHASUKHBHAI BHADRADIYA"/>
    <x v="29"/>
    <x v="65"/>
    <s v="FBOPK7992D"/>
    <n v="400000"/>
    <n v="10974"/>
    <n v="410974"/>
    <n v="41097"/>
    <m/>
    <s v="42934_x000a_29/04/2020"/>
    <s v="Throughout the year"/>
    <s v="Trading &amp; Trading Advisory Services"/>
    <x v="0"/>
    <n v="0"/>
  </r>
  <r>
    <s v="2019-20"/>
    <n v="273"/>
    <d v="2020-03-31T00:00:00"/>
    <s v="RAHUL MAHASUKHBHAI BHADRADIYA"/>
    <x v="29"/>
    <x v="66"/>
    <s v="BGAPS3830F"/>
    <n v="340000"/>
    <n v="12265"/>
    <n v="352265"/>
    <n v="35227"/>
    <m/>
    <s v="42934_x000a_29/04/2020"/>
    <s v="Throughout the year"/>
    <s v="Trading &amp; Trading Advisory Services"/>
    <x v="0"/>
    <n v="0"/>
  </r>
  <r>
    <s v="2019-20"/>
    <n v="274"/>
    <d v="2020-03-31T00:00:00"/>
    <s v="RAHUL MAHASUKHBHAI BHADRADIYA"/>
    <x v="29"/>
    <x v="67"/>
    <s v="CKUPK0584R"/>
    <n v="400000"/>
    <n v="10974"/>
    <n v="410974"/>
    <n v="41097"/>
    <m/>
    <s v="42934_x000a_29/04/2020"/>
    <s v="Throughout the year"/>
    <s v="Trading &amp; Trading Advisory Services"/>
    <x v="0"/>
    <n v="0"/>
  </r>
  <r>
    <s v="2019-20"/>
    <n v="282"/>
    <d v="2020-03-31T00:00:00"/>
    <s v="RAHUL MAHASUKHBHAI BHADRADIYA"/>
    <x v="29"/>
    <x v="68"/>
    <s v="BJBPS5522C"/>
    <n v="420000"/>
    <n v="10545"/>
    <n v="430545"/>
    <n v="43055"/>
    <m/>
    <s v="42934_x000a_29/04/2020"/>
    <s v="Throughout the year"/>
    <s v="Trading &amp; Trading Advisory Services"/>
    <x v="0"/>
    <n v="0"/>
  </r>
  <r>
    <s v="2019-20"/>
    <n v="276"/>
    <d v="2019-07-17T00:00:00"/>
    <s v="RAHUL MAHASUKHBHAI BHADRADIYA"/>
    <x v="29"/>
    <x v="68"/>
    <s v="BJBPS5522C"/>
    <n v="245000"/>
    <n v="5091"/>
    <n v="250091"/>
    <n v="25009"/>
    <m/>
    <s v="11249_x000a_01/08/2019"/>
    <s v="Throughout the year"/>
    <s v="Trading &amp; Trading Advisory Services"/>
    <x v="19"/>
    <n v="13"/>
  </r>
  <r>
    <s v="2019-20"/>
    <n v="279"/>
    <d v="2019-12-05T00:00:00"/>
    <s v="RAHUL MAHASUKHBHAI BHADRADIYA"/>
    <x v="29"/>
    <x v="68"/>
    <s v="BJBPS5522C"/>
    <n v="220000"/>
    <n v="5000"/>
    <n v="225000"/>
    <n v="22500"/>
    <m/>
    <s v="10078_x000a_31/12/2019"/>
    <s v="Throughout the year"/>
    <s v="Trading &amp; Trading Advisory Services"/>
    <x v="3"/>
    <n v="14"/>
  </r>
  <r>
    <s v="2019-20"/>
    <n v="280"/>
    <d v="2020-02-06T00:00:00"/>
    <s v="RAHUL MAHASUKHBHAI BHADRADIYA"/>
    <x v="29"/>
    <x v="68"/>
    <s v="BJBPS5522C"/>
    <n v="195000"/>
    <n v="5000"/>
    <n v="200000"/>
    <n v="20000"/>
    <m/>
    <s v="04886_x000a_29/02/2020"/>
    <s v="Throughout the year"/>
    <s v="Trading &amp; Trading Advisory Services"/>
    <x v="4"/>
    <n v="8"/>
  </r>
  <r>
    <s v="2019-20"/>
    <n v="278"/>
    <d v="2019-10-01T00:00:00"/>
    <s v="RAHUL MAHASUKHBHAI BHADRADIYA"/>
    <x v="29"/>
    <x v="68"/>
    <s v="BJBPS5522C"/>
    <n v="185000"/>
    <n v="4209"/>
    <n v="189209"/>
    <n v="18921"/>
    <m/>
    <s v="10778_x000a_05/11/2019"/>
    <s v="Throughout the year"/>
    <s v="Trading &amp; Trading Advisory Services"/>
    <x v="1"/>
    <n v="11"/>
  </r>
  <r>
    <s v="2019-20"/>
    <n v="277"/>
    <d v="2019-08-07T00:00:00"/>
    <s v="RAHUL MAHASUKHBHAI BHADRADIYA"/>
    <x v="29"/>
    <x v="68"/>
    <s v="BJBPS5522C"/>
    <n v="145000"/>
    <n v="4275"/>
    <n v="149275"/>
    <n v="14928"/>
    <m/>
    <s v="11739_x000a_29/08/2019"/>
    <s v="Throughout the year"/>
    <s v="Trading &amp; Trading Advisory Services"/>
    <x v="20"/>
    <n v="11"/>
  </r>
  <r>
    <s v="2019-20"/>
    <n v="281"/>
    <d v="2020-03-03T00:00:00"/>
    <s v="RAHUL MAHASUKHBHAI BHADRADIYA"/>
    <x v="29"/>
    <x v="68"/>
    <s v="BJBPS5522C"/>
    <n v="130000"/>
    <n v="5000"/>
    <n v="135000"/>
    <n v="13500"/>
    <m/>
    <s v="02062_x000a_18/03/2020"/>
    <s v="Throughout the year"/>
    <s v="Trading &amp; Trading Advisory Services"/>
    <x v="12"/>
    <n v="13"/>
  </r>
  <r>
    <s v="2019-20"/>
    <n v="275"/>
    <d v="2019-06-20T00:00:00"/>
    <s v="RAHUL MAHASUKHBHAI BHADRADIYA"/>
    <x v="29"/>
    <x v="68"/>
    <s v="BJBPS5522C"/>
    <n v="120000"/>
    <n v="4952"/>
    <n v="124952"/>
    <n v="12495"/>
    <m/>
    <s v="11779_x000a_02/07/2019"/>
    <s v="Throughout the year"/>
    <s v="Trading &amp; Trading Advisory Services"/>
    <x v="14"/>
    <n v="12"/>
  </r>
  <r>
    <s v="2019-20"/>
    <n v="289"/>
    <d v="2020-02-25T00:00:00"/>
    <s v="RAHUL MAHASUKHBHAI BHADRADIYA"/>
    <x v="29"/>
    <x v="69"/>
    <s v="BJIPD6884M"/>
    <n v="145000"/>
    <n v="5000"/>
    <n v="150000"/>
    <n v="15000"/>
    <m/>
    <s v="04886_x000a_29/02/2020"/>
    <s v="Throughout the year"/>
    <s v="Trading &amp; Trading Advisory Services"/>
    <x v="21"/>
    <n v="12"/>
  </r>
  <r>
    <s v="2019-20"/>
    <n v="284"/>
    <d v="2019-07-17T00:00:00"/>
    <s v="RAHUL MAHASUKHBHAI BHADRADIYA"/>
    <x v="29"/>
    <x v="69"/>
    <s v="BJIPD6884M"/>
    <n v="135000"/>
    <n v="3940"/>
    <n v="138940"/>
    <n v="13894"/>
    <m/>
    <s v="11249_x000a_01/08/2019"/>
    <s v="Throughout the year"/>
    <s v="Trading &amp; Trading Advisory Services"/>
    <x v="19"/>
    <n v="13"/>
  </r>
  <r>
    <s v="2019-20"/>
    <n v="287"/>
    <d v="2019-12-05T00:00:00"/>
    <s v="RAHUL MAHASUKHBHAI BHADRADIYA"/>
    <x v="29"/>
    <x v="69"/>
    <s v="BJIPD6884M"/>
    <n v="120000"/>
    <n v="5000"/>
    <n v="125000"/>
    <n v="12500"/>
    <m/>
    <s v="10078_x000a_31/12/2019"/>
    <s v="Throughout the year"/>
    <s v="Trading &amp; Trading Advisory Services"/>
    <x v="3"/>
    <n v="14"/>
  </r>
  <r>
    <s v="2019-20"/>
    <n v="288"/>
    <d v="2020-02-06T00:00:00"/>
    <s v="RAHUL MAHASUKHBHAI BHADRADIYA"/>
    <x v="29"/>
    <x v="69"/>
    <s v="BJIPD6884M"/>
    <n v="120000"/>
    <n v="5000"/>
    <n v="125000"/>
    <n v="12500"/>
    <m/>
    <s v="04886_x000a_29/02/2020"/>
    <s v="Throughout the year"/>
    <s v="Trading &amp; Trading Advisory Services"/>
    <x v="4"/>
    <n v="8"/>
  </r>
  <r>
    <s v="2019-20"/>
    <n v="290"/>
    <d v="2020-03-03T00:00:00"/>
    <s v="RAHUL MAHASUKHBHAI BHADRADIYA"/>
    <x v="29"/>
    <x v="69"/>
    <s v="BJIPD6884M"/>
    <n v="105000"/>
    <n v="5000"/>
    <n v="110000"/>
    <n v="11000"/>
    <m/>
    <s v="02062_x000a_18/03/2020"/>
    <s v="Throughout the year"/>
    <s v="Trading &amp; Trading Advisory Services"/>
    <x v="12"/>
    <n v="13"/>
  </r>
  <r>
    <s v="2019-20"/>
    <n v="286"/>
    <d v="2019-10-01T00:00:00"/>
    <s v="RAHUL MAHASUKHBHAI BHADRADIYA"/>
    <x v="29"/>
    <x v="69"/>
    <s v="BJIPD6884M"/>
    <n v="72500"/>
    <n v="2469"/>
    <n v="74969"/>
    <n v="7497"/>
    <m/>
    <s v="10778_x000a_05/11/2019"/>
    <s v="Throughout the year"/>
    <s v="Trading &amp; Trading Advisory Services"/>
    <x v="1"/>
    <n v="11"/>
  </r>
  <r>
    <s v="2019-20"/>
    <n v="283"/>
    <d v="2019-06-20T00:00:00"/>
    <s v="RAHUL MAHASUKHBHAI BHADRADIYA"/>
    <x v="29"/>
    <x v="69"/>
    <s v="BJIPD6884M"/>
    <n v="60000"/>
    <n v="2476"/>
    <n v="62476"/>
    <n v="6248"/>
    <m/>
    <s v="11779_x000a_02/07/2019"/>
    <s v="Throughout the year"/>
    <s v="Trading &amp; Trading Advisory Services"/>
    <x v="14"/>
    <n v="12"/>
  </r>
  <r>
    <s v="2019-20"/>
    <n v="285"/>
    <d v="2019-08-07T00:00:00"/>
    <s v="RAHUL MAHASUKHBHAI BHADRADIYA"/>
    <x v="29"/>
    <x v="69"/>
    <s v="BJIPD6884M"/>
    <n v="40000"/>
    <n v="944"/>
    <n v="40944"/>
    <n v="4094"/>
    <m/>
    <s v="11739_x000a_29/08/2019"/>
    <s v="Throughout the year"/>
    <s v="Trading &amp; Trading Advisory Services"/>
    <x v="20"/>
    <n v="11"/>
  </r>
  <r>
    <s v="2019-20"/>
    <n v="291"/>
    <d v="2020-03-31T00:00:00"/>
    <s v="RAJESH SANGHVI"/>
    <x v="30"/>
    <x v="70"/>
    <s v="BRUPS3805H"/>
    <n v="880000"/>
    <n v="26495"/>
    <n v="906495"/>
    <n v="90650"/>
    <m/>
    <s v="42934_x000a_29/04/2020"/>
    <s v="Throughout the year"/>
    <s v="Trading &amp; Trading Advisory Services"/>
    <x v="0"/>
    <n v="0"/>
  </r>
  <r>
    <s v="2019-20"/>
    <n v="292"/>
    <d v="2020-03-31T00:00:00"/>
    <s v="RAJESH SANGHVI"/>
    <x v="30"/>
    <x v="71"/>
    <s v="BSAPS2629L"/>
    <n v="1225000"/>
    <n v="39344"/>
    <n v="1264344"/>
    <n v="126434"/>
    <m/>
    <s v="42934_x000a_29/04/2020"/>
    <s v="Throughout the year"/>
    <s v="Trading &amp; Trading Advisory Services"/>
    <x v="0"/>
    <n v="0"/>
  </r>
  <r>
    <s v="2019-20"/>
    <n v="293"/>
    <d v="2020-03-31T00:00:00"/>
    <s v="RAJESH SANGHVI"/>
    <x v="30"/>
    <x v="72"/>
    <s v="BSAPS1719K"/>
    <n v="1225000"/>
    <n v="39344"/>
    <n v="1264344"/>
    <n v="126434"/>
    <m/>
    <s v="42934_x000a_29/04/2020"/>
    <s v="Throughout the year"/>
    <s v="Trading &amp; Trading Advisory Services"/>
    <x v="0"/>
    <n v="0"/>
  </r>
  <r>
    <s v="2019-20"/>
    <n v="294"/>
    <d v="2019-05-02T00:00:00"/>
    <s v="RAJESH SANGHVI"/>
    <x v="30"/>
    <x v="73"/>
    <s v="AZJPS0827R"/>
    <n v="440000"/>
    <n v="11747"/>
    <n v="451747"/>
    <n v="45175"/>
    <m/>
    <s v="10057_x000a_22/05/2019"/>
    <s v="Throughout the year"/>
    <s v="Trading &amp; Trading Advisory Services"/>
    <x v="7"/>
    <n v="12"/>
  </r>
  <r>
    <s v="2019-20"/>
    <n v="310"/>
    <d v="2020-03-31T00:00:00"/>
    <s v="RAJESH SANGHVI"/>
    <x v="30"/>
    <x v="73"/>
    <s v="AZJPS0827R"/>
    <n v="365000"/>
    <n v="9620"/>
    <n v="374620"/>
    <n v="37462"/>
    <m/>
    <s v="42934_x000a_29/04/2020"/>
    <s v="Throughout the year"/>
    <s v="Trading &amp; Trading Advisory Services"/>
    <x v="0"/>
    <n v="0"/>
  </r>
  <r>
    <s v="2019-20"/>
    <n v="309"/>
    <d v="2020-03-31T00:00:00"/>
    <s v="RAJESH SANGHVI"/>
    <x v="30"/>
    <x v="73"/>
    <s v="AZJPS0827R"/>
    <n v="205000"/>
    <n v="6442"/>
    <n v="211442"/>
    <n v="21144"/>
    <m/>
    <s v="22138_x000a_28/04/2020"/>
    <s v="Throughout the year"/>
    <s v="Trading &amp; Trading Advisory Services"/>
    <x v="0"/>
    <n v="0"/>
  </r>
  <r>
    <s v="2019-20"/>
    <n v="303"/>
    <d v="2019-09-30T00:00:00"/>
    <s v="RAJESH SANGHVI"/>
    <x v="30"/>
    <x v="73"/>
    <s v="AZJPS0827R"/>
    <n v="195000"/>
    <n v="3601"/>
    <n v="198601"/>
    <n v="19860"/>
    <m/>
    <s v="31747_x000a_07/10/2019"/>
    <s v="Throughout the year"/>
    <s v="Trading &amp; Trading Advisory Services"/>
    <x v="10"/>
    <n v="7"/>
  </r>
  <r>
    <s v="2019-20"/>
    <n v="297"/>
    <d v="2019-06-30T00:00:00"/>
    <s v="RAJESH SANGHVI"/>
    <x v="30"/>
    <x v="73"/>
    <s v="AZJPS0827R"/>
    <n v="120000"/>
    <n v="2206"/>
    <n v="122206"/>
    <n v="12221"/>
    <m/>
    <s v="12827_x000a_05/07/2019"/>
    <s v="Throughout the year"/>
    <s v="Trading &amp; Trading Advisory Services"/>
    <x v="11"/>
    <n v="5"/>
  </r>
  <r>
    <s v="2019-20"/>
    <n v="305"/>
    <d v="2019-12-05T00:00:00"/>
    <s v="RAJESH SANGHVI"/>
    <x v="30"/>
    <x v="73"/>
    <s v="AZJPS0827R"/>
    <n v="72000"/>
    <n v="2209"/>
    <n v="74209"/>
    <n v="7421"/>
    <m/>
    <s v="10079_x000a_31/12/2019"/>
    <s v="Throughout the year"/>
    <s v="Trading &amp; Trading Advisory Services"/>
    <x v="3"/>
    <n v="14"/>
  </r>
  <r>
    <s v="2019-20"/>
    <n v="295"/>
    <d v="2019-05-02T00:00:00"/>
    <s v="RAJESH SANGHVI"/>
    <x v="30"/>
    <x v="73"/>
    <s v="AZJPS0827R"/>
    <n v="56000"/>
    <n v="2247"/>
    <n v="58247"/>
    <n v="5825"/>
    <m/>
    <s v="10057_x000a_22/05/2019"/>
    <s v="Throughout the year"/>
    <s v="Trading &amp; Trading Advisory Services"/>
    <x v="7"/>
    <n v="12"/>
  </r>
  <r>
    <s v="2019-20"/>
    <n v="307"/>
    <d v="2020-02-06T00:00:00"/>
    <s v="RAJESH SANGHVI"/>
    <x v="30"/>
    <x v="73"/>
    <s v="AZJPS0827R"/>
    <n v="37000"/>
    <n v="1114"/>
    <n v="38114"/>
    <n v="3811"/>
    <m/>
    <s v="07143_x000a_24/02/2020"/>
    <s v="Throughout the year"/>
    <s v="Trading &amp; Trading Advisory Services"/>
    <x v="4"/>
    <n v="8"/>
  </r>
  <r>
    <s v="2019-20"/>
    <n v="301"/>
    <d v="2019-09-04T00:00:00"/>
    <s v="RAJESH SANGHVI"/>
    <x v="30"/>
    <x v="73"/>
    <s v="AZJPS0827R"/>
    <n v="31000"/>
    <n v="1440"/>
    <n v="32440"/>
    <n v="3244"/>
    <m/>
    <s v="10098_x000a_21/09/2019"/>
    <s v="Throughout the year"/>
    <s v="Trading &amp; Trading Advisory Services"/>
    <x v="9"/>
    <n v="14"/>
  </r>
  <r>
    <s v="2019-20"/>
    <n v="304"/>
    <d v="2019-11-06T00:00:00"/>
    <s v="RAJESH SANGHVI"/>
    <x v="30"/>
    <x v="73"/>
    <s v="AZJPS0827R"/>
    <n v="30000"/>
    <n v="1300"/>
    <n v="31300"/>
    <n v="3130"/>
    <m/>
    <s v="10491_x000a_25/11/2019"/>
    <s v="Throughout the year"/>
    <s v="Trading &amp; Trading Advisory Services"/>
    <x v="6"/>
    <n v="7"/>
  </r>
  <r>
    <s v="2019-20"/>
    <n v="296"/>
    <d v="2019-06-03T00:00:00"/>
    <s v="RAJESH SANGHVI"/>
    <x v="30"/>
    <x v="73"/>
    <s v="AZJPS0827R"/>
    <n v="23500"/>
    <n v="718"/>
    <n v="24218"/>
    <n v="2422"/>
    <m/>
    <s v="10568_x000a_20/06/2019"/>
    <s v="Throughout the year"/>
    <s v="Trading &amp; Trading Advisory Services"/>
    <x v="5"/>
    <n v="9"/>
  </r>
  <r>
    <s v="2019-20"/>
    <n v="306"/>
    <d v="2019-12-31T00:00:00"/>
    <s v="RAJESH SANGHVI"/>
    <x v="30"/>
    <x v="73"/>
    <s v="AZJPS0827R"/>
    <n v="18000"/>
    <n v="622"/>
    <n v="18622"/>
    <n v="1862"/>
    <m/>
    <s v="37388_x000a_07/01/2020"/>
    <s v="Throughout the year"/>
    <s v="Trading &amp; Trading Advisory Services"/>
    <x v="8"/>
    <n v="8"/>
  </r>
  <r>
    <s v="2019-20"/>
    <n v="298"/>
    <d v="2019-06-30T00:00:00"/>
    <s v="RAJESH SANGHVI"/>
    <x v="30"/>
    <x v="73"/>
    <s v="AZJPS0827R"/>
    <n v="18000"/>
    <n v="410"/>
    <n v="18410"/>
    <n v="1841"/>
    <m/>
    <s v="12827_x000a_05/07/2019"/>
    <s v="Throughout the year"/>
    <s v="Trading &amp; Trading Advisory Services"/>
    <x v="11"/>
    <n v="5"/>
  </r>
  <r>
    <s v="2019-20"/>
    <n v="302"/>
    <d v="2019-09-30T00:00:00"/>
    <s v="RAJESH SANGHVI"/>
    <x v="30"/>
    <x v="73"/>
    <s v="AZJPS0827R"/>
    <n v="15000"/>
    <n v="852"/>
    <n v="15852"/>
    <n v="1585"/>
    <m/>
    <s v="22601_x000a_05/10/2019"/>
    <s v="Throughout the year"/>
    <s v="Trading &amp; Trading Advisory Services"/>
    <x v="10"/>
    <n v="7"/>
  </r>
  <r>
    <s v="2019-20"/>
    <n v="308"/>
    <d v="2020-03-03T00:00:00"/>
    <s v="RAJESH SANGHVI"/>
    <x v="30"/>
    <x v="73"/>
    <s v="AZJPS0827R"/>
    <n v="10600"/>
    <n v="353"/>
    <n v="10953"/>
    <n v="1095"/>
    <m/>
    <s v="02023_x000a_18/03/2020"/>
    <s v="Throughout the year"/>
    <s v="Trading &amp; Trading Advisory Services"/>
    <x v="12"/>
    <n v="13"/>
  </r>
  <r>
    <s v="2019-20"/>
    <n v="300"/>
    <d v="2019-08-05T00:00:00"/>
    <s v="RAJESH SANGHVI"/>
    <x v="30"/>
    <x v="73"/>
    <s v="AZJPS0827R"/>
    <n v="10500"/>
    <n v="299"/>
    <n v="10799"/>
    <n v="1080"/>
    <m/>
    <s v="11738_x000a_29/08/2019"/>
    <s v="Throughout the year"/>
    <s v="Trading &amp; Trading Advisory Services"/>
    <x v="16"/>
    <n v="14"/>
  </r>
  <r>
    <s v="2019-20"/>
    <n v="299"/>
    <d v="2019-08-05T00:00:00"/>
    <s v="RAJESH SANGHVI"/>
    <x v="30"/>
    <x v="73"/>
    <s v="AZJPS0827R"/>
    <n v="3500"/>
    <n v="69"/>
    <n v="3569"/>
    <n v="357"/>
    <m/>
    <s v="11738_x000a_29/08/2019"/>
    <s v="Throughout the year"/>
    <s v="Trading &amp; Trading Advisory Services"/>
    <x v="16"/>
    <n v="14"/>
  </r>
  <r>
    <s v="2019-20"/>
    <n v="311"/>
    <d v="2020-03-31T00:00:00"/>
    <s v="RAJESH SANGHVI"/>
    <x v="30"/>
    <x v="74"/>
    <s v="DEUPK4580J"/>
    <n v="1180000"/>
    <n v="37516"/>
    <n v="1217516"/>
    <n v="121752"/>
    <m/>
    <s v="42934_x000a_29/04/2020"/>
    <s v="Throughout the year"/>
    <s v="Trading &amp; Trading Advisory Services"/>
    <x v="0"/>
    <n v="0"/>
  </r>
  <r>
    <s v="2019-20"/>
    <n v="316"/>
    <d v="2020-03-31T00:00:00"/>
    <s v="RAJESH SANGHVI"/>
    <x v="30"/>
    <x v="75"/>
    <s v="CBTPS7039H"/>
    <n v="545000"/>
    <n v="16931"/>
    <n v="561931"/>
    <n v="56193"/>
    <m/>
    <s v="42934_x000a_29/04/2020"/>
    <s v="Throughout the year"/>
    <s v="Trading &amp; Trading Advisory Services"/>
    <x v="0"/>
    <n v="0"/>
  </r>
  <r>
    <s v="2019-20"/>
    <n v="312"/>
    <d v="2019-05-02T00:00:00"/>
    <s v="RAJESH SANGHVI"/>
    <x v="30"/>
    <x v="75"/>
    <s v="CBTPS7039H"/>
    <n v="440000"/>
    <n v="11747"/>
    <n v="451747"/>
    <n v="45175"/>
    <m/>
    <s v="10057_x000a_22/05/2019"/>
    <s v="Throughout the year"/>
    <s v="Trading &amp; Trading Advisory Services"/>
    <x v="7"/>
    <n v="12"/>
  </r>
  <r>
    <s v="2019-20"/>
    <n v="315"/>
    <d v="2019-09-30T00:00:00"/>
    <s v="RAJESH SANGHVI"/>
    <x v="30"/>
    <x v="75"/>
    <s v="CBTPS7039H"/>
    <n v="195000"/>
    <n v="3601"/>
    <n v="198601"/>
    <n v="19860"/>
    <m/>
    <s v="31747_x000a_07/10/2019"/>
    <s v="Throughout the year"/>
    <s v="Trading &amp; Trading Advisory Services"/>
    <x v="10"/>
    <n v="7"/>
  </r>
  <r>
    <s v="2019-20"/>
    <n v="313"/>
    <d v="2019-06-30T00:00:00"/>
    <s v="RAJESH SANGHVI"/>
    <x v="30"/>
    <x v="75"/>
    <s v="CBTPS7039H"/>
    <n v="120000"/>
    <n v="2206"/>
    <n v="122206"/>
    <n v="12221"/>
    <m/>
    <s v="12827_x000a_05/07/2019"/>
    <s v="Throughout the year"/>
    <s v="Trading &amp; Trading Advisory Services"/>
    <x v="11"/>
    <n v="5"/>
  </r>
  <r>
    <s v="2019-20"/>
    <n v="314"/>
    <d v="2019-08-05T00:00:00"/>
    <s v="RAJESH SANGHVI"/>
    <x v="30"/>
    <x v="75"/>
    <s v="CBTPS7039H"/>
    <n v="3500"/>
    <n v="69"/>
    <n v="3569"/>
    <n v="357"/>
    <m/>
    <s v="11738_x000a_29/08/2019"/>
    <s v="Throughout the year"/>
    <s v="Trading &amp; Trading Advisory Services"/>
    <x v="16"/>
    <n v="14"/>
  </r>
  <r>
    <s v="2019-20"/>
    <n v="326"/>
    <d v="2020-03-31T00:00:00"/>
    <s v="RAJNISH KUMAR THAKUR"/>
    <x v="31"/>
    <x v="76"/>
    <s v="AEQPT4039J"/>
    <n v="240000"/>
    <n v="5526"/>
    <n v="245526"/>
    <n v="24553"/>
    <m/>
    <s v="22138_x000a_28/04/2020"/>
    <s v="Throughout the year"/>
    <s v="Trading &amp; Trading Advisory Services"/>
    <x v="0"/>
    <n v="0"/>
  </r>
  <r>
    <s v="2019-20"/>
    <n v="323"/>
    <d v="2019-12-31T00:00:00"/>
    <s v="RAJNISH KUMAR THAKUR"/>
    <x v="31"/>
    <x v="76"/>
    <s v="AEQPT4039J"/>
    <n v="110000"/>
    <n v="4661"/>
    <n v="114661"/>
    <n v="11466"/>
    <m/>
    <s v="37388_x000a_07/01/2020"/>
    <s v="Throughout the year"/>
    <s v="Trading &amp; Trading Advisory Services"/>
    <x v="8"/>
    <n v="8"/>
  </r>
  <r>
    <s v="2019-20"/>
    <n v="325"/>
    <d v="2020-03-03T00:00:00"/>
    <s v="RAJNISH KUMAR THAKUR"/>
    <x v="31"/>
    <x v="76"/>
    <s v="AEQPT4039J"/>
    <n v="100000"/>
    <n v="4697"/>
    <n v="104697"/>
    <n v="10470"/>
    <m/>
    <s v="02023_x000a_18/03/2020"/>
    <s v="Throughout the year"/>
    <s v="Trading &amp; Trading Advisory Services"/>
    <x v="12"/>
    <n v="13"/>
  </r>
  <r>
    <s v="2019-20"/>
    <n v="321"/>
    <d v="2019-11-06T00:00:00"/>
    <s v="RAJNISH KUMAR THAKUR"/>
    <x v="31"/>
    <x v="76"/>
    <s v="AEQPT4039J"/>
    <n v="95000"/>
    <n v="3699"/>
    <n v="98699"/>
    <n v="9870"/>
    <m/>
    <s v="10491_x000a_25/11/2019"/>
    <s v="Throughout the year"/>
    <s v="Trading &amp; Trading Advisory Services"/>
    <x v="6"/>
    <n v="7"/>
  </r>
  <r>
    <s v="2019-20"/>
    <n v="324"/>
    <d v="2020-02-06T00:00:00"/>
    <s v="RAJNISH KUMAR THAKUR"/>
    <x v="31"/>
    <x v="76"/>
    <s v="AEQPT4039J"/>
    <n v="90000"/>
    <n v="5000"/>
    <n v="95000"/>
    <n v="9500"/>
    <m/>
    <s v="07143_x000a_24/02/2020"/>
    <s v="Throughout the year"/>
    <s v="Trading &amp; Trading Advisory Services"/>
    <x v="4"/>
    <n v="8"/>
  </r>
  <r>
    <s v="2019-20"/>
    <n v="320"/>
    <d v="2019-09-30T00:00:00"/>
    <s v="RAJNISH KUMAR THAKUR"/>
    <x v="31"/>
    <x v="76"/>
    <s v="AEQPT4039J"/>
    <n v="65000"/>
    <n v="3144"/>
    <n v="68144"/>
    <n v="6814"/>
    <m/>
    <s v="22601_x000a_05/10/2019"/>
    <s v="Throughout the year"/>
    <s v="Trading &amp; Trading Advisory Services"/>
    <x v="10"/>
    <n v="7"/>
  </r>
  <r>
    <s v="2019-20"/>
    <n v="317"/>
    <d v="2019-05-02T00:00:00"/>
    <s v="RAJNISH KUMAR THAKUR"/>
    <x v="31"/>
    <x v="76"/>
    <s v="AEQPT4039J"/>
    <n v="58000"/>
    <n v="1900"/>
    <n v="59900"/>
    <n v="5990"/>
    <m/>
    <s v="10057_x000a_22/05/2019"/>
    <s v="Throughout the year"/>
    <s v="Trading &amp; Trading Advisory Services"/>
    <x v="7"/>
    <n v="12"/>
  </r>
  <r>
    <s v="2019-20"/>
    <n v="322"/>
    <d v="2019-12-05T00:00:00"/>
    <s v="RAJNISH KUMAR THAKUR"/>
    <x v="31"/>
    <x v="76"/>
    <s v="AEQPT4039J"/>
    <n v="50000"/>
    <n v="2738"/>
    <n v="52738"/>
    <n v="5274"/>
    <m/>
    <s v="10079_x000a_31/12/2019"/>
    <s v="Throughout the year"/>
    <s v="Trading &amp; Trading Advisory Services"/>
    <x v="3"/>
    <n v="14"/>
  </r>
  <r>
    <s v="2019-20"/>
    <n v="319"/>
    <d v="2019-09-04T00:00:00"/>
    <s v="RAJNISH KUMAR THAKUR"/>
    <x v="31"/>
    <x v="76"/>
    <s v="AEQPT4039J"/>
    <n v="38000"/>
    <n v="1260"/>
    <n v="39260"/>
    <n v="3926"/>
    <m/>
    <s v="10098_x000a_21/09/2019"/>
    <s v="Throughout the year"/>
    <s v="Trading &amp; Trading Advisory Services"/>
    <x v="9"/>
    <n v="14"/>
  </r>
  <r>
    <s v="2019-20"/>
    <n v="318"/>
    <d v="2019-06-03T00:00:00"/>
    <s v="RAJNISH KUMAR THAKUR"/>
    <x v="31"/>
    <x v="76"/>
    <s v="AEQPT4039J"/>
    <n v="37000"/>
    <n v="1506"/>
    <n v="38506"/>
    <n v="3851"/>
    <m/>
    <s v="10568_x000a_20/06/2019"/>
    <s v="Throughout the year"/>
    <s v="Trading &amp; Trading Advisory Services"/>
    <x v="5"/>
    <n v="9"/>
  </r>
  <r>
    <s v="2019-20"/>
    <n v="335"/>
    <d v="2020-03-31T00:00:00"/>
    <s v="ROHIT  HARILAL KHANDOR"/>
    <x v="32"/>
    <x v="77"/>
    <s v="ECHPK0520A"/>
    <n v="470000"/>
    <n v="14360"/>
    <n v="484360"/>
    <n v="48436"/>
    <m/>
    <s v="42934_x000a_29/04/2020"/>
    <s v="Throughout the year"/>
    <s v="Trading &amp; Trading Advisory Services"/>
    <x v="0"/>
    <n v="0"/>
  </r>
  <r>
    <s v="2019-20"/>
    <n v="333"/>
    <d v="2019-11-06T00:00:00"/>
    <s v="ROHIT  HARILAL KHANDOR"/>
    <x v="32"/>
    <x v="77"/>
    <s v="ECHPK0520A"/>
    <n v="62500"/>
    <n v="2010"/>
    <n v="64510"/>
    <n v="6451"/>
    <m/>
    <s v="10491_x000a_25/11/2019"/>
    <s v="Throughout the year"/>
    <s v="Trading &amp; Trading Advisory Services"/>
    <x v="6"/>
    <n v="7"/>
  </r>
  <r>
    <s v="2019-20"/>
    <n v="327"/>
    <d v="2019-05-02T00:00:00"/>
    <s v="ROHIT  HARILAL KHANDOR"/>
    <x v="32"/>
    <x v="77"/>
    <s v="ECHPK0520A"/>
    <n v="42500"/>
    <n v="1349"/>
    <n v="43849"/>
    <n v="4385"/>
    <m/>
    <s v="10057_x000a_22/05/2019"/>
    <s v="Throughout the year"/>
    <s v="Trading &amp; Trading Advisory Services"/>
    <x v="7"/>
    <n v="12"/>
  </r>
  <r>
    <s v="2019-20"/>
    <n v="332"/>
    <d v="2019-09-30T00:00:00"/>
    <s v="ROHIT  HARILAL KHANDOR"/>
    <x v="32"/>
    <x v="77"/>
    <s v="ECHPK0520A"/>
    <n v="32000"/>
    <n v="638"/>
    <n v="32638"/>
    <n v="3264"/>
    <m/>
    <s v="22601_x000a_05/10/2019"/>
    <s v="Throughout the year"/>
    <s v="Trading &amp; Trading Advisory Services"/>
    <x v="10"/>
    <n v="7"/>
  </r>
  <r>
    <s v="2019-20"/>
    <n v="330"/>
    <d v="2019-08-05T00:00:00"/>
    <s v="ROHIT  HARILAL KHANDOR"/>
    <x v="32"/>
    <x v="77"/>
    <s v="ECHPK0520A"/>
    <n v="31000"/>
    <n v="756"/>
    <n v="31756"/>
    <n v="3176"/>
    <m/>
    <s v="11738_x000a_29/08/2019"/>
    <s v="Throughout the year"/>
    <s v="Trading &amp; Trading Advisory Services"/>
    <x v="16"/>
    <n v="14"/>
  </r>
  <r>
    <s v="2019-20"/>
    <n v="331"/>
    <d v="2019-09-04T00:00:00"/>
    <s v="ROHIT  HARILAL KHANDOR"/>
    <x v="32"/>
    <x v="77"/>
    <s v="ECHPK0520A"/>
    <n v="30000"/>
    <n v="874"/>
    <n v="30874"/>
    <n v="3087"/>
    <m/>
    <s v="10098_x000a_21/09/2019"/>
    <s v="Throughout the year"/>
    <s v="Trading &amp; Trading Advisory Services"/>
    <x v="9"/>
    <n v="14"/>
  </r>
  <r>
    <s v="2019-20"/>
    <n v="329"/>
    <d v="2019-06-30T00:00:00"/>
    <s v="ROHIT  HARILAL KHANDOR"/>
    <x v="32"/>
    <x v="77"/>
    <s v="ECHPK0520A"/>
    <n v="22500"/>
    <n v="941"/>
    <n v="23441"/>
    <n v="2344"/>
    <m/>
    <s v="12827_x000a_05/07/2019"/>
    <s v="Throughout the year"/>
    <s v="Trading &amp; Trading Advisory Services"/>
    <x v="11"/>
    <n v="5"/>
  </r>
  <r>
    <s v="2019-20"/>
    <n v="328"/>
    <d v="2019-06-03T00:00:00"/>
    <s v="ROHIT  HARILAL KHANDOR"/>
    <x v="32"/>
    <x v="77"/>
    <s v="ECHPK0520A"/>
    <n v="20000"/>
    <n v="1112"/>
    <n v="21112"/>
    <n v="2111"/>
    <m/>
    <s v="10568_x000a_20/06/2019"/>
    <s v="Throughout the year"/>
    <s v="Trading &amp; Trading Advisory Services"/>
    <x v="5"/>
    <n v="9"/>
  </r>
  <r>
    <s v="2019-20"/>
    <n v="334"/>
    <d v="2020-02-06T00:00:00"/>
    <s v="ROHIT  HARILAL KHANDOR"/>
    <x v="32"/>
    <x v="77"/>
    <s v="ECHPK0520A"/>
    <n v="20000"/>
    <n v="0"/>
    <n v="20000"/>
    <n v="2000"/>
    <m/>
    <s v="04886_x000a_29/02/2020"/>
    <s v="Throughout the year"/>
    <s v="Trading &amp; Trading Advisory Services"/>
    <x v="4"/>
    <n v="8"/>
  </r>
  <r>
    <s v="2019-20"/>
    <n v="344"/>
    <d v="2020-03-31T00:00:00"/>
    <s v="ROHIT  HARILAL KHANDOR"/>
    <x v="32"/>
    <x v="78"/>
    <s v="DEHPK4543G"/>
    <n v="470000"/>
    <n v="14360"/>
    <n v="484360"/>
    <n v="48436"/>
    <m/>
    <s v="42934_x000a_29/04/2020"/>
    <s v="Throughout the year"/>
    <s v="Trading &amp; Trading Advisory Services"/>
    <x v="0"/>
    <n v="0"/>
  </r>
  <r>
    <s v="2019-20"/>
    <n v="342"/>
    <d v="2019-11-06T00:00:00"/>
    <s v="ROHIT  HARILAL KHANDOR"/>
    <x v="32"/>
    <x v="78"/>
    <s v="DEHPK4543G"/>
    <n v="62500"/>
    <n v="2010"/>
    <n v="64510"/>
    <n v="6451"/>
    <m/>
    <s v="10491_x000a_25/11/2019"/>
    <s v="Throughout the year"/>
    <s v="Trading &amp; Trading Advisory Services"/>
    <x v="6"/>
    <n v="7"/>
  </r>
  <r>
    <s v="2019-20"/>
    <n v="336"/>
    <d v="2019-05-02T00:00:00"/>
    <s v="ROHIT  HARILAL KHANDOR"/>
    <x v="32"/>
    <x v="78"/>
    <s v="DEHPK4543G"/>
    <n v="42500"/>
    <n v="1349"/>
    <n v="43849"/>
    <n v="4385"/>
    <m/>
    <s v="10057_x000a_22/05/2019"/>
    <s v="Throughout the year"/>
    <s v="Trading &amp; Trading Advisory Services"/>
    <x v="7"/>
    <n v="12"/>
  </r>
  <r>
    <s v="2019-20"/>
    <n v="341"/>
    <d v="2019-09-30T00:00:00"/>
    <s v="ROHIT  HARILAL KHANDOR"/>
    <x v="32"/>
    <x v="78"/>
    <s v="DEHPK4543G"/>
    <n v="32000"/>
    <n v="638"/>
    <n v="32638"/>
    <n v="3264"/>
    <m/>
    <s v="22601_x000a_05/10/2019"/>
    <s v="Throughout the year"/>
    <s v="Trading &amp; Trading Advisory Services"/>
    <x v="10"/>
    <n v="7"/>
  </r>
  <r>
    <s v="2019-20"/>
    <n v="339"/>
    <d v="2019-08-05T00:00:00"/>
    <s v="ROHIT  HARILAL KHANDOR"/>
    <x v="32"/>
    <x v="78"/>
    <s v="DEHPK4543G"/>
    <n v="31000"/>
    <n v="756"/>
    <n v="31756"/>
    <n v="3176"/>
    <m/>
    <s v="11738_x000a_29/08/2019"/>
    <s v="Throughout the year"/>
    <s v="Trading &amp; Trading Advisory Services"/>
    <x v="16"/>
    <n v="14"/>
  </r>
  <r>
    <s v="2019-20"/>
    <n v="340"/>
    <d v="2019-09-04T00:00:00"/>
    <s v="ROHIT  HARILAL KHANDOR"/>
    <x v="32"/>
    <x v="78"/>
    <s v="DEHPK4543G"/>
    <n v="30000"/>
    <n v="874"/>
    <n v="30874"/>
    <n v="3087"/>
    <m/>
    <s v="10098_x000a_21/09/2019"/>
    <s v="Throughout the year"/>
    <s v="Trading &amp; Trading Advisory Services"/>
    <x v="9"/>
    <n v="14"/>
  </r>
  <r>
    <s v="2019-20"/>
    <n v="338"/>
    <d v="2019-06-30T00:00:00"/>
    <s v="ROHIT  HARILAL KHANDOR"/>
    <x v="32"/>
    <x v="78"/>
    <s v="DEHPK4543G"/>
    <n v="22500"/>
    <n v="941"/>
    <n v="23441"/>
    <n v="2344"/>
    <m/>
    <s v="12827_x000a_05/07/2019"/>
    <s v="Throughout the year"/>
    <s v="Trading &amp; Trading Advisory Services"/>
    <x v="11"/>
    <n v="5"/>
  </r>
  <r>
    <s v="2019-20"/>
    <n v="337"/>
    <d v="2019-06-03T00:00:00"/>
    <s v="ROHIT  HARILAL KHANDOR"/>
    <x v="32"/>
    <x v="78"/>
    <s v="DEHPK4543G"/>
    <n v="20000"/>
    <n v="1112"/>
    <n v="21112"/>
    <n v="2111"/>
    <m/>
    <s v="10568_x000a_20/06/2019"/>
    <s v="Throughout the year"/>
    <s v="Trading &amp; Trading Advisory Services"/>
    <x v="5"/>
    <n v="9"/>
  </r>
  <r>
    <s v="2019-20"/>
    <n v="343"/>
    <d v="2020-02-06T00:00:00"/>
    <s v="ROHIT  HARILAL KHANDOR"/>
    <x v="32"/>
    <x v="78"/>
    <s v="DEHPK4543G"/>
    <n v="20000"/>
    <n v="0"/>
    <n v="20000"/>
    <n v="2000"/>
    <m/>
    <s v="04886_x000a_29/02/2020"/>
    <s v="Throughout the year"/>
    <s v="Trading &amp; Trading Advisory Services"/>
    <x v="4"/>
    <n v="8"/>
  </r>
  <r>
    <s v="2019-20"/>
    <n v="353"/>
    <d v="2020-03-31T00:00:00"/>
    <s v="ROHIT  HARILAL KHANDOR"/>
    <x v="32"/>
    <x v="79"/>
    <s v="ATUPK7060M"/>
    <n v="505000"/>
    <n v="15280"/>
    <n v="520280"/>
    <n v="52028"/>
    <m/>
    <s v="42934_x000a_29/04/2020"/>
    <s v="Throughout the year"/>
    <s v="Trading &amp; Trading Advisory Services"/>
    <x v="0"/>
    <n v="0"/>
  </r>
  <r>
    <s v="2019-20"/>
    <n v="351"/>
    <d v="2019-11-06T00:00:00"/>
    <s v="ROHIT  HARILAL KHANDOR"/>
    <x v="32"/>
    <x v="79"/>
    <s v="ATUPK7060M"/>
    <n v="62500"/>
    <n v="2010"/>
    <n v="64510"/>
    <n v="6451"/>
    <m/>
    <s v="10491_x000a_25/11/2019"/>
    <s v="Throughout the year"/>
    <s v="Trading &amp; Trading Advisory Services"/>
    <x v="6"/>
    <n v="7"/>
  </r>
  <r>
    <s v="2019-20"/>
    <n v="345"/>
    <d v="2019-05-02T00:00:00"/>
    <s v="ROHIT  HARILAL KHANDOR"/>
    <x v="32"/>
    <x v="79"/>
    <s v="ATUPK7060M"/>
    <n v="42500"/>
    <n v="1349"/>
    <n v="43849"/>
    <n v="4385"/>
    <m/>
    <s v="10057_x000a_22/05/2019"/>
    <s v="Throughout the year"/>
    <s v="Trading &amp; Trading Advisory Services"/>
    <x v="7"/>
    <n v="12"/>
  </r>
  <r>
    <s v="2019-20"/>
    <n v="350"/>
    <d v="2019-09-30T00:00:00"/>
    <s v="ROHIT  HARILAL KHANDOR"/>
    <x v="32"/>
    <x v="79"/>
    <s v="ATUPK7060M"/>
    <n v="32000"/>
    <n v="638"/>
    <n v="32638"/>
    <n v="3264"/>
    <m/>
    <s v="22601_x000a_05/10/2019"/>
    <s v="Throughout the year"/>
    <s v="Trading &amp; Trading Advisory Services"/>
    <x v="10"/>
    <n v="7"/>
  </r>
  <r>
    <s v="2019-20"/>
    <n v="348"/>
    <d v="2019-08-05T00:00:00"/>
    <s v="ROHIT  HARILAL KHANDOR"/>
    <x v="32"/>
    <x v="79"/>
    <s v="ATUPK7060M"/>
    <n v="31000"/>
    <n v="756"/>
    <n v="31756"/>
    <n v="3176"/>
    <m/>
    <s v="11738_x000a_29/08/2019"/>
    <s v="Throughout the year"/>
    <s v="Trading &amp; Trading Advisory Services"/>
    <x v="16"/>
    <n v="14"/>
  </r>
  <r>
    <s v="2019-20"/>
    <n v="349"/>
    <d v="2019-09-04T00:00:00"/>
    <s v="ROHIT  HARILAL KHANDOR"/>
    <x v="32"/>
    <x v="79"/>
    <s v="ATUPK7060M"/>
    <n v="30000"/>
    <n v="874"/>
    <n v="30874"/>
    <n v="3087"/>
    <m/>
    <s v="10098_x000a_21/09/2019"/>
    <s v="Throughout the year"/>
    <s v="Trading &amp; Trading Advisory Services"/>
    <x v="9"/>
    <n v="14"/>
  </r>
  <r>
    <s v="2019-20"/>
    <n v="347"/>
    <d v="2019-06-30T00:00:00"/>
    <s v="ROHIT  HARILAL KHANDOR"/>
    <x v="32"/>
    <x v="79"/>
    <s v="ATUPK7060M"/>
    <n v="22500"/>
    <n v="941"/>
    <n v="23441"/>
    <n v="2344"/>
    <m/>
    <s v="12827_x000a_05/07/2019"/>
    <s v="Throughout the year"/>
    <s v="Trading &amp; Trading Advisory Services"/>
    <x v="11"/>
    <n v="5"/>
  </r>
  <r>
    <s v="2019-20"/>
    <n v="346"/>
    <d v="2019-06-03T00:00:00"/>
    <s v="ROHIT  HARILAL KHANDOR"/>
    <x v="32"/>
    <x v="79"/>
    <s v="ATUPK7060M"/>
    <n v="20000"/>
    <n v="1112"/>
    <n v="21112"/>
    <n v="2111"/>
    <m/>
    <s v="10568_x000a_20/06/2019"/>
    <s v="Throughout the year"/>
    <s v="Trading &amp; Trading Advisory Services"/>
    <x v="5"/>
    <n v="9"/>
  </r>
  <r>
    <s v="2019-20"/>
    <n v="352"/>
    <d v="2020-02-06T00:00:00"/>
    <s v="ROHIT  HARILAL KHANDOR"/>
    <x v="32"/>
    <x v="79"/>
    <s v="ATUPK7060M"/>
    <n v="20000"/>
    <n v="0"/>
    <n v="20000"/>
    <n v="2000"/>
    <m/>
    <s v="04886_x000a_29/02/2020"/>
    <s v="Throughout the year"/>
    <s v="Trading &amp; Trading Advisory Services"/>
    <x v="4"/>
    <n v="8"/>
  </r>
  <r>
    <s v="2019-20"/>
    <n v="362"/>
    <d v="2020-03-31T00:00:00"/>
    <s v="ROHIT  HARILAL KHANDOR"/>
    <x v="32"/>
    <x v="80"/>
    <s v="ATUPK7059A"/>
    <n v="610000"/>
    <n v="17364"/>
    <n v="627364"/>
    <n v="62736"/>
    <m/>
    <s v="42934_x000a_29/04/2020"/>
    <s v="Throughout the year"/>
    <s v="Trading &amp; Trading Advisory Services"/>
    <x v="0"/>
    <n v="0"/>
  </r>
  <r>
    <s v="2019-20"/>
    <n v="360"/>
    <d v="2019-11-06T00:00:00"/>
    <s v="ROHIT  HARILAL KHANDOR"/>
    <x v="32"/>
    <x v="80"/>
    <s v="ATUPK7059A"/>
    <n v="125000"/>
    <n v="4021"/>
    <n v="129021"/>
    <n v="12902"/>
    <m/>
    <s v="10491_x000a_25/11/2019"/>
    <s v="Throughout the year"/>
    <s v="Trading &amp; Trading Advisory Services"/>
    <x v="6"/>
    <n v="7"/>
  </r>
  <r>
    <s v="2019-20"/>
    <n v="354"/>
    <d v="2019-05-02T00:00:00"/>
    <s v="ROHIT  HARILAL KHANDOR"/>
    <x v="32"/>
    <x v="80"/>
    <s v="ATUPK7059A"/>
    <n v="85000"/>
    <n v="2699"/>
    <n v="87699"/>
    <n v="8770"/>
    <m/>
    <s v="10057_x000a_22/05/2019"/>
    <s v="Throughout the year"/>
    <s v="Trading &amp; Trading Advisory Services"/>
    <x v="7"/>
    <n v="12"/>
  </r>
  <r>
    <s v="2019-20"/>
    <n v="359"/>
    <d v="2019-09-30T00:00:00"/>
    <s v="ROHIT  HARILAL KHANDOR"/>
    <x v="32"/>
    <x v="80"/>
    <s v="ATUPK7059A"/>
    <n v="63000"/>
    <n v="2277"/>
    <n v="65277"/>
    <n v="6528"/>
    <m/>
    <s v="22601_x000a_05/10/2019"/>
    <s v="Throughout the year"/>
    <s v="Trading &amp; Trading Advisory Services"/>
    <x v="10"/>
    <n v="7"/>
  </r>
  <r>
    <s v="2019-20"/>
    <n v="357"/>
    <d v="2019-08-05T00:00:00"/>
    <s v="ROHIT  HARILAL KHANDOR"/>
    <x v="32"/>
    <x v="80"/>
    <s v="ATUPK7059A"/>
    <n v="62000"/>
    <n v="1511"/>
    <n v="63511"/>
    <n v="6351"/>
    <m/>
    <s v="11738_x000a_29/08/2019"/>
    <s v="Throughout the year"/>
    <s v="Trading &amp; Trading Advisory Services"/>
    <x v="16"/>
    <n v="14"/>
  </r>
  <r>
    <s v="2019-20"/>
    <n v="358"/>
    <d v="2019-09-04T00:00:00"/>
    <s v="ROHIT  HARILAL KHANDOR"/>
    <x v="32"/>
    <x v="80"/>
    <s v="ATUPK7059A"/>
    <n v="60000"/>
    <n v="1750"/>
    <n v="61750"/>
    <n v="6175"/>
    <m/>
    <s v="10098_x000a_21/09/2019"/>
    <s v="Throughout the year"/>
    <s v="Trading &amp; Trading Advisory Services"/>
    <x v="9"/>
    <n v="14"/>
  </r>
  <r>
    <s v="2019-20"/>
    <n v="356"/>
    <d v="2019-06-30T00:00:00"/>
    <s v="ROHIT  HARILAL KHANDOR"/>
    <x v="32"/>
    <x v="80"/>
    <s v="ATUPK7059A"/>
    <n v="45000"/>
    <n v="1882"/>
    <n v="46882"/>
    <n v="4688"/>
    <m/>
    <s v="12827_x000a_05/07/2019"/>
    <s v="Throughout the year"/>
    <s v="Trading &amp; Trading Advisory Services"/>
    <x v="11"/>
    <n v="5"/>
  </r>
  <r>
    <s v="2019-20"/>
    <n v="355"/>
    <d v="2019-06-03T00:00:00"/>
    <s v="ROHIT  HARILAL KHANDOR"/>
    <x v="32"/>
    <x v="80"/>
    <s v="ATUPK7059A"/>
    <n v="40000"/>
    <n v="2224"/>
    <n v="42224"/>
    <n v="4222"/>
    <m/>
    <s v="10568_x000a_20/06/2019"/>
    <s v="Throughout the year"/>
    <s v="Trading &amp; Trading Advisory Services"/>
    <x v="5"/>
    <n v="9"/>
  </r>
  <r>
    <s v="2019-20"/>
    <n v="361"/>
    <d v="2020-02-06T00:00:00"/>
    <s v="ROHIT  HARILAL KHANDOR"/>
    <x v="32"/>
    <x v="80"/>
    <s v="ATUPK7059A"/>
    <n v="40000"/>
    <n v="0"/>
    <n v="40000"/>
    <n v="4000"/>
    <m/>
    <s v="04886_x000a_29/02/2020"/>
    <s v="Throughout the year"/>
    <s v="Trading &amp; Trading Advisory Services"/>
    <x v="4"/>
    <n v="8"/>
  </r>
  <r>
    <s v="2019-20"/>
    <n v="363"/>
    <d v="2019-06-03T00:00:00"/>
    <s v="ROHIT PRAVINCHAND KUBADIYA"/>
    <x v="33"/>
    <x v="81"/>
    <s v="AVWPK8039N"/>
    <n v="6600"/>
    <n v="200"/>
    <n v="6800"/>
    <n v="680"/>
    <m/>
    <s v="10568_x000a_20/06/2019"/>
    <s v="Throughout the year"/>
    <s v="Trading &amp; Trading Advisory Services"/>
    <x v="5"/>
    <n v="9"/>
  </r>
  <r>
    <s v="2019-20"/>
    <n v="365"/>
    <d v="2019-12-31T00:00:00"/>
    <s v="ROHIT PRAVINCHAND KUBADIYA"/>
    <x v="33"/>
    <x v="81"/>
    <s v="AVWPK8039N"/>
    <n v="4000"/>
    <n v="110"/>
    <n v="4110"/>
    <n v="411"/>
    <m/>
    <s v="37388_x000a_07/01/2020"/>
    <s v="Throughout the year"/>
    <s v="Trading &amp; Trading Advisory Services"/>
    <x v="8"/>
    <n v="8"/>
  </r>
  <r>
    <s v="2019-20"/>
    <n v="364"/>
    <d v="2019-12-05T00:00:00"/>
    <s v="ROHIT PRAVINCHAND KUBADIYA"/>
    <x v="33"/>
    <x v="81"/>
    <s v="AVWPK8039N"/>
    <n v="3800"/>
    <n v="102"/>
    <n v="3902"/>
    <n v="390"/>
    <m/>
    <s v="10079_x000a_31/12/2019"/>
    <s v="Throughout the year"/>
    <s v="Trading &amp; Trading Advisory Services"/>
    <x v="3"/>
    <n v="14"/>
  </r>
  <r>
    <s v="2019-20"/>
    <n v="375"/>
    <d v="2020-03-31T00:00:00"/>
    <s v="SAIYAM MUKESH SANGHAVI"/>
    <x v="34"/>
    <x v="82"/>
    <s v="AGVPS7118N"/>
    <n v="265000"/>
    <n v="7690"/>
    <n v="272690"/>
    <n v="27269"/>
    <m/>
    <s v="42934_x000a_29/04/2020"/>
    <s v="Throughout the year"/>
    <s v="Trading &amp; Trading Advisory Services"/>
    <x v="0"/>
    <n v="0"/>
  </r>
  <r>
    <s v="2019-20"/>
    <n v="371"/>
    <d v="2019-12-05T00:00:00"/>
    <s v="SAIYAM MUKESH SANGHAVI"/>
    <x v="34"/>
    <x v="82"/>
    <s v="AGVPS7118N"/>
    <n v="125000"/>
    <n v="5221"/>
    <n v="130221"/>
    <n v="13022"/>
    <m/>
    <s v="10079_x000a_31/12/2019"/>
    <s v="Throughout the year"/>
    <s v="Trading &amp; Trading Advisory Services"/>
    <x v="3"/>
    <n v="14"/>
  </r>
  <r>
    <s v="2019-20"/>
    <n v="370"/>
    <d v="2019-11-06T00:00:00"/>
    <s v="SAIYAM MUKESH SANGHAVI"/>
    <x v="34"/>
    <x v="82"/>
    <s v="AGVPS7118N"/>
    <n v="120000"/>
    <n v="1978"/>
    <n v="121978"/>
    <n v="12198"/>
    <m/>
    <s v="10491_x000a_25/11/2019"/>
    <s v="Throughout the year"/>
    <s v="Trading &amp; Trading Advisory Services"/>
    <x v="6"/>
    <n v="7"/>
  </r>
  <r>
    <s v="2019-20"/>
    <n v="368"/>
    <d v="2019-09-04T00:00:00"/>
    <s v="SAIYAM MUKESH SANGHAVI"/>
    <x v="34"/>
    <x v="82"/>
    <s v="AGVPS7118N"/>
    <n v="95000"/>
    <n v="1551"/>
    <n v="96551"/>
    <n v="9655"/>
    <m/>
    <s v="10098_x000a_21/09/2019"/>
    <s v="Throughout the year"/>
    <s v="Trading &amp; Trading Advisory Services"/>
    <x v="9"/>
    <n v="14"/>
  </r>
  <r>
    <s v="2019-20"/>
    <n v="372"/>
    <d v="2019-12-31T00:00:00"/>
    <s v="SAIYAM MUKESH SANGHAVI"/>
    <x v="34"/>
    <x v="82"/>
    <s v="AGVPS7118N"/>
    <n v="80000"/>
    <n v="1294"/>
    <n v="81294"/>
    <n v="8129"/>
    <m/>
    <s v="37388_x000a_07/01/2020"/>
    <s v="Throughout the year"/>
    <s v="Trading &amp; Trading Advisory Services"/>
    <x v="8"/>
    <n v="8"/>
  </r>
  <r>
    <s v="2019-20"/>
    <n v="369"/>
    <d v="2019-09-30T00:00:00"/>
    <s v="SAIYAM MUKESH SANGHAVI"/>
    <x v="34"/>
    <x v="82"/>
    <s v="AGVPS7118N"/>
    <n v="65000"/>
    <n v="2421"/>
    <n v="67421"/>
    <n v="6742"/>
    <m/>
    <s v="22601_x000a_05/10/2019"/>
    <s v="Throughout the year"/>
    <s v="Trading &amp; Trading Advisory Services"/>
    <x v="10"/>
    <n v="7"/>
  </r>
  <r>
    <s v="2019-20"/>
    <n v="367"/>
    <d v="2019-08-05T00:00:00"/>
    <s v="SAIYAM MUKESH SANGHAVI"/>
    <x v="34"/>
    <x v="82"/>
    <s v="AGVPS7118N"/>
    <n v="31000"/>
    <n v="1301"/>
    <n v="32301"/>
    <n v="3230"/>
    <m/>
    <s v="11738_x000a_29/08/2019"/>
    <s v="Throughout the year"/>
    <s v="Trading &amp; Trading Advisory Services"/>
    <x v="16"/>
    <n v="14"/>
  </r>
  <r>
    <s v="2019-20"/>
    <n v="366"/>
    <d v="2019-05-02T00:00:00"/>
    <s v="SAIYAM MUKESH SANGHAVI"/>
    <x v="34"/>
    <x v="82"/>
    <s v="AGVPS7118N"/>
    <n v="6650"/>
    <n v="186"/>
    <n v="6836"/>
    <n v="684"/>
    <m/>
    <s v="10057_x000a_22/05/2019"/>
    <s v="Throughout the year"/>
    <s v="Trading &amp; Trading Advisory Services"/>
    <x v="7"/>
    <n v="12"/>
  </r>
  <r>
    <s v="2019-20"/>
    <n v="373"/>
    <d v="2020-02-06T00:00:00"/>
    <s v="SAIYAM MUKESH SANGHAVI"/>
    <x v="34"/>
    <x v="82"/>
    <s v="AGVPS7118N"/>
    <n v="4000"/>
    <n v="247"/>
    <n v="4247"/>
    <n v="425"/>
    <m/>
    <s v="07143_x000a_24/02/2020"/>
    <s v="Throughout the year"/>
    <s v="Trading &amp; Trading Advisory Services"/>
    <x v="4"/>
    <n v="8"/>
  </r>
  <r>
    <s v="2019-20"/>
    <n v="374"/>
    <d v="2020-03-03T00:00:00"/>
    <s v="SAIYAM MUKESH SANGHAVI"/>
    <x v="34"/>
    <x v="82"/>
    <s v="AGVPS7118N"/>
    <n v="1150"/>
    <n v="16"/>
    <n v="1166"/>
    <n v="117"/>
    <m/>
    <s v="02023_x000a_18/03/2020"/>
    <s v="Throughout the year"/>
    <s v="Trading &amp; Trading Advisory Services"/>
    <x v="12"/>
    <n v="13"/>
  </r>
  <r>
    <s v="2019-20"/>
    <n v="379"/>
    <d v="2020-03-31T00:00:00"/>
    <s v="SAIYAM MUKESH SANGHAVI"/>
    <x v="34"/>
    <x v="83"/>
    <s v="LEAPS8201J"/>
    <n v="265000"/>
    <n v="7690"/>
    <n v="272690"/>
    <n v="27269"/>
    <m/>
    <s v="42934_x000a_29/04/2020"/>
    <s v="Throughout the year"/>
    <s v="Trading &amp; Trading Advisory Services"/>
    <x v="0"/>
    <n v="0"/>
  </r>
  <r>
    <s v="2019-20"/>
    <n v="378"/>
    <d v="2020-03-31T00:00:00"/>
    <s v="SAIYAM MUKESH SANGHAVI"/>
    <x v="34"/>
    <x v="83"/>
    <s v="LEAPS8201J"/>
    <n v="165000"/>
    <n v="6447"/>
    <n v="171447"/>
    <n v="17145"/>
    <m/>
    <s v="22138_x000a_28/04/2020"/>
    <s v="Throughout the year"/>
    <s v="Trading &amp; Trading Advisory Services"/>
    <x v="0"/>
    <n v="0"/>
  </r>
  <r>
    <s v="2019-20"/>
    <n v="376"/>
    <d v="2020-02-06T00:00:00"/>
    <s v="SAIYAM MUKESH SANGHAVI"/>
    <x v="34"/>
    <x v="83"/>
    <s v="LEAPS8201J"/>
    <n v="78000"/>
    <n v="2696"/>
    <n v="80696"/>
    <n v="8070"/>
    <m/>
    <s v="07143_x000a_24/02/2020"/>
    <s v="Throughout the year"/>
    <s v="Trading &amp; Trading Advisory Services"/>
    <x v="4"/>
    <n v="8"/>
  </r>
  <r>
    <s v="2019-20"/>
    <n v="377"/>
    <d v="2020-03-03T00:00:00"/>
    <s v="SAIYAM MUKESH SANGHAVI"/>
    <x v="34"/>
    <x v="83"/>
    <s v="LEAPS8201J"/>
    <n v="21500"/>
    <n v="647"/>
    <n v="22147"/>
    <n v="2215"/>
    <m/>
    <s v="02023_x000a_18/03/2020"/>
    <s v="Throughout the year"/>
    <s v="Trading &amp; Trading Advisory Services"/>
    <x v="12"/>
    <n v="13"/>
  </r>
  <r>
    <s v="2019-20"/>
    <n v="380"/>
    <d v="2019-12-05T00:00:00"/>
    <s v="SAMEER LALJIBHAI KHANDOR"/>
    <x v="35"/>
    <x v="84"/>
    <s v="AYGPK6648G"/>
    <n v="300000"/>
    <n v="7026"/>
    <n v="307026"/>
    <n v="30703"/>
    <m/>
    <s v="10079_x000a_31/12/2019"/>
    <s v="Throughout the year"/>
    <s v="Trading &amp; Trading Advisory Services"/>
    <x v="3"/>
    <n v="14"/>
  </r>
  <r>
    <s v="2019-20"/>
    <n v="381"/>
    <d v="2019-12-31T00:00:00"/>
    <s v="SAMEER LALJIBHAI KHANDOR"/>
    <x v="35"/>
    <x v="84"/>
    <s v="AYGPK6648G"/>
    <n v="85000"/>
    <n v="1223"/>
    <n v="86223"/>
    <n v="8622"/>
    <m/>
    <s v="37388_x000a_07/01/2020"/>
    <s v="Throughout the year"/>
    <s v="Trading &amp; Trading Advisory Services"/>
    <x v="8"/>
    <n v="8"/>
  </r>
  <r>
    <s v="2019-20"/>
    <n v="387"/>
    <d v="2019-12-05T00:00:00"/>
    <s v="SAMEER LALJIBHAI KHANDOR"/>
    <x v="35"/>
    <x v="85"/>
    <s v="AQXPK8198G"/>
    <n v="100000"/>
    <n v="2342"/>
    <n v="102342"/>
    <n v="10234"/>
    <m/>
    <s v="10079_x000a_31/12/2019"/>
    <s v="Throughout the year"/>
    <s v="Trading &amp; Trading Advisory Services"/>
    <x v="3"/>
    <n v="14"/>
  </r>
  <r>
    <s v="2019-20"/>
    <n v="384"/>
    <d v="2019-08-05T00:00:00"/>
    <s v="SAMEER LALJIBHAI KHANDOR"/>
    <x v="35"/>
    <x v="85"/>
    <s v="AQXPK8198G"/>
    <n v="58000"/>
    <n v="1571"/>
    <n v="59571"/>
    <n v="5957"/>
    <m/>
    <s v="11738_x000a_29/08/2019"/>
    <s v="Throughout the year"/>
    <s v="Trading &amp; Trading Advisory Services"/>
    <x v="16"/>
    <n v="14"/>
  </r>
  <r>
    <s v="2019-20"/>
    <n v="392"/>
    <d v="2020-03-31T00:00:00"/>
    <s v="SAMEER LALJIBHAI KHANDOR"/>
    <x v="35"/>
    <x v="85"/>
    <s v="AQXPK8198G"/>
    <n v="30000"/>
    <n v="942"/>
    <n v="30942"/>
    <n v="3094"/>
    <m/>
    <s v="22138_x000a_28/04/2020"/>
    <s v="Throughout the year"/>
    <s v="Trading &amp; Trading Advisory Services"/>
    <x v="0"/>
    <n v="0"/>
  </r>
  <r>
    <s v="2019-20"/>
    <n v="390"/>
    <d v="2019-12-31T00:00:00"/>
    <s v="SAMEER LALJIBHAI KHANDOR"/>
    <x v="35"/>
    <x v="85"/>
    <s v="AQXPK8198G"/>
    <n v="27000"/>
    <n v="630"/>
    <n v="27630"/>
    <n v="2763"/>
    <m/>
    <s v="37388_x000a_07/01/2020"/>
    <s v="Throughout the year"/>
    <s v="Trading &amp; Trading Advisory Services"/>
    <x v="8"/>
    <n v="8"/>
  </r>
  <r>
    <s v="2019-20"/>
    <n v="382"/>
    <d v="2019-05-02T00:00:00"/>
    <s v="SAMEER LALJIBHAI KHANDOR"/>
    <x v="35"/>
    <x v="85"/>
    <s v="AQXPK8198G"/>
    <n v="21550"/>
    <n v="641"/>
    <n v="22191"/>
    <n v="2219"/>
    <m/>
    <s v="10057_x000a_22/05/2019"/>
    <s v="Throughout the year"/>
    <s v="Trading &amp; Trading Advisory Services"/>
    <x v="7"/>
    <n v="12"/>
  </r>
  <r>
    <s v="2019-20"/>
    <n v="385"/>
    <d v="2019-09-04T00:00:00"/>
    <s v="SAMEER LALJIBHAI KHANDOR"/>
    <x v="35"/>
    <x v="85"/>
    <s v="AQXPK8198G"/>
    <n v="15000"/>
    <n v="661"/>
    <n v="15661"/>
    <n v="1566"/>
    <m/>
    <s v="10098_x000a_21/09/2019"/>
    <s v="Throughout the year"/>
    <s v="Trading &amp; Trading Advisory Services"/>
    <x v="9"/>
    <n v="14"/>
  </r>
  <r>
    <s v="2019-20"/>
    <n v="389"/>
    <d v="2019-12-31T00:00:00"/>
    <s v="SAMEER LALJIBHAI KHANDOR"/>
    <x v="35"/>
    <x v="85"/>
    <s v="AQXPK8198G"/>
    <n v="14500"/>
    <n v="366"/>
    <n v="14866"/>
    <n v="1487"/>
    <m/>
    <s v="37388_x000a_07/01/2020"/>
    <s v="Throughout the year"/>
    <s v="Trading &amp; Trading Advisory Services"/>
    <x v="8"/>
    <n v="8"/>
  </r>
  <r>
    <s v="2019-20"/>
    <n v="388"/>
    <d v="2019-12-05T00:00:00"/>
    <s v="SAMEER LALJIBHAI KHANDOR"/>
    <x v="35"/>
    <x v="85"/>
    <s v="AQXPK8198G"/>
    <n v="10000"/>
    <n v="552"/>
    <n v="10552"/>
    <n v="1055"/>
    <m/>
    <s v="10079_x000a_31/12/2019"/>
    <s v="Throughout the year"/>
    <s v="Trading &amp; Trading Advisory Services"/>
    <x v="3"/>
    <n v="14"/>
  </r>
  <r>
    <s v="2019-20"/>
    <n v="391"/>
    <d v="2020-02-06T00:00:00"/>
    <s v="SAMEER LALJIBHAI KHANDOR"/>
    <x v="35"/>
    <x v="85"/>
    <s v="AQXPK8198G"/>
    <n v="10000"/>
    <n v="394"/>
    <n v="10394"/>
    <n v="1039"/>
    <m/>
    <s v="07143_x000a_24/02/2020"/>
    <s v="Throughout the year"/>
    <s v="Trading &amp; Trading Advisory Services"/>
    <x v="4"/>
    <n v="8"/>
  </r>
  <r>
    <s v="2019-20"/>
    <n v="383"/>
    <d v="2019-06-30T00:00:00"/>
    <s v="SAMEER LALJIBHAI KHANDOR"/>
    <x v="35"/>
    <x v="85"/>
    <s v="AQXPK8198G"/>
    <n v="3250"/>
    <n v="44"/>
    <n v="3294"/>
    <n v="329"/>
    <m/>
    <s v="12827_x000a_05/07/2019"/>
    <s v="Throughout the year"/>
    <s v="Trading &amp; Trading Advisory Services"/>
    <x v="11"/>
    <n v="5"/>
  </r>
  <r>
    <s v="2019-20"/>
    <n v="386"/>
    <d v="2019-11-06T00:00:00"/>
    <s v="SAMEER LALJIBHAI KHANDOR"/>
    <x v="35"/>
    <x v="85"/>
    <s v="AQXPK8198G"/>
    <n v="1550"/>
    <n v="40"/>
    <n v="1590"/>
    <n v="159"/>
    <m/>
    <s v="10491_x000a_25/11/2019"/>
    <s v="Throughout the year"/>
    <s v="Trading &amp; Trading Advisory Services"/>
    <x v="6"/>
    <n v="7"/>
  </r>
  <r>
    <s v="2019-20"/>
    <n v="403"/>
    <d v="2020-03-31T00:00:00"/>
    <s v="SANTOSH SHAMBHUNATH GUPTA"/>
    <x v="36"/>
    <x v="86"/>
    <s v="BYNPG4697P"/>
    <n v="250000"/>
    <n v="7444"/>
    <n v="257444"/>
    <n v="25744"/>
    <m/>
    <s v="22138_x000a_28/04/2020"/>
    <s v="Throughout the year"/>
    <s v="Trading &amp; Trading Advisory Services"/>
    <x v="0"/>
    <n v="0"/>
  </r>
  <r>
    <s v="2019-20"/>
    <n v="393"/>
    <d v="2019-05-02T00:00:00"/>
    <s v="SANTOSH SHAMBHUNATH GUPTA"/>
    <x v="36"/>
    <x v="86"/>
    <s v="BYNPG4697P"/>
    <n v="190000"/>
    <n v="6746"/>
    <n v="196746"/>
    <n v="19675"/>
    <m/>
    <s v="10057_x000a_22/05/2019"/>
    <s v="Throughout the year"/>
    <s v="Trading &amp; Trading Advisory Services"/>
    <x v="7"/>
    <n v="12"/>
  </r>
  <r>
    <s v="2019-20"/>
    <n v="399"/>
    <d v="2019-11-06T00:00:00"/>
    <s v="SANTOSH SHAMBHUNATH GUPTA"/>
    <x v="36"/>
    <x v="86"/>
    <s v="BYNPG4697P"/>
    <n v="100000"/>
    <n v="3564"/>
    <n v="103564"/>
    <n v="10356"/>
    <m/>
    <s v="10491_x000a_25/11/2019"/>
    <s v="Throughout the year"/>
    <s v="Trading &amp; Trading Advisory Services"/>
    <x v="6"/>
    <n v="7"/>
  </r>
  <r>
    <s v="2019-20"/>
    <n v="400"/>
    <d v="2019-12-05T00:00:00"/>
    <s v="SANTOSH SHAMBHUNATH GUPTA"/>
    <x v="36"/>
    <x v="86"/>
    <s v="BYNPG4697P"/>
    <n v="68000"/>
    <n v="1903"/>
    <n v="69903"/>
    <n v="6990"/>
    <m/>
    <s v="10079_x000a_31/12/2019"/>
    <s v="Throughout the year"/>
    <s v="Trading &amp; Trading Advisory Services"/>
    <x v="3"/>
    <n v="14"/>
  </r>
  <r>
    <s v="2019-20"/>
    <n v="402"/>
    <d v="2020-03-03T00:00:00"/>
    <s v="SANTOSH SHAMBHUNATH GUPTA"/>
    <x v="36"/>
    <x v="86"/>
    <s v="BYNPG4697P"/>
    <n v="55000"/>
    <n v="1481"/>
    <n v="56481"/>
    <n v="5648"/>
    <m/>
    <s v="02023_x000a_18/03/2020"/>
    <s v="Throughout the year"/>
    <s v="Trading &amp; Trading Advisory Services"/>
    <x v="12"/>
    <n v="13"/>
  </r>
  <r>
    <s v="2019-20"/>
    <n v="398"/>
    <d v="2019-09-30T00:00:00"/>
    <s v="SANTOSH SHAMBHUNATH GUPTA"/>
    <x v="36"/>
    <x v="86"/>
    <s v="BYNPG4697P"/>
    <n v="37000"/>
    <n v="1537"/>
    <n v="38537"/>
    <n v="3854"/>
    <m/>
    <s v="22601_x000a_05/10/2019"/>
    <s v="Throughout the year"/>
    <s v="Trading &amp; Trading Advisory Services"/>
    <x v="10"/>
    <n v="7"/>
  </r>
  <r>
    <s v="2019-20"/>
    <n v="397"/>
    <d v="2019-09-04T00:00:00"/>
    <s v="SANTOSH SHAMBHUNATH GUPTA"/>
    <x v="36"/>
    <x v="86"/>
    <s v="BYNPG4697P"/>
    <n v="28000"/>
    <n v="761"/>
    <n v="28761"/>
    <n v="2876"/>
    <m/>
    <s v="10098_x000a_21/09/2019"/>
    <s v="Throughout the year"/>
    <s v="Trading &amp; Trading Advisory Services"/>
    <x v="9"/>
    <n v="14"/>
  </r>
  <r>
    <s v="2019-20"/>
    <n v="394"/>
    <d v="2019-06-03T00:00:00"/>
    <s v="SANTOSH SHAMBHUNATH GUPTA"/>
    <x v="36"/>
    <x v="86"/>
    <s v="BYNPG4697P"/>
    <n v="26000"/>
    <n v="860"/>
    <n v="26860"/>
    <n v="2686"/>
    <m/>
    <s v="10568_x000a_20/06/2019"/>
    <s v="Throughout the year"/>
    <s v="Trading &amp; Trading Advisory Services"/>
    <x v="5"/>
    <n v="9"/>
  </r>
  <r>
    <s v="2019-20"/>
    <n v="401"/>
    <d v="2019-12-31T00:00:00"/>
    <s v="SANTOSH SHAMBHUNATH GUPTA"/>
    <x v="36"/>
    <x v="86"/>
    <s v="BYNPG4697P"/>
    <n v="19000"/>
    <n v="1080"/>
    <n v="20080"/>
    <n v="2008"/>
    <m/>
    <s v="37388_x000a_07/01/2020"/>
    <s v="Throughout the year"/>
    <s v="Trading &amp; Trading Advisory Services"/>
    <x v="8"/>
    <n v="8"/>
  </r>
  <r>
    <s v="2019-20"/>
    <n v="395"/>
    <d v="2019-06-30T00:00:00"/>
    <s v="SANTOSH SHAMBHUNATH GUPTA"/>
    <x v="36"/>
    <x v="86"/>
    <s v="BYNPG4697P"/>
    <n v="16000"/>
    <n v="253"/>
    <n v="16253"/>
    <n v="1625"/>
    <m/>
    <s v="12827_x000a_05/07/2019"/>
    <s v="Throughout the year"/>
    <s v="Trading &amp; Trading Advisory Services"/>
    <x v="11"/>
    <n v="5"/>
  </r>
  <r>
    <s v="2019-20"/>
    <n v="396"/>
    <d v="2019-08-05T00:00:00"/>
    <s v="SANTOSH SHAMBHUNATH GUPTA"/>
    <x v="36"/>
    <x v="86"/>
    <s v="BYNPG4697P"/>
    <n v="8000"/>
    <n v="149"/>
    <n v="8149"/>
    <n v="815"/>
    <m/>
    <s v="11738_x000a_29/08/2019"/>
    <s v="Throughout the year"/>
    <s v="Trading &amp; Trading Advisory Services"/>
    <x v="16"/>
    <n v="14"/>
  </r>
  <r>
    <s v="2019-20"/>
    <n v="414"/>
    <d v="2020-03-31T00:00:00"/>
    <s v="SANTOSH SHAMBHUNATH GUPTA"/>
    <x v="36"/>
    <x v="87"/>
    <s v="AJZPG5193Q"/>
    <n v="250000"/>
    <n v="7444"/>
    <n v="257444"/>
    <n v="25744"/>
    <m/>
    <s v="22138_x000a_28/04/2020"/>
    <s v="Throughout the year"/>
    <s v="Trading &amp; Trading Advisory Services"/>
    <x v="0"/>
    <n v="0"/>
  </r>
  <r>
    <s v="2019-20"/>
    <n v="404"/>
    <d v="2019-05-02T00:00:00"/>
    <s v="SANTOSH SHAMBHUNATH GUPTA"/>
    <x v="36"/>
    <x v="87"/>
    <s v="AJZPG5193Q"/>
    <n v="190000"/>
    <n v="6746"/>
    <n v="196746"/>
    <n v="19675"/>
    <m/>
    <s v="10057_x000a_22/05/2019"/>
    <s v="Throughout the year"/>
    <s v="Trading &amp; Trading Advisory Services"/>
    <x v="7"/>
    <n v="12"/>
  </r>
  <r>
    <s v="2019-20"/>
    <n v="410"/>
    <d v="2019-11-06T00:00:00"/>
    <s v="SANTOSH SHAMBHUNATH GUPTA"/>
    <x v="36"/>
    <x v="87"/>
    <s v="AJZPG5193Q"/>
    <n v="100000"/>
    <n v="3564"/>
    <n v="103564"/>
    <n v="10356"/>
    <m/>
    <s v="10491_x000a_25/11/2019"/>
    <s v="Throughout the year"/>
    <s v="Trading &amp; Trading Advisory Services"/>
    <x v="6"/>
    <n v="7"/>
  </r>
  <r>
    <s v="2019-20"/>
    <n v="411"/>
    <d v="2019-12-05T00:00:00"/>
    <s v="SANTOSH SHAMBHUNATH GUPTA"/>
    <x v="36"/>
    <x v="87"/>
    <s v="AJZPG5193Q"/>
    <n v="68000"/>
    <n v="1903"/>
    <n v="69903"/>
    <n v="6990"/>
    <m/>
    <s v="10079_x000a_31/12/2019"/>
    <s v="Throughout the year"/>
    <s v="Trading &amp; Trading Advisory Services"/>
    <x v="3"/>
    <n v="14"/>
  </r>
  <r>
    <s v="2019-20"/>
    <n v="413"/>
    <d v="2020-03-03T00:00:00"/>
    <s v="SANTOSH SHAMBHUNATH GUPTA"/>
    <x v="36"/>
    <x v="87"/>
    <s v="AJZPG5193Q"/>
    <n v="55000"/>
    <n v="1481"/>
    <n v="56481"/>
    <n v="5648"/>
    <m/>
    <s v="02023_x000a_18/03/2020"/>
    <s v="Throughout the year"/>
    <s v="Trading &amp; Trading Advisory Services"/>
    <x v="12"/>
    <n v="13"/>
  </r>
  <r>
    <s v="2019-20"/>
    <n v="409"/>
    <d v="2019-09-30T00:00:00"/>
    <s v="SANTOSH SHAMBHUNATH GUPTA"/>
    <x v="36"/>
    <x v="87"/>
    <s v="AJZPG5193Q"/>
    <n v="37000"/>
    <n v="1537"/>
    <n v="38537"/>
    <n v="3854"/>
    <m/>
    <s v="22601_x000a_05/10/2019"/>
    <s v="Throughout the year"/>
    <s v="Trading &amp; Trading Advisory Services"/>
    <x v="10"/>
    <n v="7"/>
  </r>
  <r>
    <s v="2019-20"/>
    <n v="408"/>
    <d v="2019-09-04T00:00:00"/>
    <s v="SANTOSH SHAMBHUNATH GUPTA"/>
    <x v="36"/>
    <x v="87"/>
    <s v="AJZPG5193Q"/>
    <n v="28000"/>
    <n v="761"/>
    <n v="28761"/>
    <n v="2876"/>
    <m/>
    <s v="10098_x000a_21/09/2019"/>
    <s v="Throughout the year"/>
    <s v="Trading &amp; Trading Advisory Services"/>
    <x v="9"/>
    <n v="14"/>
  </r>
  <r>
    <s v="2019-20"/>
    <n v="405"/>
    <d v="2019-06-03T00:00:00"/>
    <s v="SANTOSH SHAMBHUNATH GUPTA"/>
    <x v="36"/>
    <x v="87"/>
    <s v="AJZPG5193Q"/>
    <n v="26000"/>
    <n v="860"/>
    <n v="26860"/>
    <n v="2686"/>
    <m/>
    <s v="10568_x000a_20/06/2019"/>
    <s v="Throughout the year"/>
    <s v="Trading &amp; Trading Advisory Services"/>
    <x v="5"/>
    <n v="9"/>
  </r>
  <r>
    <s v="2019-20"/>
    <n v="412"/>
    <d v="2019-12-31T00:00:00"/>
    <s v="SANTOSH SHAMBHUNATH GUPTA"/>
    <x v="36"/>
    <x v="87"/>
    <s v="AJZPG5193Q"/>
    <n v="19000"/>
    <n v="1080"/>
    <n v="20080"/>
    <n v="2008"/>
    <m/>
    <s v="37388_x000a_07/01/2020"/>
    <s v="Throughout the year"/>
    <s v="Trading &amp; Trading Advisory Services"/>
    <x v="8"/>
    <n v="8"/>
  </r>
  <r>
    <s v="2019-20"/>
    <n v="406"/>
    <d v="2019-06-30T00:00:00"/>
    <s v="SANTOSH SHAMBHUNATH GUPTA"/>
    <x v="36"/>
    <x v="87"/>
    <s v="AJZPG5193Q"/>
    <n v="16000"/>
    <n v="253"/>
    <n v="16253"/>
    <n v="1625"/>
    <m/>
    <s v="12827_x000a_05/07/2019"/>
    <s v="Throughout the year"/>
    <s v="Trading &amp; Trading Advisory Services"/>
    <x v="11"/>
    <n v="5"/>
  </r>
  <r>
    <s v="2019-20"/>
    <n v="407"/>
    <d v="2019-08-05T00:00:00"/>
    <s v="SANTOSH SHAMBHUNATH GUPTA"/>
    <x v="36"/>
    <x v="87"/>
    <s v="AJZPG5193Q"/>
    <n v="8000"/>
    <n v="149"/>
    <n v="8149"/>
    <n v="815"/>
    <m/>
    <s v="11738_x000a_29/08/2019"/>
    <s v="Throughout the year"/>
    <s v="Trading &amp; Trading Advisory Services"/>
    <x v="16"/>
    <n v="14"/>
  </r>
  <r>
    <s v="2019-20"/>
    <n v="415"/>
    <d v="2020-03-31T00:00:00"/>
    <s v="VIJAY JAYANTILAL SANGHAVI"/>
    <x v="37"/>
    <x v="88"/>
    <s v="FEYPP8640J"/>
    <n v="580000"/>
    <n v="16320"/>
    <n v="596320"/>
    <n v="59632"/>
    <m/>
    <s v="42934_x000a_29/04/2020"/>
    <s v="Throughout the year"/>
    <s v="Trading &amp; Trading Advisory Services"/>
    <x v="0"/>
    <n v="0"/>
  </r>
  <r>
    <s v="2019-20"/>
    <n v="416"/>
    <d v="2020-03-31T00:00:00"/>
    <s v="VIJAY JAYANTILAL SANGHAVI"/>
    <x v="37"/>
    <x v="89"/>
    <s v="AKKPP7074K"/>
    <n v="585000"/>
    <n v="18214"/>
    <n v="603214"/>
    <n v="60321"/>
    <m/>
    <s v="42934_x000a_29/04/2020"/>
    <s v="Throughout the year"/>
    <s v="Trading &amp; Trading Advisory Services"/>
    <x v="0"/>
    <n v="0"/>
  </r>
  <r>
    <s v="2019-20"/>
    <n v="417"/>
    <d v="2020-03-31T00:00:00"/>
    <s v="VIJAY JAYANTILAL SANGHAVI"/>
    <x v="38"/>
    <x v="90"/>
    <s v="BGGPL1799A"/>
    <n v="350000"/>
    <n v="11929"/>
    <n v="361929"/>
    <n v="36193"/>
    <m/>
    <s v="42934_x000a_29/04/2020"/>
    <s v="Throughout the year"/>
    <s v="Trading &amp; Trading Advisory Services"/>
    <x v="0"/>
    <n v="0"/>
  </r>
  <r>
    <s v="2019-20"/>
    <n v="418"/>
    <d v="2020-02-07T00:00:00"/>
    <s v="VIJAY JAYANTILAL SANGHAVI"/>
    <x v="39"/>
    <x v="91"/>
    <s v="BSSPK6780Q"/>
    <n v="290000"/>
    <n v="10000"/>
    <n v="300000"/>
    <n v="30000"/>
    <m/>
    <s v="04886_x000a_29/02/2020"/>
    <s v="Throughout the year"/>
    <s v="Trading &amp; Trading Advisory Services"/>
    <x v="4"/>
    <n v="9"/>
  </r>
  <r>
    <s v="2019-20"/>
    <n v="419"/>
    <d v="2020-03-31T00:00:00"/>
    <s v="VIJAY JAYANTILAL SANGHAVI"/>
    <x v="39"/>
    <x v="92"/>
    <s v="AETPV1279H"/>
    <n v="335000"/>
    <n v="9694"/>
    <n v="344694"/>
    <n v="34469"/>
    <m/>
    <s v="42934_x000a_29/04/2020"/>
    <s v="Throughout the year"/>
    <s v="Trading &amp; Trading Advisory Services"/>
    <x v="0"/>
    <n v="0"/>
  </r>
  <r>
    <s v="2019-20"/>
    <n v="420"/>
    <d v="2019-10-01T00:00:00"/>
    <s v="VIJAY JAYANTILAL SANGHAVI"/>
    <x v="38"/>
    <x v="93"/>
    <s v="CYRPM9786J"/>
    <n v="355000"/>
    <n v="9114"/>
    <n v="364114"/>
    <n v="36411"/>
    <m/>
    <s v="10778_x000a_05/11/2019"/>
    <s v="Throughout the year"/>
    <s v="Trading &amp; Trading Advisory Services"/>
    <x v="1"/>
    <n v="11"/>
  </r>
  <r>
    <s v="2019-20"/>
    <n v="422"/>
    <d v="2020-02-07T00:00:00"/>
    <s v="VIJAY JAYANTILAL SANGHAVI"/>
    <x v="40"/>
    <x v="94"/>
    <s v="FDAPS4614A"/>
    <n v="290000"/>
    <n v="10000"/>
    <n v="300000"/>
    <n v="30000"/>
    <m/>
    <s v="04886_x000a_29/02/2020"/>
    <s v="Throughout the year"/>
    <s v="Trading &amp; Trading Advisory Services"/>
    <x v="4"/>
    <n v="9"/>
  </r>
  <r>
    <s v="2019-20"/>
    <n v="423"/>
    <d v="2020-03-31T00:00:00"/>
    <s v="VIJAY JAYANTILAL SANGHAVI"/>
    <x v="40"/>
    <x v="94"/>
    <s v="FDAPS4614A"/>
    <n v="265000"/>
    <n v="10755"/>
    <n v="275755"/>
    <n v="27576"/>
    <m/>
    <s v="42934_x000a_29/04/2020"/>
    <s v="Throughout the year"/>
    <s v="Trading &amp; Trading Advisory Services"/>
    <x v="0"/>
    <n v="0"/>
  </r>
  <r>
    <s v="2019-20"/>
    <n v="421"/>
    <d v="2019-08-13T00:00:00"/>
    <s v="VIJAY JAYANTILAL SANGHAVI"/>
    <x v="40"/>
    <x v="94"/>
    <s v="FDAPS4614A"/>
    <n v="65000"/>
    <n v="2468"/>
    <n v="67468"/>
    <n v="6747"/>
    <m/>
    <s v="11739_x000a_29/08/2019"/>
    <s v="Throughout the year"/>
    <s v="Trading &amp; Trading Advisory Services"/>
    <x v="2"/>
    <n v="13"/>
  </r>
  <r>
    <s v="2019-20"/>
    <n v="424"/>
    <d v="2020-03-31T00:00:00"/>
    <s v="VIJAY JAYANTILAL SANGHAVI"/>
    <x v="41"/>
    <x v="95"/>
    <s v="CHBPS4143N"/>
    <n v="350000"/>
    <n v="11929"/>
    <n v="361929"/>
    <n v="36193"/>
    <m/>
    <s v="42934_x000a_29/04/2020"/>
    <s v="Throughout the year"/>
    <s v="Trading &amp; Trading Advisory Services"/>
    <x v="0"/>
    <n v="0"/>
  </r>
  <r>
    <s v="2019-20"/>
    <n v="425"/>
    <d v="2020-03-31T00:00:00"/>
    <s v="VIJAY JAYANTILAL SANGHAVI"/>
    <x v="40"/>
    <x v="96"/>
    <s v="AJCPP1028J"/>
    <n v="580000"/>
    <n v="19767"/>
    <n v="599767"/>
    <n v="59977"/>
    <m/>
    <s v="42934_x000a_29/04/2020"/>
    <s v="Throughout the year"/>
    <s v="Trading &amp; Trading Advisory Services"/>
    <x v="0"/>
    <n v="0"/>
  </r>
  <r>
    <s v="2019-20"/>
    <n v="426"/>
    <d v="2019-10-01T00:00:00"/>
    <s v="VIJAY JAYANTILAL SANGHAVI"/>
    <x v="42"/>
    <x v="97"/>
    <s v="AEOPM9113J"/>
    <n v="395000"/>
    <n v="14556"/>
    <n v="409556"/>
    <n v="40956"/>
    <m/>
    <s v="10778_x000a_05/11/2019"/>
    <s v="Throughout the year"/>
    <s v="Trading &amp; Trading Advisory Services"/>
    <x v="1"/>
    <n v="11"/>
  </r>
  <r>
    <s v="2019-20"/>
    <n v="427"/>
    <d v="2020-03-31T00:00:00"/>
    <s v="VIJAY JAYANTILAL SANGHAVI"/>
    <x v="43"/>
    <x v="98"/>
    <s v="FGXPS4798P"/>
    <n v="290000"/>
    <n v="8506"/>
    <n v="298506"/>
    <n v="29851"/>
    <m/>
    <s v="42934_x000a_29/04/2020"/>
    <s v="Throughout the year"/>
    <s v="Trading &amp; Trading Advisory Services"/>
    <x v="0"/>
    <n v="0"/>
  </r>
  <r>
    <s v="2019-20"/>
    <n v="429"/>
    <d v="2020-03-31T00:00:00"/>
    <s v="VIJAY JAYANTILAL SANGHAVI"/>
    <x v="40"/>
    <x v="99"/>
    <s v="AREPG5778N"/>
    <n v="600000"/>
    <n v="20449"/>
    <n v="620449"/>
    <n v="62045"/>
    <m/>
    <s v="42934_x000a_29/04/2020"/>
    <s v="Throughout the year"/>
    <s v="Trading &amp; Trading Advisory Services"/>
    <x v="0"/>
    <n v="0"/>
  </r>
  <r>
    <s v="2019-20"/>
    <n v="428"/>
    <d v="2019-08-13T00:00:00"/>
    <s v="VIJAY JAYANTILAL SANGHAVI"/>
    <x v="40"/>
    <x v="99"/>
    <s v="AREPG5778N"/>
    <n v="65000"/>
    <n v="2468"/>
    <n v="67468"/>
    <n v="6747"/>
    <m/>
    <s v="11739_x000a_29/08/2019"/>
    <s v="Throughout the year"/>
    <s v="Trading &amp; Trading Advisory Services"/>
    <x v="2"/>
    <n v="13"/>
  </r>
  <r>
    <s v="2019-20"/>
    <n v="430"/>
    <d v="2020-03-31T00:00:00"/>
    <s v="VIJAY JAYANTILAL SANGHAVI"/>
    <x v="44"/>
    <x v="100"/>
    <s v="BSHPS9836G"/>
    <n v="350000"/>
    <n v="11929"/>
    <n v="361929"/>
    <n v="36193"/>
    <m/>
    <s v="42934_x000a_29/04/2020"/>
    <s v="Throughout the year"/>
    <s v="Trading &amp; Trading Advisory Services"/>
    <x v="0"/>
    <n v="0"/>
  </r>
  <r>
    <s v="2019-20"/>
    <n v="431"/>
    <d v="2019-10-01T00:00:00"/>
    <s v="VIJAY JAYANTILAL SANGHAVI"/>
    <x v="38"/>
    <x v="101"/>
    <s v="CYRPM9785M"/>
    <n v="355000"/>
    <n v="9114"/>
    <n v="364114"/>
    <n v="36411"/>
    <m/>
    <s v="10778_x000a_05/11/2019"/>
    <s v="Throughout the year"/>
    <s v="Trading &amp; Trading Advisory Services"/>
    <x v="1"/>
    <n v="11"/>
  </r>
  <r>
    <s v="2019-20"/>
    <n v="432"/>
    <d v="2020-03-31T00:00:00"/>
    <s v="VIJAY JAYANTILAL SANGHAVI"/>
    <x v="45"/>
    <x v="102"/>
    <s v="AXLPD6210B"/>
    <n v="690000"/>
    <n v="22245"/>
    <n v="712245"/>
    <n v="71225"/>
    <m/>
    <s v="42934_x000a_29/04/2020"/>
    <s v="Throughout the year"/>
    <s v="Trading &amp; Trading Advisory Services"/>
    <x v="0"/>
    <n v="0"/>
  </r>
  <r>
    <s v="2019-20"/>
    <n v="433"/>
    <d v="2019-12-05T00:00:00"/>
    <s v="VIJAY JAYANTILAL SANGHAVI"/>
    <x v="39"/>
    <x v="103"/>
    <s v="APMPV7390H"/>
    <n v="195000"/>
    <n v="5000"/>
    <n v="200000"/>
    <n v="20000"/>
    <m/>
    <s v="10078_x000a_31/12/2019"/>
    <s v="Throughout the year"/>
    <s v="Trading &amp; Trading Advisory Services"/>
    <x v="3"/>
    <n v="14"/>
  </r>
  <r>
    <s v="2019-20"/>
    <n v="434"/>
    <d v="2020-02-07T00:00:00"/>
    <s v="VIJAY JAYANTILAL SANGHAVI"/>
    <x v="39"/>
    <x v="103"/>
    <s v="APMPV7390H"/>
    <n v="195000"/>
    <n v="5000"/>
    <n v="200000"/>
    <n v="20000"/>
    <m/>
    <s v="04886_x000a_29/02/2020"/>
    <s v="Throughout the year"/>
    <s v="Trading &amp; Trading Advisory Services"/>
    <x v="4"/>
    <n v="9"/>
  </r>
  <r>
    <s v="2019-20"/>
    <n v="435"/>
    <d v="2020-03-31T00:00:00"/>
    <s v="VIJAY JAYANTILAL SANGHAVI"/>
    <x v="46"/>
    <x v="104"/>
    <s v="BTWPS8211H"/>
    <n v="400000"/>
    <n v="13633"/>
    <n v="413633"/>
    <n v="41363"/>
    <m/>
    <s v="42934_x000a_29/04/2020"/>
    <s v="Throughout the year"/>
    <s v="Trading &amp; Trading Advisory Services"/>
    <x v="0"/>
    <n v="0"/>
  </r>
  <r>
    <s v="2019-20"/>
    <n v="436"/>
    <d v="2020-03-31T00:00:00"/>
    <s v="VIJAY JAYANTILAL SANGHAVI"/>
    <x v="41"/>
    <x v="105"/>
    <s v="AMTPD4355L"/>
    <n v="290000"/>
    <n v="8506"/>
    <n v="298506"/>
    <n v="29851"/>
    <m/>
    <s v="42934_x000a_29/04/2020"/>
    <s v="Throughout the year"/>
    <s v="Trading &amp; Trading Advisory Services"/>
    <x v="0"/>
    <n v="0"/>
  </r>
  <r>
    <s v="2019-20"/>
    <n v="437"/>
    <d v="2019-10-01T00:00:00"/>
    <s v="VIJAY JAYANTILAL SANGHAVI"/>
    <x v="42"/>
    <x v="106"/>
    <s v="CYSPM0169G"/>
    <n v="355000"/>
    <n v="9114"/>
    <n v="364114"/>
    <n v="36411"/>
    <m/>
    <s v="10778_x000a_05/11/2019"/>
    <s v="Throughout the year"/>
    <s v="Trading &amp; Trading Advisory Services"/>
    <x v="1"/>
    <n v="11"/>
  </r>
  <r>
    <s v="2019-20"/>
    <n v="441"/>
    <d v="2020-03-31T00:00:00"/>
    <s v="VIJAY JAYANTILAL SANGHAVI"/>
    <x v="40"/>
    <x v="107"/>
    <s v="BSXPS6866G"/>
    <n v="500000"/>
    <n v="16351"/>
    <n v="516351"/>
    <n v="51635"/>
    <m/>
    <s v="42934_x000a_29/04/2020"/>
    <s v="Throughout the year"/>
    <s v="Trading &amp; Trading Advisory Services"/>
    <x v="0"/>
    <n v="0"/>
  </r>
  <r>
    <s v="2019-20"/>
    <n v="438"/>
    <d v="2019-08-13T00:00:00"/>
    <s v="VIJAY JAYANTILAL SANGHAVI"/>
    <x v="40"/>
    <x v="107"/>
    <s v="BSXPS6866G"/>
    <n v="195000"/>
    <n v="7406"/>
    <n v="202406"/>
    <n v="20241"/>
    <m/>
    <s v="11739_x000a_29/08/2019"/>
    <s v="Throughout the year"/>
    <s v="Trading &amp; Trading Advisory Services"/>
    <x v="2"/>
    <n v="13"/>
  </r>
  <r>
    <s v="2019-20"/>
    <n v="440"/>
    <d v="2020-02-07T00:00:00"/>
    <s v="VIJAY JAYANTILAL SANGHAVI"/>
    <x v="40"/>
    <x v="107"/>
    <s v="BSXPS6866G"/>
    <n v="145000"/>
    <n v="5000"/>
    <n v="150000"/>
    <n v="15000"/>
    <m/>
    <s v="04886_x000a_29/02/2020"/>
    <s v="Throughout the year"/>
    <s v="Trading &amp; Trading Advisory Services"/>
    <x v="4"/>
    <n v="9"/>
  </r>
  <r>
    <s v="2019-20"/>
    <n v="439"/>
    <d v="2019-10-01T00:00:00"/>
    <s v="VIJAY JAYANTILAL SANGHAVI"/>
    <x v="40"/>
    <x v="107"/>
    <s v="BSXPS6866G"/>
    <n v="55000"/>
    <n v="2492"/>
    <n v="57492"/>
    <n v="5749"/>
    <m/>
    <s v="10778_x000a_05/11/2019"/>
    <s v="Throughout the year"/>
    <s v="Trading &amp; Trading Advisory Services"/>
    <x v="1"/>
    <n v="11"/>
  </r>
  <r>
    <s v="2019-20"/>
    <n v="447"/>
    <d v="2020-03-31T00:00:00"/>
    <s v="YASH BHARATBHAI LODARIA"/>
    <x v="47"/>
    <x v="108"/>
    <s v="AOHPL7262E"/>
    <n v="355000"/>
    <n v="8587"/>
    <n v="363587"/>
    <n v="36359"/>
    <m/>
    <s v="42934_x000a_29/04/2020"/>
    <s v="Throughout the year"/>
    <s v="Trading &amp; Trading Advisory Services"/>
    <x v="0"/>
    <n v="0"/>
  </r>
  <r>
    <s v="2019-20"/>
    <n v="446"/>
    <d v="2019-09-30T00:00:00"/>
    <s v="YASH BHARATBHAI LODARIA"/>
    <x v="47"/>
    <x v="108"/>
    <s v="AOHPL7262E"/>
    <n v="95000"/>
    <n v="3383"/>
    <n v="98383"/>
    <n v="9838"/>
    <m/>
    <s v="22601_x000a_05/10/2019"/>
    <s v="Throughout the year"/>
    <s v="Trading &amp; Trading Advisory Services"/>
    <x v="10"/>
    <n v="7"/>
  </r>
  <r>
    <s v="2019-20"/>
    <n v="445"/>
    <d v="2019-09-04T00:00:00"/>
    <s v="YASH BHARATBHAI LODARIA"/>
    <x v="47"/>
    <x v="108"/>
    <s v="AOHPL7262E"/>
    <n v="85000"/>
    <n v="1923"/>
    <n v="86923"/>
    <n v="8692"/>
    <m/>
    <s v="10098_x000a_21/09/2019"/>
    <s v="Throughout the year"/>
    <s v="Trading &amp; Trading Advisory Services"/>
    <x v="9"/>
    <n v="14"/>
  </r>
  <r>
    <s v="2019-20"/>
    <n v="442"/>
    <d v="2019-05-02T00:00:00"/>
    <s v="YASH BHARATBHAI LODARIA"/>
    <x v="47"/>
    <x v="108"/>
    <s v="AOHPL7262E"/>
    <n v="55000"/>
    <n v="1424"/>
    <n v="56424"/>
    <n v="5642"/>
    <m/>
    <s v="10057_x000a_22/05/2019"/>
    <s v="Throughout the year"/>
    <s v="Trading &amp; Trading Advisory Services"/>
    <x v="7"/>
    <n v="12"/>
  </r>
  <r>
    <s v="2019-20"/>
    <n v="443"/>
    <d v="2019-06-30T00:00:00"/>
    <s v="YASH BHARATBHAI LODARIA"/>
    <x v="47"/>
    <x v="108"/>
    <s v="AOHPL7262E"/>
    <n v="24000"/>
    <n v="1028"/>
    <n v="25028"/>
    <n v="2503"/>
    <m/>
    <s v="12827_x000a_05/07/2019"/>
    <s v="Throughout the year"/>
    <s v="Trading &amp; Trading Advisory Services"/>
    <x v="11"/>
    <n v="5"/>
  </r>
  <r>
    <s v="2019-20"/>
    <n v="444"/>
    <d v="2019-08-05T00:00:00"/>
    <s v="YASH BHARATBHAI LODARIA"/>
    <x v="47"/>
    <x v="108"/>
    <s v="AOHPL7262E"/>
    <n v="1750"/>
    <n v="76"/>
    <n v="1826"/>
    <n v="183"/>
    <m/>
    <s v="11738_x000a_29/08/2019"/>
    <s v="Throughout the year"/>
    <s v="Trading &amp; Trading Advisory Services"/>
    <x v="16"/>
    <n v="14"/>
  </r>
  <r>
    <s v="2019-20"/>
    <n v="448"/>
    <d v="2020-03-31T00:00:00"/>
    <s v="YOGESHKUMAR RAMNIKLAL SHAH"/>
    <x v="48"/>
    <x v="109"/>
    <s v="ASUPV0474B"/>
    <n v="165000"/>
    <n v="4481"/>
    <n v="169481"/>
    <n v="16948"/>
    <m/>
    <s v="22138_x000a_28/04/2020"/>
    <s v="Throughout the year"/>
    <s v="Trading &amp; Trading Advisory Services"/>
    <x v="0"/>
    <n v="0"/>
  </r>
  <r>
    <s v="2019-20"/>
    <n v="452"/>
    <d v="2019-12-05T00:00:00"/>
    <s v="YOGESHKUMAR RAMNIKLAL SHAH"/>
    <x v="48"/>
    <x v="110"/>
    <s v="CVZPS8137A"/>
    <n v="50000"/>
    <n v="1048"/>
    <n v="51048"/>
    <n v="5105"/>
    <m/>
    <s v="10079_x000a_31/12/2019"/>
    <s v="Throughout the year"/>
    <s v="Trading &amp; Trading Advisory Services"/>
    <x v="3"/>
    <n v="14"/>
  </r>
  <r>
    <s v="2019-20"/>
    <n v="455"/>
    <d v="2020-03-31T00:00:00"/>
    <s v="YOGESHKUMAR RAMNIKLAL SHAH"/>
    <x v="48"/>
    <x v="110"/>
    <s v="CVZPS8137A"/>
    <n v="45000"/>
    <n v="2077"/>
    <n v="47077"/>
    <n v="4708"/>
    <m/>
    <s v="22138_x000a_28/04/2020"/>
    <s v="Throughout the year"/>
    <s v="Trading &amp; Trading Advisory Services"/>
    <x v="0"/>
    <n v="0"/>
  </r>
  <r>
    <s v="2019-20"/>
    <n v="449"/>
    <d v="2019-05-02T00:00:00"/>
    <s v="YOGESHKUMAR RAMNIKLAL SHAH"/>
    <x v="48"/>
    <x v="110"/>
    <s v="CVZPS8137A"/>
    <n v="35000"/>
    <n v="586"/>
    <n v="35586"/>
    <n v="3559"/>
    <m/>
    <s v="10057_x000a_22/05/2019"/>
    <s v="Throughout the year"/>
    <s v="Trading &amp; Trading Advisory Services"/>
    <x v="7"/>
    <n v="12"/>
  </r>
  <r>
    <s v="2019-20"/>
    <n v="453"/>
    <d v="2019-12-31T00:00:00"/>
    <s v="YOGESHKUMAR RAMNIKLAL SHAH"/>
    <x v="48"/>
    <x v="110"/>
    <s v="CVZPS8137A"/>
    <n v="26000"/>
    <n v="1099"/>
    <n v="27099"/>
    <n v="2710"/>
    <m/>
    <s v="37388_x000a_07/01/2020"/>
    <s v="Throughout the year"/>
    <s v="Trading &amp; Trading Advisory Services"/>
    <x v="8"/>
    <n v="8"/>
  </r>
  <r>
    <s v="2019-20"/>
    <n v="454"/>
    <d v="2020-03-03T00:00:00"/>
    <s v="YOGESHKUMAR RAMNIKLAL SHAH"/>
    <x v="48"/>
    <x v="110"/>
    <s v="CVZPS8137A"/>
    <n v="24000"/>
    <n v="494"/>
    <n v="24494"/>
    <n v="2449"/>
    <m/>
    <s v="02023_x000a_18/03/2020"/>
    <s v="Throughout the year"/>
    <s v="Trading &amp; Trading Advisory Services"/>
    <x v="12"/>
    <n v="13"/>
  </r>
  <r>
    <s v="2019-20"/>
    <n v="450"/>
    <d v="2019-06-30T00:00:00"/>
    <s v="YOGESHKUMAR RAMNIKLAL SHAH"/>
    <x v="48"/>
    <x v="110"/>
    <s v="CVZPS8137A"/>
    <n v="19000"/>
    <n v="1041"/>
    <n v="20041"/>
    <n v="2004"/>
    <m/>
    <s v="12827_x000a_05/07/2019"/>
    <s v="Throughout the year"/>
    <s v="Trading &amp; Trading Advisory Services"/>
    <x v="11"/>
    <n v="5"/>
  </r>
  <r>
    <s v="2019-20"/>
    <n v="451"/>
    <d v="2019-11-06T00:00:00"/>
    <s v="YOGESHKUMAR RAMNIKLAL SHAH"/>
    <x v="48"/>
    <x v="110"/>
    <s v="CVZPS8137A"/>
    <n v="15000"/>
    <n v="61"/>
    <n v="15061"/>
    <n v="1506"/>
    <m/>
    <s v="10491_x000a_25/11/2019"/>
    <s v="Throughout the year"/>
    <s v="Trading &amp; Trading Advisory Services"/>
    <x v="6"/>
    <n v="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">
  <r>
    <s v="2023-24"/>
    <n v="2"/>
    <d v="2024-01-25T00:00:00"/>
    <x v="0"/>
    <x v="0"/>
    <x v="0"/>
    <s v="FIFPP2974G"/>
    <n v="730000"/>
    <n v="20236"/>
    <n v="750236"/>
    <n v="75024"/>
    <m/>
    <s v="64805_x000a_06/02/2024"/>
    <s v="Throughout the year"/>
    <s v="Trading &amp; Trading Advisory Services"/>
    <x v="0"/>
    <n v="8"/>
    <n v="2.7720547945205478E-2"/>
  </r>
  <r>
    <s v="2023-24"/>
    <n v="3"/>
    <d v="2024-03-07T00:00:00"/>
    <x v="0"/>
    <x v="0"/>
    <x v="1"/>
    <s v="CVUPM6958A"/>
    <n v="580000"/>
    <n v="20231"/>
    <n v="600231"/>
    <n v="60023"/>
    <m/>
    <s v="24916_x000a_02/04/2024"/>
    <s v="Throughout the year"/>
    <s v="Trading &amp; Trading Advisory Services"/>
    <x v="1"/>
    <n v="8"/>
    <n v="3.4881034482758623E-2"/>
  </r>
  <r>
    <s v="2023-24"/>
    <n v="4"/>
    <d v="2024-01-25T00:00:00"/>
    <x v="0"/>
    <x v="0"/>
    <x v="2"/>
    <s v="FIFPP2930A"/>
    <n v="730000"/>
    <n v="21025"/>
    <n v="751025"/>
    <n v="75103"/>
    <m/>
    <s v="64805_x000a_06/02/2024"/>
    <s v="Throughout the year"/>
    <s v="Trading &amp; Trading Advisory Services"/>
    <x v="0"/>
    <n v="8"/>
    <n v="2.8801369863013699E-2"/>
  </r>
  <r>
    <s v="2023-24"/>
    <n v="5"/>
    <d v="2024-01-25T00:00:00"/>
    <x v="0"/>
    <x v="0"/>
    <x v="3"/>
    <s v="ALPPP7336L"/>
    <n v="485000"/>
    <n v="15236"/>
    <n v="500236"/>
    <n v="50024"/>
    <m/>
    <s v="64805_x000a_06/02/2024"/>
    <s v="Throughout the year"/>
    <s v="Trading &amp; Trading Advisory Services"/>
    <x v="0"/>
    <n v="8"/>
    <n v="3.1414432989690724E-2"/>
  </r>
  <r>
    <s v="2023-24"/>
    <n v="6"/>
    <d v="2024-03-07T00:00:00"/>
    <x v="0"/>
    <x v="1"/>
    <x v="4"/>
    <s v="CYTPM4992G"/>
    <n v="730000"/>
    <n v="20231"/>
    <n v="750231"/>
    <n v="75023"/>
    <m/>
    <s v="24916_x000a_02/04/2024"/>
    <s v="Throughout the year"/>
    <s v="Trading &amp; Trading Advisory Services"/>
    <x v="1"/>
    <n v="8"/>
    <n v="2.7713698630136986E-2"/>
  </r>
  <r>
    <s v="2023-24"/>
    <n v="7"/>
    <d v="2023-09-12T00:00:00"/>
    <x v="0"/>
    <x v="1"/>
    <x v="5"/>
    <s v="DDPPP1631F"/>
    <n v="680000"/>
    <n v="20555"/>
    <n v="700555"/>
    <n v="70056"/>
    <m/>
    <s v="19099_x000a_06/10/2023"/>
    <s v="Throughout the year"/>
    <s v="Trading &amp; Trading Advisory Services"/>
    <x v="2"/>
    <n v="6"/>
    <n v="3.0227941176470589E-2"/>
  </r>
  <r>
    <s v="2023-24"/>
    <n v="8"/>
    <d v="2023-10-12T00:00:00"/>
    <x v="0"/>
    <x v="2"/>
    <x v="6"/>
    <s v="CYXPP9511N"/>
    <n v="585000"/>
    <n v="15999"/>
    <n v="600999"/>
    <n v="60100"/>
    <m/>
    <s v="43064_x000a_06/11/2023"/>
    <s v="Throughout the year"/>
    <s v="Trading &amp; Trading Advisory Services"/>
    <x v="3"/>
    <n v="10"/>
    <n v="2.734871794871795E-2"/>
  </r>
  <r>
    <s v="2023-24"/>
    <n v="9"/>
    <d v="2024-03-18T00:00:00"/>
    <x v="1"/>
    <x v="3"/>
    <x v="7"/>
    <s v="CNYPM6786Q"/>
    <n v="970000"/>
    <n v="30321"/>
    <n v="1000321"/>
    <n v="100032"/>
    <m/>
    <s v="24916_x000a_02/04/2024"/>
    <s v="Throughout the year"/>
    <s v="Trading &amp; Trading Advisory Services"/>
    <x v="4"/>
    <n v="14"/>
    <n v="3.1258762886597936E-2"/>
  </r>
  <r>
    <s v="2023-24"/>
    <n v="10"/>
    <d v="2024-02-24T00:00:00"/>
    <x v="2"/>
    <x v="3"/>
    <x v="8"/>
    <s v="GAGPB1983P"/>
    <n v="875000"/>
    <n v="25256"/>
    <n v="900256"/>
    <n v="90026"/>
    <m/>
    <s v="61742_x000a_06/03/2024"/>
    <s v="Throughout the year"/>
    <s v="Trading &amp; Trading Advisory Services"/>
    <x v="5"/>
    <n v="7"/>
    <n v="2.8864000000000001E-2"/>
  </r>
  <r>
    <s v="2023-24"/>
    <n v="11"/>
    <d v="2024-02-13T00:00:00"/>
    <x v="3"/>
    <x v="4"/>
    <x v="9"/>
    <s v="CBTPR2618M"/>
    <n v="680000"/>
    <n v="20859"/>
    <n v="700859"/>
    <n v="70086"/>
    <m/>
    <s v="61742_x000a_06/03/2024"/>
    <s v="Throughout the year"/>
    <s v="Trading &amp; Trading Advisory Services"/>
    <x v="6"/>
    <n v="8"/>
    <n v="3.0675000000000001E-2"/>
  </r>
  <r>
    <s v="2023-24"/>
    <n v="12"/>
    <d v="2024-03-18T00:00:00"/>
    <x v="3"/>
    <x v="5"/>
    <x v="10"/>
    <s v="BTOPM8426L"/>
    <n v="680000"/>
    <n v="20013"/>
    <n v="700013"/>
    <n v="70001"/>
    <m/>
    <s v="24916_x000a_02/04/2024"/>
    <s v="Throughout the year"/>
    <s v="Trading &amp; Trading Advisory Services"/>
    <x v="4"/>
    <n v="14"/>
    <n v="2.9430882352941175E-2"/>
  </r>
  <r>
    <s v="2023-24"/>
    <n v="13"/>
    <d v="2024-02-13T00:00:00"/>
    <x v="3"/>
    <x v="6"/>
    <x v="11"/>
    <s v="ANVPM7520K"/>
    <n v="970000"/>
    <n v="30361"/>
    <n v="1000361"/>
    <n v="100036"/>
    <m/>
    <s v="61742_x000a_06/03/2024"/>
    <s v="Throughout the year"/>
    <s v="Trading &amp; Trading Advisory Services"/>
    <x v="6"/>
    <n v="8"/>
    <n v="3.1300000000000001E-2"/>
  </r>
  <r>
    <s v="2023-24"/>
    <n v="14"/>
    <d v="2024-02-13T00:00:00"/>
    <x v="3"/>
    <x v="6"/>
    <x v="12"/>
    <s v="BRVPM1719H"/>
    <n v="970000"/>
    <n v="31061"/>
    <n v="1001061"/>
    <n v="100106"/>
    <m/>
    <s v="61742_x000a_06/03/2024"/>
    <s v="Throughout the year"/>
    <s v="Trading &amp; Trading Advisory Services"/>
    <x v="6"/>
    <n v="8"/>
    <n v="3.2021649484536084E-2"/>
  </r>
  <r>
    <s v="2023-24"/>
    <n v="15"/>
    <d v="2024-02-13T00:00:00"/>
    <x v="3"/>
    <x v="7"/>
    <x v="13"/>
    <s v="CVCPP9884J"/>
    <n v="680000"/>
    <n v="20259"/>
    <n v="700259"/>
    <n v="70026"/>
    <m/>
    <s v="61742_x000a_06/03/2024"/>
    <s v="Throughout the year"/>
    <s v="Trading &amp; Trading Advisory Services"/>
    <x v="6"/>
    <n v="8"/>
    <n v="2.9792647058823528E-2"/>
  </r>
  <r>
    <s v="2023-24"/>
    <n v="16"/>
    <d v="2023-09-12T00:00:00"/>
    <x v="3"/>
    <x v="8"/>
    <x v="14"/>
    <s v="CVCPP2492J"/>
    <n v="680000"/>
    <n v="20259"/>
    <n v="700259"/>
    <n v="70026"/>
    <m/>
    <s v="19099_x000a_06/10/2023"/>
    <s v="Throughout the year"/>
    <s v="Trading &amp; Trading Advisory Services"/>
    <x v="2"/>
    <n v="6"/>
    <n v="2.9792647058823528E-2"/>
  </r>
  <r>
    <s v="2023-24"/>
    <n v="17"/>
    <d v="2023-09-12T00:00:00"/>
    <x v="3"/>
    <x v="7"/>
    <x v="15"/>
    <s v="CBCPP0069D"/>
    <n v="485000"/>
    <n v="16236"/>
    <n v="501236"/>
    <n v="50124"/>
    <m/>
    <s v="19099_x000a_06/10/2023"/>
    <s v="Throughout the year"/>
    <s v="Trading &amp; Trading Advisory Services"/>
    <x v="2"/>
    <n v="6"/>
    <n v="3.3476288659793817E-2"/>
  </r>
  <r>
    <s v="2023-24"/>
    <n v="18"/>
    <d v="2024-01-24T00:00:00"/>
    <x v="3"/>
    <x v="7"/>
    <x v="15"/>
    <s v="CBCPP0069D"/>
    <n v="195000"/>
    <n v="5123"/>
    <n v="200123"/>
    <n v="20012"/>
    <m/>
    <s v="64805_x000a_06/02/2024"/>
    <s v="Throughout the year"/>
    <s v="Trading &amp; Trading Advisory Services"/>
    <x v="7"/>
    <n v="5"/>
    <n v="2.6271794871794873E-2"/>
  </r>
  <r>
    <s v="2023-24"/>
    <n v="19"/>
    <d v="2024-02-13T00:00:00"/>
    <x v="3"/>
    <x v="4"/>
    <x v="16"/>
    <s v="BYMPR1179L"/>
    <n v="680000"/>
    <n v="21253"/>
    <n v="701253"/>
    <n v="70125"/>
    <m/>
    <s v="61742_x000a_06/03/2024"/>
    <s v="Throughout the year"/>
    <s v="Trading &amp; Trading Advisory Services"/>
    <x v="6"/>
    <n v="8"/>
    <n v="3.1254411764705885E-2"/>
  </r>
  <r>
    <s v="2023-24"/>
    <n v="20"/>
    <d v="2024-03-18T00:00:00"/>
    <x v="3"/>
    <x v="9"/>
    <x v="17"/>
    <s v="CZHPM0850L"/>
    <n v="680000"/>
    <n v="20161"/>
    <n v="700161"/>
    <n v="70016"/>
    <m/>
    <s v="24916_x000a_02/04/2024"/>
    <s v="Throughout the year"/>
    <s v="Trading &amp; Trading Advisory Services"/>
    <x v="4"/>
    <n v="14"/>
    <n v="2.9648529411764706E-2"/>
  </r>
  <r>
    <s v="2023-24"/>
    <n v="21"/>
    <d v="2024-02-13T00:00:00"/>
    <x v="3"/>
    <x v="10"/>
    <x v="18"/>
    <s v="BOWPP3394D"/>
    <n v="680000"/>
    <n v="20123"/>
    <n v="700123"/>
    <n v="70012"/>
    <m/>
    <s v="61742_x000a_06/03/2024"/>
    <s v="Throughout the year"/>
    <s v="Trading &amp; Trading Advisory Services"/>
    <x v="6"/>
    <n v="8"/>
    <n v="2.9592647058823529E-2"/>
  </r>
  <r>
    <s v="2023-24"/>
    <n v="22"/>
    <d v="2024-02-13T00:00:00"/>
    <x v="3"/>
    <x v="11"/>
    <x v="19"/>
    <s v="CUUPM8846C"/>
    <n v="775000"/>
    <n v="25159"/>
    <n v="800159"/>
    <n v="80016"/>
    <m/>
    <s v="61742_x000a_06/03/2024"/>
    <s v="Throughout the year"/>
    <s v="Trading &amp; Trading Advisory Services"/>
    <x v="6"/>
    <n v="8"/>
    <n v="3.2463225806451612E-2"/>
  </r>
  <r>
    <s v="2023-24"/>
    <n v="23"/>
    <d v="2024-02-13T00:00:00"/>
    <x v="3"/>
    <x v="11"/>
    <x v="20"/>
    <s v="ATPPC1088C"/>
    <n v="680000"/>
    <n v="20149"/>
    <n v="700149"/>
    <n v="70015"/>
    <m/>
    <s v="61742_x000a_06/03/2024"/>
    <s v="Throughout the year"/>
    <s v="Trading &amp; Trading Advisory Services"/>
    <x v="6"/>
    <n v="8"/>
    <n v="2.9630882352941177E-2"/>
  </r>
  <r>
    <s v="2023-24"/>
    <n v="24"/>
    <d v="2024-03-18T00:00:00"/>
    <x v="3"/>
    <x v="5"/>
    <x v="21"/>
    <s v="BFSPY8089R"/>
    <n v="680000"/>
    <n v="21163"/>
    <n v="701163"/>
    <n v="70116"/>
    <m/>
    <s v="24916_x000a_02/04/2024"/>
    <s v="Throughout the year"/>
    <s v="Trading &amp; Trading Advisory Services"/>
    <x v="4"/>
    <n v="14"/>
    <n v="3.1122058823529412E-2"/>
  </r>
  <r>
    <s v="2023-24"/>
    <n v="25"/>
    <d v="2024-01-16T00:00:00"/>
    <x v="3"/>
    <x v="8"/>
    <x v="22"/>
    <s v="ESIPP0416F"/>
    <n v="485000"/>
    <n v="15651"/>
    <n v="500651"/>
    <n v="50065"/>
    <m/>
    <s v="64805_x000a_06/02/2024"/>
    <s v="Throughout the year"/>
    <s v="Trading &amp; Trading Advisory Services"/>
    <x v="8"/>
    <n v="15"/>
    <n v="3.2270103092783504E-2"/>
  </r>
  <r>
    <s v="2023-24"/>
    <n v="26"/>
    <d v="2024-02-13T00:00:00"/>
    <x v="4"/>
    <x v="12"/>
    <x v="23"/>
    <s v="CTJPP8315F"/>
    <n v="970000"/>
    <n v="30161"/>
    <n v="1000161"/>
    <n v="100016"/>
    <m/>
    <s v="61742_x000a_06/03/2024"/>
    <s v="Throughout the year"/>
    <s v="Trading &amp; Trading Advisory Services"/>
    <x v="6"/>
    <n v="8"/>
    <n v="3.109381443298969E-2"/>
  </r>
  <r>
    <s v="2023-24"/>
    <n v="27"/>
    <d v="2024-02-13T00:00:00"/>
    <x v="4"/>
    <x v="13"/>
    <x v="24"/>
    <s v="CYYPM6182P"/>
    <n v="775000"/>
    <n v="25123"/>
    <n v="800123"/>
    <n v="80012"/>
    <m/>
    <s v="61742_x000a_06/03/2024"/>
    <s v="Throughout the year"/>
    <s v="Trading &amp; Trading Advisory Services"/>
    <x v="6"/>
    <n v="8"/>
    <n v="3.2416774193548388E-2"/>
  </r>
  <r>
    <s v="2023-24"/>
    <n v="28"/>
    <d v="2023-10-12T00:00:00"/>
    <x v="4"/>
    <x v="13"/>
    <x v="25"/>
    <s v="LYKPS0935D"/>
    <n v="390000"/>
    <n v="10861"/>
    <n v="400861"/>
    <n v="40086"/>
    <m/>
    <s v="43064_x000a_06/11/2023"/>
    <s v="Throughout the year"/>
    <s v="Trading &amp; Trading Advisory Services"/>
    <x v="3"/>
    <n v="10"/>
    <n v="2.784871794871795E-2"/>
  </r>
  <r>
    <s v="2023-24"/>
    <n v="29"/>
    <d v="2024-01-16T00:00:00"/>
    <x v="4"/>
    <x v="13"/>
    <x v="25"/>
    <s v="LYKPS0935D"/>
    <n v="390000"/>
    <n v="10361"/>
    <n v="400361"/>
    <n v="40036"/>
    <m/>
    <s v="64805_x000a_06/02/2024"/>
    <s v="Throughout the year"/>
    <s v="Trading &amp; Trading Advisory Services"/>
    <x v="8"/>
    <n v="15"/>
    <n v="2.6566666666666666E-2"/>
  </r>
  <r>
    <s v="2023-24"/>
    <n v="30"/>
    <d v="2024-03-18T00:00:00"/>
    <x v="4"/>
    <x v="12"/>
    <x v="26"/>
    <s v="HWVPP5963B"/>
    <n v="1065000"/>
    <n v="35352"/>
    <n v="1100352"/>
    <n v="110035"/>
    <m/>
    <s v="24916_x000a_02/04/2024"/>
    <s v="Throughout the year"/>
    <s v="Trading &amp; Trading Advisory Services"/>
    <x v="4"/>
    <n v="14"/>
    <n v="3.3194366197183099E-2"/>
  </r>
  <r>
    <s v="2023-24"/>
    <n v="31"/>
    <d v="2024-03-18T00:00:00"/>
    <x v="4"/>
    <x v="14"/>
    <x v="27"/>
    <s v="GRPPP7353K"/>
    <n v="1065000"/>
    <n v="33564"/>
    <n v="1098564"/>
    <n v="109856"/>
    <m/>
    <s v="24916_x000a_02/04/2024"/>
    <s v="Throughout the year"/>
    <s v="Trading &amp; Trading Advisory Services"/>
    <x v="4"/>
    <n v="14"/>
    <n v="3.1515492957746478E-2"/>
  </r>
  <r>
    <s v="2023-24"/>
    <n v="32"/>
    <d v="2024-03-18T00:00:00"/>
    <x v="4"/>
    <x v="14"/>
    <x v="28"/>
    <s v="HOYPP7872G"/>
    <n v="870000"/>
    <n v="29456"/>
    <n v="899456"/>
    <n v="89946"/>
    <m/>
    <s v="24916_x000a_02/04/2024"/>
    <s v="Throughout the year"/>
    <s v="Trading &amp; Trading Advisory Services"/>
    <x v="4"/>
    <n v="14"/>
    <n v="3.3857471264367819E-2"/>
  </r>
  <r>
    <s v="2023-24"/>
    <n v="33"/>
    <d v="2023-08-10T00:00:00"/>
    <x v="4"/>
    <x v="12"/>
    <x v="29"/>
    <s v="DXVPP1114F"/>
    <n v="680000"/>
    <n v="20125"/>
    <n v="700125"/>
    <n v="70013"/>
    <m/>
    <s v="01094_x000a_31/08/2023"/>
    <s v="Throughout the year"/>
    <s v="Trading &amp; Trading Advisory Services"/>
    <x v="9"/>
    <n v="12"/>
    <n v="2.9595588235294117E-2"/>
  </r>
  <r>
    <s v="2023-24"/>
    <n v="34"/>
    <d v="2023-10-12T00:00:00"/>
    <x v="4"/>
    <x v="12"/>
    <x v="29"/>
    <s v="DXVPP1114F"/>
    <n v="485000"/>
    <n v="15123"/>
    <n v="500123"/>
    <n v="50012"/>
    <m/>
    <s v="43064_x000a_06/11/2023"/>
    <s v="Throughout the year"/>
    <s v="Trading &amp; Trading Advisory Services"/>
    <x v="3"/>
    <n v="10"/>
    <n v="3.1181443298969071E-2"/>
  </r>
  <r>
    <s v="2023-24"/>
    <n v="35"/>
    <d v="2024-03-18T00:00:00"/>
    <x v="4"/>
    <x v="15"/>
    <x v="30"/>
    <s v="KBEPK2325D"/>
    <n v="830000"/>
    <n v="23243"/>
    <n v="853243"/>
    <n v="85324"/>
    <m/>
    <s v="24916_x000a_02/04/2024"/>
    <s v="Throughout the year"/>
    <s v="Trading &amp; Trading Advisory Services"/>
    <x v="4"/>
    <n v="14"/>
    <n v="2.8003614457831325E-2"/>
  </r>
  <r>
    <s v="2023-24"/>
    <n v="36"/>
    <d v="2024-02-13T00:00:00"/>
    <x v="4"/>
    <x v="15"/>
    <x v="31"/>
    <s v="CCRPR3624L"/>
    <n v="680000"/>
    <n v="20181"/>
    <n v="700181"/>
    <n v="70018"/>
    <m/>
    <s v="61742_x000a_06/03/2024"/>
    <s v="Throughout the year"/>
    <s v="Trading &amp; Trading Advisory Services"/>
    <x v="6"/>
    <n v="8"/>
    <n v="2.9677941176470587E-2"/>
  </r>
  <r>
    <s v="2023-24"/>
    <n v="37"/>
    <d v="2024-03-18T00:00:00"/>
    <x v="4"/>
    <x v="14"/>
    <x v="32"/>
    <s v="FXFPP5006N"/>
    <n v="1020000"/>
    <n v="32343"/>
    <n v="1052343"/>
    <n v="105234"/>
    <m/>
    <s v="24916_x000a_02/04/2024"/>
    <s v="Throughout the year"/>
    <s v="Trading &amp; Trading Advisory Services"/>
    <x v="4"/>
    <n v="14"/>
    <n v="3.1708823529411762E-2"/>
  </r>
  <r>
    <s v="2023-24"/>
    <n v="38"/>
    <d v="2024-02-13T00:00:00"/>
    <x v="4"/>
    <x v="12"/>
    <x v="33"/>
    <s v="CCRPR3255B"/>
    <n v="680000"/>
    <n v="20781"/>
    <n v="700781"/>
    <n v="70078"/>
    <m/>
    <s v="61742_x000a_06/03/2024"/>
    <s v="Throughout the year"/>
    <s v="Trading &amp; Trading Advisory Services"/>
    <x v="6"/>
    <n v="8"/>
    <n v="3.056029411764706E-2"/>
  </r>
  <r>
    <s v="2023-24"/>
    <n v="39"/>
    <d v="2024-02-13T00:00:00"/>
    <x v="4"/>
    <x v="12"/>
    <x v="34"/>
    <s v="DFZPP8526R"/>
    <n v="970000"/>
    <n v="30589"/>
    <n v="1000589"/>
    <n v="100059"/>
    <m/>
    <s v="61742_x000a_06/03/2024"/>
    <s v="Throughout the year"/>
    <s v="Trading &amp; Trading Advisory Services"/>
    <x v="6"/>
    <n v="8"/>
    <n v="3.1535051546391753E-2"/>
  </r>
  <r>
    <s v="2023-24"/>
    <n v="40"/>
    <d v="2024-03-18T00:00:00"/>
    <x v="5"/>
    <x v="16"/>
    <x v="35"/>
    <s v="DAUPP8897R"/>
    <n v="680000"/>
    <n v="20691"/>
    <n v="700691"/>
    <n v="70069"/>
    <m/>
    <s v="24916_x000a_02/04/2024"/>
    <s v="Throughout the year"/>
    <s v="Trading &amp; Trading Advisory Services"/>
    <x v="4"/>
    <n v="14"/>
    <n v="3.0427941176470588E-2"/>
  </r>
  <r>
    <s v="2023-24"/>
    <n v="41"/>
    <d v="2024-03-18T00:00:00"/>
    <x v="5"/>
    <x v="16"/>
    <x v="36"/>
    <s v="BUAPK0757R"/>
    <n v="820000"/>
    <n v="27259"/>
    <n v="847259"/>
    <n v="84726"/>
    <m/>
    <s v="24916_x000a_02/04/2024"/>
    <s v="Throughout the year"/>
    <s v="Trading &amp; Trading Advisory Services"/>
    <x v="4"/>
    <n v="14"/>
    <n v="3.3242682926829269E-2"/>
  </r>
  <r>
    <s v="2023-24"/>
    <n v="42"/>
    <d v="2024-03-18T00:00:00"/>
    <x v="5"/>
    <x v="16"/>
    <x v="37"/>
    <s v="CISPS8167A"/>
    <n v="825000"/>
    <n v="25017"/>
    <n v="850017"/>
    <n v="85002"/>
    <m/>
    <s v="24916_x000a_02/04/2024"/>
    <s v="Throughout the year"/>
    <s v="Trading &amp; Trading Advisory Services"/>
    <x v="4"/>
    <n v="14"/>
    <n v="3.0323636363636365E-2"/>
  </r>
  <r>
    <s v="2023-24"/>
    <n v="43"/>
    <d v="2024-03-18T00:00:00"/>
    <x v="5"/>
    <x v="17"/>
    <x v="38"/>
    <s v="CKTPC3892H"/>
    <n v="485000"/>
    <n v="15031"/>
    <n v="500031"/>
    <n v="50003"/>
    <m/>
    <s v="24916_x000a_02/04/2024"/>
    <s v="Throughout the year"/>
    <s v="Trading &amp; Trading Advisory Services"/>
    <x v="4"/>
    <n v="14"/>
    <n v="3.0991752577319589E-2"/>
  </r>
  <r>
    <s v="2023-24"/>
    <n v="44"/>
    <d v="2023-05-11T00:00:00"/>
    <x v="5"/>
    <x v="16"/>
    <x v="39"/>
    <s v="BGQPG0189P"/>
    <n v="775000"/>
    <n v="25239"/>
    <n v="800239"/>
    <n v="80024"/>
    <m/>
    <s v="25631_x000a_03/06/2023"/>
    <s v="Throughout the year"/>
    <s v="Trading &amp; Trading Advisory Services"/>
    <x v="10"/>
    <n v="6"/>
    <n v="3.2566451612903224E-2"/>
  </r>
  <r>
    <s v="2023-24"/>
    <n v="45"/>
    <d v="2024-02-13T00:00:00"/>
    <x v="5"/>
    <x v="16"/>
    <x v="39"/>
    <s v="BGQPG0189P"/>
    <n v="970000"/>
    <n v="30123"/>
    <n v="1000123"/>
    <n v="100012"/>
    <m/>
    <s v="61742_x000a_06/03/2024"/>
    <s v="Throughout the year"/>
    <s v="Trading &amp; Trading Advisory Services"/>
    <x v="6"/>
    <n v="8"/>
    <n v="3.105463917525773E-2"/>
  </r>
  <r>
    <s v="2023-24"/>
    <n v="46"/>
    <d v="2024-03-18T00:00:00"/>
    <x v="5"/>
    <x v="17"/>
    <x v="40"/>
    <s v="AXPPV0166N"/>
    <n v="825000"/>
    <n v="28019"/>
    <n v="853019"/>
    <n v="85302"/>
    <m/>
    <s v="24916_x000a_02/04/2024"/>
    <s v="Throughout the year"/>
    <s v="Trading &amp; Trading Advisory Services"/>
    <x v="4"/>
    <n v="14"/>
    <n v="3.3962424242424245E-2"/>
  </r>
  <r>
    <s v="2023-24"/>
    <n v="47"/>
    <d v="2024-03-18T00:00:00"/>
    <x v="5"/>
    <x v="17"/>
    <x v="41"/>
    <s v="DPOPP6212P"/>
    <n v="820000"/>
    <n v="26013"/>
    <n v="846013"/>
    <n v="84601"/>
    <m/>
    <s v="24916_x000a_02/04/2024"/>
    <s v="Throughout the year"/>
    <s v="Trading &amp; Trading Advisory Services"/>
    <x v="4"/>
    <n v="14"/>
    <n v="3.1723170731707315E-2"/>
  </r>
  <r>
    <s v="2023-24"/>
    <n v="48"/>
    <d v="2024-03-18T00:00:00"/>
    <x v="5"/>
    <x v="18"/>
    <x v="42"/>
    <s v="CTSPP4176P"/>
    <n v="825000"/>
    <n v="27369"/>
    <n v="852369"/>
    <n v="85237"/>
    <m/>
    <s v="24916_x000a_02/04/2024"/>
    <s v="Throughout the year"/>
    <s v="Trading &amp; Trading Advisory Services"/>
    <x v="4"/>
    <n v="14"/>
    <n v="3.3174545454545457E-2"/>
  </r>
  <r>
    <s v="2023-24"/>
    <n v="49"/>
    <d v="2024-03-18T00:00:00"/>
    <x v="5"/>
    <x v="18"/>
    <x v="43"/>
    <s v="BOTPP4835C"/>
    <n v="830000"/>
    <n v="24079"/>
    <n v="854079"/>
    <n v="85408"/>
    <m/>
    <s v="24916_x000a_02/04/2024"/>
    <s v="Throughout the year"/>
    <s v="Trading &amp; Trading Advisory Services"/>
    <x v="4"/>
    <n v="14"/>
    <n v="2.9010843373493977E-2"/>
  </r>
  <r>
    <s v="2023-24"/>
    <n v="50"/>
    <d v="2023-11-21T00:00:00"/>
    <x v="5"/>
    <x v="16"/>
    <x v="44"/>
    <s v="DGFPS9357Q"/>
    <n v="970000"/>
    <n v="30236"/>
    <n v="1000236"/>
    <n v="100024"/>
    <m/>
    <s v="42634_x000a_06/12/2023"/>
    <s v="Throughout the year"/>
    <s v="Trading &amp; Trading Advisory Services"/>
    <x v="11"/>
    <n v="6"/>
    <n v="3.1171134020618555E-2"/>
  </r>
  <r>
    <s v="2023-24"/>
    <n v="51"/>
    <d v="2024-03-18T00:00:00"/>
    <x v="5"/>
    <x v="16"/>
    <x v="45"/>
    <s v="FRLPP2436N"/>
    <n v="825000"/>
    <n v="24126"/>
    <n v="849126"/>
    <n v="84913"/>
    <m/>
    <s v="24916_x000a_02/04/2024"/>
    <s v="Throughout the year"/>
    <s v="Trading &amp; Trading Advisory Services"/>
    <x v="4"/>
    <n v="14"/>
    <n v="2.9243636363636364E-2"/>
  </r>
  <r>
    <s v="2023-24"/>
    <n v="52"/>
    <d v="2024-03-18T00:00:00"/>
    <x v="5"/>
    <x v="16"/>
    <x v="46"/>
    <s v="FEAPM8426R"/>
    <n v="875000"/>
    <n v="25361"/>
    <n v="900361"/>
    <n v="90036"/>
    <m/>
    <s v="24916_x000a_02/04/2024"/>
    <s v="Throughout the year"/>
    <s v="Trading &amp; Trading Advisory Services"/>
    <x v="4"/>
    <n v="14"/>
    <n v="2.8983999999999999E-2"/>
  </r>
  <r>
    <s v="2023-24"/>
    <n v="53"/>
    <d v="2023-08-21T00:00:00"/>
    <x v="6"/>
    <x v="19"/>
    <x v="47"/>
    <s v="CICPD8911M"/>
    <n v="290000"/>
    <n v="10123"/>
    <n v="300123"/>
    <n v="30012"/>
    <m/>
    <s v="01094_x000a_31/08/2023"/>
    <s v="Throughout the year"/>
    <s v="Trading &amp; Trading Advisory Services"/>
    <x v="12"/>
    <n v="11"/>
    <n v="3.4906896551724138E-2"/>
  </r>
  <r>
    <s v="2023-24"/>
    <n v="54"/>
    <d v="2023-11-29T00:00:00"/>
    <x v="6"/>
    <x v="19"/>
    <x v="47"/>
    <s v="CICPD8911M"/>
    <n v="195000"/>
    <n v="5596"/>
    <n v="200596"/>
    <n v="20060"/>
    <m/>
    <s v="42634_x000a_06/12/2023"/>
    <s v="Throughout the year"/>
    <s v="Trading &amp; Trading Advisory Services"/>
    <x v="13"/>
    <n v="13"/>
    <n v="2.8697435897435897E-2"/>
  </r>
  <r>
    <s v="2023-24"/>
    <n v="55"/>
    <d v="2024-03-18T00:00:00"/>
    <x v="6"/>
    <x v="19"/>
    <x v="47"/>
    <s v="CICPD8911M"/>
    <n v="390000"/>
    <n v="10136"/>
    <n v="400136"/>
    <n v="40014"/>
    <m/>
    <s v="24916_x000a_02/04/2024"/>
    <s v="Throughout the year"/>
    <s v="Trading &amp; Trading Advisory Services"/>
    <x v="4"/>
    <n v="14"/>
    <n v="2.598974358974359E-2"/>
  </r>
  <r>
    <s v="2023-24"/>
    <n v="56"/>
    <d v="2023-08-21T00:00:00"/>
    <x v="6"/>
    <x v="20"/>
    <x v="48"/>
    <s v="AATPD0607P"/>
    <n v="290000"/>
    <n v="11253"/>
    <n v="301253"/>
    <n v="30125"/>
    <m/>
    <s v="01094_x000a_31/08/2023"/>
    <s v="Throughout the year"/>
    <s v="Trading &amp; Trading Advisory Services"/>
    <x v="12"/>
    <n v="11"/>
    <n v="3.8803448275862067E-2"/>
  </r>
  <r>
    <s v="2023-24"/>
    <n v="57"/>
    <d v="2023-11-29T00:00:00"/>
    <x v="6"/>
    <x v="20"/>
    <x v="48"/>
    <s v="AATPD0607P"/>
    <n v="290000"/>
    <n v="10893"/>
    <n v="300893"/>
    <n v="30089"/>
    <m/>
    <s v="42634_x000a_06/12/2023"/>
    <s v="Throughout the year"/>
    <s v="Trading &amp; Trading Advisory Services"/>
    <x v="13"/>
    <n v="13"/>
    <n v="3.756206896551724E-2"/>
  </r>
  <r>
    <s v="2023-24"/>
    <n v="58"/>
    <d v="2024-01-24T00:00:00"/>
    <x v="6"/>
    <x v="20"/>
    <x v="49"/>
    <s v="CVBPS5919L"/>
    <n v="970000"/>
    <n v="30259"/>
    <n v="1000259"/>
    <n v="100026"/>
    <m/>
    <s v="64805_x000a_06/02/2024"/>
    <s v="Throughout the year"/>
    <s v="Trading &amp; Trading Advisory Services"/>
    <x v="7"/>
    <n v="5"/>
    <n v="3.1194845360824744E-2"/>
  </r>
  <r>
    <s v="2023-24"/>
    <n v="59"/>
    <d v="2023-08-21T00:00:00"/>
    <x v="6"/>
    <x v="19"/>
    <x v="50"/>
    <s v="APGPD9139Q"/>
    <n v="390000"/>
    <n v="10235"/>
    <n v="400235"/>
    <n v="40024"/>
    <m/>
    <s v="01094_x000a_31/08/2023"/>
    <s v="Throughout the year"/>
    <s v="Trading &amp; Trading Advisory Services"/>
    <x v="12"/>
    <n v="11"/>
    <n v="2.6243589743589743E-2"/>
  </r>
  <r>
    <s v="2023-24"/>
    <n v="60"/>
    <d v="2023-11-29T00:00:00"/>
    <x v="6"/>
    <x v="19"/>
    <x v="50"/>
    <s v="APGPD9139Q"/>
    <n v="195000"/>
    <n v="5123"/>
    <n v="200123"/>
    <n v="20012"/>
    <m/>
    <s v="42634_x000a_06/12/2023"/>
    <s v="Throughout the year"/>
    <s v="Trading &amp; Trading Advisory Services"/>
    <x v="13"/>
    <n v="13"/>
    <n v="2.6271794871794873E-2"/>
  </r>
  <r>
    <s v="2023-24"/>
    <n v="61"/>
    <d v="2023-09-12T00:00:00"/>
    <x v="7"/>
    <x v="21"/>
    <x v="51"/>
    <s v="AWVPM8396E"/>
    <n v="195000"/>
    <n v="5123"/>
    <n v="200123"/>
    <n v="20012"/>
    <m/>
    <s v="19099_x000a_06/10/2023"/>
    <s v="Throughout the year"/>
    <s v="Trading &amp; Trading Advisory Services"/>
    <x v="2"/>
    <n v="6"/>
    <n v="2.6271794871794873E-2"/>
  </r>
  <r>
    <s v="2023-24"/>
    <n v="62"/>
    <d v="2023-10-17T00:00:00"/>
    <x v="7"/>
    <x v="21"/>
    <x v="51"/>
    <s v="AWVPM8396E"/>
    <n v="195000"/>
    <n v="5013"/>
    <n v="200013"/>
    <n v="20001"/>
    <m/>
    <s v="43064_x000a_06/11/2023"/>
    <s v="Throughout the year"/>
    <s v="Trading &amp; Trading Advisory Services"/>
    <x v="14"/>
    <n v="5"/>
    <n v="2.5707692307692306E-2"/>
  </r>
  <r>
    <s v="2023-24"/>
    <n v="63"/>
    <d v="2023-12-13T00:00:00"/>
    <x v="7"/>
    <x v="21"/>
    <x v="51"/>
    <s v="AWVPM8396E"/>
    <n v="290000"/>
    <n v="10231"/>
    <n v="300231"/>
    <n v="30023"/>
    <m/>
    <s v="24626_x000a_02/01/2024"/>
    <s v="Throughout the year"/>
    <s v="Trading &amp; Trading Advisory Services"/>
    <x v="15"/>
    <n v="12"/>
    <n v="3.5279310344827584E-2"/>
  </r>
  <r>
    <s v="2023-24"/>
    <n v="64"/>
    <d v="2024-02-24T00:00:00"/>
    <x v="7"/>
    <x v="21"/>
    <x v="51"/>
    <s v="AWVPM8396E"/>
    <n v="290000"/>
    <n v="10256"/>
    <n v="300256"/>
    <n v="30026"/>
    <m/>
    <s v="61742_x000a_06/03/2024"/>
    <s v="Throughout the year"/>
    <s v="Trading &amp; Trading Advisory Services"/>
    <x v="5"/>
    <n v="7"/>
    <n v="3.5365517241379311E-2"/>
  </r>
  <r>
    <s v="2023-24"/>
    <n v="65"/>
    <d v="2024-02-22T00:00:00"/>
    <x v="7"/>
    <x v="21"/>
    <x v="52"/>
    <s v="AMMPV1249C"/>
    <n v="875000"/>
    <n v="25123"/>
    <n v="900123"/>
    <n v="90012"/>
    <m/>
    <s v="61742_x000a_06/03/2024"/>
    <s v="Throughout the year"/>
    <s v="Trading &amp; Trading Advisory Services"/>
    <x v="16"/>
    <n v="14"/>
    <n v="2.8712000000000001E-2"/>
  </r>
  <r>
    <s v="2023-24"/>
    <n v="66"/>
    <d v="2024-02-13T00:00:00"/>
    <x v="7"/>
    <x v="21"/>
    <x v="53"/>
    <s v="CUIPM0916M"/>
    <n v="875000"/>
    <n v="25236"/>
    <n v="900236"/>
    <n v="90024"/>
    <m/>
    <s v="61742_x000a_06/03/2024"/>
    <s v="Throughout the year"/>
    <s v="Trading &amp; Trading Advisory Services"/>
    <x v="6"/>
    <n v="8"/>
    <n v="2.8841142857142857E-2"/>
  </r>
  <r>
    <s v="2023-24"/>
    <n v="67"/>
    <d v="2023-09-12T00:00:00"/>
    <x v="8"/>
    <x v="22"/>
    <x v="54"/>
    <s v="ALPPP7334J"/>
    <n v="680000"/>
    <n v="20777"/>
    <n v="700777"/>
    <n v="70078"/>
    <m/>
    <s v="19099_x000a_06/10/2023"/>
    <s v="Throughout the year"/>
    <s v="Trading &amp; Trading Advisory Services"/>
    <x v="2"/>
    <n v="6"/>
    <n v="3.0554411764705882E-2"/>
  </r>
  <r>
    <s v="2023-24"/>
    <n v="69"/>
    <d v="2024-03-18T00:00:00"/>
    <x v="9"/>
    <x v="23"/>
    <x v="55"/>
    <s v="DJEPM9645D"/>
    <n v="775000"/>
    <n v="25297"/>
    <n v="800297"/>
    <n v="80030"/>
    <m/>
    <s v="24916_x000a_02/04/2024"/>
    <s v="Throughout the year"/>
    <s v="Trading &amp; Trading Advisory Services"/>
    <x v="4"/>
    <n v="14"/>
    <n v="3.2641290322580646E-2"/>
  </r>
  <r>
    <s v="2023-24"/>
    <n v="68"/>
    <d v="2024-03-18T00:00:00"/>
    <x v="9"/>
    <x v="23"/>
    <x v="56"/>
    <s v="BCHPM4625F"/>
    <n v="1165000"/>
    <n v="36269"/>
    <n v="1201269"/>
    <n v="120127"/>
    <m/>
    <s v="24916_x000a_02/04/2024"/>
    <s v="Throughout the year"/>
    <s v="Trading &amp; Trading Advisory Services"/>
    <x v="4"/>
    <n v="14"/>
    <n v="3.1132188841201718E-2"/>
  </r>
  <r>
    <s v="2023-24"/>
    <n v="70"/>
    <d v="2024-03-18T00:00:00"/>
    <x v="9"/>
    <x v="23"/>
    <x v="57"/>
    <s v="GWRPM3202H"/>
    <n v="775000"/>
    <n v="25361"/>
    <n v="800361"/>
    <n v="80036"/>
    <m/>
    <s v="24916_x000a_02/04/2024"/>
    <s v="Throughout the year"/>
    <s v="Trading &amp; Trading Advisory Services"/>
    <x v="4"/>
    <n v="14"/>
    <n v="3.2723870967741937E-2"/>
  </r>
  <r>
    <s v="2023-24"/>
    <n v="71"/>
    <d v="2023-08-10T00:00:00"/>
    <x v="9"/>
    <x v="24"/>
    <x v="58"/>
    <s v="EDSPP8018Q"/>
    <n v="680000"/>
    <n v="20236"/>
    <n v="700236"/>
    <n v="70024"/>
    <m/>
    <s v="01094_x000a_31/08/2023"/>
    <s v="Throughout the year"/>
    <s v="Trading &amp; Trading Advisory Services"/>
    <x v="9"/>
    <n v="12"/>
    <n v="2.9758823529411765E-2"/>
  </r>
  <r>
    <s v="2023-24"/>
    <n v="72"/>
    <d v="2023-09-16T00:00:00"/>
    <x v="9"/>
    <x v="24"/>
    <x v="58"/>
    <s v="EDSPP8018Q"/>
    <n v="505000"/>
    <n v="15616"/>
    <n v="520616"/>
    <n v="52062"/>
    <m/>
    <s v="19099_x000a_06/10/2023"/>
    <s v="Throughout the year"/>
    <s v="Trading &amp; Trading Advisory Services"/>
    <x v="2"/>
    <n v="10"/>
    <n v="3.0922772277227721E-2"/>
  </r>
  <r>
    <s v="2023-24"/>
    <n v="73"/>
    <d v="2024-03-18T00:00:00"/>
    <x v="9"/>
    <x v="23"/>
    <x v="59"/>
    <s v="DGQPM4392J"/>
    <n v="1165000"/>
    <n v="35369"/>
    <n v="1200369"/>
    <n v="120037"/>
    <m/>
    <s v="24916_x000a_02/04/2024"/>
    <s v="Throughout the year"/>
    <s v="Trading &amp; Trading Advisory Services"/>
    <x v="4"/>
    <n v="14"/>
    <n v="3.0359656652360515E-2"/>
  </r>
  <r>
    <s v="2023-24"/>
    <n v="74"/>
    <d v="2024-02-13T00:00:00"/>
    <x v="10"/>
    <x v="25"/>
    <x v="60"/>
    <s v="FEXPK6451P"/>
    <n v="485000"/>
    <n v="15123"/>
    <n v="500123"/>
    <n v="50012"/>
    <m/>
    <s v="61742_x000a_06/03/2024"/>
    <s v="Throughout the year"/>
    <s v="Trading &amp; Trading Advisory Services"/>
    <x v="6"/>
    <n v="8"/>
    <n v="3.1181443298969071E-2"/>
  </r>
  <r>
    <s v="2023-24"/>
    <n v="75"/>
    <d v="2023-09-12T00:00:00"/>
    <x v="10"/>
    <x v="26"/>
    <x v="61"/>
    <s v="CTYPM2995P"/>
    <n v="585000"/>
    <n v="15899"/>
    <n v="600899"/>
    <n v="60090"/>
    <m/>
    <s v="19099_x000a_06/10/2023"/>
    <s v="Throughout the year"/>
    <s v="Trading &amp; Trading Advisory Services"/>
    <x v="2"/>
    <n v="6"/>
    <n v="2.7177777777777776E-2"/>
  </r>
  <r>
    <s v="2023-24"/>
    <n v="76"/>
    <d v="2023-05-11T00:00:00"/>
    <x v="10"/>
    <x v="27"/>
    <x v="62"/>
    <s v="COEPM3863F"/>
    <n v="280000"/>
    <n v="8567"/>
    <n v="288567"/>
    <n v="28857"/>
    <m/>
    <s v="25631_x000a_03/06/2023"/>
    <s v="Throughout the year"/>
    <s v="Trading &amp; Trading Advisory Services"/>
    <x v="10"/>
    <n v="6"/>
    <n v="3.0596428571428573E-2"/>
  </r>
  <r>
    <s v="2023-24"/>
    <n v="77"/>
    <d v="2023-10-17T00:00:00"/>
    <x v="10"/>
    <x v="27"/>
    <x v="62"/>
    <s v="COEPM3863F"/>
    <n v="285000"/>
    <n v="7403"/>
    <n v="292403"/>
    <n v="29240"/>
    <m/>
    <s v="43064_x000a_06/11/2023"/>
    <s v="Throughout the year"/>
    <s v="Trading &amp; Trading Advisory Services"/>
    <x v="14"/>
    <n v="5"/>
    <n v="2.5975438596491228E-2"/>
  </r>
  <r>
    <s v="2023-24"/>
    <n v="78"/>
    <d v="2023-12-16T00:00:00"/>
    <x v="10"/>
    <x v="27"/>
    <x v="62"/>
    <s v="COEPM3863F"/>
    <n v="60000"/>
    <n v="4123"/>
    <n v="64123"/>
    <n v="6412"/>
    <m/>
    <s v="24626_x000a_02/01/2024"/>
    <s v="Throughout the year"/>
    <s v="Trading &amp; Trading Advisory Services"/>
    <x v="17"/>
    <n v="11"/>
    <n v="6.8716666666666662E-2"/>
  </r>
  <r>
    <s v="2023-24"/>
    <n v="79"/>
    <d v="2024-03-18T00:00:00"/>
    <x v="10"/>
    <x v="28"/>
    <x v="63"/>
    <s v="IKHPS8748N"/>
    <n v="775000"/>
    <n v="25123"/>
    <n v="800123"/>
    <n v="80012"/>
    <m/>
    <s v="24916_x000a_02/04/2024"/>
    <s v="Throughout the year"/>
    <s v="Trading &amp; Trading Advisory Services"/>
    <x v="4"/>
    <n v="14"/>
    <n v="3.2416774193548388E-2"/>
  </r>
  <r>
    <s v="2023-24"/>
    <n v="80"/>
    <d v="2023-10-17T00:00:00"/>
    <x v="10"/>
    <x v="29"/>
    <x v="64"/>
    <s v="CNPPK4912B"/>
    <n v="405000"/>
    <n v="14801"/>
    <n v="419801"/>
    <n v="41980"/>
    <m/>
    <s v="43064_x000a_06/11/2023"/>
    <s v="Throughout the year"/>
    <s v="Trading &amp; Trading Advisory Services"/>
    <x v="14"/>
    <n v="5"/>
    <n v="3.6545679012345678E-2"/>
  </r>
  <r>
    <s v="2023-24"/>
    <n v="81"/>
    <d v="2024-02-13T00:00:00"/>
    <x v="10"/>
    <x v="29"/>
    <x v="64"/>
    <s v="CNPPK4912B"/>
    <n v="375000"/>
    <n v="13897"/>
    <n v="388897"/>
    <n v="38890"/>
    <m/>
    <s v="61742_x000a_06/03/2024"/>
    <s v="Throughout the year"/>
    <s v="Trading &amp; Trading Advisory Services"/>
    <x v="6"/>
    <n v="8"/>
    <n v="3.7058666666666663E-2"/>
  </r>
  <r>
    <s v="2023-24"/>
    <n v="82"/>
    <d v="2024-02-22T00:00:00"/>
    <x v="10"/>
    <x v="25"/>
    <x v="65"/>
    <s v="CQIPM3816Q"/>
    <n v="680000"/>
    <n v="20123"/>
    <n v="700123"/>
    <n v="70012"/>
    <m/>
    <s v="61742_x000a_06/03/2024"/>
    <s v="Throughout the year"/>
    <s v="Trading &amp; Trading Advisory Services"/>
    <x v="16"/>
    <n v="14"/>
    <n v="2.9592647058823529E-2"/>
  </r>
  <r>
    <s v="2023-24"/>
    <n v="83"/>
    <d v="2023-09-12T00:00:00"/>
    <x v="10"/>
    <x v="28"/>
    <x v="66"/>
    <s v="CKPPM1960A"/>
    <n v="580000"/>
    <n v="20123"/>
    <n v="600123"/>
    <n v="60012"/>
    <m/>
    <s v="19099_x000a_06/10/2023"/>
    <s v="Throughout the year"/>
    <s v="Trading &amp; Trading Advisory Services"/>
    <x v="2"/>
    <n v="6"/>
    <n v="3.46948275862069E-2"/>
  </r>
  <r>
    <s v="2023-24"/>
    <n v="84"/>
    <d v="2024-01-31T00:00:00"/>
    <x v="10"/>
    <x v="28"/>
    <x v="66"/>
    <s v="CKPPM1960A"/>
    <n v="195000"/>
    <n v="5129"/>
    <n v="200129"/>
    <n v="20013"/>
    <m/>
    <s v="64805_x000a_06/02/2024"/>
    <s v="Throughout the year"/>
    <s v="Trading &amp; Trading Advisory Services"/>
    <x v="18"/>
    <n v="15"/>
    <n v="2.6302564102564104E-2"/>
  </r>
  <r>
    <s v="2023-24"/>
    <n v="85"/>
    <d v="2023-08-21T00:00:00"/>
    <x v="10"/>
    <x v="30"/>
    <x v="67"/>
    <s v="AQNPM5173B"/>
    <n v="435000"/>
    <n v="15239"/>
    <n v="450239"/>
    <n v="45024"/>
    <m/>
    <s v="01094_x000a_31/08/2023"/>
    <s v="Throughout the year"/>
    <s v="Trading &amp; Trading Advisory Services"/>
    <x v="12"/>
    <n v="11"/>
    <n v="3.503218390804598E-2"/>
  </r>
  <r>
    <s v="2023-24"/>
    <n v="86"/>
    <d v="2023-10-23T00:00:00"/>
    <x v="10"/>
    <x v="30"/>
    <x v="67"/>
    <s v="AQNPM5173B"/>
    <n v="435000"/>
    <n v="15012"/>
    <n v="450012"/>
    <n v="45001"/>
    <m/>
    <s v="43064_x000a_06/11/2023"/>
    <s v="Throughout the year"/>
    <s v="Trading &amp; Trading Advisory Services"/>
    <x v="19"/>
    <n v="12"/>
    <n v="3.4510344827586206E-2"/>
  </r>
  <r>
    <s v="2023-24"/>
    <n v="87"/>
    <d v="2024-02-22T00:00:00"/>
    <x v="10"/>
    <x v="29"/>
    <x v="68"/>
    <s v="CDHPR7547D"/>
    <n v="580000"/>
    <n v="20123"/>
    <n v="600123"/>
    <n v="60012"/>
    <m/>
    <s v="61742_x000a_06/03/2024"/>
    <s v="Throughout the year"/>
    <s v="Trading &amp; Trading Advisory Services"/>
    <x v="16"/>
    <n v="14"/>
    <n v="3.46948275862069E-2"/>
  </r>
  <r>
    <s v="2023-24"/>
    <n v="88"/>
    <d v="2023-05-11T00:00:00"/>
    <x v="10"/>
    <x v="25"/>
    <x v="69"/>
    <s v="BMRPS3723E"/>
    <n v="275000"/>
    <n v="7535"/>
    <n v="282535"/>
    <n v="28254"/>
    <m/>
    <s v="25631_x000a_03/06/2023"/>
    <s v="Throughout the year"/>
    <s v="Trading &amp; Trading Advisory Services"/>
    <x v="10"/>
    <n v="6"/>
    <n v="2.7400000000000001E-2"/>
  </r>
  <r>
    <s v="2023-24"/>
    <n v="89"/>
    <d v="2023-07-27T00:00:00"/>
    <x v="10"/>
    <x v="25"/>
    <x v="69"/>
    <s v="BMRPS3723E"/>
    <n v="240000"/>
    <n v="8412"/>
    <n v="248412"/>
    <n v="24841"/>
    <m/>
    <s v="32381_x000a_01/08/2023"/>
    <s v="Throughout the year"/>
    <s v="Trading &amp; Trading Advisory Services"/>
    <x v="20"/>
    <n v="7"/>
    <n v="3.5049999999999998E-2"/>
  </r>
  <r>
    <s v="2023-24"/>
    <n v="90"/>
    <d v="2023-08-21T00:00:00"/>
    <x v="10"/>
    <x v="25"/>
    <x v="70"/>
    <s v="BLUPM7048C"/>
    <n v="435000"/>
    <n v="15123"/>
    <n v="450123"/>
    <n v="45012"/>
    <m/>
    <s v="01094_x000a_31/08/2023"/>
    <s v="Throughout the year"/>
    <s v="Trading &amp; Trading Advisory Services"/>
    <x v="12"/>
    <n v="11"/>
    <n v="3.4765517241379308E-2"/>
  </r>
  <r>
    <s v="2023-24"/>
    <n v="91"/>
    <d v="2023-10-23T00:00:00"/>
    <x v="10"/>
    <x v="25"/>
    <x v="70"/>
    <s v="BLUPM7048C"/>
    <n v="435000"/>
    <n v="15063"/>
    <n v="450063"/>
    <n v="45006"/>
    <m/>
    <s v="43064_x000a_06/11/2023"/>
    <s v="Throughout the year"/>
    <s v="Trading &amp; Trading Advisory Services"/>
    <x v="19"/>
    <n v="12"/>
    <n v="3.462758620689655E-2"/>
  </r>
  <r>
    <s v="2023-24"/>
    <n v="92"/>
    <d v="2023-05-11T00:00:00"/>
    <x v="10"/>
    <x v="27"/>
    <x v="71"/>
    <s v="GBCPS8333D"/>
    <n v="295000"/>
    <n v="9635"/>
    <n v="304635"/>
    <n v="30464"/>
    <m/>
    <s v="25631_x000a_03/06/2023"/>
    <s v="Throughout the year"/>
    <s v="Trading &amp; Trading Advisory Services"/>
    <x v="10"/>
    <n v="6"/>
    <n v="3.2661016949152542E-2"/>
  </r>
  <r>
    <s v="2023-24"/>
    <n v="93"/>
    <d v="2023-07-27T00:00:00"/>
    <x v="10"/>
    <x v="27"/>
    <x v="71"/>
    <s v="GBCPS8333D"/>
    <n v="260000"/>
    <n v="8625"/>
    <n v="268625"/>
    <n v="26863"/>
    <m/>
    <s v="32381_x000a_01/08/2023"/>
    <s v="Throughout the year"/>
    <s v="Trading &amp; Trading Advisory Services"/>
    <x v="20"/>
    <n v="7"/>
    <n v="3.3173076923076923E-2"/>
  </r>
  <r>
    <s v="2023-24"/>
    <n v="94"/>
    <d v="2024-03-07T00:00:00"/>
    <x v="10"/>
    <x v="27"/>
    <x v="71"/>
    <s v="GBCPS8333D"/>
    <n v="390000"/>
    <n v="10231"/>
    <n v="400231"/>
    <n v="40023"/>
    <m/>
    <s v="24916_x000a_02/04/2024"/>
    <s v="Throughout the year"/>
    <s v="Trading &amp; Trading Advisory Services"/>
    <x v="1"/>
    <n v="8"/>
    <n v="2.6233333333333334E-2"/>
  </r>
  <r>
    <s v="2023-24"/>
    <n v="95"/>
    <d v="2024-03-18T00:00:00"/>
    <x v="10"/>
    <x v="31"/>
    <x v="72"/>
    <s v="IDPPK2405D"/>
    <n v="875000"/>
    <n v="25637"/>
    <n v="900637"/>
    <n v="90064"/>
    <m/>
    <s v="24916_x000a_02/04/2024"/>
    <s v="Throughout the year"/>
    <s v="Trading &amp; Trading Advisory Services"/>
    <x v="4"/>
    <n v="14"/>
    <n v="2.929942857142857E-2"/>
  </r>
  <r>
    <s v="2023-24"/>
    <n v="96"/>
    <d v="2024-03-18T00:00:00"/>
    <x v="10"/>
    <x v="31"/>
    <x v="73"/>
    <s v="AWHPM0177F"/>
    <n v="875000"/>
    <n v="25891"/>
    <n v="900891"/>
    <n v="90089"/>
    <m/>
    <s v="24916_x000a_02/04/2024"/>
    <s v="Throughout the year"/>
    <s v="Trading &amp; Trading Advisory Services"/>
    <x v="4"/>
    <n v="14"/>
    <n v="2.9589714285714285E-2"/>
  </r>
  <r>
    <s v="2023-24"/>
    <n v="97"/>
    <d v="2024-01-31T00:00:00"/>
    <x v="10"/>
    <x v="25"/>
    <x v="74"/>
    <s v="CWSPP0373B"/>
    <n v="775000"/>
    <n v="25121"/>
    <n v="800121"/>
    <n v="80012"/>
    <m/>
    <s v="64805_x000a_06/02/2024"/>
    <s v="Throughout the year"/>
    <s v="Trading &amp; Trading Advisory Services"/>
    <x v="18"/>
    <n v="15"/>
    <n v="3.2414193548387094E-2"/>
  </r>
  <r>
    <s v="2023-24"/>
    <n v="98"/>
    <d v="2023-05-27T00:00:00"/>
    <x v="11"/>
    <x v="32"/>
    <x v="75"/>
    <s v="FJUPM2617D"/>
    <n v="290000"/>
    <n v="11259"/>
    <n v="301259"/>
    <n v="30126"/>
    <m/>
    <s v="25631_x000a_03/06/2023"/>
    <s v="Throughout the year"/>
    <s v="Trading &amp; Trading Advisory Services"/>
    <x v="21"/>
    <n v="14"/>
    <n v="3.882413793103448E-2"/>
  </r>
  <r>
    <s v="2023-24"/>
    <n v="99"/>
    <d v="2024-02-22T00:00:00"/>
    <x v="11"/>
    <x v="32"/>
    <x v="75"/>
    <s v="FJUPM2617D"/>
    <n v="875000"/>
    <n v="26523"/>
    <n v="901523"/>
    <n v="90152"/>
    <m/>
    <s v="61742_x000a_06/03/2024"/>
    <s v="Throughout the year"/>
    <s v="Trading &amp; Trading Advisory Services"/>
    <x v="16"/>
    <n v="14"/>
    <n v="3.0311999999999999E-2"/>
  </r>
  <r>
    <s v="2023-24"/>
    <n v="100"/>
    <d v="2024-03-18T00:00:00"/>
    <x v="11"/>
    <x v="33"/>
    <x v="76"/>
    <s v="CCFPC3592Q"/>
    <n v="875000"/>
    <n v="25851"/>
    <n v="900851"/>
    <n v="90085"/>
    <m/>
    <s v="24916_x000a_02/04/2024"/>
    <s v="Throughout the year"/>
    <s v="Trading &amp; Trading Advisory Services"/>
    <x v="4"/>
    <n v="14"/>
    <n v="2.9544000000000001E-2"/>
  </r>
  <r>
    <s v="2023-24"/>
    <n v="101"/>
    <d v="2024-02-22T00:00:00"/>
    <x v="11"/>
    <x v="32"/>
    <x v="77"/>
    <s v="ECCPP9153F"/>
    <n v="1165000"/>
    <n v="35123"/>
    <n v="1200123"/>
    <n v="120012"/>
    <m/>
    <s v="61742_x000a_06/03/2024"/>
    <s v="Throughout the year"/>
    <s v="Trading &amp; Trading Advisory Services"/>
    <x v="16"/>
    <n v="14"/>
    <n v="3.0148497854077253E-2"/>
  </r>
  <r>
    <s v="2023-24"/>
    <n v="102"/>
    <d v="2024-03-18T00:00:00"/>
    <x v="11"/>
    <x v="32"/>
    <x v="78"/>
    <s v="FKKPK1009Q"/>
    <n v="775000"/>
    <n v="25126"/>
    <n v="800126"/>
    <n v="80013"/>
    <m/>
    <s v="24916_x000a_02/04/2024"/>
    <s v="Throughout the year"/>
    <s v="Trading &amp; Trading Advisory Services"/>
    <x v="4"/>
    <n v="14"/>
    <n v="3.2420645161290319E-2"/>
  </r>
  <r>
    <s v="2023-24"/>
    <n v="103"/>
    <d v="2024-03-18T00:00:00"/>
    <x v="11"/>
    <x v="34"/>
    <x v="79"/>
    <s v="CEWPC7930K"/>
    <n v="1070000"/>
    <n v="30987"/>
    <n v="1100987"/>
    <n v="110099"/>
    <m/>
    <s v="24916_x000a_02/04/2024"/>
    <s v="Throughout the year"/>
    <s v="Trading &amp; Trading Advisory Services"/>
    <x v="4"/>
    <n v="14"/>
    <n v="2.8959813084112149E-2"/>
  </r>
  <r>
    <s v="2023-24"/>
    <n v="104"/>
    <d v="2023-11-07T00:00:00"/>
    <x v="11"/>
    <x v="35"/>
    <x v="80"/>
    <s v="HDIPP7055Q"/>
    <n v="1215000"/>
    <n v="35123"/>
    <n v="1250123"/>
    <n v="125012"/>
    <m/>
    <s v="42634_x000a_06/12/2023"/>
    <s v="Throughout the year"/>
    <s v="Trading &amp; Trading Advisory Services"/>
    <x v="22"/>
    <n v="7"/>
    <n v="2.8907818930041154E-2"/>
  </r>
  <r>
    <s v="2023-24"/>
    <n v="105"/>
    <d v="2023-11-07T00:00:00"/>
    <x v="11"/>
    <x v="35"/>
    <x v="81"/>
    <s v="AVQPN9055M"/>
    <n v="775000"/>
    <n v="25269"/>
    <n v="800269"/>
    <n v="80027"/>
    <m/>
    <s v="42634_x000a_06/12/2023"/>
    <s v="Throughout the year"/>
    <s v="Trading &amp; Trading Advisory Services"/>
    <x v="22"/>
    <n v="7"/>
    <n v="3.2605161290322579E-2"/>
  </r>
  <r>
    <s v="2023-24"/>
    <n v="106"/>
    <d v="2023-05-27T00:00:00"/>
    <x v="11"/>
    <x v="36"/>
    <x v="82"/>
    <s v="CVSPM1216R"/>
    <n v="195000"/>
    <n v="5123"/>
    <n v="200123"/>
    <n v="20012"/>
    <m/>
    <s v="25631_x000a_03/06/2023"/>
    <s v="Throughout the year"/>
    <s v="Trading &amp; Trading Advisory Services"/>
    <x v="21"/>
    <n v="14"/>
    <n v="2.6271794871794873E-2"/>
  </r>
  <r>
    <s v="2023-24"/>
    <n v="107"/>
    <d v="2023-10-10T00:00:00"/>
    <x v="11"/>
    <x v="32"/>
    <x v="83"/>
    <s v="CFMPV9265H"/>
    <n v="1215000"/>
    <n v="35231"/>
    <n v="1250231"/>
    <n v="125023"/>
    <m/>
    <s v="43064_x000a_06/11/2023"/>
    <s v="Throughout the year"/>
    <s v="Trading &amp; Trading Advisory Services"/>
    <x v="3"/>
    <n v="8"/>
    <n v="2.8996707818930042E-2"/>
  </r>
  <r>
    <s v="2023-24"/>
    <n v="108"/>
    <d v="2024-03-18T00:00:00"/>
    <x v="11"/>
    <x v="33"/>
    <x v="84"/>
    <s v="JJZPK7334C"/>
    <n v="775000"/>
    <n v="25797"/>
    <n v="800797"/>
    <n v="80080"/>
    <m/>
    <s v="24916_x000a_02/04/2024"/>
    <s v="Throughout the year"/>
    <s v="Trading &amp; Trading Advisory Services"/>
    <x v="4"/>
    <n v="14"/>
    <n v="3.3286451612903223E-2"/>
  </r>
  <r>
    <s v="2023-24"/>
    <n v="109"/>
    <d v="2024-01-16T00:00:00"/>
    <x v="11"/>
    <x v="32"/>
    <x v="85"/>
    <s v="CMMPM3584M"/>
    <n v="1215000"/>
    <n v="35611"/>
    <n v="1250611"/>
    <n v="125061"/>
    <m/>
    <s v="64805_x000a_06/02/2024"/>
    <s v="Throughout the year"/>
    <s v="Trading &amp; Trading Advisory Services"/>
    <x v="8"/>
    <n v="15"/>
    <n v="2.9309465020576131E-2"/>
  </r>
  <r>
    <s v="2023-24"/>
    <n v="110"/>
    <d v="2023-10-10T00:00:00"/>
    <x v="11"/>
    <x v="37"/>
    <x v="86"/>
    <s v="ABTPS7765A"/>
    <n v="1115000"/>
    <n v="35159"/>
    <n v="1150159"/>
    <n v="115016"/>
    <m/>
    <s v="43064_x000a_06/11/2023"/>
    <s v="Throughout the year"/>
    <s v="Trading &amp; Trading Advisory Services"/>
    <x v="3"/>
    <n v="8"/>
    <n v="3.153273542600897E-2"/>
  </r>
  <r>
    <s v="2023-24"/>
    <n v="111"/>
    <d v="2023-05-27T00:00:00"/>
    <x v="11"/>
    <x v="32"/>
    <x v="87"/>
    <s v="BJFPM3782A"/>
    <n v="485000"/>
    <n v="15789"/>
    <n v="500789"/>
    <n v="50079"/>
    <m/>
    <s v="25631_x000a_03/06/2023"/>
    <s v="Throughout the year"/>
    <s v="Trading &amp; Trading Advisory Services"/>
    <x v="21"/>
    <n v="14"/>
    <n v="3.2554639175257735E-2"/>
  </r>
  <r>
    <s v="2023-24"/>
    <n v="112"/>
    <d v="2024-01-16T00:00:00"/>
    <x v="11"/>
    <x v="32"/>
    <x v="88"/>
    <s v="CDCPG3017N"/>
    <n v="1215000"/>
    <n v="35125"/>
    <n v="1250125"/>
    <n v="125013"/>
    <m/>
    <s v="64805_x000a_06/02/2024"/>
    <s v="Throughout the year"/>
    <s v="Trading &amp; Trading Advisory Services"/>
    <x v="8"/>
    <n v="15"/>
    <n v="2.8909465020576133E-2"/>
  </r>
  <r>
    <s v="2023-24"/>
    <n v="113"/>
    <d v="2024-03-18T00:00:00"/>
    <x v="11"/>
    <x v="32"/>
    <x v="89"/>
    <s v="GIOPS3409B"/>
    <n v="875000"/>
    <n v="25187"/>
    <n v="900187"/>
    <n v="90019"/>
    <m/>
    <s v="24916_x000a_02/04/2024"/>
    <s v="Throughout the year"/>
    <s v="Trading &amp; Trading Advisory Services"/>
    <x v="4"/>
    <n v="14"/>
    <n v="2.8785142857142856E-2"/>
  </r>
  <r>
    <s v="2023-24"/>
    <n v="114"/>
    <d v="2023-11-07T00:00:00"/>
    <x v="11"/>
    <x v="32"/>
    <x v="90"/>
    <s v="FQRPS7881H"/>
    <n v="1215000"/>
    <n v="35689"/>
    <n v="1250689"/>
    <n v="125069"/>
    <m/>
    <s v="42634_x000a_06/12/2023"/>
    <s v="Throughout the year"/>
    <s v="Trading &amp; Trading Advisory Services"/>
    <x v="22"/>
    <n v="7"/>
    <n v="2.9373662551440329E-2"/>
  </r>
  <r>
    <s v="2023-24"/>
    <n v="115"/>
    <d v="2024-01-16T00:00:00"/>
    <x v="11"/>
    <x v="32"/>
    <x v="91"/>
    <s v="FSZPM4268N"/>
    <n v="1215000"/>
    <n v="35239"/>
    <n v="1250239"/>
    <n v="125024"/>
    <m/>
    <s v="64805_x000a_06/02/2024"/>
    <s v="Throughout the year"/>
    <s v="Trading &amp; Trading Advisory Services"/>
    <x v="8"/>
    <n v="15"/>
    <n v="2.9003292181069958E-2"/>
  </r>
  <r>
    <s v="2023-24"/>
    <n v="116"/>
    <d v="2024-02-22T00:00:00"/>
    <x v="11"/>
    <x v="37"/>
    <x v="92"/>
    <s v="BGBPM7834G"/>
    <n v="585000"/>
    <n v="15891"/>
    <n v="600891"/>
    <n v="60089"/>
    <m/>
    <s v="61742_x000a_06/03/2024"/>
    <s v="Throughout the year"/>
    <s v="Trading &amp; Trading Advisory Services"/>
    <x v="16"/>
    <n v="14"/>
    <n v="2.7164102564102566E-2"/>
  </r>
  <r>
    <s v="2023-24"/>
    <n v="117"/>
    <d v="2023-05-27T00:00:00"/>
    <x v="12"/>
    <x v="38"/>
    <x v="93"/>
    <s v="BOVPV7878B"/>
    <n v="20000"/>
    <n v="23"/>
    <n v="20023"/>
    <n v="2002"/>
    <m/>
    <s v="25631_x000a_03/06/2023"/>
    <s v="Throughout the year"/>
    <s v="Trading &amp; Trading Advisory Services"/>
    <x v="21"/>
    <n v="14"/>
    <n v="1.15E-3"/>
  </r>
  <r>
    <s v="2023-24"/>
    <n v="118"/>
    <d v="2023-06-22T00:00:00"/>
    <x v="12"/>
    <x v="38"/>
    <x v="93"/>
    <s v="BOVPV7878B"/>
    <n v="20000"/>
    <n v="201"/>
    <n v="20201"/>
    <n v="2020"/>
    <m/>
    <s v="21837_x000a_04/07/2023"/>
    <s v="Throughout the year"/>
    <s v="Trading &amp; Trading Advisory Services"/>
    <x v="23"/>
    <n v="13"/>
    <n v="1.005E-2"/>
  </r>
  <r>
    <s v="2023-24"/>
    <n v="119"/>
    <d v="2023-08-10T00:00:00"/>
    <x v="12"/>
    <x v="38"/>
    <x v="93"/>
    <s v="BOVPV7878B"/>
    <n v="50000"/>
    <n v="123"/>
    <n v="50123"/>
    <n v="5012"/>
    <m/>
    <s v="01094_x000a_31/08/2023"/>
    <s v="Throughout the year"/>
    <s v="Trading &amp; Trading Advisory Services"/>
    <x v="9"/>
    <n v="12"/>
    <n v="2.4599999999999999E-3"/>
  </r>
  <r>
    <s v="2023-24"/>
    <n v="120"/>
    <d v="2023-09-12T00:00:00"/>
    <x v="12"/>
    <x v="38"/>
    <x v="93"/>
    <s v="BOVPV7878B"/>
    <n v="20000"/>
    <n v="69"/>
    <n v="20069"/>
    <n v="2007"/>
    <m/>
    <s v="19099_x000a_06/10/2023"/>
    <s v="Throughout the year"/>
    <s v="Trading &amp; Trading Advisory Services"/>
    <x v="2"/>
    <n v="6"/>
    <n v="3.4499999999999999E-3"/>
  </r>
  <r>
    <s v="2023-24"/>
    <n v="121"/>
    <d v="2023-10-10T00:00:00"/>
    <x v="12"/>
    <x v="38"/>
    <x v="93"/>
    <s v="BOVPV7878B"/>
    <n v="110000"/>
    <n v="853"/>
    <n v="110853"/>
    <n v="11085"/>
    <m/>
    <s v="43064_x000a_06/11/2023"/>
    <s v="Throughout the year"/>
    <s v="Trading &amp; Trading Advisory Services"/>
    <x v="3"/>
    <n v="8"/>
    <n v="7.7545454545454549E-3"/>
  </r>
  <r>
    <s v="2023-24"/>
    <n v="122"/>
    <d v="2024-02-13T00:00:00"/>
    <x v="12"/>
    <x v="38"/>
    <x v="93"/>
    <s v="BOVPV7878B"/>
    <n v="50000"/>
    <n v="12"/>
    <n v="50012"/>
    <n v="5001"/>
    <m/>
    <s v="61742_x000a_06/03/2024"/>
    <s v="Throughout the year"/>
    <s v="Trading &amp; Trading Advisory Services"/>
    <x v="6"/>
    <n v="8"/>
    <n v="2.4000000000000001E-4"/>
  </r>
  <r>
    <s v="2023-24"/>
    <n v="123"/>
    <d v="2024-03-18T00:00:00"/>
    <x v="13"/>
    <x v="39"/>
    <x v="94"/>
    <s v="DFYPS5782D"/>
    <n v="840000"/>
    <n v="25741"/>
    <n v="865741"/>
    <n v="86574"/>
    <m/>
    <s v="24916_x000a_02/04/2024"/>
    <s v="Throughout the year"/>
    <s v="Trading &amp; Trading Advisory Services"/>
    <x v="4"/>
    <n v="14"/>
    <n v="3.0644047619047619E-2"/>
  </r>
  <r>
    <s v="2023-24"/>
    <n v="124"/>
    <d v="2024-03-18T00:00:00"/>
    <x v="13"/>
    <x v="39"/>
    <x v="95"/>
    <s v="ECHPK0520A"/>
    <n v="890000"/>
    <n v="25789"/>
    <n v="915789"/>
    <n v="91579"/>
    <m/>
    <s v="24916_x000a_02/04/2024"/>
    <s v="Throughout the year"/>
    <s v="Trading &amp; Trading Advisory Services"/>
    <x v="4"/>
    <n v="14"/>
    <n v="2.8976404494382022E-2"/>
  </r>
  <r>
    <s v="2023-24"/>
    <n v="125"/>
    <d v="2024-03-18T00:00:00"/>
    <x v="13"/>
    <x v="40"/>
    <x v="96"/>
    <s v="EPBPK9094A"/>
    <n v="345000"/>
    <n v="10123"/>
    <n v="355123"/>
    <n v="35512"/>
    <m/>
    <s v="24916_x000a_02/04/2024"/>
    <s v="Throughout the year"/>
    <s v="Trading &amp; Trading Advisory Services"/>
    <x v="4"/>
    <n v="14"/>
    <n v="2.9342028985507248E-2"/>
  </r>
  <r>
    <s v="2023-24"/>
    <n v="126"/>
    <d v="2024-03-18T00:00:00"/>
    <x v="13"/>
    <x v="39"/>
    <x v="97"/>
    <s v="EPSPM5279G"/>
    <n v="835000"/>
    <n v="25985"/>
    <n v="860985"/>
    <n v="86099"/>
    <m/>
    <s v="24916_x000a_02/04/2024"/>
    <s v="Throughout the year"/>
    <s v="Trading &amp; Trading Advisory Services"/>
    <x v="4"/>
    <n v="14"/>
    <n v="3.1119760479041917E-2"/>
  </r>
  <r>
    <s v="2023-24"/>
    <n v="127"/>
    <d v="2024-03-18T00:00:00"/>
    <x v="13"/>
    <x v="39"/>
    <x v="98"/>
    <s v="DEHPK4543G"/>
    <n v="920000"/>
    <n v="30894"/>
    <n v="950894"/>
    <n v="95089"/>
    <m/>
    <s v="24916_x000a_02/04/2024"/>
    <s v="Throughout the year"/>
    <s v="Trading &amp; Trading Advisory Services"/>
    <x v="4"/>
    <n v="14"/>
    <n v="3.3580434782608692E-2"/>
  </r>
  <r>
    <s v="2023-24"/>
    <n v="128"/>
    <d v="2023-09-12T00:00:00"/>
    <x v="13"/>
    <x v="39"/>
    <x v="99"/>
    <s v="CVCPP2497P"/>
    <n v="680000"/>
    <n v="20231"/>
    <n v="700231"/>
    <n v="70023"/>
    <m/>
    <s v="19099_x000a_06/10/2023"/>
    <s v="Throughout the year"/>
    <s v="Trading &amp; Trading Advisory Services"/>
    <x v="2"/>
    <n v="6"/>
    <n v="2.9751470588235292E-2"/>
  </r>
  <r>
    <s v="2023-24"/>
    <n v="129"/>
    <d v="2024-03-18T00:00:00"/>
    <x v="13"/>
    <x v="40"/>
    <x v="100"/>
    <s v="ATUPK7060M"/>
    <n v="565000"/>
    <n v="15637"/>
    <n v="580637"/>
    <n v="58064"/>
    <m/>
    <s v="24916_x000a_02/04/2024"/>
    <s v="Throughout the year"/>
    <s v="Trading &amp; Trading Advisory Services"/>
    <x v="4"/>
    <n v="14"/>
    <n v="2.7676106194690266E-2"/>
  </r>
  <r>
    <s v="2023-24"/>
    <n v="130"/>
    <d v="2024-03-18T00:00:00"/>
    <x v="13"/>
    <x v="39"/>
    <x v="101"/>
    <s v="ATUPK7059A"/>
    <n v="885000"/>
    <n v="25361"/>
    <n v="910361"/>
    <n v="91036"/>
    <m/>
    <s v="24916_x000a_02/04/2024"/>
    <s v="Throughout the year"/>
    <s v="Trading &amp; Trading Advisory Services"/>
    <x v="4"/>
    <n v="14"/>
    <n v="2.8656497175141241E-2"/>
  </r>
  <r>
    <s v="2023-24"/>
    <n v="131"/>
    <d v="2024-03-18T00:00:00"/>
    <x v="13"/>
    <x v="39"/>
    <x v="102"/>
    <s v="BICPC3121R"/>
    <n v="830000"/>
    <n v="25581"/>
    <n v="855581"/>
    <n v="85558"/>
    <m/>
    <s v="24916_x000a_02/04/2024"/>
    <s v="Throughout the year"/>
    <s v="Trading &amp; Trading Advisory Services"/>
    <x v="4"/>
    <n v="14"/>
    <n v="3.0820481927710842E-2"/>
  </r>
  <r>
    <s v="2023-24"/>
    <n v="132"/>
    <d v="2024-03-18T00:00:00"/>
    <x v="14"/>
    <x v="41"/>
    <x v="103"/>
    <s v="BGMPL6949L"/>
    <n v="975000"/>
    <n v="28211"/>
    <n v="1003211"/>
    <n v="100321"/>
    <m/>
    <s v="24916_x000a_02/04/2024"/>
    <s v="Throughout the year"/>
    <s v="Trading &amp; Trading Advisory Services"/>
    <x v="4"/>
    <n v="14"/>
    <n v="2.8934358974358976E-2"/>
  </r>
  <r>
    <s v="2023-24"/>
    <n v="133"/>
    <d v="2023-12-12T00:00:00"/>
    <x v="14"/>
    <x v="42"/>
    <x v="104"/>
    <s v="GGRPS3468H"/>
    <n v="680000"/>
    <n v="20236"/>
    <n v="700236"/>
    <n v="70024"/>
    <m/>
    <s v="24626_x000a_02/01/2024"/>
    <s v="Throughout the year"/>
    <s v="Trading &amp; Trading Advisory Services"/>
    <x v="24"/>
    <n v="10"/>
    <n v="2.9758823529411765E-2"/>
  </r>
  <r>
    <s v="2023-24"/>
    <n v="134"/>
    <d v="2024-01-16T00:00:00"/>
    <x v="14"/>
    <x v="43"/>
    <x v="105"/>
    <s v="QILPS4490H"/>
    <n v="970000"/>
    <n v="30251"/>
    <n v="1000251"/>
    <n v="100025"/>
    <m/>
    <s v="64805_x000a_06/02/2024"/>
    <s v="Throughout the year"/>
    <s v="Trading &amp; Trading Advisory Services"/>
    <x v="8"/>
    <n v="15"/>
    <n v="3.118659793814433E-2"/>
  </r>
  <r>
    <s v="2023-24"/>
    <n v="135"/>
    <d v="2024-03-18T00:00:00"/>
    <x v="14"/>
    <x v="43"/>
    <x v="105"/>
    <s v="QILPS4490H"/>
    <n v="290000"/>
    <n v="10157"/>
    <n v="300157"/>
    <n v="30016"/>
    <m/>
    <s v="24916_x000a_02/04/2024"/>
    <s v="Throughout the year"/>
    <s v="Trading &amp; Trading Advisory Services"/>
    <x v="4"/>
    <n v="14"/>
    <n v="3.5024137931034482E-2"/>
  </r>
  <r>
    <s v="2023-24"/>
    <n v="136"/>
    <d v="2023-12-26T00:00:00"/>
    <x v="14"/>
    <x v="42"/>
    <x v="106"/>
    <s v="CWQPP0628D"/>
    <n v="485000"/>
    <n v="15361"/>
    <n v="500361"/>
    <n v="50036"/>
    <m/>
    <s v="24626_x000a_02/01/2024"/>
    <s v="Throughout the year"/>
    <s v="Trading &amp; Trading Advisory Services"/>
    <x v="25"/>
    <n v="13"/>
    <n v="3.167216494845361E-2"/>
  </r>
  <r>
    <s v="2023-24"/>
    <n v="137"/>
    <d v="2024-02-24T00:00:00"/>
    <x v="14"/>
    <x v="41"/>
    <x v="107"/>
    <s v="AGVPS7118N"/>
    <n v="1165000"/>
    <n v="35369"/>
    <n v="1200369"/>
    <n v="120037"/>
    <m/>
    <s v="61742_x000a_06/03/2024"/>
    <s v="Throughout the year"/>
    <s v="Trading &amp; Trading Advisory Services"/>
    <x v="5"/>
    <n v="7"/>
    <n v="3.0359656652360515E-2"/>
  </r>
  <r>
    <s v="2023-24"/>
    <n v="138"/>
    <d v="2023-08-21T00:00:00"/>
    <x v="14"/>
    <x v="43"/>
    <x v="108"/>
    <s v="LEAPS8201J"/>
    <n v="1360000"/>
    <n v="40239"/>
    <n v="1400239"/>
    <n v="140024"/>
    <m/>
    <s v="01094_x000a_31/08/2023"/>
    <s v="Throughout the year"/>
    <s v="Trading &amp; Trading Advisory Services"/>
    <x v="12"/>
    <n v="11"/>
    <n v="2.9587499999999999E-2"/>
  </r>
  <r>
    <s v="2023-24"/>
    <n v="139"/>
    <d v="2024-03-18T00:00:00"/>
    <x v="14"/>
    <x v="41"/>
    <x v="109"/>
    <s v="KNIPS5767M"/>
    <n v="1165000"/>
    <n v="35361"/>
    <n v="1200361"/>
    <n v="120036"/>
    <m/>
    <s v="24916_x000a_02/04/2024"/>
    <s v="Throughout the year"/>
    <s v="Trading &amp; Trading Advisory Services"/>
    <x v="4"/>
    <n v="14"/>
    <n v="3.0352789699570816E-2"/>
  </r>
  <r>
    <s v="2023-24"/>
    <n v="140"/>
    <d v="2024-01-31T00:00:00"/>
    <x v="15"/>
    <x v="44"/>
    <x v="110"/>
    <s v="GOGPM4148D"/>
    <n v="970000"/>
    <n v="28573"/>
    <n v="998573"/>
    <n v="99857"/>
    <m/>
    <s v="64805_x000a_06/02/2024"/>
    <s v="Throughout the year"/>
    <s v="Trading &amp; Trading Advisory Services"/>
    <x v="18"/>
    <n v="15"/>
    <n v="2.9456701030927835E-2"/>
  </r>
  <r>
    <s v="2023-24"/>
    <n v="141"/>
    <d v="2024-03-18T00:00:00"/>
    <x v="15"/>
    <x v="44"/>
    <x v="111"/>
    <s v="BMNPN8848P"/>
    <n v="970000"/>
    <n v="32231"/>
    <n v="1002231"/>
    <n v="100223"/>
    <m/>
    <s v="24916_x000a_02/04/2024"/>
    <s v="Throughout the year"/>
    <s v="Trading &amp; Trading Advisory Services"/>
    <x v="4"/>
    <n v="14"/>
    <n v="3.3227835051546389E-2"/>
  </r>
  <r>
    <s v="2023-24"/>
    <n v="142"/>
    <d v="2024-03-18T00:00:00"/>
    <x v="15"/>
    <x v="45"/>
    <x v="112"/>
    <s v="GXPPK4795G"/>
    <n v="970000"/>
    <n v="31231"/>
    <n v="1001231"/>
    <n v="100123"/>
    <m/>
    <s v="24916_x000a_02/04/2024"/>
    <s v="Throughout the year"/>
    <s v="Trading &amp; Trading Advisory Services"/>
    <x v="4"/>
    <n v="14"/>
    <n v="3.2196907216494847E-2"/>
  </r>
  <r>
    <s v="2023-24"/>
    <n v="143"/>
    <d v="2024-03-18T00:00:00"/>
    <x v="15"/>
    <x v="45"/>
    <x v="113"/>
    <s v="DZOPM2564M"/>
    <n v="970000"/>
    <n v="30593"/>
    <n v="1000593"/>
    <n v="100059"/>
    <m/>
    <s v="24916_x000a_02/04/2024"/>
    <s v="Throughout the year"/>
    <s v="Trading &amp; Trading Advisory Services"/>
    <x v="4"/>
    <n v="14"/>
    <n v="3.1539175257731956E-2"/>
  </r>
  <r>
    <s v="2023-24"/>
    <n v="144"/>
    <d v="2024-03-18T00:00:00"/>
    <x v="15"/>
    <x v="44"/>
    <x v="114"/>
    <s v="GADPM9901F"/>
    <n v="680000"/>
    <n v="20123"/>
    <n v="700123"/>
    <n v="70012"/>
    <m/>
    <s v="24916_x000a_02/04/2024"/>
    <s v="Throughout the year"/>
    <s v="Trading &amp; Trading Advisory Services"/>
    <x v="4"/>
    <n v="14"/>
    <n v="2.9592647058823529E-2"/>
  </r>
  <r>
    <s v="2023-24"/>
    <n v="145"/>
    <d v="2023-10-23T00:00:00"/>
    <x v="15"/>
    <x v="44"/>
    <x v="115"/>
    <s v="BDNPL4462J"/>
    <n v="970000"/>
    <n v="30239"/>
    <n v="1000239"/>
    <n v="100024"/>
    <m/>
    <s v="43064_x000a_06/11/2023"/>
    <s v="Throughout the year"/>
    <s v="Trading &amp; Trading Advisory Services"/>
    <x v="19"/>
    <n v="12"/>
    <n v="3.1174226804123711E-2"/>
  </r>
  <r>
    <s v="2023-24"/>
    <n v="146"/>
    <d v="2024-03-18T00:00:00"/>
    <x v="15"/>
    <x v="46"/>
    <x v="116"/>
    <s v="DQWPG2380C"/>
    <n v="970000"/>
    <n v="31189"/>
    <n v="1001189"/>
    <n v="100119"/>
    <m/>
    <s v="24916_x000a_02/04/2024"/>
    <s v="Throughout the year"/>
    <s v="Trading &amp; Trading Advisory Services"/>
    <x v="4"/>
    <n v="14"/>
    <n v="3.215360824742268E-2"/>
  </r>
  <r>
    <s v="2023-24"/>
    <n v="147"/>
    <d v="2024-01-31T00:00:00"/>
    <x v="15"/>
    <x v="45"/>
    <x v="117"/>
    <s v="CWHPM9656D"/>
    <n v="985000"/>
    <n v="30264"/>
    <n v="1015264"/>
    <n v="101526"/>
    <m/>
    <s v="64805_x000a_06/02/2024"/>
    <s v="Throughout the year"/>
    <s v="Trading &amp; Trading Advisory Services"/>
    <x v="18"/>
    <n v="15"/>
    <n v="3.0724873096446701E-2"/>
  </r>
  <r>
    <s v="2023-24"/>
    <n v="148"/>
    <d v="2024-02-13T00:00:00"/>
    <x v="15"/>
    <x v="46"/>
    <x v="118"/>
    <s v="KMLPS1297G"/>
    <n v="1455000"/>
    <n v="45123"/>
    <n v="1500123"/>
    <n v="150012"/>
    <m/>
    <s v="61742_x000a_06/03/2024"/>
    <s v="Throughout the year"/>
    <s v="Trading &amp; Trading Advisory Services"/>
    <x v="6"/>
    <n v="8"/>
    <n v="3.1012371134020618E-2"/>
  </r>
  <r>
    <s v="2023-24"/>
    <n v="149"/>
    <d v="2024-03-18T00:00:00"/>
    <x v="15"/>
    <x v="44"/>
    <x v="119"/>
    <s v="BJAPL3069E"/>
    <n v="970000"/>
    <n v="31293"/>
    <n v="1001293"/>
    <n v="100129"/>
    <m/>
    <s v="24916_x000a_02/04/2024"/>
    <s v="Throughout the year"/>
    <s v="Trading &amp; Trading Advisory Services"/>
    <x v="4"/>
    <n v="14"/>
    <n v="3.2260824742268039E-2"/>
  </r>
  <r>
    <s v="2023-24"/>
    <n v="150"/>
    <d v="2024-03-18T00:00:00"/>
    <x v="15"/>
    <x v="46"/>
    <x v="120"/>
    <s v="BQGPJ8162H"/>
    <n v="970000"/>
    <n v="31111"/>
    <n v="1001111"/>
    <n v="100111"/>
    <m/>
    <s v="24916_x000a_02/04/2024"/>
    <s v="Throughout the year"/>
    <s v="Trading &amp; Trading Advisory Services"/>
    <x v="4"/>
    <n v="14"/>
    <n v="3.2073195876288658E-2"/>
  </r>
  <r>
    <s v="2023-24"/>
    <n v="151"/>
    <d v="2024-03-18T00:00:00"/>
    <x v="15"/>
    <x v="46"/>
    <x v="121"/>
    <s v="GSAPM8516F"/>
    <n v="970000"/>
    <n v="30731"/>
    <n v="1000731"/>
    <n v="100073"/>
    <m/>
    <s v="24916_x000a_02/04/2024"/>
    <s v="Throughout the year"/>
    <s v="Trading &amp; Trading Advisory Services"/>
    <x v="4"/>
    <n v="14"/>
    <n v="3.1681443298969075E-2"/>
  </r>
  <r>
    <s v="2023-24"/>
    <n v="152"/>
    <d v="2024-03-18T00:00:00"/>
    <x v="15"/>
    <x v="44"/>
    <x v="122"/>
    <s v="AOHPL7262E"/>
    <n v="970000"/>
    <n v="30293"/>
    <n v="1000293"/>
    <n v="100029"/>
    <m/>
    <s v="24916_x000a_02/04/2024"/>
    <s v="Throughout the year"/>
    <s v="Trading &amp; Trading Advisory Services"/>
    <x v="4"/>
    <n v="14"/>
    <n v="3.1229896907216496E-2"/>
  </r>
  <r>
    <s v="2023-24"/>
    <n v="153"/>
    <d v="2023-09-12T00:00:00"/>
    <x v="16"/>
    <x v="47"/>
    <x v="123"/>
    <s v="ASUPV0474B"/>
    <n v="485000"/>
    <n v="15349"/>
    <n v="500349"/>
    <n v="50035"/>
    <m/>
    <s v="19099_x000a_06/10/2023"/>
    <s v="Throughout the year"/>
    <s v="Trading &amp; Trading Advisory Services"/>
    <x v="2"/>
    <n v="6"/>
    <n v="3.1647422680412374E-2"/>
  </r>
  <r>
    <s v="2023-24"/>
    <n v="154"/>
    <d v="2024-03-18T00:00:00"/>
    <x v="16"/>
    <x v="47"/>
    <x v="124"/>
    <s v="PZBPS6996G"/>
    <n v="725000"/>
    <n v="20789"/>
    <n v="745789"/>
    <n v="74579"/>
    <m/>
    <s v="24916_x000a_02/04/2024"/>
    <s v="Throughout the year"/>
    <s v="Trading &amp; Trading Advisory Services"/>
    <x v="4"/>
    <n v="14"/>
    <n v="2.8674482758620688E-2"/>
  </r>
  <r>
    <s v="2023-24"/>
    <n v="155"/>
    <d v="2023-11-07T00:00:00"/>
    <x v="16"/>
    <x v="47"/>
    <x v="125"/>
    <s v="MPIPS9388Q"/>
    <n v="440000"/>
    <n v="15179"/>
    <n v="455179"/>
    <n v="45518"/>
    <m/>
    <s v="42634_x000a_06/12/2023"/>
    <s v="Throughout the year"/>
    <s v="Trading &amp; Trading Advisory Services"/>
    <x v="22"/>
    <n v="7"/>
    <n v="3.449772727272727E-2"/>
  </r>
  <r>
    <s v="2023-24"/>
    <n v="156"/>
    <d v="2024-03-18T00:00:00"/>
    <x v="16"/>
    <x v="47"/>
    <x v="126"/>
    <s v="MPIPS7692F"/>
    <n v="750000"/>
    <n v="22891"/>
    <n v="772891"/>
    <n v="77289"/>
    <m/>
    <s v="24916_x000a_02/04/2024"/>
    <s v="Throughout the year"/>
    <s v="Trading &amp; Trading Advisory Services"/>
    <x v="4"/>
    <n v="14"/>
    <n v="3.0521333333333334E-2"/>
  </r>
  <r>
    <s v="2023-24"/>
    <n v="157"/>
    <d v="2023-07-19T00:00:00"/>
    <x v="16"/>
    <x v="47"/>
    <x v="127"/>
    <s v="CVZPS8137A"/>
    <n v="115000"/>
    <n v="5123"/>
    <n v="120123"/>
    <n v="12012"/>
    <m/>
    <s v="32381_x000a_01/08/2023"/>
    <s v="Throughout the year"/>
    <s v="Trading &amp; Trading Advisory Services"/>
    <x v="26"/>
    <n v="8"/>
    <n v="4.4547826086956524E-2"/>
  </r>
  <r>
    <s v="2023-24"/>
    <n v="158"/>
    <d v="2023-09-12T00:00:00"/>
    <x v="16"/>
    <x v="47"/>
    <x v="127"/>
    <s v="CVZPS8137A"/>
    <n v="140000"/>
    <n v="5239"/>
    <n v="145239"/>
    <n v="14524"/>
    <m/>
    <s v="19099_x000a_06/10/2023"/>
    <s v="Throughout the year"/>
    <s v="Trading &amp; Trading Advisory Services"/>
    <x v="2"/>
    <n v="6"/>
    <n v="3.7421428571428571E-2"/>
  </r>
  <r>
    <s v="2023-24"/>
    <n v="159"/>
    <d v="2023-11-07T00:00:00"/>
    <x v="16"/>
    <x v="47"/>
    <x v="127"/>
    <s v="CVZPS8137A"/>
    <n v="130000"/>
    <n v="5123"/>
    <n v="135123"/>
    <n v="13512"/>
    <m/>
    <s v="42634_x000a_06/12/2023"/>
    <s v="Throughout the year"/>
    <s v="Trading &amp; Trading Advisory Services"/>
    <x v="22"/>
    <n v="7"/>
    <n v="3.940769230769231E-2"/>
  </r>
  <r>
    <s v="2023-24"/>
    <n v="160"/>
    <d v="2024-01-06T00:00:00"/>
    <x v="16"/>
    <x v="47"/>
    <x v="127"/>
    <s v="CVZPS8137A"/>
    <n v="140000"/>
    <n v="5239"/>
    <n v="145239"/>
    <n v="14524"/>
    <m/>
    <s v="64805_x000a_06/02/2024"/>
    <s v="Throughout the year"/>
    <s v="Trading &amp; Trading Advisory Services"/>
    <x v="27"/>
    <n v="7"/>
    <n v="3.7421428571428571E-2"/>
  </r>
  <r>
    <s v="2023-24"/>
    <n v="161"/>
    <d v="2024-03-18T00:00:00"/>
    <x v="16"/>
    <x v="47"/>
    <x v="127"/>
    <s v="CVZPS8137A"/>
    <n v="145000"/>
    <n v="5123"/>
    <n v="150123"/>
    <n v="15012"/>
    <m/>
    <s v="24916_x000a_02/04/2024"/>
    <s v="Throughout the year"/>
    <s v="Trading &amp; Trading Advisory Services"/>
    <x v="4"/>
    <n v="14"/>
    <n v="3.5331034482758622E-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5">
  <r>
    <s v="2021-22"/>
    <n v="2"/>
    <d v="2021-10-08T00:00:00"/>
    <s v="ASHISH VADILAL MORBIA"/>
    <x v="0"/>
    <x v="0"/>
    <s v="AQEPM1733E"/>
    <n v="195000"/>
    <n v="5000"/>
    <n v="200000"/>
    <n v="20000"/>
    <m/>
    <s v="23158_x000a_02/11/2021"/>
    <s v="Throughout the year"/>
    <s v="Trading &amp; Trading Advisory Services"/>
    <x v="0"/>
    <n v="15"/>
    <n v="2.564102564102564E-2"/>
  </r>
  <r>
    <s v="2021-22"/>
    <n v="3"/>
    <d v="2022-03-29T00:00:00"/>
    <s v="ASHISH VADILAL MORBIA"/>
    <x v="0"/>
    <x v="0"/>
    <s v="AQEPM1733E"/>
    <n v="485000"/>
    <n v="14587"/>
    <n v="499587"/>
    <n v="49959"/>
    <m/>
    <s v="45262_x000a_05/04/2022"/>
    <s v="Throughout the year"/>
    <s v="Trading &amp; Trading Advisory Services"/>
    <x v="1"/>
    <n v="14"/>
    <n v="3.0076288659793813E-2"/>
  </r>
  <r>
    <s v="2021-22"/>
    <n v="4"/>
    <d v="2022-03-31T00:00:00"/>
    <s v="ASHISH VADILAL MORBIA"/>
    <x v="1"/>
    <x v="1"/>
    <s v="AQWPM0983E"/>
    <n v="485000"/>
    <n v="14958"/>
    <n v="499958"/>
    <n v="49996"/>
    <m/>
    <s v="12918_x000a_30/04/2022"/>
    <s v="Throughout the year"/>
    <s v="Trading &amp; Trading Advisory Services"/>
    <x v="2"/>
    <n v="0"/>
    <n v="3.0841237113402063E-2"/>
  </r>
  <r>
    <s v="2021-22"/>
    <n v="6"/>
    <d v="2022-03-31T00:00:00"/>
    <s v="ASHISH VADILAL MORBIA"/>
    <x v="1"/>
    <x v="2"/>
    <s v="ADYPT2802J"/>
    <n v="7400"/>
    <n v="189"/>
    <n v="7589"/>
    <n v="759"/>
    <m/>
    <s v="12918_x000a_30/04/2022"/>
    <s v="Throughout the year"/>
    <s v="Trading &amp; Trading Advisory Services"/>
    <x v="2"/>
    <n v="0"/>
    <n v="2.554054054054054E-2"/>
  </r>
  <r>
    <s v="2021-22"/>
    <n v="5"/>
    <d v="2021-10-13T00:00:00"/>
    <s v="ASHISH VADILAL MORBIA"/>
    <x v="1"/>
    <x v="2"/>
    <s v="ADYPT2802J"/>
    <n v="290000"/>
    <n v="10000"/>
    <n v="300000"/>
    <n v="30000"/>
    <m/>
    <s v="23158_x000a_02/11/2021"/>
    <s v="Throughout the year"/>
    <s v="Trading &amp; Trading Advisory Services"/>
    <x v="3"/>
    <n v="7"/>
    <n v="3.4482758620689655E-2"/>
  </r>
  <r>
    <s v="2021-22"/>
    <n v="8"/>
    <d v="2022-03-31T00:00:00"/>
    <s v="ASHISH VADILAL MORBIA"/>
    <x v="2"/>
    <x v="3"/>
    <s v="FIFPP2974G"/>
    <n v="1000"/>
    <n v="23"/>
    <n v="1023"/>
    <n v="102"/>
    <m/>
    <s v="12918_x000a_30/04/2022"/>
    <s v="Throughout the year"/>
    <s v="Trading &amp; Trading Advisory Services"/>
    <x v="2"/>
    <n v="0"/>
    <n v="2.3E-2"/>
  </r>
  <r>
    <s v="2021-22"/>
    <n v="7"/>
    <d v="2022-02-07T00:00:00"/>
    <s v="ASHISH VADILAL MORBIA"/>
    <x v="2"/>
    <x v="3"/>
    <s v="FIFPP2974G"/>
    <n v="580000"/>
    <n v="20000"/>
    <n v="600000"/>
    <n v="60000"/>
    <m/>
    <s v="42712_x000a_03/03/2022"/>
    <s v="Throughout the year"/>
    <s v="Trading &amp; Trading Advisory Services"/>
    <x v="4"/>
    <n v="11"/>
    <n v="3.4482758620689655E-2"/>
  </r>
  <r>
    <s v="2021-22"/>
    <n v="10"/>
    <d v="2022-03-31T00:00:00"/>
    <s v="ASHISH VADILAL MORBIA"/>
    <x v="3"/>
    <x v="4"/>
    <s v="AUBPP7302F"/>
    <n v="5400"/>
    <n v="163"/>
    <n v="5563"/>
    <n v="556"/>
    <m/>
    <s v="12918_x000a_30/04/2022"/>
    <s v="Throughout the year"/>
    <s v="Trading &amp; Trading Advisory Services"/>
    <x v="2"/>
    <n v="0"/>
    <n v="3.0185185185185186E-2"/>
  </r>
  <r>
    <s v="2021-22"/>
    <n v="9"/>
    <d v="2021-10-08T00:00:00"/>
    <s v="ASHISH VADILAL MORBIA"/>
    <x v="3"/>
    <x v="4"/>
    <s v="AUBPP7302F"/>
    <n v="290000"/>
    <n v="10000"/>
    <n v="300000"/>
    <n v="30000"/>
    <m/>
    <s v="23158_x000a_02/11/2021"/>
    <s v="Throughout the year"/>
    <s v="Trading &amp; Trading Advisory Services"/>
    <x v="0"/>
    <n v="15"/>
    <n v="3.4482758620689655E-2"/>
  </r>
  <r>
    <s v="2021-22"/>
    <n v="12"/>
    <d v="2022-03-31T00:00:00"/>
    <s v="ASHISH VADILAL MORBIA"/>
    <x v="1"/>
    <x v="1"/>
    <s v="DJPPP8145G"/>
    <n v="7500"/>
    <n v="361"/>
    <n v="7861"/>
    <n v="786"/>
    <m/>
    <s v="12918_x000a_30/04/2022"/>
    <s v="Throughout the year"/>
    <s v="Trading &amp; Trading Advisory Services"/>
    <x v="2"/>
    <n v="0"/>
    <n v="4.8133333333333334E-2"/>
  </r>
  <r>
    <s v="2021-22"/>
    <n v="11"/>
    <d v="2021-10-29T00:00:00"/>
    <s v="ASHISH VADILAL MORBIA"/>
    <x v="4"/>
    <x v="5"/>
    <s v="DJPPP8145G"/>
    <n v="680000"/>
    <n v="20000"/>
    <n v="700000"/>
    <n v="70000"/>
    <m/>
    <s v="23158_x000a_02/11/2021"/>
    <s v="Throughout the year"/>
    <s v="Trading &amp; Trading Advisory Services"/>
    <x v="5"/>
    <n v="13"/>
    <n v="2.9411764705882353E-2"/>
  </r>
  <r>
    <s v="2021-22"/>
    <n v="14"/>
    <d v="2022-03-31T00:00:00"/>
    <s v="ASHISH VADILAL MORBIA"/>
    <x v="1"/>
    <x v="6"/>
    <s v="ENEPP0629F"/>
    <n v="5000"/>
    <n v="123"/>
    <n v="5123"/>
    <n v="512"/>
    <m/>
    <s v="12918_x000a_30/04/2022"/>
    <s v="Throughout the year"/>
    <s v="Trading &amp; Trading Advisory Services"/>
    <x v="2"/>
    <n v="0"/>
    <n v="2.46E-2"/>
  </r>
  <r>
    <s v="2021-22"/>
    <n v="13"/>
    <d v="2021-10-08T00:00:00"/>
    <s v="ASHISH VADILAL MORBIA"/>
    <x v="1"/>
    <x v="6"/>
    <s v="ENEPP0629F"/>
    <n v="290000"/>
    <n v="10000"/>
    <n v="300000"/>
    <n v="30000"/>
    <m/>
    <s v="23158_x000a_02/11/2021"/>
    <s v="Throughout the year"/>
    <s v="Trading &amp; Trading Advisory Services"/>
    <x v="0"/>
    <n v="15"/>
    <n v="3.4482758620689655E-2"/>
  </r>
  <r>
    <s v="2021-22"/>
    <n v="16"/>
    <d v="2022-03-31T00:00:00"/>
    <s v="ASHISH VADILAL MORBIA"/>
    <x v="4"/>
    <x v="7"/>
    <s v="CVPPP5634R"/>
    <n v="1100"/>
    <n v="49"/>
    <n v="1149"/>
    <n v="115"/>
    <m/>
    <s v="12918_x000a_30/04/2022"/>
    <s v="Throughout the year"/>
    <s v="Trading &amp; Trading Advisory Services"/>
    <x v="2"/>
    <n v="0"/>
    <n v="4.4545454545454548E-2"/>
  </r>
  <r>
    <s v="2021-22"/>
    <n v="15"/>
    <d v="2022-02-07T00:00:00"/>
    <s v="ASHISH VADILAL MORBIA"/>
    <x v="4"/>
    <x v="7"/>
    <s v="CVPPP5634R"/>
    <n v="680000"/>
    <n v="20000"/>
    <n v="700000"/>
    <n v="70000"/>
    <m/>
    <s v="42712_x000a_03/03/2022"/>
    <s v="Throughout the year"/>
    <s v="Trading &amp; Trading Advisory Services"/>
    <x v="4"/>
    <n v="11"/>
    <n v="2.9411764705882353E-2"/>
  </r>
  <r>
    <s v="2021-22"/>
    <n v="18"/>
    <d v="2022-03-31T00:00:00"/>
    <s v="ASHISH VADILAL MORBIA"/>
    <x v="5"/>
    <x v="8"/>
    <s v="FIFPP2930A"/>
    <n v="1200"/>
    <n v="47"/>
    <n v="1247"/>
    <n v="125"/>
    <m/>
    <s v="12918_x000a_30/04/2022"/>
    <s v="Throughout the year"/>
    <s v="Trading &amp; Trading Advisory Services"/>
    <x v="2"/>
    <n v="0"/>
    <n v="3.9166666666666669E-2"/>
  </r>
  <r>
    <s v="2021-22"/>
    <n v="17"/>
    <d v="2022-02-07T00:00:00"/>
    <s v="ASHISH VADILAL MORBIA"/>
    <x v="5"/>
    <x v="8"/>
    <s v="FIFPP2930A"/>
    <n v="580000"/>
    <n v="20000"/>
    <n v="600000"/>
    <n v="60000"/>
    <m/>
    <s v="42712_x000a_03/03/2022"/>
    <s v="Throughout the year"/>
    <s v="Trading &amp; Trading Advisory Services"/>
    <x v="4"/>
    <n v="11"/>
    <n v="3.4482758620689655E-2"/>
  </r>
  <r>
    <s v="2021-22"/>
    <n v="19"/>
    <d v="2021-10-08T00:00:00"/>
    <s v="ASHISH VADILAL MORBIA"/>
    <x v="0"/>
    <x v="9"/>
    <s v="BLZPM4099N"/>
    <n v="195000"/>
    <n v="5000"/>
    <n v="200000"/>
    <n v="20000"/>
    <m/>
    <s v="23158_x000a_02/11/2021"/>
    <s v="Throughout the year"/>
    <s v="Trading &amp; Trading Advisory Services"/>
    <x v="0"/>
    <n v="15"/>
    <n v="2.564102564102564E-2"/>
  </r>
  <r>
    <s v="2021-22"/>
    <n v="20"/>
    <d v="2022-03-29T00:00:00"/>
    <s v="ASHISH VADILAL MORBIA"/>
    <x v="0"/>
    <x v="9"/>
    <s v="BLZPM4099N"/>
    <n v="485000"/>
    <n v="16219"/>
    <n v="501219"/>
    <n v="50122"/>
    <m/>
    <s v="45262_x000a_05/04/2022"/>
    <s v="Throughout the year"/>
    <s v="Trading &amp; Trading Advisory Services"/>
    <x v="1"/>
    <n v="14"/>
    <n v="3.3441237113402064E-2"/>
  </r>
  <r>
    <s v="2021-22"/>
    <n v="22"/>
    <d v="2022-03-31T00:00:00"/>
    <s v="ASHISH VADILAL MORBIA"/>
    <x v="1"/>
    <x v="1"/>
    <s v="ACIPT2769F"/>
    <n v="7500"/>
    <n v="396"/>
    <n v="7896"/>
    <n v="790"/>
    <m/>
    <s v="12918_x000a_30/04/2022"/>
    <s v="Throughout the year"/>
    <s v="Trading &amp; Trading Advisory Services"/>
    <x v="2"/>
    <n v="0"/>
    <n v="5.28E-2"/>
  </r>
  <r>
    <s v="2021-22"/>
    <n v="21"/>
    <d v="2021-10-13T00:00:00"/>
    <s v="ASHISH VADILAL MORBIA"/>
    <x v="6"/>
    <x v="10"/>
    <s v="ACIPT2769F"/>
    <n v="485000"/>
    <n v="15000"/>
    <n v="500000"/>
    <n v="50000"/>
    <m/>
    <s v="23158_x000a_02/11/2021"/>
    <s v="Throughout the year"/>
    <s v="Trading &amp; Trading Advisory Services"/>
    <x v="3"/>
    <n v="7"/>
    <n v="3.0927835051546393E-2"/>
  </r>
  <r>
    <s v="2021-22"/>
    <n v="23"/>
    <d v="2022-03-31T00:00:00"/>
    <s v="ASHISH VADILAL MORBIA"/>
    <x v="5"/>
    <x v="11"/>
    <s v="ALPPP7336L"/>
    <n v="485000"/>
    <n v="15237"/>
    <n v="500237"/>
    <n v="50024"/>
    <m/>
    <s v="12918_x000a_30/04/2022"/>
    <s v="Throughout the year"/>
    <s v="Trading &amp; Trading Advisory Services"/>
    <x v="2"/>
    <n v="0"/>
    <n v="3.1416494845360826E-2"/>
  </r>
  <r>
    <s v="2021-22"/>
    <n v="24"/>
    <d v="2021-10-08T00:00:00"/>
    <s v="ASHISH VADILAL MORBIA"/>
    <x v="0"/>
    <x v="12"/>
    <s v="DHOPM0685K"/>
    <n v="195000"/>
    <n v="5000"/>
    <n v="200000"/>
    <n v="20000"/>
    <m/>
    <s v="23158_x000a_02/11/2021"/>
    <s v="Throughout the year"/>
    <s v="Trading &amp; Trading Advisory Services"/>
    <x v="0"/>
    <n v="15"/>
    <n v="2.564102564102564E-2"/>
  </r>
  <r>
    <s v="2021-22"/>
    <n v="26"/>
    <d v="2022-03-31T00:00:00"/>
    <s v="ASHISH VADILAL MORBIA"/>
    <x v="0"/>
    <x v="12"/>
    <s v="DHOPM0685K"/>
    <n v="195000"/>
    <n v="8518"/>
    <n v="203518"/>
    <n v="20352"/>
    <m/>
    <s v="12918_x000a_30/04/2022"/>
    <s v="Throughout the year"/>
    <s v="Trading &amp; Trading Advisory Services"/>
    <x v="2"/>
    <n v="0"/>
    <n v="4.3682051282051285E-2"/>
  </r>
  <r>
    <s v="2021-22"/>
    <n v="25"/>
    <d v="2022-03-29T00:00:00"/>
    <s v="ASHISH VADILAL MORBIA"/>
    <x v="0"/>
    <x v="12"/>
    <s v="DHOPM0685K"/>
    <n v="490000"/>
    <n v="12896"/>
    <n v="502896"/>
    <n v="50290"/>
    <m/>
    <s v="45262_x000a_05/04/2022"/>
    <s v="Throughout the year"/>
    <s v="Trading &amp; Trading Advisory Services"/>
    <x v="1"/>
    <n v="14"/>
    <n v="2.6318367346938775E-2"/>
  </r>
  <r>
    <s v="2021-22"/>
    <n v="27"/>
    <d v="2022-03-31T00:00:00"/>
    <s v="ASHISH VADILAL MORBIA"/>
    <x v="1"/>
    <x v="13"/>
    <s v="BRRPN7103C"/>
    <n v="485000"/>
    <n v="15123"/>
    <n v="500123"/>
    <n v="50012"/>
    <m/>
    <s v="12918_x000a_30/04/2022"/>
    <s v="Throughout the year"/>
    <s v="Trading &amp; Trading Advisory Services"/>
    <x v="2"/>
    <n v="0"/>
    <n v="3.1181443298969071E-2"/>
  </r>
  <r>
    <s v="2021-22"/>
    <n v="28"/>
    <d v="2022-03-31T00:00:00"/>
    <s v="ASHISH VADILAL MORBIA"/>
    <x v="6"/>
    <x v="14"/>
    <s v="DDPPP1631F"/>
    <n v="485000"/>
    <n v="17356"/>
    <n v="502356"/>
    <n v="50236"/>
    <m/>
    <s v="12918_x000a_30/04/2022"/>
    <s v="Throughout the year"/>
    <s v="Trading &amp; Trading Advisory Services"/>
    <x v="2"/>
    <n v="0"/>
    <n v="3.5785567010309279E-2"/>
  </r>
  <r>
    <s v="2021-22"/>
    <n v="30"/>
    <d v="2022-03-31T00:00:00"/>
    <s v="ASHISH VADILAL MORBIA"/>
    <x v="3"/>
    <x v="15"/>
    <s v="AJEPP6333L"/>
    <n v="6500"/>
    <n v="353"/>
    <n v="6853"/>
    <n v="685"/>
    <m/>
    <s v="12918_x000a_30/04/2022"/>
    <s v="Throughout the year"/>
    <s v="Trading &amp; Trading Advisory Services"/>
    <x v="2"/>
    <n v="0"/>
    <n v="5.4307692307692307E-2"/>
  </r>
  <r>
    <s v="2021-22"/>
    <n v="29"/>
    <d v="2021-10-08T00:00:00"/>
    <s v="ASHISH VADILAL MORBIA"/>
    <x v="3"/>
    <x v="15"/>
    <s v="AJEPP6333L"/>
    <n v="290000"/>
    <n v="10000"/>
    <n v="300000"/>
    <n v="30000"/>
    <m/>
    <s v="23158_x000a_02/11/2021"/>
    <s v="Throughout the year"/>
    <s v="Trading &amp; Trading Advisory Services"/>
    <x v="0"/>
    <n v="15"/>
    <n v="3.4482758620689655E-2"/>
  </r>
  <r>
    <s v="2021-22"/>
    <n v="32"/>
    <d v="2022-03-31T00:00:00"/>
    <s v="ASHISH VADILAL MORBIA"/>
    <x v="2"/>
    <x v="16"/>
    <s v="CYXPP9511N"/>
    <n v="290000"/>
    <n v="9387"/>
    <n v="299387"/>
    <n v="29939"/>
    <m/>
    <s v="12918_x000a_30/04/2022"/>
    <s v="Throughout the year"/>
    <s v="Trading &amp; Trading Advisory Services"/>
    <x v="2"/>
    <n v="0"/>
    <n v="3.2368965517241381E-2"/>
  </r>
  <r>
    <s v="2021-22"/>
    <n v="31"/>
    <d v="2022-03-31T00:00:00"/>
    <s v="ASHISH VADILAL MORBIA"/>
    <x v="2"/>
    <x v="16"/>
    <s v="CYXPP9511N"/>
    <n v="360000"/>
    <n v="11001"/>
    <n v="371001"/>
    <n v="37100"/>
    <m/>
    <s v="12918_x000a_30/04/2022"/>
    <s v="Throughout the year"/>
    <s v="Trading &amp; Trading Advisory Services"/>
    <x v="2"/>
    <n v="0"/>
    <n v="3.0558333333333333E-2"/>
  </r>
  <r>
    <s v="2021-22"/>
    <n v="33"/>
    <d v="2022-03-05T00:00:00"/>
    <s v="BHARAT KANTILAL MEHTA"/>
    <x v="7"/>
    <x v="17"/>
    <s v="CNYPM6786Q"/>
    <n v="195000"/>
    <n v="5000"/>
    <n v="200000"/>
    <n v="20000"/>
    <m/>
    <s v="45262_x000a_05/04/2022"/>
    <s v="Throughout the year"/>
    <s v="Trading &amp; Trading Advisory Services"/>
    <x v="6"/>
    <n v="7"/>
    <n v="2.564102564102564E-2"/>
  </r>
  <r>
    <s v="2021-22"/>
    <n v="34"/>
    <d v="2022-03-31T00:00:00"/>
    <s v="BHARAT KANTILAL MEHTA"/>
    <x v="7"/>
    <x v="17"/>
    <s v="CNYPM6786Q"/>
    <n v="255000"/>
    <n v="5483"/>
    <n v="260483"/>
    <n v="26048"/>
    <m/>
    <s v="12918_x000a_30/04/2022"/>
    <s v="Throughout the year"/>
    <s v="Trading &amp; Trading Advisory Services"/>
    <x v="2"/>
    <n v="0"/>
    <n v="2.1501960784313726E-2"/>
  </r>
  <r>
    <s v="2021-22"/>
    <n v="40"/>
    <d v="2022-03-31T00:00:00"/>
    <s v="BIRENDRA AMARNATH PASI"/>
    <x v="8"/>
    <x v="18"/>
    <s v="AQYPP6269Q"/>
    <n v="24000"/>
    <n v="713"/>
    <n v="24713"/>
    <n v="2471"/>
    <m/>
    <s v="12918_x000a_30/04/2022"/>
    <s v="Throughout the year"/>
    <s v="Trading &amp; Trading Advisory Services"/>
    <x v="2"/>
    <n v="0"/>
    <n v="2.9708333333333333E-2"/>
  </r>
  <r>
    <s v="2021-22"/>
    <n v="36"/>
    <d v="2021-07-16T00:00:00"/>
    <s v="BIRENDRA AMARNATH PASI"/>
    <x v="8"/>
    <x v="18"/>
    <s v="AQYPP6269Q"/>
    <n v="235000"/>
    <n v="5129"/>
    <n v="240129"/>
    <n v="24013"/>
    <m/>
    <s v="44206_x000a_07/08/2021"/>
    <s v="Throughout the year"/>
    <s v="Trading &amp; Trading Advisory Services"/>
    <x v="7"/>
    <n v="6"/>
    <n v="2.1825531914893618E-2"/>
  </r>
  <r>
    <s v="2021-22"/>
    <n v="39"/>
    <d v="2021-10-08T00:00:00"/>
    <s v="BIRENDRA AMARNATH PASI"/>
    <x v="8"/>
    <x v="18"/>
    <s v="AQYPP6269Q"/>
    <n v="275000"/>
    <n v="7738"/>
    <n v="282738"/>
    <n v="28274"/>
    <m/>
    <s v="23158_x000a_02/11/2021"/>
    <s v="Throughout the year"/>
    <s v="Trading &amp; Trading Advisory Services"/>
    <x v="0"/>
    <n v="15"/>
    <n v="2.8138181818181819E-2"/>
  </r>
  <r>
    <s v="2021-22"/>
    <n v="35"/>
    <d v="2021-06-11T00:00:00"/>
    <s v="BIRENDRA AMARNATH PASI"/>
    <x v="8"/>
    <x v="18"/>
    <s v="AQYPP6269Q"/>
    <n v="240000"/>
    <n v="8647"/>
    <n v="248647"/>
    <n v="24865"/>
    <m/>
    <s v="52142_x000a_05/07/2021"/>
    <s v="Throughout the year"/>
    <s v="Trading &amp; Trading Advisory Services"/>
    <x v="8"/>
    <n v="8"/>
    <n v="3.6029166666666668E-2"/>
  </r>
  <r>
    <s v="2021-22"/>
    <n v="37"/>
    <d v="2021-08-12T00:00:00"/>
    <s v="BIRENDRA AMARNATH PASI"/>
    <x v="8"/>
    <x v="18"/>
    <s v="AQYPP6269Q"/>
    <n v="415000"/>
    <n v="13792"/>
    <n v="428792"/>
    <n v="42879"/>
    <m/>
    <s v="41535_x000a_04/09/2021"/>
    <s v="Throughout the year"/>
    <s v="Trading &amp; Trading Advisory Services"/>
    <x v="9"/>
    <n v="9"/>
    <n v="3.3233734939759035E-2"/>
  </r>
  <r>
    <s v="2021-22"/>
    <n v="38"/>
    <d v="2021-09-13T00:00:00"/>
    <s v="BIRENDRA AMARNATH PASI"/>
    <x v="8"/>
    <x v="18"/>
    <s v="AQYPP6269Q"/>
    <n v="415000"/>
    <n v="14263"/>
    <n v="429263"/>
    <n v="42926"/>
    <m/>
    <s v="38620_x000a_06/10/2021"/>
    <s v="Throughout the year"/>
    <s v="Trading &amp; Trading Advisory Services"/>
    <x v="10"/>
    <n v="7"/>
    <n v="3.4368674698795183E-2"/>
  </r>
  <r>
    <s v="2021-22"/>
    <n v="41"/>
    <d v="2021-06-11T00:00:00"/>
    <s v="BIRENDRA AMARNATH PASI"/>
    <x v="8"/>
    <x v="19"/>
    <s v="CJKPP0435K"/>
    <n v="107500"/>
    <n v="3389"/>
    <n v="110889"/>
    <n v="11089"/>
    <m/>
    <s v="52142_x000a_05/07/2021"/>
    <s v="Throughout the year"/>
    <s v="Trading &amp; Trading Advisory Services"/>
    <x v="8"/>
    <n v="8"/>
    <n v="3.1525581395348834E-2"/>
  </r>
  <r>
    <s v="2021-22"/>
    <n v="42"/>
    <d v="2021-07-12T00:00:00"/>
    <s v="BIRENDRA AMARNATH PASI"/>
    <x v="8"/>
    <x v="19"/>
    <s v="CJKPP0435K"/>
    <n v="95000"/>
    <n v="5000"/>
    <n v="100000"/>
    <n v="10000"/>
    <m/>
    <s v="44206_x000a_07/08/2021"/>
    <s v="Throughout the year"/>
    <s v="Trading &amp; Trading Advisory Services"/>
    <x v="11"/>
    <n v="7"/>
    <n v="5.2631578947368418E-2"/>
  </r>
  <r>
    <s v="2021-22"/>
    <n v="43"/>
    <d v="2021-08-06T00:00:00"/>
    <s v="BIRENDRA AMARNATH PASI"/>
    <x v="8"/>
    <x v="19"/>
    <s v="CJKPP0435K"/>
    <n v="95000"/>
    <n v="5000"/>
    <n v="100000"/>
    <n v="10000"/>
    <m/>
    <s v="41535_x000a_04/09/2021"/>
    <s v="Throughout the year"/>
    <s v="Trading &amp; Trading Advisory Services"/>
    <x v="12"/>
    <n v="6"/>
    <n v="5.2631578947368418E-2"/>
  </r>
  <r>
    <s v="2021-22"/>
    <n v="44"/>
    <d v="2021-09-13T00:00:00"/>
    <s v="BIRENDRA AMARNATH PASI"/>
    <x v="8"/>
    <x v="19"/>
    <s v="CJKPP0435K"/>
    <n v="95000"/>
    <n v="5000"/>
    <n v="100000"/>
    <n v="10000"/>
    <m/>
    <s v="38620_x000a_06/10/2021"/>
    <s v="Throughout the year"/>
    <s v="Trading &amp; Trading Advisory Services"/>
    <x v="10"/>
    <n v="7"/>
    <n v="5.2631578947368418E-2"/>
  </r>
  <r>
    <s v="2021-22"/>
    <n v="45"/>
    <d v="2021-10-08T00:00:00"/>
    <s v="BIRENDRA AMARNATH PASI"/>
    <x v="8"/>
    <x v="19"/>
    <s v="CJKPP0435K"/>
    <n v="95000"/>
    <n v="5000"/>
    <n v="100000"/>
    <n v="10000"/>
    <m/>
    <s v="23158_x000a_02/11/2021"/>
    <s v="Throughout the year"/>
    <s v="Trading &amp; Trading Advisory Services"/>
    <x v="0"/>
    <n v="15"/>
    <n v="5.2631578947368418E-2"/>
  </r>
  <r>
    <s v="2021-22"/>
    <n v="46"/>
    <d v="2021-11-03T00:00:00"/>
    <s v="BIRENDRA AMARNATH PASI"/>
    <x v="8"/>
    <x v="19"/>
    <s v="CJKPP0435K"/>
    <n v="95000"/>
    <n v="5000"/>
    <n v="100000"/>
    <n v="10000"/>
    <m/>
    <s v="13131_x000a_03/12/2021"/>
    <s v="Throughout the year"/>
    <s v="Trading &amp; Trading Advisory Services"/>
    <x v="13"/>
    <n v="8"/>
    <n v="5.2631578947368418E-2"/>
  </r>
  <r>
    <s v="2021-22"/>
    <n v="47"/>
    <d v="2021-11-11T00:00:00"/>
    <s v="BIRENDRA AMARNATH PASI"/>
    <x v="8"/>
    <x v="19"/>
    <s v="CJKPP0435K"/>
    <n v="1255000"/>
    <n v="37563"/>
    <n v="1292563"/>
    <n v="129256"/>
    <m/>
    <s v="13131_x000a_03/12/2021"/>
    <s v="Throughout the year"/>
    <s v="Trading &amp; Trading Advisory Services"/>
    <x v="14"/>
    <n v="12"/>
    <n v="2.9930677290836653E-2"/>
  </r>
  <r>
    <s v="2021-22"/>
    <n v="48"/>
    <d v="2022-03-31T00:00:00"/>
    <s v="DARSHAN JAYSHUKHBHAI MEHTA"/>
    <x v="7"/>
    <x v="20"/>
    <s v="GAGPB1983P"/>
    <n v="195000"/>
    <n v="6459"/>
    <n v="201459"/>
    <n v="20146"/>
    <m/>
    <s v="45262_x000a_05/04/2022"/>
    <s v="Throughout the year"/>
    <s v="Trading &amp; Trading Advisory Services"/>
    <x v="2"/>
    <n v="0"/>
    <n v="3.3123076923076922E-2"/>
  </r>
  <r>
    <s v="2021-22"/>
    <n v="49"/>
    <d v="2022-03-31T00:00:00"/>
    <s v="DARSHAN JAYSHUKHBHAI MEHTA"/>
    <x v="7"/>
    <x v="20"/>
    <s v="GAGPB1983P"/>
    <n v="290000"/>
    <n v="10256"/>
    <n v="300256"/>
    <n v="30026"/>
    <m/>
    <s v="12918_x000a_30/04/2022"/>
    <s v="Throughout the year"/>
    <s v="Trading &amp; Trading Advisory Services"/>
    <x v="2"/>
    <n v="0"/>
    <n v="3.5365517241379311E-2"/>
  </r>
  <r>
    <s v="2021-22"/>
    <n v="50"/>
    <d v="2022-03-31T00:00:00"/>
    <s v="GAUTAM JAYANTILAL MEHATA"/>
    <x v="9"/>
    <x v="21"/>
    <s v="BTOPM8426L"/>
    <n v="255000"/>
    <n v="10148"/>
    <n v="265148"/>
    <n v="26515"/>
    <m/>
    <s v="12918_x000a_30/04/2022"/>
    <s v="Throughout the year"/>
    <s v="Trading &amp; Trading Advisory Services"/>
    <x v="2"/>
    <n v="0"/>
    <n v="3.9796078431372547E-2"/>
  </r>
  <r>
    <s v="2021-22"/>
    <n v="51"/>
    <d v="2022-03-31T00:00:00"/>
    <s v="GAUTAM JAYANTILAL MEHATA"/>
    <x v="10"/>
    <x v="22"/>
    <s v="ANVPM7520K"/>
    <n v="680000"/>
    <n v="19956"/>
    <n v="699956"/>
    <n v="69996"/>
    <m/>
    <s v="45262_x000a_05/04/2022"/>
    <s v="Throughout the year"/>
    <s v="Trading &amp; Trading Advisory Services"/>
    <x v="2"/>
    <n v="0"/>
    <n v="2.934705882352941E-2"/>
  </r>
  <r>
    <s v="2021-22"/>
    <n v="52"/>
    <d v="2022-03-31T00:00:00"/>
    <s v="GAUTAM JAYANTILAL MEHATA"/>
    <x v="10"/>
    <x v="23"/>
    <s v="BRVPM1719H"/>
    <n v="680000"/>
    <n v="21564"/>
    <n v="701564"/>
    <n v="70156"/>
    <m/>
    <s v="45262_x000a_05/04/2022"/>
    <s v="Throughout the year"/>
    <s v="Trading &amp; Trading Advisory Services"/>
    <x v="2"/>
    <n v="0"/>
    <n v="3.1711764705882356E-2"/>
  </r>
  <r>
    <s v="2021-22"/>
    <n v="53"/>
    <d v="2022-03-31T00:00:00"/>
    <s v="GAUTAM JAYANTILAL MEHATA"/>
    <x v="11"/>
    <x v="24"/>
    <s v="DOBPM8557J"/>
    <n v="485000"/>
    <n v="14236"/>
    <n v="499236"/>
    <n v="49924"/>
    <m/>
    <s v="12918_x000a_30/04/2022"/>
    <s v="Throughout the year"/>
    <s v="Trading &amp; Trading Advisory Services"/>
    <x v="2"/>
    <n v="0"/>
    <n v="2.9352577319587628E-2"/>
  </r>
  <r>
    <s v="2021-22"/>
    <n v="54"/>
    <d v="2021-08-18T00:00:00"/>
    <s v="GAUTAM JAYANTILAL MEHATA"/>
    <x v="11"/>
    <x v="25"/>
    <s v="CVCPP2492J"/>
    <n v="410000"/>
    <n v="14597"/>
    <n v="424597"/>
    <n v="42460"/>
    <m/>
    <s v="41535_x000a_04/09/2021"/>
    <s v="Throughout the year"/>
    <s v="Trading &amp; Trading Advisory Services"/>
    <x v="9"/>
    <n v="15"/>
    <n v="3.5602439024390246E-2"/>
  </r>
  <r>
    <s v="2021-22"/>
    <n v="56"/>
    <d v="2022-03-31T00:00:00"/>
    <s v="GAUTAM JAYANTILAL MEHATA"/>
    <x v="11"/>
    <x v="26"/>
    <s v="CBCPP0069D"/>
    <n v="1400"/>
    <n v="23"/>
    <n v="1423"/>
    <n v="142"/>
    <m/>
    <s v="12918_x000a_30/04/2022"/>
    <s v="Throughout the year"/>
    <s v="Trading &amp; Trading Advisory Services"/>
    <x v="2"/>
    <n v="0"/>
    <n v="1.6428571428571428E-2"/>
  </r>
  <r>
    <s v="2021-22"/>
    <n v="55"/>
    <d v="2021-07-12T00:00:00"/>
    <s v="GAUTAM JAYANTILAL MEHATA"/>
    <x v="11"/>
    <x v="26"/>
    <s v="CBCPP0069D"/>
    <n v="390000"/>
    <n v="10000"/>
    <n v="400000"/>
    <n v="40000"/>
    <m/>
    <s v="44206_x000a_07/08/2021"/>
    <s v="Throughout the year"/>
    <s v="Trading &amp; Trading Advisory Services"/>
    <x v="11"/>
    <n v="7"/>
    <n v="2.564102564102564E-2"/>
  </r>
  <r>
    <s v="2021-22"/>
    <n v="58"/>
    <d v="2022-03-31T00:00:00"/>
    <s v="GAUTAM JAYANTILAL MEHATA"/>
    <x v="10"/>
    <x v="27"/>
    <s v="ASLPM7030M"/>
    <n v="2450"/>
    <n v="86"/>
    <n v="2536"/>
    <n v="254"/>
    <m/>
    <s v="12918_x000a_30/04/2022"/>
    <s v="Throughout the year"/>
    <s v="Trading &amp; Trading Advisory Services"/>
    <x v="2"/>
    <n v="0"/>
    <n v="3.5102040816326528E-2"/>
  </r>
  <r>
    <s v="2021-22"/>
    <n v="57"/>
    <d v="2021-08-12T00:00:00"/>
    <s v="GAUTAM JAYANTILAL MEHATA"/>
    <x v="10"/>
    <x v="27"/>
    <s v="ASLPM7030M"/>
    <n v="920000"/>
    <n v="30000"/>
    <n v="950000"/>
    <n v="95000"/>
    <m/>
    <s v="41535_x000a_04/09/2021"/>
    <s v="Throughout the year"/>
    <s v="Trading &amp; Trading Advisory Services"/>
    <x v="9"/>
    <n v="9"/>
    <n v="3.2608695652173912E-2"/>
  </r>
  <r>
    <s v="2021-22"/>
    <n v="60"/>
    <d v="2022-03-31T00:00:00"/>
    <s v="GAUTAM JAYANTILAL MEHATA"/>
    <x v="9"/>
    <x v="28"/>
    <s v="ESIPP0416F"/>
    <n v="1000"/>
    <n v="21"/>
    <n v="1021"/>
    <n v="102"/>
    <m/>
    <s v="12918_x000a_30/04/2022"/>
    <s v="Throughout the year"/>
    <s v="Trading &amp; Trading Advisory Services"/>
    <x v="2"/>
    <n v="0"/>
    <n v="2.1000000000000001E-2"/>
  </r>
  <r>
    <s v="2021-22"/>
    <n v="59"/>
    <d v="2022-02-07T00:00:00"/>
    <s v="GAUTAM JAYANTILAL MEHATA"/>
    <x v="9"/>
    <x v="28"/>
    <s v="ESIPP0416F"/>
    <n v="580000"/>
    <n v="20000"/>
    <n v="600000"/>
    <n v="60000"/>
    <m/>
    <s v="42712_x000a_03/03/2022"/>
    <s v="Throughout the year"/>
    <s v="Trading &amp; Trading Advisory Services"/>
    <x v="4"/>
    <n v="11"/>
    <n v="3.4482758620689655E-2"/>
  </r>
  <r>
    <s v="2021-22"/>
    <n v="63"/>
    <d v="2021-11-03T00:00:00"/>
    <s v="KUNJAN MAHENDRABHAI PAREKH"/>
    <x v="12"/>
    <x v="29"/>
    <s v="DXVPP1114F"/>
    <n v="255000"/>
    <n v="6399"/>
    <n v="261399"/>
    <n v="26140"/>
    <m/>
    <s v="13131_x000a_03/12/2021"/>
    <s v="Throughout the year"/>
    <s v="Trading &amp; Trading Advisory Services"/>
    <x v="13"/>
    <n v="8"/>
    <n v="2.5094117647058822E-2"/>
  </r>
  <r>
    <s v="2021-22"/>
    <n v="61"/>
    <d v="2021-07-31T00:00:00"/>
    <s v="KUNJAN MAHENDRABHAI PAREKH"/>
    <x v="12"/>
    <x v="29"/>
    <s v="DXVPP1114F"/>
    <n v="580000"/>
    <n v="20000"/>
    <n v="600000"/>
    <n v="60000"/>
    <m/>
    <s v="44206_x000a_07/08/2021"/>
    <s v="Throughout the year"/>
    <s v="Trading &amp; Trading Advisory Services"/>
    <x v="15"/>
    <n v="7"/>
    <n v="3.4482758620689655E-2"/>
  </r>
  <r>
    <s v="2021-22"/>
    <n v="62"/>
    <d v="2021-10-13T00:00:00"/>
    <s v="KUNJAN MAHENDRABHAI PAREKH"/>
    <x v="12"/>
    <x v="29"/>
    <s v="DXVPP1114F"/>
    <n v="745000"/>
    <n v="21000"/>
    <n v="766000"/>
    <n v="76600"/>
    <m/>
    <s v="23158_x000a_02/11/2021"/>
    <s v="Throughout the year"/>
    <s v="Trading &amp; Trading Advisory Services"/>
    <x v="3"/>
    <n v="7"/>
    <n v="2.8187919463087248E-2"/>
  </r>
  <r>
    <s v="2021-22"/>
    <n v="65"/>
    <d v="2022-03-31T00:00:00"/>
    <s v="KUNJAN MAHENDRABHAI PAREKH"/>
    <x v="12"/>
    <x v="30"/>
    <s v="KBGPK5656D"/>
    <n v="2450"/>
    <n v="81"/>
    <n v="2531"/>
    <n v="253"/>
    <m/>
    <s v="12918_x000a_30/04/2022"/>
    <s v="Throughout the year"/>
    <s v="Trading &amp; Trading Advisory Services"/>
    <x v="2"/>
    <n v="0"/>
    <n v="3.3061224489795919E-2"/>
  </r>
  <r>
    <s v="2021-22"/>
    <n v="64"/>
    <d v="2021-12-04T00:00:00"/>
    <s v="KUNJAN MAHENDRABHAI PAREKH"/>
    <x v="12"/>
    <x v="30"/>
    <s v="KBGPK5656D"/>
    <n v="775000"/>
    <n v="25000"/>
    <n v="800000"/>
    <n v="80000"/>
    <m/>
    <s v="16557_x000a_04/01/2022"/>
    <s v="Throughout the year"/>
    <s v="Trading &amp; Trading Advisory Services"/>
    <x v="16"/>
    <n v="14"/>
    <n v="3.2258064516129031E-2"/>
  </r>
  <r>
    <s v="2021-22"/>
    <n v="67"/>
    <d v="2022-03-31T00:00:00"/>
    <s v="MANISH DAHYALAL SHETH"/>
    <x v="13"/>
    <x v="31"/>
    <s v="BGQPG0189P"/>
    <n v="550"/>
    <n v="19"/>
    <n v="569"/>
    <n v="57"/>
    <m/>
    <s v="12918_x000a_30/04/2022"/>
    <s v="Throughout the year"/>
    <s v="Trading &amp; Trading Advisory Services"/>
    <x v="2"/>
    <n v="0"/>
    <n v="3.4545454545454546E-2"/>
  </r>
  <r>
    <s v="2021-22"/>
    <n v="66"/>
    <d v="2021-10-13T00:00:00"/>
    <s v="MANISH DAHYALAL SHETH"/>
    <x v="13"/>
    <x v="31"/>
    <s v="BGQPG0189P"/>
    <n v="920000"/>
    <n v="30000"/>
    <n v="950000"/>
    <n v="95000"/>
    <m/>
    <s v="23158_x000a_02/11/2021"/>
    <s v="Throughout the year"/>
    <s v="Trading &amp; Trading Advisory Services"/>
    <x v="3"/>
    <n v="7"/>
    <n v="3.2608695652173912E-2"/>
  </r>
  <r>
    <s v="2021-22"/>
    <n v="69"/>
    <d v="2022-03-31T00:00:00"/>
    <s v="MANISH DAHYALAL SHETH"/>
    <x v="13"/>
    <x v="32"/>
    <s v="DPOPP6212P"/>
    <n v="415000"/>
    <n v="11500"/>
    <n v="426500"/>
    <n v="42650"/>
    <m/>
    <s v="12918_x000a_30/04/2022"/>
    <s v="Throughout the year"/>
    <s v="Trading &amp; Trading Advisory Services"/>
    <x v="2"/>
    <n v="0"/>
    <n v="2.7710843373493974E-2"/>
  </r>
  <r>
    <s v="2021-22"/>
    <n v="68"/>
    <d v="2021-10-08T00:00:00"/>
    <s v="MANISH DAHYALAL SHETH"/>
    <x v="13"/>
    <x v="32"/>
    <s v="DPOPP6212P"/>
    <n v="405000"/>
    <n v="14000"/>
    <n v="419000"/>
    <n v="41900"/>
    <m/>
    <s v="23158_x000a_02/11/2021"/>
    <s v="Throughout the year"/>
    <s v="Trading &amp; Trading Advisory Services"/>
    <x v="0"/>
    <n v="15"/>
    <n v="3.4567901234567898E-2"/>
  </r>
  <r>
    <s v="2021-22"/>
    <n v="71"/>
    <d v="2022-03-31T00:00:00"/>
    <s v="MANISH DAHYALAL SHETH"/>
    <x v="13"/>
    <x v="33"/>
    <s v="FKRPM3226E"/>
    <n v="550"/>
    <n v="0"/>
    <n v="550"/>
    <n v="55"/>
    <m/>
    <s v="12918_x000a_30/04/2022"/>
    <s v="Throughout the year"/>
    <s v="Trading &amp; Trading Advisory Services"/>
    <x v="2"/>
    <n v="0"/>
    <n v="0"/>
  </r>
  <r>
    <s v="2021-22"/>
    <n v="70"/>
    <d v="2021-11-18T00:00:00"/>
    <s v="MANISH DAHYALAL SHETH"/>
    <x v="13"/>
    <x v="33"/>
    <s v="FKRPM3226E"/>
    <n v="860000"/>
    <n v="28900"/>
    <n v="888900"/>
    <n v="88890"/>
    <m/>
    <s v="13131_x000a_03/12/2021"/>
    <s v="Throughout the year"/>
    <s v="Trading &amp; Trading Advisory Services"/>
    <x v="17"/>
    <n v="8"/>
    <n v="3.3604651162790697E-2"/>
  </r>
  <r>
    <s v="2021-22"/>
    <n v="72"/>
    <d v="2021-07-26T00:00:00"/>
    <s v="MANISH DAHYALAL SHETH"/>
    <x v="13"/>
    <x v="34"/>
    <s v="CWZPS7342J"/>
    <n v="925000"/>
    <n v="28419"/>
    <n v="953419"/>
    <n v="95342"/>
    <m/>
    <s v="44206_x000a_07/08/2021"/>
    <s v="Throughout the year"/>
    <s v="Trading &amp; Trading Advisory Services"/>
    <x v="18"/>
    <n v="12"/>
    <n v="3.0723243243243242E-2"/>
  </r>
  <r>
    <s v="2021-22"/>
    <n v="73"/>
    <d v="2021-09-13T00:00:00"/>
    <s v="MITESH DOSHI"/>
    <x v="14"/>
    <x v="35"/>
    <s v="CICPD8911M"/>
    <n v="195000"/>
    <n v="5000"/>
    <n v="200000"/>
    <n v="20000"/>
    <m/>
    <s v="38620_x000a_06/10/2021"/>
    <s v="Throughout the year"/>
    <s v="Trading &amp; Trading Advisory Services"/>
    <x v="10"/>
    <n v="7"/>
    <n v="2.564102564102564E-2"/>
  </r>
  <r>
    <s v="2021-22"/>
    <n v="74"/>
    <d v="2021-12-28T00:00:00"/>
    <s v="MITESH DOSHI"/>
    <x v="14"/>
    <x v="35"/>
    <s v="CICPD8911M"/>
    <n v="195000"/>
    <n v="5000"/>
    <n v="200000"/>
    <n v="20000"/>
    <m/>
    <s v="16557_x000a_04/01/2022"/>
    <s v="Throughout the year"/>
    <s v="Trading &amp; Trading Advisory Services"/>
    <x v="19"/>
    <n v="6"/>
    <n v="2.564102564102564E-2"/>
  </r>
  <r>
    <s v="2021-22"/>
    <n v="75"/>
    <d v="2022-03-31T00:00:00"/>
    <s v="MITESH DOSHI"/>
    <x v="14"/>
    <x v="35"/>
    <s v="CICPD8911M"/>
    <n v="390000"/>
    <n v="12356"/>
    <n v="402356"/>
    <n v="40236"/>
    <m/>
    <s v="12918_x000a_30/04/2022"/>
    <s v="Throughout the year"/>
    <s v="Trading &amp; Trading Advisory Services"/>
    <x v="2"/>
    <n v="0"/>
    <n v="3.1682051282051281E-2"/>
  </r>
  <r>
    <s v="2021-22"/>
    <n v="76"/>
    <d v="2021-09-13T00:00:00"/>
    <s v="MITESH DOSHI"/>
    <x v="14"/>
    <x v="36"/>
    <s v="AATPD0607P"/>
    <n v="195000"/>
    <n v="5000"/>
    <n v="200000"/>
    <n v="20000"/>
    <m/>
    <s v="38620_x000a_06/10/2021"/>
    <s v="Throughout the year"/>
    <s v="Trading &amp; Trading Advisory Services"/>
    <x v="10"/>
    <n v="7"/>
    <n v="2.564102564102564E-2"/>
  </r>
  <r>
    <s v="2021-22"/>
    <n v="77"/>
    <d v="2021-12-28T00:00:00"/>
    <s v="MITESH DOSHI"/>
    <x v="14"/>
    <x v="36"/>
    <s v="AATPD0607P"/>
    <n v="195000"/>
    <n v="5000"/>
    <n v="200000"/>
    <n v="20000"/>
    <m/>
    <s v="16557_x000a_04/01/2022"/>
    <s v="Throughout the year"/>
    <s v="Trading &amp; Trading Advisory Services"/>
    <x v="19"/>
    <n v="6"/>
    <n v="2.564102564102564E-2"/>
  </r>
  <r>
    <s v="2021-22"/>
    <n v="78"/>
    <d v="2021-09-13T00:00:00"/>
    <s v="MITESH DOSHI"/>
    <x v="14"/>
    <x v="37"/>
    <s v="APGPD9139Q"/>
    <n v="195000"/>
    <n v="5000"/>
    <n v="200000"/>
    <n v="20000"/>
    <m/>
    <s v="38620_x000a_06/10/2021"/>
    <s v="Throughout the year"/>
    <s v="Trading &amp; Trading Advisory Services"/>
    <x v="10"/>
    <n v="7"/>
    <n v="2.564102564102564E-2"/>
  </r>
  <r>
    <s v="2021-22"/>
    <n v="80"/>
    <d v="2021-12-28T00:00:00"/>
    <s v="MITESH DOSHI"/>
    <x v="14"/>
    <x v="37"/>
    <s v="APGPD9139Q"/>
    <n v="195000"/>
    <n v="5000"/>
    <n v="200000"/>
    <n v="20000"/>
    <m/>
    <s v="16557_x000a_04/01/2022"/>
    <s v="Throughout the year"/>
    <s v="Trading &amp; Trading Advisory Services"/>
    <x v="19"/>
    <n v="6"/>
    <n v="2.564102564102564E-2"/>
  </r>
  <r>
    <s v="2021-22"/>
    <n v="79"/>
    <d v="2021-12-08T00:00:00"/>
    <s v="MITESH DOSHI"/>
    <x v="14"/>
    <x v="37"/>
    <s v="APGPD9139Q"/>
    <n v="95000"/>
    <n v="5000"/>
    <n v="100000"/>
    <n v="10000"/>
    <m/>
    <s v="16557_x000a_04/01/2022"/>
    <s v="Throughout the year"/>
    <s v="Trading &amp; Trading Advisory Services"/>
    <x v="20"/>
    <n v="7"/>
    <n v="5.2631578947368418E-2"/>
  </r>
  <r>
    <s v="2021-22"/>
    <n v="81"/>
    <d v="2022-03-31T00:00:00"/>
    <s v="MITESH DOSHI"/>
    <x v="14"/>
    <x v="37"/>
    <s v="APGPD9139Q"/>
    <n v="295000"/>
    <n v="7561"/>
    <n v="302561"/>
    <n v="30256"/>
    <m/>
    <s v="12918_x000a_30/04/2022"/>
    <s v="Throughout the year"/>
    <s v="Trading &amp; Trading Advisory Services"/>
    <x v="2"/>
    <n v="0"/>
    <n v="2.563050847457627E-2"/>
  </r>
  <r>
    <s v="2021-22"/>
    <n v="82"/>
    <d v="2022-03-31T00:00:00"/>
    <s v="MITESH DOSHI"/>
    <x v="14"/>
    <x v="38"/>
    <s v="BTSPM0735N"/>
    <n v="485000"/>
    <n v="15236"/>
    <n v="500236"/>
    <n v="50024"/>
    <m/>
    <s v="12918_x000a_30/04/2022"/>
    <s v="Throughout the year"/>
    <s v="Trading &amp; Trading Advisory Services"/>
    <x v="2"/>
    <n v="0"/>
    <n v="3.1414432989690724E-2"/>
  </r>
  <r>
    <s v="2021-22"/>
    <n v="84"/>
    <d v="2021-06-04T00:00:00"/>
    <s v="MITUL MORABIA"/>
    <x v="15"/>
    <x v="39"/>
    <s v="AWVPM8396E"/>
    <n v="11000"/>
    <n v="547"/>
    <n v="11547"/>
    <n v="1155"/>
    <m/>
    <s v="52142_x000a_05/07/2021"/>
    <s v="Throughout the year"/>
    <s v="Trading &amp; Trading Advisory Services"/>
    <x v="21"/>
    <n v="11"/>
    <n v="4.9727272727272724E-2"/>
  </r>
  <r>
    <s v="2021-22"/>
    <n v="85"/>
    <d v="2021-07-12T00:00:00"/>
    <s v="MITUL MORABIA"/>
    <x v="15"/>
    <x v="39"/>
    <s v="AWVPM8396E"/>
    <n v="11000"/>
    <n v="547"/>
    <n v="11547"/>
    <n v="1155"/>
    <m/>
    <s v="44206_x000a_07/08/2021"/>
    <s v="Throughout the year"/>
    <s v="Trading &amp; Trading Advisory Services"/>
    <x v="11"/>
    <n v="7"/>
    <n v="4.9727272727272724E-2"/>
  </r>
  <r>
    <s v="2021-22"/>
    <n v="83"/>
    <d v="2021-05-17T00:00:00"/>
    <s v="MITUL MORABIA"/>
    <x v="15"/>
    <x v="39"/>
    <s v="AWVPM8396E"/>
    <n v="35000"/>
    <n v="1271"/>
    <n v="36271"/>
    <n v="3627"/>
    <m/>
    <s v="22421_x000a_29/05/2021"/>
    <s v="Throughout the year"/>
    <s v="Trading &amp; Trading Advisory Services"/>
    <x v="22"/>
    <n v="5"/>
    <n v="3.6314285714285716E-2"/>
  </r>
  <r>
    <s v="2021-22"/>
    <n v="88"/>
    <d v="2021-10-08T00:00:00"/>
    <s v="MITUL MORABIA"/>
    <x v="15"/>
    <x v="39"/>
    <s v="AWVPM8396E"/>
    <n v="49500"/>
    <n v="1366"/>
    <n v="50866"/>
    <n v="5087"/>
    <m/>
    <s v="23158_x000a_02/11/2021"/>
    <s v="Throughout the year"/>
    <s v="Trading &amp; Trading Advisory Services"/>
    <x v="0"/>
    <n v="15"/>
    <n v="2.7595959595959597E-2"/>
  </r>
  <r>
    <s v="2021-22"/>
    <n v="87"/>
    <d v="2021-09-14T00:00:00"/>
    <s v="MITUL MORABIA"/>
    <x v="15"/>
    <x v="39"/>
    <s v="AWVPM8396E"/>
    <n v="54000"/>
    <n v="1505"/>
    <n v="55505"/>
    <n v="5551"/>
    <m/>
    <s v="38620_x000a_06/10/2021"/>
    <s v="Throughout the year"/>
    <s v="Trading &amp; Trading Advisory Services"/>
    <x v="23"/>
    <n v="6"/>
    <n v="2.7870370370370372E-2"/>
  </r>
  <r>
    <s v="2021-22"/>
    <n v="86"/>
    <d v="2021-08-06T00:00:00"/>
    <s v="MITUL MORABIA"/>
    <x v="15"/>
    <x v="39"/>
    <s v="AWVPM8396E"/>
    <n v="93000"/>
    <n v="2975"/>
    <n v="95975"/>
    <n v="9598"/>
    <m/>
    <s v="41535_x000a_04/09/2021"/>
    <s v="Throughout the year"/>
    <s v="Trading &amp; Trading Advisory Services"/>
    <x v="12"/>
    <n v="6"/>
    <n v="3.1989247311827958E-2"/>
  </r>
  <r>
    <s v="2021-22"/>
    <n v="89"/>
    <d v="2021-11-03T00:00:00"/>
    <s v="MITUL MORABIA"/>
    <x v="15"/>
    <x v="39"/>
    <s v="AWVPM8396E"/>
    <n v="103500"/>
    <n v="3227"/>
    <n v="106727"/>
    <n v="10673"/>
    <m/>
    <s v="13131_x000a_03/12/2021"/>
    <s v="Throughout the year"/>
    <s v="Trading &amp; Trading Advisory Services"/>
    <x v="13"/>
    <n v="8"/>
    <n v="3.1178743961352656E-2"/>
  </r>
  <r>
    <s v="2021-22"/>
    <n v="91"/>
    <d v="2022-01-25T00:00:00"/>
    <s v="MITUL MORABIA"/>
    <x v="15"/>
    <x v="39"/>
    <s v="AWVPM8396E"/>
    <n v="200000"/>
    <n v="4002"/>
    <n v="204002"/>
    <n v="20400"/>
    <m/>
    <s v="63782_x000a_04/02/2022"/>
    <s v="Throughout the year"/>
    <s v="Trading &amp; Trading Advisory Services"/>
    <x v="24"/>
    <n v="10"/>
    <n v="2.001E-2"/>
  </r>
  <r>
    <s v="2021-22"/>
    <n v="90"/>
    <d v="2021-12-04T00:00:00"/>
    <s v="MITUL MORABIA"/>
    <x v="15"/>
    <x v="39"/>
    <s v="AWVPM8396E"/>
    <n v="125000"/>
    <n v="5637"/>
    <n v="130637"/>
    <n v="13064"/>
    <m/>
    <s v="16557_x000a_04/01/2022"/>
    <s v="Throughout the year"/>
    <s v="Trading &amp; Trading Advisory Services"/>
    <x v="16"/>
    <n v="14"/>
    <n v="4.5095999999999997E-2"/>
  </r>
  <r>
    <s v="2021-22"/>
    <n v="93"/>
    <d v="2022-03-31T00:00:00"/>
    <s v="MITUL MORABIA"/>
    <x v="15"/>
    <x v="40"/>
    <s v="AMMPV1249C"/>
    <n v="340000"/>
    <n v="10124"/>
    <n v="350124"/>
    <n v="35012"/>
    <m/>
    <s v="12918_x000a_30/04/2022"/>
    <s v="Throughout the year"/>
    <s v="Trading &amp; Trading Advisory Services"/>
    <x v="2"/>
    <n v="0"/>
    <n v="2.9776470588235293E-2"/>
  </r>
  <r>
    <s v="2021-22"/>
    <n v="92"/>
    <d v="2022-03-29T00:00:00"/>
    <s v="MITUL MORABIA"/>
    <x v="15"/>
    <x v="40"/>
    <s v="AMMPV1249C"/>
    <n v="585000"/>
    <n v="16156"/>
    <n v="601156"/>
    <n v="60116"/>
    <m/>
    <s v="45262_x000a_05/04/2022"/>
    <s v="Throughout the year"/>
    <s v="Trading &amp; Trading Advisory Services"/>
    <x v="1"/>
    <n v="14"/>
    <n v="2.7617094017094015E-2"/>
  </r>
  <r>
    <s v="2021-22"/>
    <n v="95"/>
    <d v="2021-06-04T00:00:00"/>
    <s v="MITUL MORABIA"/>
    <x v="15"/>
    <x v="41"/>
    <s v="CUIPM0916M"/>
    <n v="11000"/>
    <n v="546"/>
    <n v="11546"/>
    <n v="1155"/>
    <m/>
    <s v="52142_x000a_05/07/2021"/>
    <s v="Throughout the year"/>
    <s v="Trading &amp; Trading Advisory Services"/>
    <x v="21"/>
    <n v="11"/>
    <n v="4.9636363636363638E-2"/>
  </r>
  <r>
    <s v="2021-22"/>
    <n v="96"/>
    <d v="2021-07-12T00:00:00"/>
    <s v="MITUL MORABIA"/>
    <x v="15"/>
    <x v="41"/>
    <s v="CUIPM0916M"/>
    <n v="11000"/>
    <n v="546"/>
    <n v="11546"/>
    <n v="1155"/>
    <m/>
    <s v="44206_x000a_07/08/2021"/>
    <s v="Throughout the year"/>
    <s v="Trading &amp; Trading Advisory Services"/>
    <x v="11"/>
    <n v="7"/>
    <n v="4.9636363636363638E-2"/>
  </r>
  <r>
    <s v="2021-22"/>
    <n v="94"/>
    <d v="2021-05-17T00:00:00"/>
    <s v="MITUL MORABIA"/>
    <x v="15"/>
    <x v="41"/>
    <s v="CUIPM0916M"/>
    <n v="35000"/>
    <n v="1271"/>
    <n v="36271"/>
    <n v="3627"/>
    <m/>
    <s v="22421_x000a_29/05/2021"/>
    <s v="Throughout the year"/>
    <s v="Trading &amp; Trading Advisory Services"/>
    <x v="22"/>
    <n v="5"/>
    <n v="3.6314285714285716E-2"/>
  </r>
  <r>
    <s v="2021-22"/>
    <n v="99"/>
    <d v="2021-10-08T00:00:00"/>
    <s v="MITUL MORABIA"/>
    <x v="15"/>
    <x v="41"/>
    <s v="CUIPM0916M"/>
    <n v="49500"/>
    <n v="1366"/>
    <n v="50866"/>
    <n v="5087"/>
    <m/>
    <s v="23158_x000a_02/11/2021"/>
    <s v="Throughout the year"/>
    <s v="Trading &amp; Trading Advisory Services"/>
    <x v="0"/>
    <n v="15"/>
    <n v="2.7595959595959597E-2"/>
  </r>
  <r>
    <s v="2021-22"/>
    <n v="98"/>
    <d v="2021-09-14T00:00:00"/>
    <s v="MITUL MORABIA"/>
    <x v="15"/>
    <x v="41"/>
    <s v="CUIPM0916M"/>
    <n v="54000"/>
    <n v="1505"/>
    <n v="55505"/>
    <n v="5551"/>
    <m/>
    <s v="38620_x000a_06/10/2021"/>
    <s v="Throughout the year"/>
    <s v="Trading &amp; Trading Advisory Services"/>
    <x v="23"/>
    <n v="6"/>
    <n v="2.7870370370370372E-2"/>
  </r>
  <r>
    <s v="2021-22"/>
    <n v="97"/>
    <d v="2021-08-07T00:00:00"/>
    <s v="MITUL MORABIA"/>
    <x v="15"/>
    <x v="41"/>
    <s v="CUIPM0916M"/>
    <n v="93000"/>
    <n v="2975"/>
    <n v="95975"/>
    <n v="9598"/>
    <m/>
    <s v="41535_x000a_04/09/2021"/>
    <s v="Throughout the year"/>
    <s v="Trading &amp; Trading Advisory Services"/>
    <x v="25"/>
    <n v="8"/>
    <n v="3.1989247311827958E-2"/>
  </r>
  <r>
    <s v="2021-22"/>
    <n v="100"/>
    <d v="2021-11-03T00:00:00"/>
    <s v="MITUL MORABIA"/>
    <x v="15"/>
    <x v="41"/>
    <s v="CUIPM0916M"/>
    <n v="103500"/>
    <n v="3227"/>
    <n v="106727"/>
    <n v="10673"/>
    <m/>
    <s v="13131_x000a_03/12/2021"/>
    <s v="Throughout the year"/>
    <s v="Trading &amp; Trading Advisory Services"/>
    <x v="13"/>
    <n v="8"/>
    <n v="3.1178743961352656E-2"/>
  </r>
  <r>
    <s v="2021-22"/>
    <n v="101"/>
    <d v="2021-12-04T00:00:00"/>
    <s v="MITUL MORABIA"/>
    <x v="15"/>
    <x v="41"/>
    <s v="CUIPM0916M"/>
    <n v="125000"/>
    <n v="5637"/>
    <n v="130637"/>
    <n v="13064"/>
    <m/>
    <s v="16557_x000a_04/01/2022"/>
    <s v="Throughout the year"/>
    <s v="Trading &amp; Trading Advisory Services"/>
    <x v="16"/>
    <n v="14"/>
    <n v="4.5095999999999997E-2"/>
  </r>
  <r>
    <s v="2021-22"/>
    <n v="104"/>
    <d v="2022-03-31T00:00:00"/>
    <s v="NIKUNJKUMAR MAHENDRAKUMAR MEHTA"/>
    <x v="16"/>
    <x v="42"/>
    <s v="BDDPM7126E"/>
    <n v="1450"/>
    <n v="28"/>
    <n v="1478"/>
    <n v="148"/>
    <m/>
    <s v="12918_x000a_30/04/2022"/>
    <s v="Throughout the year"/>
    <s v="Trading &amp; Trading Advisory Services"/>
    <x v="2"/>
    <n v="0"/>
    <n v="1.9310344827586208E-2"/>
  </r>
  <r>
    <s v="2021-22"/>
    <n v="102"/>
    <d v="2021-07-12T00:00:00"/>
    <s v="NIKUNJKUMAR MAHENDRAKUMAR MEHTA"/>
    <x v="16"/>
    <x v="42"/>
    <s v="BDDPM7126E"/>
    <n v="390000"/>
    <n v="10000"/>
    <n v="400000"/>
    <n v="40000"/>
    <m/>
    <s v="44206_x000a_07/08/2021"/>
    <s v="Throughout the year"/>
    <s v="Trading &amp; Trading Advisory Services"/>
    <x v="11"/>
    <n v="7"/>
    <n v="2.564102564102564E-2"/>
  </r>
  <r>
    <s v="2021-22"/>
    <n v="103"/>
    <d v="2021-08-12T00:00:00"/>
    <s v="NIKUNJKUMAR MAHENDRAKUMAR MEHTA"/>
    <x v="16"/>
    <x v="42"/>
    <s v="BDDPM7126E"/>
    <n v="580000"/>
    <n v="20000"/>
    <n v="600000"/>
    <n v="60000"/>
    <m/>
    <s v="41535_x000a_04/09/2021"/>
    <s v="Throughout the year"/>
    <s v="Trading &amp; Trading Advisory Services"/>
    <x v="9"/>
    <n v="9"/>
    <n v="3.4482758620689655E-2"/>
  </r>
  <r>
    <s v="2021-22"/>
    <n v="106"/>
    <d v="2022-03-31T00:00:00"/>
    <s v="NIKUNJKUMAR MAHENDRAKUMAR MEHTA"/>
    <x v="16"/>
    <x v="43"/>
    <s v="CQIPM2795J"/>
    <n v="1500"/>
    <n v="23"/>
    <n v="1523"/>
    <n v="152"/>
    <m/>
    <s v="12918_x000a_30/04/2022"/>
    <s v="Throughout the year"/>
    <s v="Trading &amp; Trading Advisory Services"/>
    <x v="2"/>
    <n v="0"/>
    <n v="1.5333333333333332E-2"/>
  </r>
  <r>
    <s v="2021-22"/>
    <n v="105"/>
    <d v="2021-07-16T00:00:00"/>
    <s v="NIKUNJKUMAR MAHENDRAKUMAR MEHTA"/>
    <x v="16"/>
    <x v="43"/>
    <s v="CQIPM2795J"/>
    <n v="485000"/>
    <n v="15000"/>
    <n v="500000"/>
    <n v="50000"/>
    <m/>
    <s v="44206_x000a_07/08/2021"/>
    <s v="Throughout the year"/>
    <s v="Trading &amp; Trading Advisory Services"/>
    <x v="7"/>
    <n v="6"/>
    <n v="3.0927835051546393E-2"/>
  </r>
  <r>
    <s v="2021-22"/>
    <n v="107"/>
    <d v="2022-03-31T00:00:00"/>
    <s v="NIKUNJKUMAR MAHENDRAKUMAR MEHTA"/>
    <x v="16"/>
    <x v="44"/>
    <s v="ALPPP7334J"/>
    <n v="490000"/>
    <n v="12653"/>
    <n v="502653"/>
    <n v="50265"/>
    <m/>
    <s v="12918_x000a_30/04/2022"/>
    <s v="Throughout the year"/>
    <s v="Trading &amp; Trading Advisory Services"/>
    <x v="2"/>
    <n v="0"/>
    <n v="2.5822448979591836E-2"/>
  </r>
  <r>
    <s v="2021-22"/>
    <n v="108"/>
    <d v="2022-03-31T00:00:00"/>
    <s v="PARESH KANTILAL MEHTA"/>
    <x v="17"/>
    <x v="45"/>
    <s v="BCHPM4625F"/>
    <n v="445000"/>
    <n v="15253"/>
    <n v="460253"/>
    <n v="46025"/>
    <m/>
    <s v="12918_x000a_30/04/2022"/>
    <s v="Throughout the year"/>
    <s v="Trading &amp; Trading Advisory Services"/>
    <x v="2"/>
    <n v="0"/>
    <n v="3.4276404494382025E-2"/>
  </r>
  <r>
    <s v="2021-22"/>
    <n v="111"/>
    <d v="2022-03-31T00:00:00"/>
    <s v="PARESH KANTILAL MEHTA"/>
    <x v="18"/>
    <x v="46"/>
    <s v="EDSPP8018Q"/>
    <n v="2450"/>
    <n v="53"/>
    <n v="2503"/>
    <n v="250"/>
    <m/>
    <s v="12918_x000a_30/04/2022"/>
    <s v="Throughout the year"/>
    <s v="Trading &amp; Trading Advisory Services"/>
    <x v="2"/>
    <n v="0"/>
    <n v="2.1632653061224489E-2"/>
  </r>
  <r>
    <s v="2021-22"/>
    <n v="110"/>
    <d v="2021-08-12T00:00:00"/>
    <s v="PARESH KANTILAL MEHTA"/>
    <x v="18"/>
    <x v="46"/>
    <s v="EDSPP8018Q"/>
    <n v="535000"/>
    <n v="15000"/>
    <n v="550000"/>
    <n v="55000"/>
    <m/>
    <s v="41535_x000a_04/09/2021"/>
    <s v="Throughout the year"/>
    <s v="Trading &amp; Trading Advisory Services"/>
    <x v="9"/>
    <n v="9"/>
    <n v="2.8037383177570093E-2"/>
  </r>
  <r>
    <s v="2021-22"/>
    <n v="109"/>
    <d v="2021-07-16T00:00:00"/>
    <s v="PARESH KANTILAL MEHTA"/>
    <x v="18"/>
    <x v="46"/>
    <s v="EDSPP8018Q"/>
    <n v="505000"/>
    <n v="15000"/>
    <n v="520000"/>
    <n v="52000"/>
    <m/>
    <s v="44206_x000a_07/08/2021"/>
    <s v="Throughout the year"/>
    <s v="Trading &amp; Trading Advisory Services"/>
    <x v="7"/>
    <n v="6"/>
    <n v="2.9702970297029702E-2"/>
  </r>
  <r>
    <s v="2021-22"/>
    <n v="112"/>
    <d v="2022-03-31T00:00:00"/>
    <s v="PARESH KANTILAL MEHTA"/>
    <x v="17"/>
    <x v="47"/>
    <s v="DGQPM4392J"/>
    <n v="425000"/>
    <n v="15201"/>
    <n v="440201"/>
    <n v="44020"/>
    <m/>
    <s v="12918_x000a_30/04/2022"/>
    <s v="Throughout the year"/>
    <s v="Trading &amp; Trading Advisory Services"/>
    <x v="2"/>
    <n v="0"/>
    <n v="3.5767058823529409E-2"/>
  </r>
  <r>
    <s v="2021-22"/>
    <n v="116"/>
    <d v="2022-03-31T00:00:00"/>
    <s v="PIYUSH DAHYALAL SHETH"/>
    <x v="19"/>
    <x v="48"/>
    <s v="FEXPK6451P"/>
    <n v="1850"/>
    <n v="46"/>
    <n v="1896"/>
    <n v="190"/>
    <m/>
    <s v="12918_x000a_30/04/2022"/>
    <s v="Throughout the year"/>
    <s v="Trading &amp; Trading Advisory Services"/>
    <x v="2"/>
    <n v="0"/>
    <n v="2.4864864864864864E-2"/>
  </r>
  <r>
    <s v="2021-22"/>
    <n v="115"/>
    <d v="2021-12-04T00:00:00"/>
    <s v="PIYUSH DAHYALAL SHETH"/>
    <x v="19"/>
    <x v="48"/>
    <s v="FEXPK6451P"/>
    <n v="195000"/>
    <n v="5000"/>
    <n v="200000"/>
    <n v="20000"/>
    <m/>
    <s v="16557_x000a_04/01/2022"/>
    <s v="Throughout the year"/>
    <s v="Trading &amp; Trading Advisory Services"/>
    <x v="16"/>
    <n v="14"/>
    <n v="2.564102564102564E-2"/>
  </r>
  <r>
    <s v="2021-22"/>
    <n v="114"/>
    <d v="2021-08-27T00:00:00"/>
    <s v="PIYUSH DAHYALAL SHETH"/>
    <x v="19"/>
    <x v="48"/>
    <s v="FEXPK6451P"/>
    <n v="330000"/>
    <n v="8000"/>
    <n v="338000"/>
    <n v="33800"/>
    <m/>
    <s v="41535_x000a_04/09/2021"/>
    <s v="Throughout the year"/>
    <s v="Trading &amp; Trading Advisory Services"/>
    <x v="26"/>
    <n v="15"/>
    <n v="2.4242424242424242E-2"/>
  </r>
  <r>
    <s v="2021-22"/>
    <n v="113"/>
    <d v="2021-07-12T00:00:00"/>
    <s v="PIYUSH DAHYALAL SHETH"/>
    <x v="19"/>
    <x v="48"/>
    <s v="FEXPK6451P"/>
    <n v="260000"/>
    <n v="10000"/>
    <n v="270000"/>
    <n v="27000"/>
    <m/>
    <s v="44206_x000a_07/08/2021"/>
    <s v="Throughout the year"/>
    <s v="Trading &amp; Trading Advisory Services"/>
    <x v="11"/>
    <n v="7"/>
    <n v="3.8461538461538464E-2"/>
  </r>
  <r>
    <s v="2021-22"/>
    <n v="118"/>
    <d v="2022-03-31T00:00:00"/>
    <s v="PIYUSH DAHYALAL SHETH"/>
    <x v="20"/>
    <x v="49"/>
    <s v="CACPV9045G"/>
    <n v="550"/>
    <n v="10"/>
    <n v="560"/>
    <n v="56"/>
    <m/>
    <s v="12918_x000a_30/04/2022"/>
    <s v="Throughout the year"/>
    <s v="Trading &amp; Trading Advisory Services"/>
    <x v="2"/>
    <n v="0"/>
    <n v="1.8181818181818181E-2"/>
  </r>
  <r>
    <s v="2021-22"/>
    <n v="117"/>
    <d v="2022-03-24T00:00:00"/>
    <s v="PIYUSH DAHYALAL SHETH"/>
    <x v="20"/>
    <x v="49"/>
    <s v="CACPV9045G"/>
    <n v="970000"/>
    <n v="30000"/>
    <n v="1000000"/>
    <n v="100000"/>
    <m/>
    <s v="45262_x000a_05/04/2022"/>
    <s v="Throughout the year"/>
    <s v="Trading &amp; Trading Advisory Services"/>
    <x v="27"/>
    <n v="7"/>
    <n v="3.0927835051546393E-2"/>
  </r>
  <r>
    <s v="2021-22"/>
    <n v="120"/>
    <d v="2022-03-31T00:00:00"/>
    <s v="PIYUSH DAHYALAL SHETH"/>
    <x v="20"/>
    <x v="50"/>
    <s v="ASQPD4797H"/>
    <n v="1100"/>
    <n v="78"/>
    <n v="1178"/>
    <n v="118"/>
    <m/>
    <s v="12918_x000a_30/04/2022"/>
    <s v="Throughout the year"/>
    <s v="Trading &amp; Trading Advisory Services"/>
    <x v="2"/>
    <n v="0"/>
    <n v="7.0909090909090908E-2"/>
  </r>
  <r>
    <s v="2021-22"/>
    <n v="119"/>
    <d v="2022-03-08T00:00:00"/>
    <s v="PIYUSH DAHYALAL SHETH"/>
    <x v="20"/>
    <x v="50"/>
    <s v="ASQPD4797H"/>
    <n v="605000"/>
    <n v="17000"/>
    <n v="622000"/>
    <n v="62200"/>
    <m/>
    <s v="45262_x000a_05/04/2022"/>
    <s v="Throughout the year"/>
    <s v="Trading &amp; Trading Advisory Services"/>
    <x v="28"/>
    <n v="8"/>
    <n v="2.809917355371901E-2"/>
  </r>
  <r>
    <s v="2021-22"/>
    <n v="123"/>
    <d v="2022-03-31T00:00:00"/>
    <s v="PIYUSH DAHYALAL SHETH"/>
    <x v="20"/>
    <x v="51"/>
    <s v="CNPPK4912B"/>
    <n v="1100"/>
    <n v="45"/>
    <n v="1145"/>
    <n v="115"/>
    <m/>
    <s v="12918_x000a_30/04/2022"/>
    <s v="Throughout the year"/>
    <s v="Trading &amp; Trading Advisory Services"/>
    <x v="2"/>
    <n v="0"/>
    <n v="4.0909090909090909E-2"/>
  </r>
  <r>
    <s v="2021-22"/>
    <n v="121"/>
    <d v="2022-02-15T00:00:00"/>
    <s v="PIYUSH DAHYALAL SHETH"/>
    <x v="20"/>
    <x v="51"/>
    <s v="CNPPK4912B"/>
    <n v="285000"/>
    <n v="8000"/>
    <n v="293000"/>
    <n v="29300"/>
    <m/>
    <s v="42712_x000a_03/03/2022"/>
    <s v="Throughout the year"/>
    <s v="Trading &amp; Trading Advisory Services"/>
    <x v="29"/>
    <n v="6"/>
    <n v="2.8070175438596492E-2"/>
  </r>
  <r>
    <s v="2021-22"/>
    <n v="122"/>
    <d v="2022-03-08T00:00:00"/>
    <s v="PIYUSH DAHYALAL SHETH"/>
    <x v="20"/>
    <x v="51"/>
    <s v="CNPPK4912B"/>
    <n v="425000"/>
    <n v="13000"/>
    <n v="438000"/>
    <n v="43800"/>
    <m/>
    <s v="45262_x000a_05/04/2022"/>
    <s v="Throughout the year"/>
    <s v="Trading &amp; Trading Advisory Services"/>
    <x v="28"/>
    <n v="8"/>
    <n v="3.0588235294117649E-2"/>
  </r>
  <r>
    <s v="2021-22"/>
    <n v="127"/>
    <d v="2022-03-31T00:00:00"/>
    <s v="PIYUSH DAHYALAL SHETH"/>
    <x v="21"/>
    <x v="52"/>
    <s v="AQNPM5173B"/>
    <n v="1000"/>
    <n v="25"/>
    <n v="1025"/>
    <n v="103"/>
    <m/>
    <s v="12918_x000a_30/04/2022"/>
    <s v="Throughout the year"/>
    <s v="Trading &amp; Trading Advisory Services"/>
    <x v="2"/>
    <n v="0"/>
    <n v="2.5000000000000001E-2"/>
  </r>
  <r>
    <s v="2021-22"/>
    <n v="126"/>
    <d v="2022-03-31T00:00:00"/>
    <s v="PIYUSH DAHYALAL SHETH"/>
    <x v="21"/>
    <x v="52"/>
    <s v="AQNPM5173B"/>
    <n v="550"/>
    <n v="39"/>
    <n v="589"/>
    <n v="59"/>
    <m/>
    <s v="12918_x000a_30/04/2022"/>
    <s v="Throughout the year"/>
    <s v="Trading &amp; Trading Advisory Services"/>
    <x v="2"/>
    <n v="0"/>
    <n v="7.0909090909090908E-2"/>
  </r>
  <r>
    <s v="2021-22"/>
    <n v="124"/>
    <d v="2022-02-07T00:00:00"/>
    <s v="PIYUSH DAHYALAL SHETH"/>
    <x v="21"/>
    <x v="52"/>
    <s v="AQNPM5173B"/>
    <n v="195000"/>
    <n v="5000"/>
    <n v="200000"/>
    <n v="20000"/>
    <m/>
    <s v="42712_x000a_03/03/2022"/>
    <s v="Throughout the year"/>
    <s v="Trading &amp; Trading Advisory Services"/>
    <x v="4"/>
    <n v="11"/>
    <n v="2.564102564102564E-2"/>
  </r>
  <r>
    <s v="2021-22"/>
    <n v="125"/>
    <d v="2022-02-17T00:00:00"/>
    <s v="PIYUSH DAHYALAL SHETH"/>
    <x v="21"/>
    <x v="52"/>
    <s v="AQNPM5173B"/>
    <n v="580000"/>
    <n v="20000"/>
    <n v="600000"/>
    <n v="60000"/>
    <m/>
    <s v="42712_x000a_03/03/2022"/>
    <s v="Throughout the year"/>
    <s v="Trading &amp; Trading Advisory Services"/>
    <x v="30"/>
    <n v="12"/>
    <n v="3.4482758620689655E-2"/>
  </r>
  <r>
    <s v="2021-22"/>
    <n v="129"/>
    <d v="2021-07-16T00:00:00"/>
    <s v="PIYUSH DAHYALAL SHETH"/>
    <x v="19"/>
    <x v="53"/>
    <s v="BMRPS3723E"/>
    <n v="135000"/>
    <n v="3000"/>
    <n v="138000"/>
    <n v="13800"/>
    <m/>
    <s v="44206_x000a_07/08/2021"/>
    <s v="Throughout the year"/>
    <s v="Trading &amp; Trading Advisory Services"/>
    <x v="7"/>
    <n v="6"/>
    <n v="2.2222222222222223E-2"/>
  </r>
  <r>
    <s v="2021-22"/>
    <n v="130"/>
    <d v="2021-09-17T00:00:00"/>
    <s v="PIYUSH DAHYALAL SHETH"/>
    <x v="19"/>
    <x v="53"/>
    <s v="BMRPS3723E"/>
    <n v="55000"/>
    <n v="4116"/>
    <n v="59116"/>
    <n v="5912"/>
    <m/>
    <s v="38620_x000a_06/10/2021"/>
    <s v="Throughout the year"/>
    <s v="Trading &amp; Trading Advisory Services"/>
    <x v="31"/>
    <n v="7"/>
    <n v="7.4836363636363631E-2"/>
  </r>
  <r>
    <s v="2021-22"/>
    <n v="133"/>
    <d v="2021-12-28T00:00:00"/>
    <s v="PIYUSH DAHYALAL SHETH"/>
    <x v="19"/>
    <x v="53"/>
    <s v="BMRPS3723E"/>
    <n v="215000"/>
    <n v="5000"/>
    <n v="220000"/>
    <n v="22000"/>
    <m/>
    <s v="16557_x000a_04/01/2022"/>
    <s v="Throughout the year"/>
    <s v="Trading &amp; Trading Advisory Services"/>
    <x v="19"/>
    <n v="6"/>
    <n v="2.3255813953488372E-2"/>
  </r>
  <r>
    <s v="2021-22"/>
    <n v="131"/>
    <d v="2021-10-08T00:00:00"/>
    <s v="PIYUSH DAHYALAL SHETH"/>
    <x v="19"/>
    <x v="53"/>
    <s v="BMRPS3723E"/>
    <n v="95000"/>
    <n v="5000"/>
    <n v="100000"/>
    <n v="10000"/>
    <m/>
    <s v="23158_x000a_02/11/2021"/>
    <s v="Throughout the year"/>
    <s v="Trading &amp; Trading Advisory Services"/>
    <x v="0"/>
    <n v="15"/>
    <n v="5.2631578947368418E-2"/>
  </r>
  <r>
    <s v="2021-22"/>
    <n v="132"/>
    <d v="2021-12-04T00:00:00"/>
    <s v="PIYUSH DAHYALAL SHETH"/>
    <x v="19"/>
    <x v="53"/>
    <s v="BMRPS3723E"/>
    <n v="230000"/>
    <n v="6000"/>
    <n v="236000"/>
    <n v="23600"/>
    <m/>
    <s v="16557_x000a_04/01/2022"/>
    <s v="Throughout the year"/>
    <s v="Trading &amp; Trading Advisory Services"/>
    <x v="16"/>
    <n v="14"/>
    <n v="2.6086956521739129E-2"/>
  </r>
  <r>
    <s v="2021-22"/>
    <n v="128"/>
    <d v="2021-06-11T00:00:00"/>
    <s v="PIYUSH DAHYALAL SHETH"/>
    <x v="19"/>
    <x v="53"/>
    <s v="BMRPS3723E"/>
    <n v="235000"/>
    <n v="8874"/>
    <n v="243874"/>
    <n v="24387"/>
    <m/>
    <s v="52142_x000a_05/07/2021"/>
    <s v="Throughout the year"/>
    <s v="Trading &amp; Trading Advisory Services"/>
    <x v="8"/>
    <n v="8"/>
    <n v="3.7761702127659572E-2"/>
  </r>
  <r>
    <s v="2021-22"/>
    <n v="136"/>
    <d v="2022-03-31T00:00:00"/>
    <s v="PIYUSH DAHYALAL SHETH"/>
    <x v="19"/>
    <x v="54"/>
    <s v="BLUPM7048C"/>
    <n v="1850"/>
    <n v="46"/>
    <n v="1896"/>
    <n v="190"/>
    <m/>
    <s v="12918_x000a_30/04/2022"/>
    <s v="Throughout the year"/>
    <s v="Trading &amp; Trading Advisory Services"/>
    <x v="2"/>
    <n v="0"/>
    <n v="2.4864864864864864E-2"/>
  </r>
  <r>
    <s v="2021-22"/>
    <n v="134"/>
    <d v="2021-07-12T00:00:00"/>
    <s v="PIYUSH DAHYALAL SHETH"/>
    <x v="19"/>
    <x v="54"/>
    <s v="BLUPM7048C"/>
    <n v="175000"/>
    <n v="5000"/>
    <n v="180000"/>
    <n v="18000"/>
    <m/>
    <s v="44206_x000a_07/08/2021"/>
    <s v="Throughout the year"/>
    <s v="Trading &amp; Trading Advisory Services"/>
    <x v="11"/>
    <n v="7"/>
    <n v="2.8571428571428571E-2"/>
  </r>
  <r>
    <s v="2021-22"/>
    <n v="135"/>
    <d v="2021-08-31T00:00:00"/>
    <s v="PIYUSH DAHYALAL SHETH"/>
    <x v="19"/>
    <x v="54"/>
    <s v="BLUPM7048C"/>
    <n v="390000"/>
    <n v="10000"/>
    <n v="400000"/>
    <n v="40000"/>
    <m/>
    <s v="41535_x000a_04/09/2021"/>
    <s v="Throughout the year"/>
    <s v="Trading &amp; Trading Advisory Services"/>
    <x v="32"/>
    <n v="7"/>
    <n v="2.564102564102564E-2"/>
  </r>
  <r>
    <s v="2021-22"/>
    <n v="138"/>
    <d v="2021-10-08T00:00:00"/>
    <s v="PIYUSH DAHYALAL SHETH"/>
    <x v="19"/>
    <x v="55"/>
    <s v="GBCPS8333D"/>
    <n v="55000"/>
    <n v="3581"/>
    <n v="58581"/>
    <n v="5858"/>
    <m/>
    <s v="23158_x000a_02/11/2021"/>
    <s v="Throughout the year"/>
    <s v="Trading &amp; Trading Advisory Services"/>
    <x v="0"/>
    <n v="15"/>
    <n v="6.5109090909090908E-2"/>
  </r>
  <r>
    <s v="2021-22"/>
    <n v="137"/>
    <d v="2021-08-31T00:00:00"/>
    <s v="PIYUSH DAHYALAL SHETH"/>
    <x v="19"/>
    <x v="55"/>
    <s v="GBCPS8333D"/>
    <n v="195000"/>
    <n v="5000"/>
    <n v="200000"/>
    <n v="20000"/>
    <m/>
    <s v="41535_x000a_04/09/2021"/>
    <s v="Throughout the year"/>
    <s v="Trading &amp; Trading Advisory Services"/>
    <x v="32"/>
    <n v="7"/>
    <n v="2.564102564102564E-2"/>
  </r>
  <r>
    <s v="2021-22"/>
    <n v="141"/>
    <d v="2022-01-14T00:00:00"/>
    <s v="PIYUSH DAHYALAL SHETH"/>
    <x v="19"/>
    <x v="55"/>
    <s v="GBCPS8333D"/>
    <n v="195000"/>
    <n v="5000"/>
    <n v="200000"/>
    <n v="20000"/>
    <m/>
    <s v="63782_x000a_04/02/2022"/>
    <s v="Throughout the year"/>
    <s v="Trading &amp; Trading Advisory Services"/>
    <x v="33"/>
    <n v="15"/>
    <n v="2.564102564102564E-2"/>
  </r>
  <r>
    <s v="2021-22"/>
    <n v="140"/>
    <d v="2021-12-28T00:00:00"/>
    <s v="PIYUSH DAHYALAL SHETH"/>
    <x v="19"/>
    <x v="55"/>
    <s v="GBCPS8333D"/>
    <n v="125000"/>
    <n v="5000"/>
    <n v="130000"/>
    <n v="13000"/>
    <m/>
    <s v="16557_x000a_04/01/2022"/>
    <s v="Throughout the year"/>
    <s v="Trading &amp; Trading Advisory Services"/>
    <x v="19"/>
    <n v="6"/>
    <n v="0.04"/>
  </r>
  <r>
    <s v="2021-22"/>
    <n v="139"/>
    <d v="2021-12-04T00:00:00"/>
    <s v="PIYUSH DAHYALAL SHETH"/>
    <x v="19"/>
    <x v="55"/>
    <s v="GBCPS8333D"/>
    <n v="230000"/>
    <n v="6000"/>
    <n v="236000"/>
    <n v="23600"/>
    <m/>
    <s v="16557_x000a_04/01/2022"/>
    <s v="Throughout the year"/>
    <s v="Trading &amp; Trading Advisory Services"/>
    <x v="16"/>
    <n v="14"/>
    <n v="2.6086956521739129E-2"/>
  </r>
  <r>
    <s v="2021-22"/>
    <n v="145"/>
    <d v="2022-03-31T00:00:00"/>
    <s v="PIYUSH DAHYALAL SHETH"/>
    <x v="21"/>
    <x v="56"/>
    <s v="AWHPM0177F"/>
    <n v="1200"/>
    <n v="53"/>
    <n v="1253"/>
    <n v="125"/>
    <m/>
    <s v="12918_x000a_30/04/2022"/>
    <s v="Throughout the year"/>
    <s v="Trading &amp; Trading Advisory Services"/>
    <x v="2"/>
    <n v="0"/>
    <n v="4.4166666666666667E-2"/>
  </r>
  <r>
    <s v="2021-22"/>
    <n v="144"/>
    <d v="2022-03-08T00:00:00"/>
    <s v="PIYUSH DAHYALAL SHETH"/>
    <x v="21"/>
    <x v="56"/>
    <s v="AWHPM0177F"/>
    <n v="155000"/>
    <n v="3800"/>
    <n v="158800"/>
    <n v="15880"/>
    <m/>
    <s v="45262_x000a_05/04/2022"/>
    <s v="Throughout the year"/>
    <s v="Trading &amp; Trading Advisory Services"/>
    <x v="28"/>
    <n v="8"/>
    <n v="2.4516129032258065E-2"/>
  </r>
  <r>
    <s v="2021-22"/>
    <n v="143"/>
    <d v="2022-02-07T00:00:00"/>
    <s v="PIYUSH DAHYALAL SHETH"/>
    <x v="21"/>
    <x v="56"/>
    <s v="AWHPM0177F"/>
    <n v="230000"/>
    <n v="8000"/>
    <n v="238000"/>
    <n v="23800"/>
    <m/>
    <s v="42712_x000a_03/03/2022"/>
    <s v="Throughout the year"/>
    <s v="Trading &amp; Trading Advisory Services"/>
    <x v="4"/>
    <n v="11"/>
    <n v="3.4782608695652174E-2"/>
  </r>
  <r>
    <s v="2021-22"/>
    <n v="142"/>
    <d v="2022-01-14T00:00:00"/>
    <s v="PIYUSH DAHYALAL SHETH"/>
    <x v="21"/>
    <x v="56"/>
    <s v="AWHPM0177F"/>
    <n v="290000"/>
    <n v="10000"/>
    <n v="300000"/>
    <n v="30000"/>
    <m/>
    <s v="63782_x000a_04/02/2022"/>
    <s v="Throughout the year"/>
    <s v="Trading &amp; Trading Advisory Services"/>
    <x v="33"/>
    <n v="15"/>
    <n v="3.4482758620689655E-2"/>
  </r>
  <r>
    <s v="2021-22"/>
    <n v="147"/>
    <d v="2022-02-07T00:00:00"/>
    <s v="PRIYANK VADILAL MEHTA"/>
    <x v="22"/>
    <x v="57"/>
    <s v="FJUPM2617D"/>
    <n v="630000"/>
    <n v="19263"/>
    <n v="649263"/>
    <n v="64926"/>
    <m/>
    <s v="42712_x000a_03/03/2022"/>
    <s v="Throughout the year"/>
    <s v="Trading &amp; Trading Advisory Services"/>
    <x v="4"/>
    <n v="11"/>
    <n v="3.0576190476190476E-2"/>
  </r>
  <r>
    <s v="2021-22"/>
    <n v="146"/>
    <d v="2021-08-06T00:00:00"/>
    <s v="PRIYANK VADILAL MEHTA"/>
    <x v="22"/>
    <x v="57"/>
    <s v="FJUPM2617D"/>
    <n v="755000"/>
    <n v="22902"/>
    <n v="777902"/>
    <n v="77790"/>
    <m/>
    <s v="41535_x000a_04/09/2021"/>
    <s v="Throughout the year"/>
    <s v="Trading &amp; Trading Advisory Services"/>
    <x v="12"/>
    <n v="6"/>
    <n v="3.0333774834437086E-2"/>
  </r>
  <r>
    <s v="2021-22"/>
    <n v="151"/>
    <d v="2022-03-31T00:00:00"/>
    <s v="PRIYANK VADILAL MEHTA"/>
    <x v="23"/>
    <x v="58"/>
    <s v="FKKPK1009Q"/>
    <n v="1850"/>
    <n v="46"/>
    <n v="1896"/>
    <n v="190"/>
    <m/>
    <s v="12918_x000a_30/04/2022"/>
    <s v="Throughout the year"/>
    <s v="Trading &amp; Trading Advisory Services"/>
    <x v="2"/>
    <n v="0"/>
    <n v="2.4864864864864864E-2"/>
  </r>
  <r>
    <s v="2021-22"/>
    <n v="150"/>
    <d v="2021-12-04T00:00:00"/>
    <s v="PRIYANK VADILAL MEHTA"/>
    <x v="23"/>
    <x v="58"/>
    <s v="FKKPK1009Q"/>
    <n v="195000"/>
    <n v="5000"/>
    <n v="200000"/>
    <n v="20000"/>
    <m/>
    <s v="16557_x000a_04/01/2022"/>
    <s v="Throughout the year"/>
    <s v="Trading &amp; Trading Advisory Services"/>
    <x v="16"/>
    <n v="14"/>
    <n v="2.564102564102564E-2"/>
  </r>
  <r>
    <s v="2021-22"/>
    <n v="149"/>
    <d v="2021-08-27T00:00:00"/>
    <s v="PRIYANK VADILAL MEHTA"/>
    <x v="23"/>
    <x v="58"/>
    <s v="FKKPK1009Q"/>
    <n v="330000"/>
    <n v="8000"/>
    <n v="338000"/>
    <n v="33800"/>
    <m/>
    <s v="41535_x000a_04/09/2021"/>
    <s v="Throughout the year"/>
    <s v="Trading &amp; Trading Advisory Services"/>
    <x v="26"/>
    <n v="15"/>
    <n v="2.4242424242424242E-2"/>
  </r>
  <r>
    <s v="2021-22"/>
    <n v="148"/>
    <d v="2021-07-12T00:00:00"/>
    <s v="PRIYANK VADILAL MEHTA"/>
    <x v="23"/>
    <x v="58"/>
    <s v="FKKPK1009Q"/>
    <n v="260000"/>
    <n v="10000"/>
    <n v="270000"/>
    <n v="27000"/>
    <m/>
    <s v="44206_x000a_07/08/2021"/>
    <s v="Throughout the year"/>
    <s v="Trading &amp; Trading Advisory Services"/>
    <x v="11"/>
    <n v="7"/>
    <n v="3.8461538461538464E-2"/>
  </r>
  <r>
    <s v="2021-22"/>
    <n v="152"/>
    <d v="2021-08-06T00:00:00"/>
    <s v="PRIYANK VADILAL MEHTA"/>
    <x v="23"/>
    <x v="59"/>
    <s v="CVSPM1216R"/>
    <n v="755000"/>
    <n v="22902"/>
    <n v="777902"/>
    <n v="77790"/>
    <m/>
    <s v="41535_x000a_04/09/2021"/>
    <s v="Throughout the year"/>
    <s v="Trading &amp; Trading Advisory Services"/>
    <x v="12"/>
    <n v="6"/>
    <n v="3.0333774834437086E-2"/>
  </r>
  <r>
    <s v="2021-22"/>
    <n v="154"/>
    <d v="2022-02-07T00:00:00"/>
    <s v="PRIYANK VADILAL MEHTA"/>
    <x v="22"/>
    <x v="60"/>
    <s v="CMMPM3584M"/>
    <n v="630000"/>
    <n v="19263"/>
    <n v="649263"/>
    <n v="64926"/>
    <m/>
    <s v="42712_x000a_03/03/2022"/>
    <s v="Throughout the year"/>
    <s v="Trading &amp; Trading Advisory Services"/>
    <x v="4"/>
    <n v="11"/>
    <n v="3.0576190476190476E-2"/>
  </r>
  <r>
    <s v="2021-22"/>
    <n v="153"/>
    <d v="2021-08-06T00:00:00"/>
    <s v="PRIYANK VADILAL MEHTA"/>
    <x v="22"/>
    <x v="60"/>
    <s v="CMMPM3584M"/>
    <n v="755000"/>
    <n v="22902"/>
    <n v="777902"/>
    <n v="77790"/>
    <m/>
    <s v="41535_x000a_04/09/2021"/>
    <s v="Throughout the year"/>
    <s v="Trading &amp; Trading Advisory Services"/>
    <x v="12"/>
    <n v="6"/>
    <n v="3.0333774834437086E-2"/>
  </r>
  <r>
    <s v="2021-22"/>
    <n v="156"/>
    <d v="2022-02-07T00:00:00"/>
    <s v="PRIYANK VADILAL MEHTA"/>
    <x v="22"/>
    <x v="61"/>
    <s v="BJFPM3782A"/>
    <n v="630000"/>
    <n v="19263"/>
    <n v="649263"/>
    <n v="64926"/>
    <m/>
    <s v="42712_x000a_03/03/2022"/>
    <s v="Throughout the year"/>
    <s v="Trading &amp; Trading Advisory Services"/>
    <x v="4"/>
    <n v="11"/>
    <n v="3.0576190476190476E-2"/>
  </r>
  <r>
    <s v="2021-22"/>
    <n v="155"/>
    <d v="2021-08-06T00:00:00"/>
    <s v="PRIYANK VADILAL MEHTA"/>
    <x v="22"/>
    <x v="61"/>
    <s v="BJFPM3782A"/>
    <n v="755000"/>
    <n v="22902"/>
    <n v="777902"/>
    <n v="77790"/>
    <m/>
    <s v="41535_x000a_04/09/2021"/>
    <s v="Throughout the year"/>
    <s v="Trading &amp; Trading Advisory Services"/>
    <x v="12"/>
    <n v="6"/>
    <n v="3.0333774834437086E-2"/>
  </r>
  <r>
    <s v="2021-22"/>
    <n v="158"/>
    <d v="2022-02-07T00:00:00"/>
    <s v="PRIYANK VADILAL MEHTA"/>
    <x v="24"/>
    <x v="62"/>
    <s v="FSZPM4268N"/>
    <n v="630000"/>
    <n v="19263"/>
    <n v="649263"/>
    <n v="64926"/>
    <m/>
    <s v="42712_x000a_03/03/2022"/>
    <s v="Throughout the year"/>
    <s v="Trading &amp; Trading Advisory Services"/>
    <x v="4"/>
    <n v="11"/>
    <n v="3.0576190476190476E-2"/>
  </r>
  <r>
    <s v="2021-22"/>
    <n v="157"/>
    <d v="2021-08-06T00:00:00"/>
    <s v="PRIYANK VADILAL MEHTA"/>
    <x v="24"/>
    <x v="62"/>
    <s v="FSZPM4268N"/>
    <n v="755000"/>
    <n v="22902"/>
    <n v="777902"/>
    <n v="77790"/>
    <m/>
    <s v="41535_x000a_04/09/2021"/>
    <s v="Throughout the year"/>
    <s v="Trading &amp; Trading Advisory Services"/>
    <x v="12"/>
    <n v="6"/>
    <n v="3.0333774834437086E-2"/>
  </r>
  <r>
    <s v="2021-22"/>
    <n v="160"/>
    <d v="2022-02-07T00:00:00"/>
    <s v="PRIYANK VADILAL MEHTA"/>
    <x v="24"/>
    <x v="63"/>
    <s v="BGBPM7834G"/>
    <n v="630000"/>
    <n v="19263"/>
    <n v="649263"/>
    <n v="64926"/>
    <m/>
    <s v="42712_x000a_03/03/2022"/>
    <s v="Throughout the year"/>
    <s v="Trading &amp; Trading Advisory Services"/>
    <x v="4"/>
    <n v="11"/>
    <n v="3.0576190476190476E-2"/>
  </r>
  <r>
    <s v="2021-22"/>
    <n v="159"/>
    <d v="2021-08-06T00:00:00"/>
    <s v="PRIYANK VADILAL MEHTA"/>
    <x v="24"/>
    <x v="63"/>
    <s v="BGBPM7834G"/>
    <n v="755000"/>
    <n v="22902"/>
    <n v="777902"/>
    <n v="77790"/>
    <m/>
    <s v="41535_x000a_04/09/2021"/>
    <s v="Throughout the year"/>
    <s v="Trading &amp; Trading Advisory Services"/>
    <x v="12"/>
    <n v="6"/>
    <n v="3.0333774834437086E-2"/>
  </r>
  <r>
    <s v="2021-22"/>
    <n v="161"/>
    <d v="2021-12-15T00:00:00"/>
    <s v="RAJKUMAR BABULAL VIRVADIAYA"/>
    <x v="25"/>
    <x v="64"/>
    <s v="BOVPV7878B"/>
    <n v="48500"/>
    <n v="1500"/>
    <n v="50000"/>
    <n v="5000"/>
    <m/>
    <s v="16557_x000a_04/01/2022"/>
    <s v="Throughout the year"/>
    <s v="Trading &amp; Trading Advisory Services"/>
    <x v="34"/>
    <n v="7"/>
    <n v="3.0927835051546393E-2"/>
  </r>
  <r>
    <s v="2021-22"/>
    <n v="163"/>
    <d v="2021-10-29T00:00:00"/>
    <s v="ROHIT  HARILAL KHANDOR"/>
    <x v="26"/>
    <x v="65"/>
    <s v="ECHPK0520A"/>
    <n v="215000"/>
    <n v="5000"/>
    <n v="220000"/>
    <n v="22000"/>
    <m/>
    <s v="23158_x000a_02/11/2021"/>
    <s v="Throughout the year"/>
    <s v="Trading &amp; Trading Advisory Services"/>
    <x v="5"/>
    <n v="13"/>
    <n v="2.3255813953488372E-2"/>
  </r>
  <r>
    <s v="2021-22"/>
    <n v="164"/>
    <d v="2022-03-31T00:00:00"/>
    <s v="ROHIT  HARILAL KHANDOR"/>
    <x v="26"/>
    <x v="65"/>
    <s v="ECHPK0520A"/>
    <n v="280000"/>
    <n v="7253"/>
    <n v="287253"/>
    <n v="28725"/>
    <m/>
    <s v="12918_x000a_30/04/2022"/>
    <s v="Throughout the year"/>
    <s v="Trading &amp; Trading Advisory Services"/>
    <x v="2"/>
    <n v="0"/>
    <n v="2.5903571428571429E-2"/>
  </r>
  <r>
    <s v="2021-22"/>
    <n v="162"/>
    <d v="2021-10-08T00:00:00"/>
    <s v="ROHIT  HARILAL KHANDOR"/>
    <x v="26"/>
    <x v="65"/>
    <s v="ECHPK0520A"/>
    <n v="405000"/>
    <n v="14000"/>
    <n v="419000"/>
    <n v="41900"/>
    <m/>
    <s v="23158_x000a_02/11/2021"/>
    <s v="Throughout the year"/>
    <s v="Trading &amp; Trading Advisory Services"/>
    <x v="0"/>
    <n v="15"/>
    <n v="3.4567901234567898E-2"/>
  </r>
  <r>
    <s v="2021-22"/>
    <n v="166"/>
    <d v="2022-03-31T00:00:00"/>
    <s v="ROHIT  HARILAL KHANDOR"/>
    <x v="27"/>
    <x v="66"/>
    <s v="EPBPK9094A"/>
    <n v="275000"/>
    <n v="9123"/>
    <n v="284123"/>
    <n v="28412"/>
    <m/>
    <s v="12918_x000a_30/04/2022"/>
    <s v="Throughout the year"/>
    <s v="Trading &amp; Trading Advisory Services"/>
    <x v="2"/>
    <n v="0"/>
    <n v="3.3174545454545457E-2"/>
  </r>
  <r>
    <s v="2021-22"/>
    <n v="165"/>
    <d v="2021-10-08T00:00:00"/>
    <s v="ROHIT  HARILAL KHANDOR"/>
    <x v="27"/>
    <x v="66"/>
    <s v="EPBPK9094A"/>
    <n v="405000"/>
    <n v="12000"/>
    <n v="417000"/>
    <n v="41700"/>
    <m/>
    <s v="23158_x000a_02/11/2021"/>
    <s v="Throughout the year"/>
    <s v="Trading &amp; Trading Advisory Services"/>
    <x v="0"/>
    <n v="15"/>
    <n v="2.9629629629629631E-2"/>
  </r>
  <r>
    <s v="2021-22"/>
    <n v="168"/>
    <d v="2021-10-14T00:00:00"/>
    <s v="ROHIT  HARILAL KHANDOR"/>
    <x v="27"/>
    <x v="67"/>
    <s v="DEHPK4543G"/>
    <n v="225000"/>
    <n v="5000"/>
    <n v="230000"/>
    <n v="23000"/>
    <m/>
    <s v="23158_x000a_02/11/2021"/>
    <s v="Throughout the year"/>
    <s v="Trading &amp; Trading Advisory Services"/>
    <x v="35"/>
    <n v="5"/>
    <n v="2.2222222222222223E-2"/>
  </r>
  <r>
    <s v="2021-22"/>
    <n v="169"/>
    <d v="2022-03-31T00:00:00"/>
    <s v="ROHIT  HARILAL KHANDOR"/>
    <x v="27"/>
    <x v="67"/>
    <s v="DEHPK4543G"/>
    <n v="290000"/>
    <n v="9500"/>
    <n v="299500"/>
    <n v="29950"/>
    <m/>
    <s v="12918_x000a_30/04/2022"/>
    <s v="Throughout the year"/>
    <s v="Trading &amp; Trading Advisory Services"/>
    <x v="2"/>
    <n v="0"/>
    <n v="3.2758620689655175E-2"/>
  </r>
  <r>
    <s v="2021-22"/>
    <n v="167"/>
    <d v="2021-10-08T00:00:00"/>
    <s v="ROHIT  HARILAL KHANDOR"/>
    <x v="27"/>
    <x v="67"/>
    <s v="DEHPK4543G"/>
    <n v="410000"/>
    <n v="11000"/>
    <n v="421000"/>
    <n v="42100"/>
    <m/>
    <s v="23158_x000a_02/11/2021"/>
    <s v="Throughout the year"/>
    <s v="Trading &amp; Trading Advisory Services"/>
    <x v="0"/>
    <n v="15"/>
    <n v="2.6829268292682926E-2"/>
  </r>
  <r>
    <s v="2021-22"/>
    <n v="170"/>
    <d v="2021-08-18T00:00:00"/>
    <s v="ROHIT  HARILAL KHANDOR"/>
    <x v="27"/>
    <x v="68"/>
    <s v="CVCPP2497P"/>
    <n v="410000"/>
    <n v="14597"/>
    <n v="424597"/>
    <n v="42460"/>
    <m/>
    <s v="41535_x000a_04/09/2021"/>
    <s v="Throughout the year"/>
    <s v="Trading &amp; Trading Advisory Services"/>
    <x v="9"/>
    <n v="15"/>
    <n v="3.5602439024390246E-2"/>
  </r>
  <r>
    <s v="2021-22"/>
    <n v="172"/>
    <d v="2022-03-31T00:00:00"/>
    <s v="ROHIT  HARILAL KHANDOR"/>
    <x v="28"/>
    <x v="69"/>
    <s v="CILPP2291K"/>
    <n v="275000"/>
    <n v="9500"/>
    <n v="284500"/>
    <n v="28450"/>
    <m/>
    <s v="12918_x000a_30/04/2022"/>
    <s v="Throughout the year"/>
    <s v="Trading &amp; Trading Advisory Services"/>
    <x v="2"/>
    <n v="0"/>
    <n v="3.4545454545454546E-2"/>
  </r>
  <r>
    <s v="2021-22"/>
    <n v="171"/>
    <d v="2021-10-08T00:00:00"/>
    <s v="ROHIT  HARILAL KHANDOR"/>
    <x v="28"/>
    <x v="69"/>
    <s v="CILPP2291K"/>
    <n v="405000"/>
    <n v="11000"/>
    <n v="416000"/>
    <n v="41600"/>
    <m/>
    <s v="23158_x000a_02/11/2021"/>
    <s v="Throughout the year"/>
    <s v="Trading &amp; Trading Advisory Services"/>
    <x v="0"/>
    <n v="15"/>
    <n v="2.7160493827160494E-2"/>
  </r>
  <r>
    <s v="2021-22"/>
    <n v="174"/>
    <d v="2021-10-14T00:00:00"/>
    <s v="ROHIT  HARILAL KHANDOR"/>
    <x v="28"/>
    <x v="70"/>
    <s v="ATUPK7060M"/>
    <n v="220000"/>
    <n v="5000"/>
    <n v="225000"/>
    <n v="22500"/>
    <m/>
    <s v="23158_x000a_02/11/2021"/>
    <s v="Throughout the year"/>
    <s v="Trading &amp; Trading Advisory Services"/>
    <x v="35"/>
    <n v="5"/>
    <n v="2.2727272727272728E-2"/>
  </r>
  <r>
    <s v="2021-22"/>
    <n v="173"/>
    <d v="2021-10-08T00:00:00"/>
    <s v="ROHIT  HARILAL KHANDOR"/>
    <x v="28"/>
    <x v="70"/>
    <s v="ATUPK7060M"/>
    <n v="410000"/>
    <n v="12000"/>
    <n v="422000"/>
    <n v="42200"/>
    <m/>
    <s v="23158_x000a_02/11/2021"/>
    <s v="Throughout the year"/>
    <s v="Trading &amp; Trading Advisory Services"/>
    <x v="0"/>
    <n v="15"/>
    <n v="2.9268292682926831E-2"/>
  </r>
  <r>
    <s v="2021-22"/>
    <n v="175"/>
    <d v="2021-10-08T00:00:00"/>
    <s v="ROHIT  HARILAL KHANDOR"/>
    <x v="26"/>
    <x v="71"/>
    <s v="CTNPP1598N"/>
    <n v="410000"/>
    <n v="11000"/>
    <n v="421000"/>
    <n v="42100"/>
    <m/>
    <s v="23158_x000a_02/11/2021"/>
    <s v="Throughout the year"/>
    <s v="Trading &amp; Trading Advisory Services"/>
    <x v="0"/>
    <n v="15"/>
    <n v="2.6829268292682926E-2"/>
  </r>
  <r>
    <s v="2021-22"/>
    <n v="176"/>
    <d v="2022-03-31T00:00:00"/>
    <s v="ROHIT  HARILAL KHANDOR"/>
    <x v="26"/>
    <x v="71"/>
    <s v="CTNPP1598N"/>
    <n v="410000"/>
    <n v="14500"/>
    <n v="424500"/>
    <n v="42450"/>
    <m/>
    <s v="12918_x000a_30/04/2022"/>
    <s v="Throughout the year"/>
    <s v="Trading &amp; Trading Advisory Services"/>
    <x v="2"/>
    <n v="0"/>
    <n v="3.5365853658536582E-2"/>
  </r>
  <r>
    <s v="2021-22"/>
    <n v="179"/>
    <d v="2022-03-31T00:00:00"/>
    <s v="ROHIT  HARILAL KHANDOR"/>
    <x v="27"/>
    <x v="72"/>
    <s v="ATUPK7059A"/>
    <n v="315000"/>
    <n v="7501"/>
    <n v="322501"/>
    <n v="32250"/>
    <m/>
    <s v="12918_x000a_30/04/2022"/>
    <s v="Throughout the year"/>
    <s v="Trading &amp; Trading Advisory Services"/>
    <x v="2"/>
    <n v="0"/>
    <n v="2.3812698412698414E-2"/>
  </r>
  <r>
    <s v="2021-22"/>
    <n v="178"/>
    <d v="2021-10-14T00:00:00"/>
    <s v="ROHIT  HARILAL KHANDOR"/>
    <x v="27"/>
    <x v="72"/>
    <s v="ATUPK7059A"/>
    <n v="270000"/>
    <n v="10000"/>
    <n v="280000"/>
    <n v="28000"/>
    <m/>
    <s v="23158_x000a_02/11/2021"/>
    <s v="Throughout the year"/>
    <s v="Trading &amp; Trading Advisory Services"/>
    <x v="35"/>
    <n v="5"/>
    <n v="3.7037037037037035E-2"/>
  </r>
  <r>
    <s v="2021-22"/>
    <n v="177"/>
    <d v="2021-10-08T00:00:00"/>
    <s v="ROHIT  HARILAL KHANDOR"/>
    <x v="27"/>
    <x v="72"/>
    <s v="ATUPK7059A"/>
    <n v="410000"/>
    <n v="13000"/>
    <n v="423000"/>
    <n v="42300"/>
    <m/>
    <s v="23158_x000a_02/11/2021"/>
    <s v="Throughout the year"/>
    <s v="Trading &amp; Trading Advisory Services"/>
    <x v="0"/>
    <n v="15"/>
    <n v="3.1707317073170732E-2"/>
  </r>
  <r>
    <s v="2021-22"/>
    <n v="180"/>
    <d v="2022-03-31T00:00:00"/>
    <s v="ROHIT  HARILAL KHANDOR"/>
    <x v="27"/>
    <x v="73"/>
    <s v="CWQPP0688B"/>
    <n v="485000"/>
    <n v="16537"/>
    <n v="501537"/>
    <n v="50154"/>
    <m/>
    <s v="12918_x000a_30/04/2022"/>
    <s v="Throughout the year"/>
    <s v="Trading &amp; Trading Advisory Services"/>
    <x v="2"/>
    <n v="0"/>
    <n v="3.4096907216494846E-2"/>
  </r>
  <r>
    <s v="2021-22"/>
    <n v="181"/>
    <d v="2022-03-31T00:00:00"/>
    <s v="SAIYAM MUKESH SANGHAVI"/>
    <x v="29"/>
    <x v="74"/>
    <s v="GGRPS3468H"/>
    <n v="580000"/>
    <n v="19239"/>
    <n v="599239"/>
    <n v="59924"/>
    <m/>
    <s v="12918_x000a_30/04/2022"/>
    <s v="Throughout the year"/>
    <s v="Trading &amp; Trading Advisory Services"/>
    <x v="2"/>
    <n v="0"/>
    <n v="3.3170689655172413E-2"/>
  </r>
  <r>
    <s v="2021-22"/>
    <n v="184"/>
    <d v="2022-03-31T00:00:00"/>
    <s v="SAIYAM MUKESH SANGHAVI"/>
    <x v="29"/>
    <x v="75"/>
    <s v="AGVPS7118N"/>
    <n v="2450"/>
    <n v="86"/>
    <n v="2536"/>
    <n v="254"/>
    <m/>
    <s v="12918_x000a_30/04/2022"/>
    <s v="Throughout the year"/>
    <s v="Trading &amp; Trading Advisory Services"/>
    <x v="2"/>
    <n v="0"/>
    <n v="3.5102040816326528E-2"/>
  </r>
  <r>
    <s v="2021-22"/>
    <n v="182"/>
    <d v="2021-10-19T00:00:00"/>
    <s v="SAIYAM MUKESH SANGHAVI"/>
    <x v="29"/>
    <x v="75"/>
    <s v="AGVPS7118N"/>
    <n v="485000"/>
    <n v="15000"/>
    <n v="500000"/>
    <n v="50000"/>
    <m/>
    <s v="23158_x000a_02/11/2021"/>
    <s v="Throughout the year"/>
    <s v="Trading &amp; Trading Advisory Services"/>
    <x v="36"/>
    <n v="7"/>
    <n v="3.0927835051546393E-2"/>
  </r>
  <r>
    <s v="2021-22"/>
    <n v="183"/>
    <d v="2021-11-03T00:00:00"/>
    <s v="SAIYAM MUKESH SANGHAVI"/>
    <x v="29"/>
    <x v="75"/>
    <s v="AGVPS7118N"/>
    <n v="485000"/>
    <n v="15000"/>
    <n v="500000"/>
    <n v="50000"/>
    <m/>
    <s v="13131_x000a_03/12/2021"/>
    <s v="Throughout the year"/>
    <s v="Trading &amp; Trading Advisory Services"/>
    <x v="13"/>
    <n v="8"/>
    <n v="3.0927835051546393E-2"/>
  </r>
  <r>
    <s v="2021-22"/>
    <n v="185"/>
    <d v="2022-01-27T00:00:00"/>
    <s v="SAIYAM MUKESH SANGHAVI"/>
    <x v="29"/>
    <x v="76"/>
    <s v="KNIPS5767M"/>
    <n v="970000"/>
    <n v="30000"/>
    <n v="1000000"/>
    <n v="100000"/>
    <m/>
    <s v="63782_x000a_04/02/2022"/>
    <s v="Throughout the year"/>
    <s v="Trading &amp; Trading Advisory Services"/>
    <x v="37"/>
    <n v="14"/>
    <n v="3.0927835051546393E-2"/>
  </r>
  <r>
    <s v="2021-22"/>
    <n v="186"/>
    <d v="2022-03-31T00:00:00"/>
    <s v="SAIYAM MUKESH SANGHAVI"/>
    <x v="29"/>
    <x v="76"/>
    <s v="KNIPS5767M"/>
    <n v="970000"/>
    <n v="32537"/>
    <n v="1002537"/>
    <n v="100254"/>
    <m/>
    <s v="12918_x000a_30/04/2022"/>
    <s v="Throughout the year"/>
    <s v="Trading &amp; Trading Advisory Services"/>
    <x v="2"/>
    <n v="0"/>
    <n v="3.3543298969072162E-2"/>
  </r>
  <r>
    <s v="2021-22"/>
    <n v="187"/>
    <d v="2021-12-21T00:00:00"/>
    <s v="VIJAY JAYANTILAL SANGHAVI"/>
    <x v="30"/>
    <x v="77"/>
    <s v="BZIPP9780L"/>
    <n v="485000"/>
    <n v="15000"/>
    <n v="500000"/>
    <n v="50000"/>
    <m/>
    <s v="16557_x000a_04/01/2022"/>
    <s v="Throughout the year"/>
    <s v="Trading &amp; Trading Advisory Services"/>
    <x v="38"/>
    <n v="6"/>
    <n v="3.0927835051546393E-2"/>
  </r>
  <r>
    <s v="2021-22"/>
    <n v="188"/>
    <d v="2022-03-31T00:00:00"/>
    <s v="VIJAY JAYANTILAL SANGHAVI"/>
    <x v="31"/>
    <x v="78"/>
    <s v="GCKPM7909E"/>
    <n v="485000"/>
    <n v="17363"/>
    <n v="502363"/>
    <n v="50236"/>
    <m/>
    <s v="12918_x000a_30/04/2022"/>
    <s v="Throughout the year"/>
    <s v="Trading &amp; Trading Advisory Services"/>
    <x v="2"/>
    <n v="0"/>
    <n v="3.5799999999999998E-2"/>
  </r>
  <r>
    <s v="2021-22"/>
    <n v="190"/>
    <d v="2022-03-31T00:00:00"/>
    <s v="VIJAY JAYANTILAL SANGHAVI"/>
    <x v="32"/>
    <x v="79"/>
    <s v="AETPV1279H"/>
    <n v="340000"/>
    <n v="10036"/>
    <n v="350036"/>
    <n v="35004"/>
    <m/>
    <s v="12918_x000a_30/04/2022"/>
    <s v="Throughout the year"/>
    <s v="Trading &amp; Trading Advisory Services"/>
    <x v="2"/>
    <n v="0"/>
    <n v="2.951764705882353E-2"/>
  </r>
  <r>
    <s v="2021-22"/>
    <n v="189"/>
    <d v="2021-07-31T00:00:00"/>
    <s v="VIJAY JAYANTILAL SANGHAVI"/>
    <x v="32"/>
    <x v="79"/>
    <s v="AETPV1279H"/>
    <n v="580000"/>
    <n v="20000"/>
    <n v="600000"/>
    <n v="60000"/>
    <m/>
    <s v="44206_x000a_07/08/2021"/>
    <s v="Throughout the year"/>
    <s v="Trading &amp; Trading Advisory Services"/>
    <x v="15"/>
    <n v="7"/>
    <n v="3.4482758620689655E-2"/>
  </r>
  <r>
    <s v="2021-22"/>
    <n v="191"/>
    <d v="2022-03-31T00:00:00"/>
    <s v="VIJAY JAYANTILAL SANGHAVI"/>
    <x v="32"/>
    <x v="80"/>
    <s v="CYRPM9786J"/>
    <n v="775000"/>
    <n v="26256"/>
    <n v="801256"/>
    <n v="80126"/>
    <m/>
    <s v="12918_x000a_30/04/2022"/>
    <s v="Throughout the year"/>
    <s v="Trading &amp; Trading Advisory Services"/>
    <x v="2"/>
    <n v="0"/>
    <n v="3.3878709677419357E-2"/>
  </r>
  <r>
    <s v="2021-22"/>
    <n v="192"/>
    <d v="2022-03-31T00:00:00"/>
    <s v="VIJAY JAYANTILAL SANGHAVI"/>
    <x v="30"/>
    <x v="81"/>
    <s v="FDAPS4614A"/>
    <n v="1260000"/>
    <n v="41339"/>
    <n v="1301339"/>
    <n v="130134"/>
    <m/>
    <s v="12918_x000a_30/04/2022"/>
    <s v="Throughout the year"/>
    <s v="Trading &amp; Trading Advisory Services"/>
    <x v="2"/>
    <n v="0"/>
    <n v="3.2808730158730162E-2"/>
  </r>
  <r>
    <s v="2021-22"/>
    <n v="193"/>
    <d v="2022-03-31T00:00:00"/>
    <s v="VIJAY JAYANTILAL SANGHAVI"/>
    <x v="33"/>
    <x v="82"/>
    <s v="AEOPM9113J"/>
    <n v="775000"/>
    <n v="25266"/>
    <n v="800266"/>
    <n v="80027"/>
    <m/>
    <s v="12918_x000a_30/04/2022"/>
    <s v="Throughout the year"/>
    <s v="Trading &amp; Trading Advisory Services"/>
    <x v="2"/>
    <n v="0"/>
    <n v="3.2601290322580648E-2"/>
  </r>
  <r>
    <s v="2021-22"/>
    <n v="195"/>
    <d v="2022-03-31T00:00:00"/>
    <s v="VIJAY JAYANTILAL SANGHAVI"/>
    <x v="33"/>
    <x v="83"/>
    <s v="AOXPK5306A"/>
    <n v="1200"/>
    <n v="78"/>
    <n v="1278"/>
    <n v="128"/>
    <m/>
    <s v="12918_x000a_30/04/2022"/>
    <s v="Throughout the year"/>
    <s v="Trading &amp; Trading Advisory Services"/>
    <x v="2"/>
    <n v="0"/>
    <n v="6.5000000000000002E-2"/>
  </r>
  <r>
    <s v="2021-22"/>
    <n v="194"/>
    <d v="2021-08-23T00:00:00"/>
    <s v="VIJAY JAYANTILAL SANGHAVI"/>
    <x v="33"/>
    <x v="83"/>
    <s v="AOXPK5306A"/>
    <n v="535000"/>
    <n v="15000"/>
    <n v="550000"/>
    <n v="55000"/>
    <m/>
    <s v="41535_x000a_04/09/2021"/>
    <s v="Throughout the year"/>
    <s v="Trading &amp; Trading Advisory Services"/>
    <x v="39"/>
    <n v="13"/>
    <n v="2.8037383177570093E-2"/>
  </r>
  <r>
    <s v="2021-22"/>
    <n v="196"/>
    <d v="2022-03-31T00:00:00"/>
    <s v="VIJAY JAYANTILAL SANGHAVI"/>
    <x v="30"/>
    <x v="84"/>
    <s v="AREPG5778N"/>
    <n v="1260000"/>
    <n v="40243"/>
    <n v="1300243"/>
    <n v="130024"/>
    <m/>
    <s v="12918_x000a_30/04/2022"/>
    <s v="Throughout the year"/>
    <s v="Trading &amp; Trading Advisory Services"/>
    <x v="2"/>
    <n v="0"/>
    <n v="3.1938888888888892E-2"/>
  </r>
  <r>
    <s v="2021-22"/>
    <n v="197"/>
    <d v="2022-03-31T00:00:00"/>
    <s v="VIJAY JAYANTILAL SANGHAVI"/>
    <x v="31"/>
    <x v="85"/>
    <s v="GCKPM7874Q"/>
    <n v="485000"/>
    <n v="17531"/>
    <n v="502531"/>
    <n v="50253"/>
    <m/>
    <s v="12918_x000a_30/04/2022"/>
    <s v="Throughout the year"/>
    <s v="Trading &amp; Trading Advisory Services"/>
    <x v="2"/>
    <n v="0"/>
    <n v="3.614639175257732E-2"/>
  </r>
  <r>
    <s v="2021-22"/>
    <n v="198"/>
    <d v="2022-03-31T00:00:00"/>
    <s v="VIJAY JAYANTILAL SANGHAVI"/>
    <x v="30"/>
    <x v="86"/>
    <s v="CYRPM9785M"/>
    <n v="775000"/>
    <n v="25237"/>
    <n v="800237"/>
    <n v="80024"/>
    <m/>
    <s v="12918_x000a_30/04/2022"/>
    <s v="Throughout the year"/>
    <s v="Trading &amp; Trading Advisory Services"/>
    <x v="2"/>
    <n v="0"/>
    <n v="3.2563870967741937E-2"/>
  </r>
  <r>
    <s v="2021-22"/>
    <n v="200"/>
    <d v="2022-03-31T00:00:00"/>
    <s v="VIJAY JAYANTILAL SANGHAVI"/>
    <x v="30"/>
    <x v="87"/>
    <s v="FZHPP1245R"/>
    <n v="390000"/>
    <n v="10366"/>
    <n v="400366"/>
    <n v="40037"/>
    <m/>
    <s v="12918_x000a_30/04/2022"/>
    <s v="Throughout the year"/>
    <s v="Trading &amp; Trading Advisory Services"/>
    <x v="2"/>
    <n v="0"/>
    <n v="2.6579487179487181E-2"/>
  </r>
  <r>
    <s v="2021-22"/>
    <n v="199"/>
    <d v="2021-12-21T00:00:00"/>
    <s v="VIJAY JAYANTILAL SANGHAVI"/>
    <x v="30"/>
    <x v="87"/>
    <s v="FZHPP1245R"/>
    <n v="485000"/>
    <n v="15000"/>
    <n v="500000"/>
    <n v="50000"/>
    <m/>
    <s v="16557_x000a_04/01/2022"/>
    <s v="Throughout the year"/>
    <s v="Trading &amp; Trading Advisory Services"/>
    <x v="38"/>
    <n v="6"/>
    <n v="3.0927835051546393E-2"/>
  </r>
  <r>
    <s v="2021-22"/>
    <n v="201"/>
    <d v="2022-03-31T00:00:00"/>
    <s v="VIJAY JAYANTILAL SANGHAVI"/>
    <x v="30"/>
    <x v="88"/>
    <s v="BZVPR9507E"/>
    <n v="485000"/>
    <n v="17363"/>
    <n v="502363"/>
    <n v="50236"/>
    <m/>
    <s v="12918_x000a_30/04/2022"/>
    <s v="Throughout the year"/>
    <s v="Trading &amp; Trading Advisory Services"/>
    <x v="2"/>
    <n v="0"/>
    <n v="3.5799999999999998E-2"/>
  </r>
  <r>
    <s v="2021-22"/>
    <n v="202"/>
    <d v="2022-03-31T00:00:00"/>
    <s v="VIJAY JAYANTILAL SANGHAVI"/>
    <x v="34"/>
    <x v="89"/>
    <s v="GKIPM7704R"/>
    <n v="485000"/>
    <n v="15236"/>
    <n v="500236"/>
    <n v="50024"/>
    <m/>
    <s v="12918_x000a_30/04/2022"/>
    <s v="Throughout the year"/>
    <s v="Trading &amp; Trading Advisory Services"/>
    <x v="2"/>
    <n v="0"/>
    <n v="3.1414432989690724E-2"/>
  </r>
  <r>
    <s v="2021-22"/>
    <n v="203"/>
    <d v="2022-03-31T00:00:00"/>
    <s v="VIJAY JAYANTILAL SANGHAVI"/>
    <x v="30"/>
    <x v="90"/>
    <s v="CYSPM0169G"/>
    <n v="775000"/>
    <n v="25653"/>
    <n v="800653"/>
    <n v="80065"/>
    <m/>
    <s v="12918_x000a_30/04/2022"/>
    <s v="Throughout the year"/>
    <s v="Trading &amp; Trading Advisory Services"/>
    <x v="2"/>
    <n v="0"/>
    <n v="3.3100645161290319E-2"/>
  </r>
  <r>
    <s v="2021-22"/>
    <n v="205"/>
    <d v="2022-03-31T00:00:00"/>
    <s v="VIJAY JAYANTILAL SANGHAVI"/>
    <x v="34"/>
    <x v="91"/>
    <s v="DWBPB1944J"/>
    <n v="470"/>
    <n v="17"/>
    <n v="487"/>
    <n v="49"/>
    <m/>
    <s v="12918_x000a_30/04/2022"/>
    <s v="Throughout the year"/>
    <s v="Trading &amp; Trading Advisory Services"/>
    <x v="2"/>
    <n v="0"/>
    <n v="3.6170212765957444E-2"/>
  </r>
  <r>
    <s v="2021-22"/>
    <n v="204"/>
    <d v="2021-08-23T00:00:00"/>
    <s v="VIJAY JAYANTILAL SANGHAVI"/>
    <x v="34"/>
    <x v="91"/>
    <s v="DWBPB1944J"/>
    <n v="535000"/>
    <n v="15000"/>
    <n v="550000"/>
    <n v="55000"/>
    <m/>
    <s v="41535_x000a_04/09/2021"/>
    <s v="Throughout the year"/>
    <s v="Trading &amp; Trading Advisory Services"/>
    <x v="39"/>
    <n v="13"/>
    <n v="2.8037383177570093E-2"/>
  </r>
  <r>
    <s v="2021-22"/>
    <n v="207"/>
    <d v="2022-03-31T00:00:00"/>
    <s v="YASH BHARATBHAI LODARIA"/>
    <x v="35"/>
    <x v="92"/>
    <s v="DZOPM2564M"/>
    <n v="485000"/>
    <n v="17136"/>
    <n v="502136"/>
    <n v="50214"/>
    <m/>
    <s v="12918_x000a_30/04/2022"/>
    <s v="Throughout the year"/>
    <s v="Trading &amp; Trading Advisory Services"/>
    <x v="2"/>
    <n v="0"/>
    <n v="3.5331958762886598E-2"/>
  </r>
  <r>
    <s v="2021-22"/>
    <n v="206"/>
    <d v="2022-01-14T00:00:00"/>
    <s v="YASH BHARATBHAI LODARIA"/>
    <x v="35"/>
    <x v="92"/>
    <s v="DZOPM2564M"/>
    <n v="970000"/>
    <n v="30000"/>
    <n v="1000000"/>
    <n v="100000"/>
    <m/>
    <s v="63782_x000a_04/02/2022"/>
    <s v="Throughout the year"/>
    <s v="Trading &amp; Trading Advisory Services"/>
    <x v="33"/>
    <n v="15"/>
    <n v="3.0927835051546393E-2"/>
  </r>
  <r>
    <s v="2021-22"/>
    <n v="208"/>
    <d v="2022-03-31T00:00:00"/>
    <s v="YASH BHARATBHAI LODARIA"/>
    <x v="35"/>
    <x v="93"/>
    <s v="GADPM9901F"/>
    <n v="1165000"/>
    <n v="36211"/>
    <n v="1201211"/>
    <n v="120121"/>
    <m/>
    <s v="12918_x000a_30/04/2022"/>
    <s v="Throughout the year"/>
    <s v="Trading &amp; Trading Advisory Services"/>
    <x v="2"/>
    <n v="0"/>
    <n v="3.1082403433476395E-2"/>
  </r>
  <r>
    <s v="2021-22"/>
    <n v="209"/>
    <d v="2022-03-31T00:00:00"/>
    <s v="YASH BHARATBHAI LODARIA"/>
    <x v="35"/>
    <x v="94"/>
    <s v="BDNPL4462J"/>
    <n v="1455000"/>
    <n v="47364"/>
    <n v="1502364"/>
    <n v="150236"/>
    <m/>
    <s v="12918_x000a_30/04/2022"/>
    <s v="Throughout the year"/>
    <s v="Trading &amp; Trading Advisory Services"/>
    <x v="2"/>
    <n v="0"/>
    <n v="3.2552577319587626E-2"/>
  </r>
  <r>
    <s v="2021-22"/>
    <n v="210"/>
    <d v="2022-01-10T00:00:00"/>
    <s v="YASH BHARATBHAI LODARIA"/>
    <x v="35"/>
    <x v="95"/>
    <s v="BJAPL3069E"/>
    <n v="485000"/>
    <n v="15000"/>
    <n v="500000"/>
    <n v="50000"/>
    <m/>
    <s v="63782_x000a_04/02/2022"/>
    <s v="Throughout the year"/>
    <s v="Trading &amp; Trading Advisory Services"/>
    <x v="40"/>
    <n v="7"/>
    <n v="3.0927835051546393E-2"/>
  </r>
  <r>
    <s v="2021-22"/>
    <n v="211"/>
    <d v="2022-03-31T00:00:00"/>
    <s v="YASH BHARATBHAI LODARIA"/>
    <x v="35"/>
    <x v="95"/>
    <s v="BJAPL3069E"/>
    <n v="970000"/>
    <n v="32368"/>
    <n v="1002368"/>
    <n v="100237"/>
    <m/>
    <s v="12918_x000a_30/04/2022"/>
    <s v="Throughout the year"/>
    <s v="Trading &amp; Trading Advisory Services"/>
    <x v="2"/>
    <n v="0"/>
    <n v="3.336907216494845E-2"/>
  </r>
  <r>
    <s v="2021-22"/>
    <n v="212"/>
    <d v="2021-08-23T00:00:00"/>
    <s v="YASH BHARATBHAI LODARIA"/>
    <x v="35"/>
    <x v="96"/>
    <s v="AOHPL7262E"/>
    <n v="460000"/>
    <n v="12302"/>
    <n v="472302"/>
    <n v="47230"/>
    <m/>
    <s v="41535_x000a_04/09/2021"/>
    <s v="Throughout the year"/>
    <s v="Trading &amp; Trading Advisory Services"/>
    <x v="39"/>
    <n v="13"/>
    <n v="2.6743478260869567E-2"/>
  </r>
  <r>
    <s v="2021-22"/>
    <n v="213"/>
    <d v="2022-01-10T00:00:00"/>
    <s v="YASH BHARATBHAI LODARIA"/>
    <x v="35"/>
    <x v="96"/>
    <s v="AOHPL7262E"/>
    <n v="970000"/>
    <n v="30000"/>
    <n v="1000000"/>
    <n v="100000"/>
    <m/>
    <s v="63782_x000a_04/02/2022"/>
    <s v="Throughout the year"/>
    <s v="Trading &amp; Trading Advisory Services"/>
    <x v="40"/>
    <n v="7"/>
    <n v="3.0927835051546393E-2"/>
  </r>
  <r>
    <s v="2021-22"/>
    <n v="215"/>
    <d v="2022-03-31T00:00:00"/>
    <s v="YOGESHKUMAR RAMNIKLAL SHAH"/>
    <x v="36"/>
    <x v="97"/>
    <s v="ASUPV0474B"/>
    <n v="1200"/>
    <n v="66"/>
    <n v="1266"/>
    <n v="127"/>
    <m/>
    <s v="12918_x000a_30/04/2022"/>
    <s v="Throughout the year"/>
    <s v="Trading &amp; Trading Advisory Services"/>
    <x v="2"/>
    <n v="0"/>
    <n v="5.5E-2"/>
  </r>
  <r>
    <s v="2021-22"/>
    <n v="214"/>
    <d v="2021-07-12T00:00:00"/>
    <s v="YOGESHKUMAR RAMNIKLAL SHAH"/>
    <x v="36"/>
    <x v="97"/>
    <s v="ASUPV0474B"/>
    <n v="390000"/>
    <n v="10000"/>
    <n v="400000"/>
    <n v="40000"/>
    <m/>
    <s v="44206_x000a_07/08/2021"/>
    <s v="Throughout the year"/>
    <s v="Trading &amp; Trading Advisory Services"/>
    <x v="11"/>
    <n v="7"/>
    <n v="2.564102564102564E-2"/>
  </r>
  <r>
    <s v="2021-22"/>
    <n v="216"/>
    <d v="2022-03-31T00:00:00"/>
    <s v="YOGESHKUMAR RAMNIKLAL SHAH"/>
    <x v="37"/>
    <x v="98"/>
    <s v="BSRPS0115A"/>
    <n v="675000"/>
    <n v="21441"/>
    <n v="696441"/>
    <n v="69644"/>
    <m/>
    <s v="12918_x000a_30/04/2022"/>
    <s v="Throughout the year"/>
    <s v="Trading &amp; Trading Advisory Services"/>
    <x v="2"/>
    <n v="0"/>
    <n v="3.1764444444444442E-2"/>
  </r>
  <r>
    <s v="2021-22"/>
    <n v="217"/>
    <d v="2021-12-30T00:00:00"/>
    <s v="YOGESHKUMAR RAMNIKLAL SHAH"/>
    <x v="37"/>
    <x v="99"/>
    <s v="MPIPS9388Q"/>
    <n v="145000"/>
    <n v="3000"/>
    <n v="148000"/>
    <n v="14800"/>
    <m/>
    <s v="16557_x000a_04/01/2022"/>
    <s v="Throughout the year"/>
    <s v="Trading &amp; Trading Advisory Services"/>
    <x v="41"/>
    <n v="7"/>
    <n v="2.0689655172413793E-2"/>
  </r>
  <r>
    <s v="2021-22"/>
    <n v="218"/>
    <d v="2022-03-31T00:00:00"/>
    <s v="YOGESHKUMAR RAMNIKLAL SHAH"/>
    <x v="37"/>
    <x v="99"/>
    <s v="MPIPS9388Q"/>
    <n v="660000"/>
    <n v="22743"/>
    <n v="682743"/>
    <n v="68274"/>
    <m/>
    <s v="12918_x000a_30/04/2022"/>
    <s v="Throughout the year"/>
    <s v="Trading &amp; Trading Advisory Services"/>
    <x v="2"/>
    <n v="0"/>
    <n v="3.4459090909090911E-2"/>
  </r>
  <r>
    <s v="2021-22"/>
    <n v="219"/>
    <d v="2021-12-30T00:00:00"/>
    <s v="YOGESHKUMAR RAMNIKLAL SHAH"/>
    <x v="36"/>
    <x v="100"/>
    <s v="MPIPS7692F"/>
    <n v="145000"/>
    <n v="7000"/>
    <n v="152000"/>
    <n v="15200"/>
    <m/>
    <s v="16557_x000a_04/01/2022"/>
    <s v="Throughout the year"/>
    <s v="Trading &amp; Trading Advisory Services"/>
    <x v="41"/>
    <n v="7"/>
    <n v="4.8275862068965517E-2"/>
  </r>
  <r>
    <s v="2021-22"/>
    <n v="220"/>
    <d v="2022-03-31T00:00:00"/>
    <s v="YOGESHKUMAR RAMNIKLAL SHAH"/>
    <x v="36"/>
    <x v="100"/>
    <s v="MPIPS7692F"/>
    <n v="685000"/>
    <n v="20648"/>
    <n v="705648"/>
    <n v="70565"/>
    <m/>
    <s v="12918_x000a_30/04/2022"/>
    <s v="Throughout the year"/>
    <s v="Trading &amp; Trading Advisory Services"/>
    <x v="2"/>
    <n v="0"/>
    <n v="3.0143065693430657E-2"/>
  </r>
  <r>
    <s v="2021-22"/>
    <n v="224"/>
    <d v="2022-02-22T00:00:00"/>
    <s v="YOGESHKUMAR RAMNIKLAL SHAH"/>
    <x v="36"/>
    <x v="101"/>
    <s v="CVZPS8137A"/>
    <n v="115000"/>
    <n v="3000"/>
    <n v="118000"/>
    <n v="11800"/>
    <m/>
    <s v="42712_x000a_03/03/2022"/>
    <s v="Throughout the year"/>
    <s v="Trading &amp; Trading Advisory Services"/>
    <x v="42"/>
    <n v="10"/>
    <n v="2.6086956521739129E-2"/>
  </r>
  <r>
    <s v="2021-22"/>
    <n v="225"/>
    <d v="2022-03-16T00:00:00"/>
    <s v="YOGESHKUMAR RAMNIKLAL SHAH"/>
    <x v="36"/>
    <x v="101"/>
    <s v="CVZPS8137A"/>
    <n v="118500"/>
    <n v="3500"/>
    <n v="122000"/>
    <n v="12200"/>
    <m/>
    <s v="45262_x000a_05/04/2022"/>
    <s v="Throughout the year"/>
    <s v="Trading &amp; Trading Advisory Services"/>
    <x v="43"/>
    <n v="12"/>
    <n v="2.9535864978902954E-2"/>
  </r>
  <r>
    <s v="2021-22"/>
    <n v="222"/>
    <d v="2021-10-29T00:00:00"/>
    <s v="YOGESHKUMAR RAMNIKLAL SHAH"/>
    <x v="36"/>
    <x v="101"/>
    <s v="CVZPS8137A"/>
    <n v="140000"/>
    <n v="5000"/>
    <n v="145000"/>
    <n v="14500"/>
    <m/>
    <s v="23158_x000a_02/11/2021"/>
    <s v="Throughout the year"/>
    <s v="Trading &amp; Trading Advisory Services"/>
    <x v="5"/>
    <n v="13"/>
    <n v="3.5714285714285712E-2"/>
  </r>
  <r>
    <s v="2021-22"/>
    <n v="221"/>
    <d v="2021-09-30T00:00:00"/>
    <s v="YOGESHKUMAR RAMNIKLAL SHAH"/>
    <x v="36"/>
    <x v="101"/>
    <s v="CVZPS8137A"/>
    <n v="115000"/>
    <n v="5000"/>
    <n v="120000"/>
    <n v="12000"/>
    <m/>
    <s v="38620_x000a_06/10/2021"/>
    <s v="Throughout the year"/>
    <s v="Trading &amp; Trading Advisory Services"/>
    <x v="0"/>
    <n v="7"/>
    <n v="4.3478260869565216E-2"/>
  </r>
  <r>
    <s v="2021-22"/>
    <n v="223"/>
    <d v="2021-12-17T00:00:00"/>
    <s v="YOGESHKUMAR RAMNIKLAL SHAH"/>
    <x v="36"/>
    <x v="101"/>
    <s v="CVZPS8137A"/>
    <n v="115000"/>
    <n v="5000"/>
    <n v="120000"/>
    <n v="12000"/>
    <m/>
    <s v="16557_x000a_04/01/2022"/>
    <s v="Throughout the year"/>
    <s v="Trading &amp; Trading Advisory Services"/>
    <x v="44"/>
    <n v="11"/>
    <n v="4.3478260869565216E-2"/>
  </r>
  <r>
    <s v="2021-22"/>
    <n v="226"/>
    <d v="2022-03-31T00:00:00"/>
    <s v="YOGESHKUMAR RAMNIKLAL SHAH"/>
    <x v="36"/>
    <x v="101"/>
    <s v="CVZPS8137A"/>
    <n v="330000"/>
    <n v="11397"/>
    <n v="341397"/>
    <n v="34140"/>
    <m/>
    <s v="12918_x000a_30/04/2022"/>
    <s v="Throughout the year"/>
    <s v="Trading &amp; Trading Advisory Services"/>
    <x v="2"/>
    <n v="0"/>
    <n v="3.4536363636363636E-2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2">
  <r>
    <s v="2020-21"/>
    <n v="138"/>
    <d v="2021-02-12T00:00:00"/>
    <s v="PIYUSH DAHYALAL SHETH"/>
    <x v="0"/>
    <x v="0"/>
    <s v="FEXPK6451P"/>
    <n v="367500"/>
    <n v="11020"/>
    <n v="378520"/>
    <n v="37852"/>
    <m/>
    <s v="35640_x000a_03/03/2021"/>
    <s v="Throughout the year"/>
    <s v="Trading &amp; Trading Advisory Services"/>
    <x v="0"/>
    <n v="9"/>
  </r>
  <r>
    <s v="2020-21"/>
    <n v="139"/>
    <d v="2021-03-10T00:00:00"/>
    <s v="PIYUSH DAHYALAL SHETH"/>
    <x v="0"/>
    <x v="0"/>
    <s v="FEXPK6451P"/>
    <n v="410000"/>
    <n v="11480"/>
    <n v="421480"/>
    <n v="42148"/>
    <m/>
    <s v="25208_x000a_31/03/2021"/>
    <s v="Throughout the year"/>
    <s v="Trading &amp; Trading Advisory Services"/>
    <x v="1"/>
    <n v="14"/>
  </r>
  <r>
    <s v="2020-21"/>
    <n v="2"/>
    <d v="2020-11-23T00:00:00"/>
    <s v="ASHISH VADILAL MORBIA"/>
    <x v="1"/>
    <x v="1"/>
    <s v="AQEPM1733E"/>
    <n v="420000"/>
    <n v="12194"/>
    <n v="432194"/>
    <n v="43219"/>
    <m/>
    <s v="39214_x000a_05/12/2020"/>
    <s v="Throughout the year"/>
    <s v="Trading &amp; Trading Advisory Services"/>
    <x v="2"/>
    <n v="12"/>
  </r>
  <r>
    <s v="2020-21"/>
    <n v="7"/>
    <d v="2020-11-23T00:00:00"/>
    <s v="ASHISH VADILAL MORBIA"/>
    <x v="1"/>
    <x v="2"/>
    <s v="BLZPM4099N"/>
    <n v="475000"/>
    <n v="14814"/>
    <n v="489814"/>
    <n v="48981"/>
    <m/>
    <s v="39214_x000a_05/12/2020"/>
    <s v="Throughout the year"/>
    <s v="Trading &amp; Trading Advisory Services"/>
    <x v="2"/>
    <n v="12"/>
  </r>
  <r>
    <s v="2020-21"/>
    <n v="3"/>
    <d v="2021-03-31T00:00:00"/>
    <s v="ASHISH VADILAL MORBIA"/>
    <x v="1"/>
    <x v="1"/>
    <s v="AQEPM1733E"/>
    <n v="213000"/>
    <n v="6674"/>
    <n v="219674"/>
    <n v="21967"/>
    <m/>
    <s v="42293_x000a_30/04/2021"/>
    <s v="Throughout the year"/>
    <s v="Trading &amp; Trading Advisory Services"/>
    <x v="3"/>
    <n v="0"/>
  </r>
  <r>
    <s v="2020-21"/>
    <n v="8"/>
    <d v="2021-03-31T00:00:00"/>
    <s v="ASHISH VADILAL MORBIA"/>
    <x v="1"/>
    <x v="2"/>
    <s v="BLZPM4099N"/>
    <n v="178000"/>
    <n v="5062"/>
    <n v="183062"/>
    <n v="18306"/>
    <m/>
    <s v="42293_x000a_30/04/2021"/>
    <s v="Throughout the year"/>
    <s v="Trading &amp; Trading Advisory Services"/>
    <x v="3"/>
    <n v="0"/>
  </r>
  <r>
    <s v="2020-21"/>
    <n v="13"/>
    <d v="2020-06-30T00:00:00"/>
    <s v="ASHOK VINOD THAKUR"/>
    <x v="2"/>
    <x v="3"/>
    <s v="AHIPT0853H"/>
    <n v="1212"/>
    <n v="0"/>
    <n v="1212"/>
    <n v="121"/>
    <m/>
    <s v="65872_x000a_06/07/2020"/>
    <s v="Throughout the year"/>
    <s v="Trading &amp; Trading Advisory Services"/>
    <x v="4"/>
    <n v="8"/>
  </r>
  <r>
    <s v="2020-21"/>
    <n v="14"/>
    <d v="2020-05-08T00:00:00"/>
    <s v="ASHWIN P. CHANDURA"/>
    <x v="3"/>
    <x v="4"/>
    <s v="AIBPC2244H"/>
    <n v="28250"/>
    <n v="899"/>
    <n v="29149"/>
    <n v="2915"/>
    <m/>
    <s v="27740_x000a_05/06/2020"/>
    <s v="Throughout the year"/>
    <s v="Trading &amp; Trading Advisory Services"/>
    <x v="5"/>
    <n v="11"/>
  </r>
  <r>
    <s v="2020-21"/>
    <n v="15"/>
    <d v="2020-06-05T00:00:00"/>
    <s v="ASHWIN P. CHANDURA"/>
    <x v="3"/>
    <x v="4"/>
    <s v="AIBPC2244H"/>
    <n v="7250"/>
    <n v="206"/>
    <n v="7456"/>
    <n v="746"/>
    <m/>
    <s v="65948_x000a_06/07/2020"/>
    <s v="Throughout the year"/>
    <s v="Trading &amp; Trading Advisory Services"/>
    <x v="6"/>
    <n v="11"/>
  </r>
  <r>
    <s v="2020-21"/>
    <n v="16"/>
    <d v="2021-03-17T00:00:00"/>
    <s v="BHARAT KANTILAL MEHTA"/>
    <x v="4"/>
    <x v="5"/>
    <s v="CNYPM6786Q"/>
    <n v="134000"/>
    <n v="4484"/>
    <n v="138484"/>
    <n v="13848"/>
    <m/>
    <s v="25208_x000a_31/03/2021"/>
    <s v="Throughout the year"/>
    <s v="Trading &amp; Trading Advisory Services"/>
    <x v="7"/>
    <n v="7"/>
  </r>
  <r>
    <s v="2020-21"/>
    <n v="17"/>
    <d v="2021-03-23T00:00:00"/>
    <s v="BHARAT KANTILAL MEHTA"/>
    <x v="4"/>
    <x v="5"/>
    <s v="CNYPM6786Q"/>
    <n v="48500"/>
    <n v="1292"/>
    <n v="49792"/>
    <n v="4979"/>
    <m/>
    <s v="25208_x000a_31/03/2021"/>
    <s v="Throughout the year"/>
    <s v="Trading &amp; Trading Advisory Services"/>
    <x v="8"/>
    <n v="5"/>
  </r>
  <r>
    <s v="2020-21"/>
    <n v="18"/>
    <d v="2021-03-31T00:00:00"/>
    <s v="BHARAT KANTILAL MEHTA"/>
    <x v="4"/>
    <x v="5"/>
    <s v="CNYPM6786Q"/>
    <n v="377500"/>
    <n v="11113"/>
    <n v="388613"/>
    <n v="38861"/>
    <m/>
    <s v="42293_x000a_30/04/2021"/>
    <s v="Throughout the year"/>
    <s v="Trading &amp; Trading Advisory Services"/>
    <x v="3"/>
    <n v="0"/>
  </r>
  <r>
    <s v="2020-21"/>
    <n v="19"/>
    <d v="2021-01-08T00:00:00"/>
    <s v="BIRENDRA AMARNATH PASI"/>
    <x v="5"/>
    <x v="6"/>
    <s v="AQYPP6269Q"/>
    <n v="71500"/>
    <n v="2333"/>
    <n v="73833"/>
    <n v="7383"/>
    <m/>
    <s v="28015_x000a_02/02/2021"/>
    <s v="Throughout the year"/>
    <s v="Trading &amp; Trading Advisory Services"/>
    <x v="9"/>
    <n v="15"/>
  </r>
  <r>
    <s v="2020-21"/>
    <n v="20"/>
    <d v="2021-03-31T00:00:00"/>
    <s v="BIRENDRA AMARNATH PASI"/>
    <x v="5"/>
    <x v="6"/>
    <s v="AQYPP6269Q"/>
    <n v="730000"/>
    <n v="22150"/>
    <n v="752150"/>
    <n v="75215"/>
    <m/>
    <s v="42293_x000a_30/04/2021"/>
    <s v="Throughout the year"/>
    <s v="Trading &amp; Trading Advisory Services"/>
    <x v="3"/>
    <n v="0"/>
  </r>
  <r>
    <s v="2020-21"/>
    <n v="232"/>
    <d v="2020-08-03T00:00:00"/>
    <s v="VIJAY JAYANTILAL SANGHAVI"/>
    <x v="6"/>
    <x v="7"/>
    <s v="BFRPH3442E"/>
    <n v="410000"/>
    <n v="13334"/>
    <n v="423334"/>
    <n v="42333"/>
    <m/>
    <s v="43617_x000a_04/09/2020"/>
    <s v="Throughout the year"/>
    <s v="Trading &amp; Trading Advisory Services"/>
    <x v="10"/>
    <n v="9"/>
  </r>
  <r>
    <s v="2020-21"/>
    <n v="233"/>
    <d v="2020-08-03T00:00:00"/>
    <s v="VIJAY JAYANTILAL SANGHAVI"/>
    <x v="6"/>
    <x v="7"/>
    <s v="BGGPL1799A"/>
    <n v="410000"/>
    <n v="13136"/>
    <n v="423136"/>
    <n v="42314"/>
    <m/>
    <s v="43617_x000a_04/09/2020"/>
    <s v="Throughout the year"/>
    <s v="Trading &amp; Trading Advisory Services"/>
    <x v="10"/>
    <n v="9"/>
  </r>
  <r>
    <s v="2020-21"/>
    <n v="244"/>
    <d v="2020-08-03T00:00:00"/>
    <s v="VIJAY JAYANTILAL SANGHAVI"/>
    <x v="6"/>
    <x v="8"/>
    <s v="HWIPS0401Q"/>
    <n v="410000"/>
    <n v="13730"/>
    <n v="423730"/>
    <n v="42373"/>
    <m/>
    <s v="43617_x000a_04/09/2020"/>
    <s v="Throughout the year"/>
    <s v="Trading &amp; Trading Advisory Services"/>
    <x v="10"/>
    <n v="9"/>
  </r>
  <r>
    <s v="2020-21"/>
    <n v="31"/>
    <d v="2020-07-23T00:00:00"/>
    <s v="DARSHAN JAYSHUKHBHAI MEHTA"/>
    <x v="7"/>
    <x v="9"/>
    <s v="AMZPV8765C"/>
    <n v="262000"/>
    <n v="8000"/>
    <n v="270000"/>
    <n v="27000"/>
    <m/>
    <s v="37683_x000a_05/08/2020"/>
    <s v="Throughout the year"/>
    <s v="Trading &amp; Trading Advisory Services"/>
    <x v="11"/>
    <n v="12"/>
  </r>
  <r>
    <s v="2020-21"/>
    <n v="29"/>
    <d v="2020-07-30T00:00:00"/>
    <s v="DARSHAN JAYSHUKHBHAI MEHTA"/>
    <x v="7"/>
    <x v="10"/>
    <s v="HCGPS5327R"/>
    <n v="194000"/>
    <n v="5623"/>
    <n v="199623"/>
    <n v="19962"/>
    <m/>
    <s v="37659_x000a_05/08/2020"/>
    <s v="Throughout the year"/>
    <s v="Trading &amp; Trading Advisory Services"/>
    <x v="12"/>
    <n v="9"/>
  </r>
  <r>
    <s v="2020-21"/>
    <n v="32"/>
    <d v="2020-09-04T00:00:00"/>
    <s v="DARSHAN JAYSHUKHBHAI MEHTA"/>
    <x v="7"/>
    <x v="9"/>
    <s v="AMZPV8765C"/>
    <n v="136000"/>
    <n v="4000"/>
    <n v="140000"/>
    <n v="14000"/>
    <m/>
    <s v="23309_x000a_03/10/2020"/>
    <s v="Throughout the year"/>
    <s v="Trading &amp; Trading Advisory Services"/>
    <x v="13"/>
    <n v="11"/>
  </r>
  <r>
    <s v="2020-21"/>
    <n v="33"/>
    <d v="2020-10-08T00:00:00"/>
    <s v="DARSHAN JAYSHUKHBHAI MEHTA"/>
    <x v="7"/>
    <x v="9"/>
    <s v="AMZPV8765C"/>
    <n v="68000"/>
    <n v="2000"/>
    <n v="70000"/>
    <n v="7000"/>
    <m/>
    <s v="12185_x000a_06/11/2020"/>
    <s v="Throughout the year"/>
    <s v="Trading &amp; Trading Advisory Services"/>
    <x v="14"/>
    <n v="7"/>
  </r>
  <r>
    <s v="2020-21"/>
    <n v="25"/>
    <d v="2020-10-16T00:00:00"/>
    <s v="DARSHAN JAYSHUKHBHAI MEHTA"/>
    <x v="7"/>
    <x v="11"/>
    <s v="DNQPS8987E"/>
    <n v="775000"/>
    <n v="25126"/>
    <n v="800126"/>
    <n v="80013"/>
    <m/>
    <s v="12185_x000a_06/11/2020"/>
    <s v="Throughout the year"/>
    <s v="Trading &amp; Trading Advisory Services"/>
    <x v="15"/>
    <n v="7"/>
  </r>
  <r>
    <s v="2020-21"/>
    <n v="30"/>
    <d v="2020-11-03T00:00:00"/>
    <s v="DARSHAN JAYSHUKHBHAI MEHTA"/>
    <x v="7"/>
    <x v="10"/>
    <s v="HCGPS5327R"/>
    <n v="293000"/>
    <n v="8568"/>
    <n v="301568"/>
    <n v="30157"/>
    <m/>
    <s v="39214_x000a_05/12/2020"/>
    <s v="Throughout the year"/>
    <s v="Trading &amp; Trading Advisory Services"/>
    <x v="16"/>
    <n v="7"/>
  </r>
  <r>
    <s v="2020-21"/>
    <n v="34"/>
    <d v="2020-11-25T00:00:00"/>
    <s v="DARSHAN JAYSHUKHBHAI MEHTA"/>
    <x v="7"/>
    <x v="9"/>
    <s v="AMZPV8765C"/>
    <n v="68000"/>
    <n v="2000"/>
    <n v="70000"/>
    <n v="7000"/>
    <m/>
    <s v="39214_x000a_05/12/2020"/>
    <s v="Throughout the year"/>
    <s v="Trading &amp; Trading Advisory Services"/>
    <x v="17"/>
    <n v="8"/>
  </r>
  <r>
    <s v="2020-21"/>
    <n v="35"/>
    <d v="2020-12-07T00:00:00"/>
    <s v="DARSHAN JAYSHUKHBHAI MEHTA"/>
    <x v="7"/>
    <x v="9"/>
    <s v="AMZPV8765C"/>
    <n v="68000"/>
    <n v="2000"/>
    <n v="70000"/>
    <n v="7000"/>
    <m/>
    <s v="19041_x000a_02/01/2021"/>
    <s v="Throughout the year"/>
    <s v="Trading &amp; Trading Advisory Services"/>
    <x v="18"/>
    <n v="14"/>
  </r>
  <r>
    <s v="2020-21"/>
    <n v="21"/>
    <d v="2020-12-03T00:00:00"/>
    <s v="DARSHAN JAYSHUKHBHAI MEHTA"/>
    <x v="7"/>
    <x v="12"/>
    <s v="ATYPM1144L"/>
    <n v="485000"/>
    <n v="15123"/>
    <n v="500123"/>
    <n v="50012"/>
    <m/>
    <s v="19041_x000a_02/01/2021"/>
    <s v="Throughout the year"/>
    <s v="Trading &amp; Trading Advisory Services"/>
    <x v="19"/>
    <n v="7"/>
  </r>
  <r>
    <s v="2020-21"/>
    <n v="23"/>
    <d v="2020-12-03T00:00:00"/>
    <s v="DARSHAN JAYSHUKHBHAI MEHTA"/>
    <x v="7"/>
    <x v="13"/>
    <s v="AZPPM4049R"/>
    <n v="485000"/>
    <n v="15370"/>
    <n v="500370"/>
    <n v="50037"/>
    <m/>
    <s v="19041_x000a_02/01/2021"/>
    <s v="Throughout the year"/>
    <s v="Trading &amp; Trading Advisory Services"/>
    <x v="19"/>
    <n v="7"/>
  </r>
  <r>
    <s v="2020-21"/>
    <n v="27"/>
    <d v="2020-12-03T00:00:00"/>
    <s v="DARSHAN JAYSHUKHBHAI MEHTA"/>
    <x v="7"/>
    <x v="14"/>
    <s v="DPPPK9998G"/>
    <n v="485000"/>
    <n v="15495"/>
    <n v="500495"/>
    <n v="50050"/>
    <m/>
    <s v="19041_x000a_02/01/2021"/>
    <s v="Throughout the year"/>
    <s v="Trading &amp; Trading Advisory Services"/>
    <x v="19"/>
    <n v="7"/>
  </r>
  <r>
    <s v="2020-21"/>
    <n v="36"/>
    <d v="2021-01-06T00:00:00"/>
    <s v="DARSHAN JAYSHUKHBHAI MEHTA"/>
    <x v="7"/>
    <x v="9"/>
    <s v="AMZPV8765C"/>
    <n v="64000"/>
    <n v="2000"/>
    <n v="66000"/>
    <n v="6600"/>
    <m/>
    <s v="28015_x000a_02/02/2021"/>
    <s v="Throughout the year"/>
    <s v="Trading &amp; Trading Advisory Services"/>
    <x v="9"/>
    <n v="13"/>
  </r>
  <r>
    <s v="2020-21"/>
    <n v="24"/>
    <d v="2021-01-15T00:00:00"/>
    <s v="DARSHAN JAYSHUKHBHAI MEHTA"/>
    <x v="7"/>
    <x v="13"/>
    <s v="AZPPM4049R"/>
    <n v="495000"/>
    <n v="15385"/>
    <n v="510385"/>
    <n v="51039"/>
    <m/>
    <s v="28015_x000a_02/02/2021"/>
    <s v="Throughout the year"/>
    <s v="Trading &amp; Trading Advisory Services"/>
    <x v="20"/>
    <n v="9"/>
  </r>
  <r>
    <s v="2020-21"/>
    <n v="26"/>
    <d v="2021-01-15T00:00:00"/>
    <s v="DARSHAN JAYSHUKHBHAI MEHTA"/>
    <x v="7"/>
    <x v="11"/>
    <s v="DNQPS8987E"/>
    <n v="545000"/>
    <n v="14839"/>
    <n v="559839"/>
    <n v="55984"/>
    <m/>
    <s v="28015_x000a_02/02/2021"/>
    <s v="Throughout the year"/>
    <s v="Trading &amp; Trading Advisory Services"/>
    <x v="20"/>
    <n v="9"/>
  </r>
  <r>
    <s v="2020-21"/>
    <n v="28"/>
    <d v="2021-01-15T00:00:00"/>
    <s v="DARSHAN JAYSHUKHBHAI MEHTA"/>
    <x v="7"/>
    <x v="14"/>
    <s v="DPPPK9998G"/>
    <n v="470000"/>
    <n v="15234"/>
    <n v="485234"/>
    <n v="48523"/>
    <m/>
    <s v="28015_x000a_02/02/2021"/>
    <s v="Throughout the year"/>
    <s v="Trading &amp; Trading Advisory Services"/>
    <x v="20"/>
    <n v="9"/>
  </r>
  <r>
    <s v="2020-21"/>
    <n v="22"/>
    <d v="2021-03-31T00:00:00"/>
    <s v="DARSHAN JAYSHUKHBHAI MEHTA"/>
    <x v="7"/>
    <x v="12"/>
    <s v="ATYPM1144L"/>
    <n v="18000"/>
    <n v="610"/>
    <n v="18610"/>
    <n v="1861"/>
    <m/>
    <s v="42293_x000a_30/04/2021"/>
    <s v="Throughout the year"/>
    <s v="Trading &amp; Trading Advisory Services"/>
    <x v="3"/>
    <n v="0"/>
  </r>
  <r>
    <s v="2020-21"/>
    <n v="48"/>
    <d v="2020-06-05T00:00:00"/>
    <s v="DHIRENDRA KUMAR SINGH"/>
    <x v="8"/>
    <x v="15"/>
    <s v="BPAPS0225M"/>
    <n v="4250"/>
    <n v="43"/>
    <n v="4293"/>
    <n v="429"/>
    <m/>
    <s v="65948_x000a_06/07/2020"/>
    <s v="Throughout the year"/>
    <s v="Trading &amp; Trading Advisory Services"/>
    <x v="6"/>
    <n v="11"/>
  </r>
  <r>
    <s v="2020-21"/>
    <n v="49"/>
    <d v="2020-06-30T00:00:00"/>
    <s v="DHIRENDRA KUMAR SINGH"/>
    <x v="8"/>
    <x v="15"/>
    <s v="BPAPS0225M"/>
    <n v="2540"/>
    <n v="0"/>
    <n v="2540"/>
    <n v="254"/>
    <m/>
    <s v="65872_x000a_06/07/2020"/>
    <s v="Throughout the year"/>
    <s v="Trading &amp; Trading Advisory Services"/>
    <x v="4"/>
    <n v="8"/>
  </r>
  <r>
    <s v="2020-21"/>
    <n v="51"/>
    <d v="2020-05-08T00:00:00"/>
    <s v="GAUTAM JAYANTILAL MEHATA"/>
    <x v="9"/>
    <x v="16"/>
    <s v="ANVPM7520K"/>
    <n v="8250"/>
    <n v="357"/>
    <n v="8607"/>
    <n v="861"/>
    <m/>
    <s v="27740_x000a_05/06/2020"/>
    <s v="Throughout the year"/>
    <s v="Trading &amp; Trading Advisory Services"/>
    <x v="5"/>
    <n v="11"/>
  </r>
  <r>
    <s v="2020-21"/>
    <n v="56"/>
    <d v="2020-05-08T00:00:00"/>
    <s v="GAUTAM JAYANTILAL MEHATA"/>
    <x v="9"/>
    <x v="17"/>
    <s v="BRVPM1719H"/>
    <n v="8250"/>
    <n v="357"/>
    <n v="8607"/>
    <n v="861"/>
    <m/>
    <s v="27740_x000a_05/06/2020"/>
    <s v="Throughout the year"/>
    <s v="Trading &amp; Trading Advisory Services"/>
    <x v="5"/>
    <n v="11"/>
  </r>
  <r>
    <s v="2020-21"/>
    <n v="52"/>
    <d v="2020-06-20T00:00:00"/>
    <s v="GAUTAM JAYANTILAL MEHATA"/>
    <x v="9"/>
    <x v="16"/>
    <s v="ANVPM7520K"/>
    <n v="194000"/>
    <n v="6000"/>
    <n v="200000"/>
    <n v="20000"/>
    <m/>
    <s v="65949_x000a_06/07/2020"/>
    <s v="Throughout the year"/>
    <s v="Trading &amp; Trading Advisory Services"/>
    <x v="21"/>
    <n v="15"/>
  </r>
  <r>
    <s v="2020-21"/>
    <n v="57"/>
    <d v="2020-06-20T00:00:00"/>
    <s v="GAUTAM JAYANTILAL MEHATA"/>
    <x v="9"/>
    <x v="17"/>
    <s v="BRVPM1719H"/>
    <n v="194000"/>
    <n v="6000"/>
    <n v="200000"/>
    <n v="20000"/>
    <m/>
    <s v="65949_x000a_06/07/2020"/>
    <s v="Throughout the year"/>
    <s v="Trading &amp; Trading Advisory Services"/>
    <x v="21"/>
    <n v="15"/>
  </r>
  <r>
    <s v="2020-21"/>
    <n v="58"/>
    <d v="2020-06-20T00:00:00"/>
    <s v="GAUTAM JAYANTILAL MEHATA"/>
    <x v="9"/>
    <x v="17"/>
    <s v="BRVPM1719H"/>
    <n v="194000"/>
    <n v="6000"/>
    <n v="200000"/>
    <n v="20000"/>
    <m/>
    <s v="65949_x000a_06/07/2020"/>
    <s v="Throughout the year"/>
    <s v="Trading &amp; Trading Advisory Services"/>
    <x v="21"/>
    <n v="15"/>
  </r>
  <r>
    <s v="2020-21"/>
    <n v="53"/>
    <d v="2020-07-23T00:00:00"/>
    <s v="GAUTAM JAYANTILAL MEHATA"/>
    <x v="9"/>
    <x v="16"/>
    <s v="ANVPM7520K"/>
    <n v="67000"/>
    <n v="1912"/>
    <n v="68912"/>
    <n v="6891"/>
    <m/>
    <s v="37683_x000a_05/08/2020"/>
    <s v="Throughout the year"/>
    <s v="Trading &amp; Trading Advisory Services"/>
    <x v="11"/>
    <n v="12"/>
  </r>
  <r>
    <s v="2020-21"/>
    <n v="59"/>
    <d v="2020-07-23T00:00:00"/>
    <s v="GAUTAM JAYANTILAL MEHATA"/>
    <x v="9"/>
    <x v="17"/>
    <s v="BRVPM1719H"/>
    <n v="67000"/>
    <n v="1912"/>
    <n v="68912"/>
    <n v="6891"/>
    <m/>
    <s v="37683_x000a_05/08/2020"/>
    <s v="Throughout the year"/>
    <s v="Trading &amp; Trading Advisory Services"/>
    <x v="11"/>
    <n v="12"/>
  </r>
  <r>
    <s v="2020-21"/>
    <n v="60"/>
    <d v="2020-07-23T00:00:00"/>
    <s v="GAUTAM JAYANTILAL MEHATA"/>
    <x v="9"/>
    <x v="17"/>
    <s v="BRVPM1719H"/>
    <n v="194000"/>
    <n v="6000"/>
    <n v="200000"/>
    <n v="20000"/>
    <m/>
    <s v="37683_x000a_05/08/2020"/>
    <s v="Throughout the year"/>
    <s v="Trading &amp; Trading Advisory Services"/>
    <x v="11"/>
    <n v="12"/>
  </r>
  <r>
    <s v="2020-21"/>
    <n v="50"/>
    <d v="2021-03-31T00:00:00"/>
    <s v="GAUTAM JAYANTILAL MEHATA"/>
    <x v="9"/>
    <x v="18"/>
    <s v="BTOPM8426L"/>
    <n v="292000"/>
    <n v="9357"/>
    <n v="301357"/>
    <n v="30136"/>
    <m/>
    <s v="42293_x000a_30/04/2021"/>
    <s v="Throughout the year"/>
    <s v="Trading &amp; Trading Advisory Services"/>
    <x v="3"/>
    <n v="0"/>
  </r>
  <r>
    <s v="2020-21"/>
    <n v="55"/>
    <d v="2021-03-31T00:00:00"/>
    <s v="GAUTAM JAYANTILAL MEHATA"/>
    <x v="9"/>
    <x v="16"/>
    <s v="ANVPM7520K"/>
    <n v="29000"/>
    <n v="1000"/>
    <n v="30000"/>
    <n v="3000"/>
    <m/>
    <s v="42293_x000a_30/04/2021"/>
    <s v="Throughout the year"/>
    <s v="Trading &amp; Trading Advisory Services"/>
    <x v="3"/>
    <n v="0"/>
  </r>
  <r>
    <s v="2020-21"/>
    <n v="54"/>
    <d v="2021-03-31T00:00:00"/>
    <s v="GAUTAM JAYANTILAL MEHATA"/>
    <x v="9"/>
    <x v="16"/>
    <s v="ANVPM7520K"/>
    <n v="239000"/>
    <n v="7458"/>
    <n v="246458"/>
    <n v="24646"/>
    <m/>
    <s v="42293_x000a_30/04/2021"/>
    <s v="Throughout the year"/>
    <s v="Trading &amp; Trading Advisory Services"/>
    <x v="3"/>
    <n v="0"/>
  </r>
  <r>
    <s v="2020-21"/>
    <n v="234"/>
    <d v="2021-03-31T00:00:00"/>
    <s v="VIJAY JAYANTILAL SANGHAVI"/>
    <x v="10"/>
    <x v="19"/>
    <s v="AETPV1279H"/>
    <n v="870000"/>
    <n v="28963"/>
    <n v="898963"/>
    <n v="89896"/>
    <m/>
    <s v="17083_x000a_21/06/2021"/>
    <s v="Throughout the year"/>
    <s v="Trading &amp; Trading Advisory Services"/>
    <x v="3"/>
    <n v="0"/>
  </r>
  <r>
    <s v="2020-21"/>
    <n v="235"/>
    <d v="2021-03-31T00:00:00"/>
    <s v="VIJAY JAYANTILAL SANGHAVI"/>
    <x v="10"/>
    <x v="20"/>
    <s v="CYRPM9786J"/>
    <n v="775000"/>
    <n v="24962"/>
    <n v="799962"/>
    <n v="79996"/>
    <m/>
    <s v="17083_x000a_21/06/2021"/>
    <s v="Throughout the year"/>
    <s v="Trading &amp; Trading Advisory Services"/>
    <x v="3"/>
    <n v="0"/>
  </r>
  <r>
    <s v="2020-21"/>
    <n v="237"/>
    <d v="2020-08-03T00:00:00"/>
    <s v="VIJAY JAYANTILAL SANGHAVI"/>
    <x v="11"/>
    <x v="21"/>
    <s v="CHBPS4143N"/>
    <n v="412500"/>
    <n v="11628"/>
    <n v="424128"/>
    <n v="42413"/>
    <m/>
    <s v="43617_x000a_04/09/2020"/>
    <s v="Throughout the year"/>
    <s v="Trading &amp; Trading Advisory Services"/>
    <x v="10"/>
    <n v="9"/>
  </r>
  <r>
    <s v="2020-21"/>
    <n v="153"/>
    <d v="2020-11-23T00:00:00"/>
    <s v="PRIYANK VADILAL MEHTA"/>
    <x v="12"/>
    <x v="22"/>
    <s v="CVSPM1216R"/>
    <n v="630000"/>
    <n v="20416"/>
    <n v="650416"/>
    <n v="65042"/>
    <m/>
    <s v="39214_x000a_05/12/2020"/>
    <s v="Throughout the year"/>
    <s v="Trading &amp; Trading Advisory Services"/>
    <x v="2"/>
    <n v="12"/>
  </r>
  <r>
    <s v="2020-21"/>
    <n v="156"/>
    <d v="2020-11-23T00:00:00"/>
    <s v="PRIYANK VADILAL MEHTA"/>
    <x v="12"/>
    <x v="23"/>
    <s v="CMMPM3584M"/>
    <n v="630000"/>
    <n v="19563"/>
    <n v="649563"/>
    <n v="64956"/>
    <m/>
    <s v="39214_x000a_05/12/2020"/>
    <s v="Throughout the year"/>
    <s v="Trading &amp; Trading Advisory Services"/>
    <x v="2"/>
    <n v="12"/>
  </r>
  <r>
    <s v="2020-21"/>
    <n v="154"/>
    <d v="2021-01-18T00:00:00"/>
    <s v="PRIYANK VADILAL MEHTA"/>
    <x v="12"/>
    <x v="22"/>
    <s v="CVSPM1216R"/>
    <n v="580000"/>
    <n v="20000"/>
    <n v="600000"/>
    <n v="60000"/>
    <m/>
    <s v="28015_x000a_02/02/2021"/>
    <s v="Throughout the year"/>
    <s v="Trading &amp; Trading Advisory Services"/>
    <x v="20"/>
    <n v="12"/>
  </r>
  <r>
    <s v="2020-21"/>
    <n v="157"/>
    <d v="2021-01-18T00:00:00"/>
    <s v="PRIYANK VADILAL MEHTA"/>
    <x v="12"/>
    <x v="23"/>
    <s v="CMMPM3584M"/>
    <n v="580000"/>
    <n v="20000"/>
    <n v="600000"/>
    <n v="60000"/>
    <m/>
    <s v="28015_x000a_02/02/2021"/>
    <s v="Throughout the year"/>
    <s v="Trading &amp; Trading Advisory Services"/>
    <x v="20"/>
    <n v="12"/>
  </r>
  <r>
    <s v="2020-21"/>
    <n v="155"/>
    <d v="2021-03-31T00:00:00"/>
    <s v="PRIYANK VADILAL MEHTA"/>
    <x v="12"/>
    <x v="22"/>
    <s v="CVSPM1216R"/>
    <n v="337500"/>
    <n v="11068"/>
    <n v="348568"/>
    <n v="34857"/>
    <m/>
    <s v="42293_x000a_30/04/2021"/>
    <s v="Throughout the year"/>
    <s v="Trading &amp; Trading Advisory Services"/>
    <x v="3"/>
    <n v="0"/>
  </r>
  <r>
    <s v="2020-21"/>
    <n v="158"/>
    <d v="2021-03-31T00:00:00"/>
    <s v="PRIYANK VADILAL MEHTA"/>
    <x v="12"/>
    <x v="23"/>
    <s v="CMMPM3584M"/>
    <n v="242000"/>
    <n v="7856"/>
    <n v="249856"/>
    <n v="24986"/>
    <m/>
    <s v="42293_x000a_30/04/2021"/>
    <s v="Throughout the year"/>
    <s v="Trading &amp; Trading Advisory Services"/>
    <x v="3"/>
    <n v="0"/>
  </r>
  <r>
    <s v="2020-21"/>
    <n v="65"/>
    <d v="2020-05-08T00:00:00"/>
    <s v="JIGNESH SANGHVI "/>
    <x v="13"/>
    <x v="24"/>
    <s v="BBEPS9472G"/>
    <n v="47500"/>
    <n v="1506"/>
    <n v="49006"/>
    <n v="4901"/>
    <m/>
    <s v="27740_x000a_05/06/2020"/>
    <s v="Throughout the year"/>
    <s v="Trading &amp; Trading Advisory Services"/>
    <x v="5"/>
    <n v="11"/>
  </r>
  <r>
    <s v="2020-21"/>
    <n v="66"/>
    <d v="2020-06-05T00:00:00"/>
    <s v="JIGNESH SANGHVI "/>
    <x v="13"/>
    <x v="24"/>
    <s v="BBEPS9472G"/>
    <n v="535000"/>
    <n v="14254"/>
    <n v="549254"/>
    <n v="54925"/>
    <m/>
    <s v="65948_x000a_06/07/2020"/>
    <s v="Throughout the year"/>
    <s v="Trading &amp; Trading Advisory Services"/>
    <x v="6"/>
    <n v="11"/>
  </r>
  <r>
    <s v="2020-21"/>
    <n v="67"/>
    <d v="2020-06-30T00:00:00"/>
    <s v="JIGNESH SANGHVI "/>
    <x v="13"/>
    <x v="24"/>
    <s v="BBEPS9472G"/>
    <n v="22500"/>
    <n v="658"/>
    <n v="23158"/>
    <n v="2316"/>
    <m/>
    <s v="65872_x000a_06/07/2020"/>
    <s v="Throughout the year"/>
    <s v="Trading &amp; Trading Advisory Services"/>
    <x v="4"/>
    <n v="8"/>
  </r>
  <r>
    <s v="2020-21"/>
    <n v="68"/>
    <d v="2020-05-08T00:00:00"/>
    <s v="KAUSHIK JAVERLAL SANGHVI"/>
    <x v="14"/>
    <x v="25"/>
    <s v="AVQPS5445L"/>
    <n v="3500"/>
    <n v="104"/>
    <n v="3604"/>
    <n v="360"/>
    <m/>
    <s v="27740_x000a_05/06/2020"/>
    <s v="Throughout the year"/>
    <s v="Trading &amp; Trading Advisory Services"/>
    <x v="5"/>
    <n v="11"/>
  </r>
  <r>
    <s v="2020-21"/>
    <n v="69"/>
    <d v="2020-06-05T00:00:00"/>
    <s v="KAUSHIK JAVERLAL SANGHVI"/>
    <x v="14"/>
    <x v="25"/>
    <s v="AVQPS5445L"/>
    <n v="11750"/>
    <n v="324"/>
    <n v="12074"/>
    <n v="1207"/>
    <m/>
    <s v="65948_x000a_06/07/2020"/>
    <s v="Throughout the year"/>
    <s v="Trading &amp; Trading Advisory Services"/>
    <x v="6"/>
    <n v="11"/>
  </r>
  <r>
    <s v="2020-21"/>
    <n v="70"/>
    <d v="2020-12-03T00:00:00"/>
    <s v="KAUSHIK JAVERLAL SANGHVI"/>
    <x v="14"/>
    <x v="25"/>
    <s v="AVQPS5445L"/>
    <n v="535000"/>
    <n v="14831"/>
    <n v="549831"/>
    <n v="54983"/>
    <m/>
    <s v="19041_x000a_02/01/2021"/>
    <s v="Throughout the year"/>
    <s v="Trading &amp; Trading Advisory Services"/>
    <x v="19"/>
    <n v="7"/>
  </r>
  <r>
    <s v="2020-21"/>
    <n v="39"/>
    <d v="2020-12-03T00:00:00"/>
    <s v="DARSHAN JAYSHUKHBHAI MEHTA"/>
    <x v="15"/>
    <x v="26"/>
    <s v="BBPPV8356P"/>
    <n v="485000"/>
    <n v="15475"/>
    <n v="500475"/>
    <n v="50048"/>
    <m/>
    <s v="19041_x000a_02/01/2021"/>
    <s v="Throughout the year"/>
    <s v="Trading &amp; Trading Advisory Services"/>
    <x v="19"/>
    <n v="7"/>
  </r>
  <r>
    <s v="2020-21"/>
    <n v="43"/>
    <d v="2020-12-03T00:00:00"/>
    <s v="DARSHAN JAYSHUKHBHAI MEHTA"/>
    <x v="15"/>
    <x v="27"/>
    <s v="BCCPD0936R"/>
    <n v="487500"/>
    <n v="15052"/>
    <n v="502552"/>
    <n v="50255"/>
    <m/>
    <s v="19041_x000a_02/01/2021"/>
    <s v="Throughout the year"/>
    <s v="Trading &amp; Trading Advisory Services"/>
    <x v="19"/>
    <n v="7"/>
  </r>
  <r>
    <s v="2020-21"/>
    <n v="40"/>
    <d v="2021-01-15T00:00:00"/>
    <s v="DARSHAN JAYSHUKHBHAI MEHTA"/>
    <x v="15"/>
    <x v="26"/>
    <s v="BBPPV8356P"/>
    <n v="465000"/>
    <n v="13345"/>
    <n v="478345"/>
    <n v="47835"/>
    <m/>
    <s v="28015_x000a_02/02/2021"/>
    <s v="Throughout the year"/>
    <s v="Trading &amp; Trading Advisory Services"/>
    <x v="20"/>
    <n v="9"/>
  </r>
  <r>
    <s v="2020-21"/>
    <n v="44"/>
    <d v="2021-01-15T00:00:00"/>
    <s v="DARSHAN JAYSHUKHBHAI MEHTA"/>
    <x v="15"/>
    <x v="27"/>
    <s v="BCCPD0936R"/>
    <n v="510000"/>
    <n v="15385"/>
    <n v="525385"/>
    <n v="52539"/>
    <m/>
    <s v="28015_x000a_02/02/2021"/>
    <s v="Throughout the year"/>
    <s v="Trading &amp; Trading Advisory Services"/>
    <x v="20"/>
    <n v="9"/>
  </r>
  <r>
    <s v="2020-21"/>
    <n v="41"/>
    <d v="2020-12-03T00:00:00"/>
    <s v="DARSHAN JAYSHUKHBHAI MEHTA"/>
    <x v="16"/>
    <x v="28"/>
    <s v="AYCPV4912E"/>
    <n v="485000"/>
    <n v="15631"/>
    <n v="500631"/>
    <n v="50063"/>
    <m/>
    <s v="19041_x000a_02/01/2021"/>
    <s v="Throughout the year"/>
    <s v="Trading &amp; Trading Advisory Services"/>
    <x v="19"/>
    <n v="7"/>
  </r>
  <r>
    <s v="2020-21"/>
    <n v="37"/>
    <d v="2020-12-03T00:00:00"/>
    <s v="DARSHAN JAYSHUKHBHAI MEHTA"/>
    <x v="16"/>
    <x v="29"/>
    <s v="CFEPM3263G"/>
    <n v="485000"/>
    <n v="15246"/>
    <n v="500246"/>
    <n v="50025"/>
    <m/>
    <s v="19041_x000a_02/01/2021"/>
    <s v="Throughout the year"/>
    <s v="Trading &amp; Trading Advisory Services"/>
    <x v="19"/>
    <n v="7"/>
  </r>
  <r>
    <s v="2020-21"/>
    <n v="42"/>
    <d v="2021-01-15T00:00:00"/>
    <s v="DARSHAN JAYSHUKHBHAI MEHTA"/>
    <x v="16"/>
    <x v="28"/>
    <s v="AYCPV4912E"/>
    <n v="495000"/>
    <n v="15334"/>
    <n v="510334"/>
    <n v="51033"/>
    <m/>
    <s v="28015_x000a_02/02/2021"/>
    <s v="Throughout the year"/>
    <s v="Trading &amp; Trading Advisory Services"/>
    <x v="20"/>
    <n v="9"/>
  </r>
  <r>
    <s v="2020-21"/>
    <n v="38"/>
    <d v="2021-01-15T00:00:00"/>
    <s v="DARSHAN JAYSHUKHBHAI MEHTA"/>
    <x v="16"/>
    <x v="29"/>
    <s v="CFEPM3263G"/>
    <n v="475000"/>
    <n v="15285"/>
    <n v="490285"/>
    <n v="49029"/>
    <m/>
    <s v="28015_x000a_02/02/2021"/>
    <s v="Throughout the year"/>
    <s v="Trading &amp; Trading Advisory Services"/>
    <x v="20"/>
    <n v="9"/>
  </r>
  <r>
    <s v="2020-21"/>
    <n v="71"/>
    <d v="2020-06-05T00:00:00"/>
    <s v="KUNJAN MAHENDRABHAI PAREKH"/>
    <x v="17"/>
    <x v="30"/>
    <s v="DXVPP1114F"/>
    <n v="31500"/>
    <n v="1012"/>
    <n v="32512"/>
    <n v="3251"/>
    <m/>
    <s v="65948_x000a_06/07/2020"/>
    <s v="Throughout the year"/>
    <s v="Trading &amp; Trading Advisory Services"/>
    <x v="6"/>
    <n v="11"/>
  </r>
  <r>
    <s v="2020-21"/>
    <n v="72"/>
    <d v="2020-06-30T00:00:00"/>
    <s v="KUNJAN MAHENDRABHAI PAREKH"/>
    <x v="17"/>
    <x v="30"/>
    <s v="DXVPP1114F"/>
    <n v="15250"/>
    <n v="510"/>
    <n v="15760"/>
    <n v="1576"/>
    <m/>
    <s v="65872_x000a_06/07/2020"/>
    <s v="Throughout the year"/>
    <s v="Trading &amp; Trading Advisory Services"/>
    <x v="4"/>
    <n v="8"/>
  </r>
  <r>
    <s v="2020-21"/>
    <n v="73"/>
    <d v="2020-08-07T00:00:00"/>
    <s v="KUNJAN MAHENDRABHAI PAREKH"/>
    <x v="17"/>
    <x v="30"/>
    <s v="DXVPP1114F"/>
    <n v="57"/>
    <n v="0"/>
    <n v="57"/>
    <n v="6"/>
    <m/>
    <s v="43617_x000a_04/09/2020"/>
    <s v="Throughout the year"/>
    <s v="Trading &amp; Trading Advisory Services"/>
    <x v="22"/>
    <n v="7"/>
  </r>
  <r>
    <s v="2020-21"/>
    <n v="74"/>
    <d v="2020-09-04T00:00:00"/>
    <s v="KUNJAN MAHENDRABHAI PAREKH"/>
    <x v="17"/>
    <x v="30"/>
    <s v="DXVPP1114F"/>
    <n v="48500"/>
    <n v="1655"/>
    <n v="50155"/>
    <n v="5016"/>
    <m/>
    <s v="23309_x000a_03/10/2020"/>
    <s v="Throughout the year"/>
    <s v="Trading &amp; Trading Advisory Services"/>
    <x v="13"/>
    <n v="11"/>
  </r>
  <r>
    <s v="2020-21"/>
    <n v="75"/>
    <d v="2020-09-30T00:00:00"/>
    <s v="KUNJAN MAHENDRABHAI PAREKH"/>
    <x v="17"/>
    <x v="30"/>
    <s v="DXVPP1114F"/>
    <n v="43000"/>
    <n v="1229"/>
    <n v="44229"/>
    <n v="4423"/>
    <m/>
    <s v="87607_x000a_06/10/2020"/>
    <s v="Throughout the year"/>
    <s v="Trading &amp; Trading Advisory Services"/>
    <x v="23"/>
    <n v="9"/>
  </r>
  <r>
    <s v="2020-21"/>
    <n v="76"/>
    <d v="2020-11-23T00:00:00"/>
    <s v="KUNJAN MAHENDRABHAI PAREKH"/>
    <x v="17"/>
    <x v="30"/>
    <s v="DXVPP1114F"/>
    <n v="337500"/>
    <n v="10173"/>
    <n v="347673"/>
    <n v="34767"/>
    <m/>
    <s v="39214_x000a_05/12/2020"/>
    <s v="Throughout the year"/>
    <s v="Trading &amp; Trading Advisory Services"/>
    <x v="2"/>
    <n v="12"/>
  </r>
  <r>
    <s v="2020-21"/>
    <n v="77"/>
    <d v="2020-12-15T00:00:00"/>
    <s v="KUNJAN MAHENDRABHAI PAREKH"/>
    <x v="17"/>
    <x v="30"/>
    <s v="DXVPP1114F"/>
    <n v="292000"/>
    <n v="8953"/>
    <n v="300953"/>
    <n v="30095"/>
    <m/>
    <s v="19041_x000a_02/01/2021"/>
    <s v="Throughout the year"/>
    <s v="Trading &amp; Trading Advisory Services"/>
    <x v="24"/>
    <n v="10"/>
  </r>
  <r>
    <s v="2020-21"/>
    <n v="78"/>
    <d v="2021-01-13T00:00:00"/>
    <s v="KUNJAN MAHENDRABHAI PAREKH"/>
    <x v="17"/>
    <x v="30"/>
    <s v="DXVPP1114F"/>
    <n v="146000"/>
    <n v="4000"/>
    <n v="150000"/>
    <n v="15000"/>
    <m/>
    <s v="28015_x000a_02/02/2021"/>
    <s v="Throughout the year"/>
    <s v="Trading &amp; Trading Advisory Services"/>
    <x v="25"/>
    <n v="6"/>
  </r>
  <r>
    <s v="2020-21"/>
    <n v="79"/>
    <d v="2021-03-31T00:00:00"/>
    <s v="KUNJAN MAHENDRABHAI PAREKH"/>
    <x v="17"/>
    <x v="30"/>
    <s v="DXVPP1114F"/>
    <n v="392500"/>
    <n v="13261"/>
    <n v="405761"/>
    <n v="40576"/>
    <m/>
    <s v="42293_x000a_30/04/2021"/>
    <s v="Throughout the year"/>
    <s v="Trading &amp; Trading Advisory Services"/>
    <x v="3"/>
    <n v="0"/>
  </r>
  <r>
    <s v="2020-21"/>
    <n v="240"/>
    <d v="2021-03-17T00:00:00"/>
    <s v="VIJAY JAYANTILAL SANGHAVI"/>
    <x v="18"/>
    <x v="31"/>
    <s v="BZWPJ9705M"/>
    <n v="487500"/>
    <n v="15856"/>
    <n v="503356"/>
    <n v="50336"/>
    <m/>
    <s v="25208_x000a_31/03/2021"/>
    <s v="Throughout the year"/>
    <s v="Trading &amp; Trading Advisory Services"/>
    <x v="7"/>
    <n v="7"/>
  </r>
  <r>
    <s v="2020-21"/>
    <n v="241"/>
    <d v="2021-03-26T00:00:00"/>
    <s v="VIJAY JAYANTILAL SANGHAVI"/>
    <x v="18"/>
    <x v="31"/>
    <s v="BZWPJ9705M"/>
    <n v="482500"/>
    <n v="15753"/>
    <n v="498253"/>
    <n v="49825"/>
    <m/>
    <s v="25208_x000a_31/03/2021"/>
    <s v="Throughout the year"/>
    <s v="Trading &amp; Trading Advisory Services"/>
    <x v="26"/>
    <n v="13"/>
  </r>
  <r>
    <s v="2020-21"/>
    <n v="242"/>
    <d v="2021-03-17T00:00:00"/>
    <s v="VIJAY JAYANTILAL SANGHAVI"/>
    <x v="19"/>
    <x v="32"/>
    <s v="FPWPS4832G"/>
    <n v="485000"/>
    <n v="16274"/>
    <n v="501274"/>
    <n v="50127"/>
    <m/>
    <s v="25208_x000a_31/03/2021"/>
    <s v="Throughout the year"/>
    <s v="Trading &amp; Trading Advisory Services"/>
    <x v="7"/>
    <n v="7"/>
  </r>
  <r>
    <s v="2020-21"/>
    <n v="243"/>
    <d v="2021-03-26T00:00:00"/>
    <s v="VIJAY JAYANTILAL SANGHAVI"/>
    <x v="19"/>
    <x v="32"/>
    <s v="FPWPS4832G"/>
    <n v="485000"/>
    <n v="14743"/>
    <n v="499743"/>
    <n v="49974"/>
    <m/>
    <s v="25208_x000a_31/03/2021"/>
    <s v="Throughout the year"/>
    <s v="Trading &amp; Trading Advisory Services"/>
    <x v="26"/>
    <n v="13"/>
  </r>
  <r>
    <s v="2020-21"/>
    <n v="236"/>
    <d v="2021-03-31T00:00:00"/>
    <s v="VIJAY JAYANTILAL SANGHAVI"/>
    <x v="19"/>
    <x v="33"/>
    <s v="FDAPS4614A"/>
    <n v="1260000"/>
    <n v="41293"/>
    <n v="1301293"/>
    <n v="130129"/>
    <m/>
    <s v="17083_x000a_21/06/2021"/>
    <s v="Throughout the year"/>
    <s v="Trading &amp; Trading Advisory Services"/>
    <x v="3"/>
    <n v="0"/>
  </r>
  <r>
    <s v="2020-21"/>
    <n v="195"/>
    <d v="2020-12-03T00:00:00"/>
    <s v="ROHIT  HARILAL KHANDOR"/>
    <x v="20"/>
    <x v="34"/>
    <s v="ECHPK0520A"/>
    <n v="500000"/>
    <n v="15207"/>
    <n v="515207"/>
    <n v="51521"/>
    <m/>
    <s v="19041_x000a_02/01/2021"/>
    <s v="Throughout the year"/>
    <s v="Trading &amp; Trading Advisory Services"/>
    <x v="19"/>
    <n v="7"/>
  </r>
  <r>
    <s v="2020-21"/>
    <n v="201"/>
    <d v="2020-12-03T00:00:00"/>
    <s v="ROHIT  HARILAL KHANDOR"/>
    <x v="20"/>
    <x v="35"/>
    <s v="ATUPK7060M"/>
    <n v="500000"/>
    <n v="14929"/>
    <n v="514929"/>
    <n v="51493"/>
    <m/>
    <s v="19041_x000a_02/01/2021"/>
    <s v="Throughout the year"/>
    <s v="Trading &amp; Trading Advisory Services"/>
    <x v="19"/>
    <n v="7"/>
  </r>
  <r>
    <s v="2020-21"/>
    <n v="196"/>
    <d v="2021-03-31T00:00:00"/>
    <s v="ROHIT  HARILAL KHANDOR"/>
    <x v="20"/>
    <x v="34"/>
    <s v="ECHPK0520A"/>
    <n v="372500"/>
    <n v="11896"/>
    <n v="384396"/>
    <n v="38440"/>
    <m/>
    <s v="42293_x000a_30/04/2021"/>
    <s v="Throughout the year"/>
    <s v="Trading &amp; Trading Advisory Services"/>
    <x v="3"/>
    <n v="0"/>
  </r>
  <r>
    <s v="2020-21"/>
    <n v="61"/>
    <d v="2021-03-31T00:00:00"/>
    <s v="GAUTAM JAYANTILAL MEHATA"/>
    <x v="21"/>
    <x v="36"/>
    <s v="CBCPP0069D"/>
    <n v="530000"/>
    <n v="18681"/>
    <n v="548681"/>
    <n v="54868"/>
    <m/>
    <s v="42293_x000a_30/04/2021"/>
    <s v="Throughout the year"/>
    <s v="Trading &amp; Trading Advisory Services"/>
    <x v="3"/>
    <n v="0"/>
  </r>
  <r>
    <s v="2020-21"/>
    <n v="62"/>
    <d v="2021-03-31T00:00:00"/>
    <s v="GAUTAM JAYANTILAL MEHATA"/>
    <x v="21"/>
    <x v="37"/>
    <s v="ALTPM6339G"/>
    <n v="293000"/>
    <n v="9164"/>
    <n v="302164"/>
    <n v="30216"/>
    <m/>
    <s v="42293_x000a_30/04/2021"/>
    <s v="Throughout the year"/>
    <s v="Trading &amp; Trading Advisory Services"/>
    <x v="3"/>
    <n v="0"/>
  </r>
  <r>
    <s v="2020-21"/>
    <n v="197"/>
    <d v="2021-03-31T00:00:00"/>
    <s v="ROHIT  HARILAL KHANDOR"/>
    <x v="22"/>
    <x v="38"/>
    <s v="EPBPK9094A"/>
    <n v="770000"/>
    <n v="24253"/>
    <n v="794253"/>
    <n v="79425"/>
    <m/>
    <s v="42293_x000a_30/04/2021"/>
    <s v="Throughout the year"/>
    <s v="Trading &amp; Trading Advisory Services"/>
    <x v="3"/>
    <n v="0"/>
  </r>
  <r>
    <s v="2020-21"/>
    <n v="202"/>
    <d v="2021-03-31T00:00:00"/>
    <s v="ROHIT  HARILAL KHANDOR"/>
    <x v="22"/>
    <x v="39"/>
    <s v="CTNPP1598N"/>
    <n v="775000"/>
    <n v="24156"/>
    <n v="799156"/>
    <n v="79916"/>
    <m/>
    <s v="42293_x000a_30/04/2021"/>
    <s v="Throughout the year"/>
    <s v="Trading &amp; Trading Advisory Services"/>
    <x v="3"/>
    <n v="0"/>
  </r>
  <r>
    <s v="2020-21"/>
    <n v="89"/>
    <d v="2020-05-14T00:00:00"/>
    <s v="MITESH DOSHI"/>
    <x v="23"/>
    <x v="40"/>
    <s v="CICPD8911M"/>
    <n v="24250"/>
    <n v="750"/>
    <n v="25000"/>
    <n v="2500"/>
    <m/>
    <s v="27746_x000a_05/06/2020"/>
    <s v="Throughout the year"/>
    <s v="Trading &amp; Trading Advisory Services"/>
    <x v="27"/>
    <n v="8"/>
  </r>
  <r>
    <s v="2020-21"/>
    <n v="92"/>
    <d v="2020-05-14T00:00:00"/>
    <s v="MITESH DOSHI"/>
    <x v="23"/>
    <x v="41"/>
    <s v="APGPD9139Q"/>
    <n v="24250"/>
    <n v="750"/>
    <n v="25000"/>
    <n v="2500"/>
    <m/>
    <s v="27746_x000a_05/06/2020"/>
    <s v="Throughout the year"/>
    <s v="Trading &amp; Trading Advisory Services"/>
    <x v="27"/>
    <n v="8"/>
  </r>
  <r>
    <s v="2020-21"/>
    <n v="94"/>
    <d v="2020-10-13T00:00:00"/>
    <s v="MITESH DOSHI"/>
    <x v="23"/>
    <x v="42"/>
    <s v="BHGPV9635J"/>
    <n v="485000"/>
    <n v="15129"/>
    <n v="500129"/>
    <n v="50013"/>
    <m/>
    <s v="12185_x000a_06/11/2020"/>
    <s v="Throughout the year"/>
    <s v="Trading &amp; Trading Advisory Services"/>
    <x v="28"/>
    <n v="7"/>
  </r>
  <r>
    <s v="2020-21"/>
    <n v="95"/>
    <d v="2020-10-13T00:00:00"/>
    <s v="MITESH DOSHI"/>
    <x v="23"/>
    <x v="43"/>
    <s v="AFEPV8931Q"/>
    <n v="485000"/>
    <n v="15153"/>
    <n v="500153"/>
    <n v="50015"/>
    <m/>
    <s v="12185_x000a_06/11/2020"/>
    <s v="Throughout the year"/>
    <s v="Trading &amp; Trading Advisory Services"/>
    <x v="28"/>
    <n v="7"/>
  </r>
  <r>
    <s v="2020-21"/>
    <n v="90"/>
    <d v="2021-03-31T00:00:00"/>
    <s v="MITESH DOSHI"/>
    <x v="23"/>
    <x v="40"/>
    <s v="CICPD8911M"/>
    <n v="910000"/>
    <n v="28356"/>
    <n v="938356"/>
    <n v="93836"/>
    <m/>
    <s v="42293_x000a_30/04/2021"/>
    <s v="Throughout the year"/>
    <s v="Trading &amp; Trading Advisory Services"/>
    <x v="3"/>
    <n v="0"/>
  </r>
  <r>
    <s v="2020-21"/>
    <n v="91"/>
    <d v="2021-03-31T00:00:00"/>
    <s v="MITESH DOSHI"/>
    <x v="23"/>
    <x v="44"/>
    <s v="AATPD0607P"/>
    <n v="910000"/>
    <n v="28356"/>
    <n v="938356"/>
    <n v="93836"/>
    <m/>
    <s v="42293_x000a_30/04/2021"/>
    <s v="Throughout the year"/>
    <s v="Trading &amp; Trading Advisory Services"/>
    <x v="3"/>
    <n v="0"/>
  </r>
  <r>
    <s v="2020-21"/>
    <n v="93"/>
    <d v="2021-03-31T00:00:00"/>
    <s v="MITESH DOSHI"/>
    <x v="23"/>
    <x v="41"/>
    <s v="APGPD9139Q"/>
    <n v="910000"/>
    <n v="28356"/>
    <n v="938356"/>
    <n v="93836"/>
    <m/>
    <s v="42293_x000a_30/04/2021"/>
    <s v="Throughout the year"/>
    <s v="Trading &amp; Trading Advisory Services"/>
    <x v="3"/>
    <n v="0"/>
  </r>
  <r>
    <s v="2020-21"/>
    <n v="5"/>
    <d v="2020-11-23T00:00:00"/>
    <s v="ASHISH VADILAL MORBIA"/>
    <x v="24"/>
    <x v="45"/>
    <s v="ENEPP0629F"/>
    <n v="335000"/>
    <n v="10756"/>
    <n v="345756"/>
    <n v="34576"/>
    <m/>
    <s v="39214_x000a_05/12/2020"/>
    <s v="Throughout the year"/>
    <s v="Trading &amp; Trading Advisory Services"/>
    <x v="2"/>
    <n v="12"/>
  </r>
  <r>
    <s v="2020-21"/>
    <n v="9"/>
    <d v="2020-11-23T00:00:00"/>
    <s v="ASHISH VADILAL MORBIA"/>
    <x v="24"/>
    <x v="46"/>
    <s v="ACIPT2769F"/>
    <n v="475000"/>
    <n v="14821"/>
    <n v="489821"/>
    <n v="48982"/>
    <m/>
    <s v="39214_x000a_05/12/2020"/>
    <s v="Throughout the year"/>
    <s v="Trading &amp; Trading Advisory Services"/>
    <x v="2"/>
    <n v="12"/>
  </r>
  <r>
    <s v="2020-21"/>
    <n v="6"/>
    <d v="2021-03-31T00:00:00"/>
    <s v="ASHISH VADILAL MORBIA"/>
    <x v="24"/>
    <x v="45"/>
    <s v="ENEPP0629F"/>
    <n v="284000"/>
    <n v="8899"/>
    <n v="292899"/>
    <n v="29290"/>
    <m/>
    <s v="42293_x000a_30/04/2021"/>
    <s v="Throughout the year"/>
    <s v="Trading &amp; Trading Advisory Services"/>
    <x v="3"/>
    <n v="0"/>
  </r>
  <r>
    <s v="2020-21"/>
    <n v="96"/>
    <d v="2020-06-05T00:00:00"/>
    <s v="MITUL MORABIA"/>
    <x v="25"/>
    <x v="47"/>
    <s v="AWVPM8396E"/>
    <n v="185000"/>
    <n v="5922"/>
    <n v="190922"/>
    <n v="19092"/>
    <m/>
    <s v="65948_x000a_06/07/2020"/>
    <s v="Throughout the year"/>
    <s v="Trading &amp; Trading Advisory Services"/>
    <x v="6"/>
    <n v="11"/>
  </r>
  <r>
    <s v="2020-21"/>
    <n v="97"/>
    <d v="2020-06-30T00:00:00"/>
    <s v="MITUL MORABIA"/>
    <x v="25"/>
    <x v="47"/>
    <s v="AWVPM8396E"/>
    <n v="43250"/>
    <n v="1410"/>
    <n v="44660"/>
    <n v="4466"/>
    <m/>
    <s v="65872_x000a_06/07/2020"/>
    <s v="Throughout the year"/>
    <s v="Trading &amp; Trading Advisory Services"/>
    <x v="4"/>
    <n v="8"/>
  </r>
  <r>
    <s v="2020-21"/>
    <n v="107"/>
    <d v="2020-06-30T00:00:00"/>
    <s v="MITUL MORABIA"/>
    <x v="25"/>
    <x v="48"/>
    <s v="CUIPM0916M"/>
    <n v="43250"/>
    <n v="1410"/>
    <n v="44660"/>
    <n v="4466"/>
    <m/>
    <s v="65872_x000a_06/07/2020"/>
    <s v="Throughout the year"/>
    <s v="Trading &amp; Trading Advisory Services"/>
    <x v="4"/>
    <n v="8"/>
  </r>
  <r>
    <s v="2020-21"/>
    <n v="98"/>
    <d v="2020-08-07T00:00:00"/>
    <s v="MITUL MORABIA"/>
    <x v="25"/>
    <x v="47"/>
    <s v="AWVPM8396E"/>
    <n v="4750"/>
    <n v="111"/>
    <n v="4861"/>
    <n v="486"/>
    <m/>
    <s v="43617_x000a_04/09/2020"/>
    <s v="Throughout the year"/>
    <s v="Trading &amp; Trading Advisory Services"/>
    <x v="22"/>
    <n v="7"/>
  </r>
  <r>
    <s v="2020-21"/>
    <n v="108"/>
    <d v="2020-08-07T00:00:00"/>
    <s v="MITUL MORABIA"/>
    <x v="25"/>
    <x v="48"/>
    <s v="CUIPM0916M"/>
    <n v="4750"/>
    <n v="111"/>
    <n v="4861"/>
    <n v="486"/>
    <m/>
    <s v="43617_x000a_04/09/2020"/>
    <s v="Throughout the year"/>
    <s v="Trading &amp; Trading Advisory Services"/>
    <x v="22"/>
    <n v="7"/>
  </r>
  <r>
    <s v="2020-21"/>
    <n v="99"/>
    <d v="2020-09-04T00:00:00"/>
    <s v="MITUL MORABIA"/>
    <x v="25"/>
    <x v="47"/>
    <s v="AWVPM8396E"/>
    <n v="19250"/>
    <n v="574"/>
    <n v="19824"/>
    <n v="1982"/>
    <m/>
    <s v="23309_x000a_03/10/2020"/>
    <s v="Throughout the year"/>
    <s v="Trading &amp; Trading Advisory Services"/>
    <x v="13"/>
    <n v="11"/>
  </r>
  <r>
    <s v="2020-21"/>
    <n v="109"/>
    <d v="2020-09-04T00:00:00"/>
    <s v="MITUL MORABIA"/>
    <x v="25"/>
    <x v="48"/>
    <s v="CUIPM0916M"/>
    <n v="19250"/>
    <n v="574"/>
    <n v="19824"/>
    <n v="1982"/>
    <m/>
    <s v="23309_x000a_03/10/2020"/>
    <s v="Throughout the year"/>
    <s v="Trading &amp; Trading Advisory Services"/>
    <x v="13"/>
    <n v="11"/>
  </r>
  <r>
    <s v="2020-21"/>
    <n v="100"/>
    <d v="2020-09-30T00:00:00"/>
    <s v="MITUL MORABIA"/>
    <x v="25"/>
    <x v="47"/>
    <s v="AWVPM8396E"/>
    <n v="15000"/>
    <n v="467"/>
    <n v="15467"/>
    <n v="1547"/>
    <m/>
    <s v="87607_x000a_06/10/2020"/>
    <s v="Throughout the year"/>
    <s v="Trading &amp; Trading Advisory Services"/>
    <x v="23"/>
    <n v="9"/>
  </r>
  <r>
    <s v="2020-21"/>
    <n v="110"/>
    <d v="2020-09-30T00:00:00"/>
    <s v="MITUL MORABIA"/>
    <x v="25"/>
    <x v="48"/>
    <s v="CUIPM0916M"/>
    <n v="15000"/>
    <n v="467"/>
    <n v="15467"/>
    <n v="1547"/>
    <m/>
    <s v="87607_x000a_06/10/2020"/>
    <s v="Throughout the year"/>
    <s v="Trading &amp; Trading Advisory Services"/>
    <x v="23"/>
    <n v="9"/>
  </r>
  <r>
    <s v="2020-21"/>
    <n v="101"/>
    <d v="2020-12-10T00:00:00"/>
    <s v="MITUL MORABIA"/>
    <x v="25"/>
    <x v="47"/>
    <s v="AWVPM8396E"/>
    <n v="122000"/>
    <n v="3939"/>
    <n v="125939"/>
    <n v="12594"/>
    <m/>
    <s v="19041_x000a_02/01/2021"/>
    <s v="Throughout the year"/>
    <s v="Trading &amp; Trading Advisory Services"/>
    <x v="29"/>
    <n v="8"/>
  </r>
  <r>
    <s v="2020-21"/>
    <n v="111"/>
    <d v="2020-12-10T00:00:00"/>
    <s v="MITUL MORABIA"/>
    <x v="25"/>
    <x v="48"/>
    <s v="CUIPM0916M"/>
    <n v="122000"/>
    <n v="3939"/>
    <n v="125939"/>
    <n v="12594"/>
    <m/>
    <s v="19041_x000a_02/01/2021"/>
    <s v="Throughout the year"/>
    <s v="Trading &amp; Trading Advisory Services"/>
    <x v="29"/>
    <n v="8"/>
  </r>
  <r>
    <s v="2020-21"/>
    <n v="102"/>
    <d v="2021-01-06T00:00:00"/>
    <s v="MITUL MORABIA"/>
    <x v="25"/>
    <x v="47"/>
    <s v="AWVPM8396E"/>
    <n v="37250"/>
    <n v="1120"/>
    <n v="38370"/>
    <n v="3837"/>
    <m/>
    <s v="28015_x000a_02/02/2021"/>
    <s v="Throughout the year"/>
    <s v="Trading &amp; Trading Advisory Services"/>
    <x v="9"/>
    <n v="13"/>
  </r>
  <r>
    <s v="2020-21"/>
    <n v="112"/>
    <d v="2021-01-06T00:00:00"/>
    <s v="MITUL MORABIA"/>
    <x v="25"/>
    <x v="48"/>
    <s v="CUIPM0916M"/>
    <n v="37250"/>
    <n v="1120"/>
    <n v="38370"/>
    <n v="3837"/>
    <m/>
    <s v="28015_x000a_02/02/2021"/>
    <s v="Throughout the year"/>
    <s v="Trading &amp; Trading Advisory Services"/>
    <x v="9"/>
    <n v="13"/>
  </r>
  <r>
    <s v="2020-21"/>
    <n v="103"/>
    <d v="2021-02-12T00:00:00"/>
    <s v="MITUL MORABIA"/>
    <x v="25"/>
    <x v="47"/>
    <s v="AWVPM8396E"/>
    <n v="38000"/>
    <n v="1229"/>
    <n v="39229"/>
    <n v="3923"/>
    <m/>
    <s v="35640_x000a_03/03/2021"/>
    <s v="Throughout the year"/>
    <s v="Trading &amp; Trading Advisory Services"/>
    <x v="0"/>
    <n v="9"/>
  </r>
  <r>
    <s v="2020-21"/>
    <n v="113"/>
    <d v="2021-02-12T00:00:00"/>
    <s v="MITUL MORABIA"/>
    <x v="25"/>
    <x v="48"/>
    <s v="CUIPM0916M"/>
    <n v="38000"/>
    <n v="1230"/>
    <n v="39230"/>
    <n v="3923"/>
    <m/>
    <s v="35640_x000a_03/03/2021"/>
    <s v="Throughout the year"/>
    <s v="Trading &amp; Trading Advisory Services"/>
    <x v="0"/>
    <n v="9"/>
  </r>
  <r>
    <s v="2020-21"/>
    <n v="104"/>
    <d v="2021-03-17T00:00:00"/>
    <s v="MITUL MORABIA"/>
    <x v="25"/>
    <x v="47"/>
    <s v="AWVPM8396E"/>
    <n v="29000"/>
    <n v="884"/>
    <n v="29884"/>
    <n v="2988"/>
    <m/>
    <s v="25208_x000a_31/03/2021"/>
    <s v="Throughout the year"/>
    <s v="Trading &amp; Trading Advisory Services"/>
    <x v="7"/>
    <n v="7"/>
  </r>
  <r>
    <s v="2020-21"/>
    <n v="114"/>
    <d v="2021-03-17T00:00:00"/>
    <s v="MITUL MORABIA"/>
    <x v="25"/>
    <x v="48"/>
    <s v="CUIPM0916M"/>
    <n v="29000"/>
    <n v="884"/>
    <n v="29884"/>
    <n v="2988"/>
    <m/>
    <s v="25208_x000a_31/03/2021"/>
    <s v="Throughout the year"/>
    <s v="Trading &amp; Trading Advisory Services"/>
    <x v="7"/>
    <n v="7"/>
  </r>
  <r>
    <s v="2020-21"/>
    <n v="105"/>
    <d v="2021-03-31T00:00:00"/>
    <s v="MITUL MORABIA"/>
    <x v="25"/>
    <x v="47"/>
    <s v="AWVPM8396E"/>
    <n v="163000"/>
    <n v="4619"/>
    <n v="167619"/>
    <n v="16762"/>
    <m/>
    <s v="42293_x000a_30/04/2021"/>
    <s v="Throughout the year"/>
    <s v="Trading &amp; Trading Advisory Services"/>
    <x v="3"/>
    <n v="0"/>
  </r>
  <r>
    <s v="2020-21"/>
    <n v="106"/>
    <d v="2021-03-31T00:00:00"/>
    <s v="MITUL MORABIA"/>
    <x v="25"/>
    <x v="49"/>
    <s v="AMMPV1249C"/>
    <n v="875000"/>
    <n v="27197"/>
    <n v="902197"/>
    <n v="90220"/>
    <m/>
    <s v="17083_x000a_21/06/2021"/>
    <s v="Throughout the year"/>
    <s v="Trading &amp; Trading Advisory Services"/>
    <x v="3"/>
    <n v="0"/>
  </r>
  <r>
    <s v="2020-21"/>
    <n v="115"/>
    <d v="2021-03-31T00:00:00"/>
    <s v="MITUL MORABIA"/>
    <x v="25"/>
    <x v="48"/>
    <s v="CUIPM0916M"/>
    <n v="163000"/>
    <n v="4619"/>
    <n v="167619"/>
    <n v="16762"/>
    <m/>
    <s v="42293_x000a_30/04/2021"/>
    <s v="Throughout the year"/>
    <s v="Trading &amp; Trading Advisory Services"/>
    <x v="3"/>
    <n v="0"/>
  </r>
  <r>
    <s v="2020-21"/>
    <n v="245"/>
    <d v="2020-08-03T00:00:00"/>
    <s v="VIJAY JAYANTILAL SANGHAVI"/>
    <x v="26"/>
    <x v="50"/>
    <s v="BSHPS9836G"/>
    <n v="410000"/>
    <n v="12145"/>
    <n v="422145"/>
    <n v="42215"/>
    <m/>
    <s v="43617_x000a_04/09/2020"/>
    <s v="Throughout the year"/>
    <s v="Trading &amp; Trading Advisory Services"/>
    <x v="10"/>
    <n v="9"/>
  </r>
  <r>
    <s v="2020-21"/>
    <n v="208"/>
    <d v="2020-05-08T00:00:00"/>
    <s v="SAIYAM MUKESH SANGHAVI"/>
    <x v="27"/>
    <x v="51"/>
    <s v="AGVPS7118N"/>
    <n v="107000"/>
    <n v="2842"/>
    <n v="109842"/>
    <n v="10984"/>
    <m/>
    <s v="27740_x000a_05/06/2020"/>
    <s v="Throughout the year"/>
    <s v="Trading &amp; Trading Advisory Services"/>
    <x v="5"/>
    <n v="11"/>
  </r>
  <r>
    <s v="2020-21"/>
    <n v="209"/>
    <d v="2020-06-05T00:00:00"/>
    <s v="SAIYAM MUKESH SANGHAVI"/>
    <x v="27"/>
    <x v="51"/>
    <s v="AGVPS7118N"/>
    <n v="96500"/>
    <n v="3024"/>
    <n v="99524"/>
    <n v="9952"/>
    <m/>
    <s v="65948_x000a_06/07/2020"/>
    <s v="Throughout the year"/>
    <s v="Trading &amp; Trading Advisory Services"/>
    <x v="6"/>
    <n v="11"/>
  </r>
  <r>
    <s v="2020-21"/>
    <n v="210"/>
    <d v="2020-09-04T00:00:00"/>
    <s v="SAIYAM MUKESH SANGHAVI"/>
    <x v="27"/>
    <x v="51"/>
    <s v="AGVPS7118N"/>
    <n v="38750"/>
    <n v="1250"/>
    <n v="40000"/>
    <n v="4000"/>
    <m/>
    <s v="23309_x000a_03/10/2020"/>
    <s v="Throughout the year"/>
    <s v="Trading &amp; Trading Advisory Services"/>
    <x v="13"/>
    <n v="11"/>
  </r>
  <r>
    <s v="2020-21"/>
    <n v="211"/>
    <d v="2020-10-08T00:00:00"/>
    <s v="SAIYAM MUKESH SANGHAVI"/>
    <x v="27"/>
    <x v="51"/>
    <s v="AGVPS7118N"/>
    <n v="48500"/>
    <n v="1500"/>
    <n v="50000"/>
    <n v="5000"/>
    <m/>
    <s v="12185_x000a_06/11/2020"/>
    <s v="Throughout the year"/>
    <s v="Trading &amp; Trading Advisory Services"/>
    <x v="14"/>
    <n v="7"/>
  </r>
  <r>
    <s v="2020-21"/>
    <n v="212"/>
    <d v="2020-11-23T00:00:00"/>
    <s v="SAIYAM MUKESH SANGHAVI"/>
    <x v="27"/>
    <x v="51"/>
    <s v="AGVPS7118N"/>
    <n v="97000"/>
    <n v="3000"/>
    <n v="100000"/>
    <n v="10000"/>
    <m/>
    <s v="39214_x000a_05/12/2020"/>
    <s v="Throughout the year"/>
    <s v="Trading &amp; Trading Advisory Services"/>
    <x v="2"/>
    <n v="12"/>
  </r>
  <r>
    <s v="2020-21"/>
    <n v="213"/>
    <d v="2021-01-06T00:00:00"/>
    <s v="SAIYAM MUKESH SANGHAVI"/>
    <x v="27"/>
    <x v="51"/>
    <s v="AGVPS7118N"/>
    <n v="194000"/>
    <n v="6000"/>
    <n v="200000"/>
    <n v="20000"/>
    <m/>
    <s v="28015_x000a_02/02/2021"/>
    <s v="Throughout the year"/>
    <s v="Trading &amp; Trading Advisory Services"/>
    <x v="9"/>
    <n v="13"/>
  </r>
  <r>
    <s v="2020-21"/>
    <n v="214"/>
    <d v="2021-02-23T00:00:00"/>
    <s v="SAIYAM MUKESH SANGHAVI"/>
    <x v="27"/>
    <x v="51"/>
    <s v="AGVPS7118N"/>
    <n v="97000"/>
    <n v="3000"/>
    <n v="100000"/>
    <n v="10000"/>
    <m/>
    <s v="35640_x000a_03/03/2021"/>
    <s v="Throughout the year"/>
    <s v="Trading &amp; Trading Advisory Services"/>
    <x v="30"/>
    <n v="11"/>
  </r>
  <r>
    <s v="2020-21"/>
    <n v="207"/>
    <d v="2021-03-31T00:00:00"/>
    <s v="SAIYAM MUKESH SANGHAVI"/>
    <x v="27"/>
    <x v="52"/>
    <s v="BGMPL6949L"/>
    <n v="865000"/>
    <n v="28738"/>
    <n v="893738"/>
    <n v="89374"/>
    <m/>
    <s v="42293_x000a_30/04/2021"/>
    <s v="Throughout the year"/>
    <s v="Trading &amp; Trading Advisory Services"/>
    <x v="3"/>
    <n v="0"/>
  </r>
  <r>
    <s v="2020-21"/>
    <n v="80"/>
    <d v="2020-06-20T00:00:00"/>
    <s v="MANISH DAHYALAL SHETH"/>
    <x v="28"/>
    <x v="53"/>
    <s v="AHOPB3153G"/>
    <n v="297000"/>
    <n v="9468"/>
    <n v="306468"/>
    <n v="30647"/>
    <m/>
    <s v="65949_x000a_06/07/2020"/>
    <s v="Throughout the year"/>
    <s v="Trading &amp; Trading Advisory Services"/>
    <x v="21"/>
    <n v="15"/>
  </r>
  <r>
    <s v="2020-21"/>
    <n v="83"/>
    <d v="2020-06-20T00:00:00"/>
    <s v="MANISH DAHYALAL SHETH"/>
    <x v="28"/>
    <x v="54"/>
    <s v="BGQPG0189P"/>
    <n v="297500"/>
    <n v="9332"/>
    <n v="306832"/>
    <n v="30683"/>
    <m/>
    <s v="65949_x000a_06/07/2020"/>
    <s v="Throughout the year"/>
    <s v="Trading &amp; Trading Advisory Services"/>
    <x v="21"/>
    <n v="15"/>
  </r>
  <r>
    <s v="2020-21"/>
    <n v="87"/>
    <d v="2020-06-20T00:00:00"/>
    <s v="MANISH DAHYALAL SHETH"/>
    <x v="28"/>
    <x v="55"/>
    <s v="CWZPS7342J"/>
    <n v="297000"/>
    <n v="9350"/>
    <n v="306350"/>
    <n v="30635"/>
    <m/>
    <s v="65949_x000a_06/07/2020"/>
    <s v="Throughout the year"/>
    <s v="Trading &amp; Trading Advisory Services"/>
    <x v="21"/>
    <n v="15"/>
  </r>
  <r>
    <s v="2020-21"/>
    <n v="88"/>
    <d v="2020-06-20T00:00:00"/>
    <s v="MANISH DAHYALAL SHETH"/>
    <x v="28"/>
    <x v="56"/>
    <s v="CMHPB6565N"/>
    <n v="297000"/>
    <n v="9654"/>
    <n v="306654"/>
    <n v="30665"/>
    <m/>
    <s v="65949_x000a_06/07/2020"/>
    <s v="Throughout the year"/>
    <s v="Trading &amp; Trading Advisory Services"/>
    <x v="21"/>
    <n v="15"/>
  </r>
  <r>
    <s v="2020-21"/>
    <n v="84"/>
    <d v="2020-12-10T00:00:00"/>
    <s v="MANISH DAHYALAL SHETH"/>
    <x v="28"/>
    <x v="54"/>
    <s v="BGQPG0189P"/>
    <n v="420000"/>
    <n v="12397"/>
    <n v="432397"/>
    <n v="43240"/>
    <m/>
    <s v="19041_x000a_02/01/2021"/>
    <s v="Throughout the year"/>
    <s v="Trading &amp; Trading Advisory Services"/>
    <x v="29"/>
    <n v="8"/>
  </r>
  <r>
    <s v="2020-21"/>
    <n v="81"/>
    <d v="2021-01-18T00:00:00"/>
    <s v="MANISH DAHYALAL SHETH"/>
    <x v="28"/>
    <x v="57"/>
    <s v="CGZPM5172L"/>
    <n v="485000"/>
    <n v="15000"/>
    <n v="500000"/>
    <n v="50000"/>
    <m/>
    <s v="28015_x000a_02/02/2021"/>
    <s v="Throughout the year"/>
    <s v="Trading &amp; Trading Advisory Services"/>
    <x v="20"/>
    <n v="12"/>
  </r>
  <r>
    <s v="2020-21"/>
    <n v="82"/>
    <d v="2021-02-13T00:00:00"/>
    <s v="MANISH DAHYALAL SHETH"/>
    <x v="28"/>
    <x v="57"/>
    <s v="CGZPM5172L"/>
    <n v="485000"/>
    <n v="16261"/>
    <n v="501261"/>
    <n v="50126"/>
    <m/>
    <s v="35640_x000a_03/03/2021"/>
    <s v="Throughout the year"/>
    <s v="Trading &amp; Trading Advisory Services"/>
    <x v="31"/>
    <n v="5"/>
  </r>
  <r>
    <s v="2020-21"/>
    <n v="85"/>
    <d v="2021-03-31T00:00:00"/>
    <s v="MANISH DAHYALAL SHETH"/>
    <x v="28"/>
    <x v="54"/>
    <s v="BGQPG0189P"/>
    <n v="890000"/>
    <n v="28946"/>
    <n v="918946"/>
    <n v="91895"/>
    <m/>
    <s v="42293_x000a_30/04/2021"/>
    <s v="Throughout the year"/>
    <s v="Trading &amp; Trading Advisory Services"/>
    <x v="3"/>
    <n v="0"/>
  </r>
  <r>
    <s v="2020-21"/>
    <n v="86"/>
    <d v="2021-03-31T00:00:00"/>
    <s v="MANISH DAHYALAL SHETH"/>
    <x v="28"/>
    <x v="58"/>
    <s v="DPOPP6212P"/>
    <n v="770000"/>
    <n v="22152"/>
    <n v="792152"/>
    <n v="79215"/>
    <m/>
    <s v="42293_x000a_30/04/2021"/>
    <s v="Throughout the year"/>
    <s v="Trading &amp; Trading Advisory Services"/>
    <x v="3"/>
    <n v="0"/>
  </r>
  <r>
    <s v="2020-21"/>
    <n v="248"/>
    <d v="2020-10-13T00:00:00"/>
    <s v="VIJAY JAYANTILAL SANGHAVI"/>
    <x v="29"/>
    <x v="59"/>
    <s v="AXLPD6210B"/>
    <n v="680000"/>
    <n v="20351"/>
    <n v="700351"/>
    <n v="70035"/>
    <m/>
    <s v="12185_x000a_06/11/2020"/>
    <s v="Throughout the year"/>
    <s v="Trading &amp; Trading Advisory Services"/>
    <x v="28"/>
    <n v="7"/>
  </r>
  <r>
    <s v="2020-21"/>
    <n v="251"/>
    <d v="2021-03-17T00:00:00"/>
    <s v="VIJAY JAYANTILAL SANGHAVI"/>
    <x v="29"/>
    <x v="60"/>
    <s v="APMPV7390H"/>
    <n v="482500"/>
    <n v="14674"/>
    <n v="497174"/>
    <n v="49717"/>
    <m/>
    <s v="25208_x000a_31/03/2021"/>
    <s v="Throughout the year"/>
    <s v="Trading &amp; Trading Advisory Services"/>
    <x v="7"/>
    <n v="7"/>
  </r>
  <r>
    <s v="2020-21"/>
    <n v="140"/>
    <d v="2020-06-20T00:00:00"/>
    <s v="PIYUSH DAHYALAL SHETH"/>
    <x v="30"/>
    <x v="61"/>
    <s v="ASOPV6663L"/>
    <n v="194000"/>
    <n v="6000"/>
    <n v="200000"/>
    <n v="20000"/>
    <m/>
    <s v="65949_x000a_06/07/2020"/>
    <s v="Throughout the year"/>
    <s v="Trading &amp; Trading Advisory Services"/>
    <x v="21"/>
    <n v="15"/>
  </r>
  <r>
    <s v="2020-21"/>
    <n v="141"/>
    <d v="2021-01-19T00:00:00"/>
    <s v="PIYUSH DAHYALAL SHETH"/>
    <x v="30"/>
    <x v="61"/>
    <s v="ASOPV6663L"/>
    <n v="19000"/>
    <n v="657"/>
    <n v="19657"/>
    <n v="1966"/>
    <m/>
    <s v="28015_x000a_02/02/2021"/>
    <s v="Throughout the year"/>
    <s v="Trading &amp; Trading Advisory Services"/>
    <x v="32"/>
    <n v="7"/>
  </r>
  <r>
    <s v="2020-21"/>
    <n v="117"/>
    <d v="2020-06-05T00:00:00"/>
    <s v="NIKUNJKUMAR MAHENDRAKUMAR MEHTA"/>
    <x v="31"/>
    <x v="62"/>
    <s v="BDDPM7126E"/>
    <n v="15250"/>
    <n v="348"/>
    <n v="15598"/>
    <n v="1560"/>
    <m/>
    <s v="65948_x000a_06/07/2020"/>
    <s v="Throughout the year"/>
    <s v="Trading &amp; Trading Advisory Services"/>
    <x v="6"/>
    <n v="11"/>
  </r>
  <r>
    <s v="2020-21"/>
    <n v="118"/>
    <d v="2020-06-30T00:00:00"/>
    <s v="NIKUNJKUMAR MAHENDRAKUMAR MEHTA"/>
    <x v="31"/>
    <x v="62"/>
    <s v="BDDPM7126E"/>
    <n v="234000"/>
    <n v="7646"/>
    <n v="241646"/>
    <n v="24165"/>
    <m/>
    <s v="65872_x000a_06/07/2020"/>
    <s v="Throughout the year"/>
    <s v="Trading &amp; Trading Advisory Services"/>
    <x v="4"/>
    <n v="8"/>
  </r>
  <r>
    <s v="2020-21"/>
    <n v="119"/>
    <d v="2020-09-04T00:00:00"/>
    <s v="NIKUNJKUMAR MAHENDRAKUMAR MEHTA"/>
    <x v="31"/>
    <x v="62"/>
    <s v="BDDPM7126E"/>
    <n v="136000"/>
    <n v="3948"/>
    <n v="139948"/>
    <n v="13995"/>
    <m/>
    <s v="23309_x000a_03/10/2020"/>
    <s v="Throughout the year"/>
    <s v="Trading &amp; Trading Advisory Services"/>
    <x v="13"/>
    <n v="11"/>
  </r>
  <r>
    <s v="2020-21"/>
    <n v="116"/>
    <d v="2021-03-31T00:00:00"/>
    <s v="NIKUNJKUMAR MAHENDRAKUMAR MEHTA"/>
    <x v="31"/>
    <x v="63"/>
    <s v="CRLPP1062K"/>
    <n v="485000"/>
    <n v="14357"/>
    <n v="499357"/>
    <n v="49936"/>
    <m/>
    <s v="42293_x000a_30/04/2021"/>
    <s v="Throughout the year"/>
    <s v="Trading &amp; Trading Advisory Services"/>
    <x v="3"/>
    <n v="0"/>
  </r>
  <r>
    <s v="2020-21"/>
    <n v="120"/>
    <d v="2021-03-31T00:00:00"/>
    <s v="NIKUNJKUMAR MAHENDRAKUMAR MEHTA"/>
    <x v="31"/>
    <x v="62"/>
    <s v="BDDPM7126E"/>
    <n v="390000"/>
    <n v="12371"/>
    <n v="402371"/>
    <n v="40237"/>
    <m/>
    <s v="42293_x000a_30/04/2021"/>
    <s v="Throughout the year"/>
    <s v="Trading &amp; Trading Advisory Services"/>
    <x v="3"/>
    <n v="0"/>
  </r>
  <r>
    <s v="2020-21"/>
    <n v="122"/>
    <d v="2021-03-17T00:00:00"/>
    <s v="PARESH KANTILAL MEHTA"/>
    <x v="32"/>
    <x v="64"/>
    <s v="BCHPM4625F"/>
    <n v="217000"/>
    <n v="6922"/>
    <n v="223922"/>
    <n v="22392"/>
    <m/>
    <s v="25208_x000a_31/03/2021"/>
    <s v="Throughout the year"/>
    <s v="Trading &amp; Trading Advisory Services"/>
    <x v="7"/>
    <n v="7"/>
  </r>
  <r>
    <s v="2020-21"/>
    <n v="136"/>
    <d v="2021-03-17T00:00:00"/>
    <s v="PARESH KANTILAL MEHTA"/>
    <x v="32"/>
    <x v="65"/>
    <s v="DGQPM4392J"/>
    <n v="217000"/>
    <n v="6922"/>
    <n v="223922"/>
    <n v="22392"/>
    <m/>
    <s v="25208_x000a_31/03/2021"/>
    <s v="Throughout the year"/>
    <s v="Trading &amp; Trading Advisory Services"/>
    <x v="7"/>
    <n v="7"/>
  </r>
  <r>
    <s v="2020-21"/>
    <n v="123"/>
    <d v="2021-03-31T00:00:00"/>
    <s v="PARESH KANTILAL MEHTA"/>
    <x v="32"/>
    <x v="64"/>
    <s v="BCHPM4625F"/>
    <n v="144000"/>
    <n v="4324"/>
    <n v="148324"/>
    <n v="14832"/>
    <m/>
    <s v="42293_x000a_30/04/2021"/>
    <s v="Throughout the year"/>
    <s v="Trading &amp; Trading Advisory Services"/>
    <x v="3"/>
    <n v="0"/>
  </r>
  <r>
    <s v="2020-21"/>
    <n v="137"/>
    <d v="2021-03-31T00:00:00"/>
    <s v="PARESH KANTILAL MEHTA"/>
    <x v="32"/>
    <x v="65"/>
    <s v="DGQPM4392J"/>
    <n v="142000"/>
    <n v="4681"/>
    <n v="146681"/>
    <n v="14668"/>
    <m/>
    <s v="42293_x000a_30/04/2021"/>
    <s v="Throughout the year"/>
    <s v="Trading &amp; Trading Advisory Services"/>
    <x v="3"/>
    <n v="0"/>
  </r>
  <r>
    <s v="2020-21"/>
    <n v="249"/>
    <d v="2020-10-13T00:00:00"/>
    <s v="VIJAY JAYANTILAL SANGHAVI"/>
    <x v="33"/>
    <x v="66"/>
    <s v="AACPM3975G"/>
    <n v="485000"/>
    <n v="15095"/>
    <n v="500095"/>
    <n v="50010"/>
    <m/>
    <s v="12185_x000a_06/11/2020"/>
    <s v="Throughout the year"/>
    <s v="Trading &amp; Trading Advisory Services"/>
    <x v="28"/>
    <n v="7"/>
  </r>
  <r>
    <s v="2020-21"/>
    <n v="250"/>
    <d v="2021-03-01T00:00:00"/>
    <s v="VIJAY JAYANTILAL SANGHAVI"/>
    <x v="33"/>
    <x v="66"/>
    <s v="AACPM3975G"/>
    <n v="147000"/>
    <n v="4237"/>
    <n v="151237"/>
    <n v="15124"/>
    <m/>
    <s v="25208_x000a_31/03/2021"/>
    <s v="Throughout the year"/>
    <s v="Trading &amp; Trading Advisory Services"/>
    <x v="33"/>
    <n v="14"/>
  </r>
  <r>
    <s v="2020-21"/>
    <n v="142"/>
    <d v="2020-05-08T00:00:00"/>
    <s v="PIYUSH DAHYALAL SHETH"/>
    <x v="34"/>
    <x v="67"/>
    <s v="BMRPS3723E"/>
    <n v="6750"/>
    <n v="220"/>
    <n v="6970"/>
    <n v="697"/>
    <m/>
    <s v="27740_x000a_05/06/2020"/>
    <s v="Throughout the year"/>
    <s v="Trading &amp; Trading Advisory Services"/>
    <x v="5"/>
    <n v="11"/>
  </r>
  <r>
    <s v="2020-21"/>
    <n v="145"/>
    <d v="2020-05-08T00:00:00"/>
    <s v="PIYUSH DAHYALAL SHETH"/>
    <x v="34"/>
    <x v="68"/>
    <s v="GBCPS8333D"/>
    <n v="6750"/>
    <n v="220"/>
    <n v="6970"/>
    <n v="697"/>
    <m/>
    <s v="27740_x000a_05/06/2020"/>
    <s v="Throughout the year"/>
    <s v="Trading &amp; Trading Advisory Services"/>
    <x v="5"/>
    <n v="11"/>
  </r>
  <r>
    <s v="2020-21"/>
    <n v="143"/>
    <d v="2021-03-17T00:00:00"/>
    <s v="PIYUSH DAHYALAL SHETH"/>
    <x v="34"/>
    <x v="69"/>
    <s v="BLUPM7048C"/>
    <n v="332500"/>
    <n v="9456"/>
    <n v="341956"/>
    <n v="34196"/>
    <m/>
    <s v="25208_x000a_31/03/2021"/>
    <s v="Throughout the year"/>
    <s v="Trading &amp; Trading Advisory Services"/>
    <x v="7"/>
    <n v="7"/>
  </r>
  <r>
    <s v="2020-21"/>
    <n v="144"/>
    <d v="2021-03-31T00:00:00"/>
    <s v="PIYUSH DAHYALAL SHETH"/>
    <x v="34"/>
    <x v="69"/>
    <s v="BLUPM7048C"/>
    <n v="195000"/>
    <n v="6382"/>
    <n v="201382"/>
    <n v="20138"/>
    <m/>
    <s v="42293_x000a_30/04/2021"/>
    <s v="Throughout the year"/>
    <s v="Trading &amp; Trading Advisory Services"/>
    <x v="3"/>
    <n v="0"/>
  </r>
  <r>
    <s v="2020-21"/>
    <n v="45"/>
    <d v="2020-10-16T00:00:00"/>
    <s v="DARSHAN JAYSHUKHBHAI MEHTA"/>
    <x v="35"/>
    <x v="70"/>
    <s v="BGAPS3830F"/>
    <n v="775000"/>
    <n v="24930"/>
    <n v="799930"/>
    <n v="79993"/>
    <m/>
    <s v="12185_x000a_06/11/2020"/>
    <s v="Throughout the year"/>
    <s v="Trading &amp; Trading Advisory Services"/>
    <x v="15"/>
    <n v="7"/>
  </r>
  <r>
    <s v="2020-21"/>
    <n v="46"/>
    <d v="2020-12-03T00:00:00"/>
    <s v="DARSHAN JAYSHUKHBHAI MEHTA"/>
    <x v="35"/>
    <x v="71"/>
    <s v="BERPL4083G"/>
    <n v="490000"/>
    <n v="15301"/>
    <n v="505301"/>
    <n v="50530"/>
    <m/>
    <s v="19041_x000a_02/01/2021"/>
    <s v="Throughout the year"/>
    <s v="Trading &amp; Trading Advisory Services"/>
    <x v="19"/>
    <n v="7"/>
  </r>
  <r>
    <s v="2020-21"/>
    <n v="47"/>
    <d v="2021-01-15T00:00:00"/>
    <s v="DARSHAN JAYSHUKHBHAI MEHTA"/>
    <x v="35"/>
    <x v="71"/>
    <s v="BERPL4083G"/>
    <n v="445000"/>
    <n v="14899"/>
    <n v="459899"/>
    <n v="45990"/>
    <m/>
    <s v="28015_x000a_02/02/2021"/>
    <s v="Throughout the year"/>
    <s v="Trading &amp; Trading Advisory Services"/>
    <x v="20"/>
    <n v="9"/>
  </r>
  <r>
    <s v="2020-21"/>
    <n v="148"/>
    <d v="2020-11-23T00:00:00"/>
    <s v="PRIYANK VADILAL MEHTA"/>
    <x v="36"/>
    <x v="72"/>
    <s v="FJUPM2617D"/>
    <n v="485000"/>
    <n v="15129"/>
    <n v="500129"/>
    <n v="50013"/>
    <m/>
    <s v="39214_x000a_05/12/2020"/>
    <s v="Throughout the year"/>
    <s v="Trading &amp; Trading Advisory Services"/>
    <x v="2"/>
    <n v="12"/>
  </r>
  <r>
    <s v="2020-21"/>
    <n v="159"/>
    <d v="2020-11-23T00:00:00"/>
    <s v="PRIYANK VADILAL MEHTA"/>
    <x v="36"/>
    <x v="73"/>
    <s v="BJFPM3782A"/>
    <n v="670000"/>
    <n v="22671"/>
    <n v="692671"/>
    <n v="69267"/>
    <m/>
    <s v="39214_x000a_05/12/2020"/>
    <s v="Throughout the year"/>
    <s v="Trading &amp; Trading Advisory Services"/>
    <x v="2"/>
    <n v="12"/>
  </r>
  <r>
    <s v="2020-21"/>
    <n v="162"/>
    <d v="2020-11-23T00:00:00"/>
    <s v="PRIYANK VADILAL MEHTA"/>
    <x v="36"/>
    <x v="74"/>
    <s v="BKTPM8272J"/>
    <n v="437500"/>
    <n v="12397"/>
    <n v="449897"/>
    <n v="44990"/>
    <m/>
    <s v="39214_x000a_05/12/2020"/>
    <s v="Throughout the year"/>
    <s v="Trading &amp; Trading Advisory Services"/>
    <x v="2"/>
    <n v="12"/>
  </r>
  <r>
    <s v="2020-21"/>
    <n v="149"/>
    <d v="2021-01-18T00:00:00"/>
    <s v="PRIYANK VADILAL MEHTA"/>
    <x v="36"/>
    <x v="72"/>
    <s v="FJUPM2617D"/>
    <n v="730000"/>
    <n v="20000"/>
    <n v="750000"/>
    <n v="75000"/>
    <m/>
    <s v="28015_x000a_02/02/2021"/>
    <s v="Throughout the year"/>
    <s v="Trading &amp; Trading Advisory Services"/>
    <x v="20"/>
    <n v="12"/>
  </r>
  <r>
    <s v="2020-21"/>
    <n v="160"/>
    <d v="2021-01-18T00:00:00"/>
    <s v="PRIYANK VADILAL MEHTA"/>
    <x v="36"/>
    <x v="73"/>
    <s v="BJFPM3782A"/>
    <n v="515000"/>
    <n v="13741"/>
    <n v="528741"/>
    <n v="52874"/>
    <m/>
    <s v="28015_x000a_02/02/2021"/>
    <s v="Throughout the year"/>
    <s v="Trading &amp; Trading Advisory Services"/>
    <x v="20"/>
    <n v="12"/>
  </r>
  <r>
    <s v="2020-21"/>
    <n v="151"/>
    <d v="2021-02-12T00:00:00"/>
    <s v="PRIYANK VADILAL MEHTA"/>
    <x v="36"/>
    <x v="75"/>
    <s v="FKKPK1009Q"/>
    <n v="417500"/>
    <n v="12610"/>
    <n v="430110"/>
    <n v="43011"/>
    <m/>
    <s v="35640_x000a_03/03/2021"/>
    <s v="Throughout the year"/>
    <s v="Trading &amp; Trading Advisory Services"/>
    <x v="0"/>
    <n v="9"/>
  </r>
  <r>
    <s v="2020-21"/>
    <n v="152"/>
    <d v="2021-03-10T00:00:00"/>
    <s v="PRIYANK VADILAL MEHTA"/>
    <x v="36"/>
    <x v="75"/>
    <s v="FKKPK1009Q"/>
    <n v="357500"/>
    <n v="11659"/>
    <n v="369159"/>
    <n v="36916"/>
    <m/>
    <s v="25208_x000a_31/03/2021"/>
    <s v="Throughout the year"/>
    <s v="Trading &amp; Trading Advisory Services"/>
    <x v="1"/>
    <n v="14"/>
  </r>
  <r>
    <s v="2020-21"/>
    <n v="150"/>
    <d v="2021-03-31T00:00:00"/>
    <s v="PRIYANK VADILAL MEHTA"/>
    <x v="36"/>
    <x v="72"/>
    <s v="FJUPM2617D"/>
    <n v="145000"/>
    <n v="4863"/>
    <n v="149863"/>
    <n v="14986"/>
    <m/>
    <s v="42293_x000a_30/04/2021"/>
    <s v="Throughout the year"/>
    <s v="Trading &amp; Trading Advisory Services"/>
    <x v="3"/>
    <n v="0"/>
  </r>
  <r>
    <s v="2020-21"/>
    <n v="161"/>
    <d v="2021-03-31T00:00:00"/>
    <s v="PRIYANK VADILAL MEHTA"/>
    <x v="36"/>
    <x v="73"/>
    <s v="BJFPM3782A"/>
    <n v="330000"/>
    <n v="9214"/>
    <n v="339214"/>
    <n v="33921"/>
    <m/>
    <s v="42293_x000a_30/04/2021"/>
    <s v="Throughout the year"/>
    <s v="Trading &amp; Trading Advisory Services"/>
    <x v="3"/>
    <n v="0"/>
  </r>
  <r>
    <s v="2020-21"/>
    <n v="182"/>
    <d v="2020-05-29T00:00:00"/>
    <s v="RAHUL MAHASUKHBHAI BHADRADIYA"/>
    <x v="37"/>
    <x v="76"/>
    <s v="BJIPD6884M"/>
    <n v="213000"/>
    <n v="7000"/>
    <n v="220000"/>
    <n v="22000"/>
    <m/>
    <s v="27746_x000a_05/06/2020"/>
    <s v="Throughout the year"/>
    <s v="Trading &amp; Trading Advisory Services"/>
    <x v="34"/>
    <n v="9"/>
  </r>
  <r>
    <s v="2020-21"/>
    <n v="170"/>
    <d v="2020-07-30T00:00:00"/>
    <s v="RAHUL MAHASUKHBHAI BHADRADIYA"/>
    <x v="37"/>
    <x v="77"/>
    <s v="ABPPF7914C"/>
    <n v="194000"/>
    <n v="5623"/>
    <n v="199623"/>
    <n v="19962"/>
    <m/>
    <s v="37659_x000a_05/08/2020"/>
    <s v="Throughout the year"/>
    <s v="Trading &amp; Trading Advisory Services"/>
    <x v="12"/>
    <n v="9"/>
  </r>
  <r>
    <s v="2020-21"/>
    <n v="172"/>
    <d v="2020-07-30T00:00:00"/>
    <s v="RAHUL MAHASUKHBHAI BHADRADIYA"/>
    <x v="37"/>
    <x v="78"/>
    <s v="BZKPB2315M"/>
    <n v="191000"/>
    <n v="6030"/>
    <n v="197030"/>
    <n v="19703"/>
    <m/>
    <s v="37659_x000a_05/08/2020"/>
    <s v="Throughout the year"/>
    <s v="Trading &amp; Trading Advisory Services"/>
    <x v="12"/>
    <n v="9"/>
  </r>
  <r>
    <s v="2020-21"/>
    <n v="174"/>
    <d v="2020-07-30T00:00:00"/>
    <s v="RAHUL MAHASUKHBHAI BHADRADIYA"/>
    <x v="37"/>
    <x v="79"/>
    <s v="AWSPB3693E"/>
    <n v="387500"/>
    <n v="12368"/>
    <n v="399868"/>
    <n v="39987"/>
    <m/>
    <s v="37659_x000a_05/08/2020"/>
    <s v="Throughout the year"/>
    <s v="Trading &amp; Trading Advisory Services"/>
    <x v="12"/>
    <n v="9"/>
  </r>
  <r>
    <s v="2020-21"/>
    <n v="179"/>
    <d v="2020-07-30T00:00:00"/>
    <s v="RAHUL MAHASUKHBHAI BHADRADIYA"/>
    <x v="37"/>
    <x v="80"/>
    <s v="BJBPS5522C"/>
    <n v="775000"/>
    <n v="24736"/>
    <n v="799736"/>
    <n v="79974"/>
    <m/>
    <s v="37659_x000a_05/08/2020"/>
    <s v="Throughout the year"/>
    <s v="Trading &amp; Trading Advisory Services"/>
    <x v="12"/>
    <n v="9"/>
  </r>
  <r>
    <s v="2020-21"/>
    <n v="169"/>
    <d v="2020-10-26T00:00:00"/>
    <s v="RAHUL MAHASUKHBHAI BHADRADIYA"/>
    <x v="37"/>
    <x v="81"/>
    <s v="AFIPJ3628Q"/>
    <n v="305000"/>
    <n v="10650"/>
    <n v="315650"/>
    <n v="31565"/>
    <m/>
    <s v="12185_x000a_06/11/2020"/>
    <s v="Throughout the year"/>
    <s v="Trading &amp; Trading Advisory Services"/>
    <x v="35"/>
    <n v="11"/>
  </r>
  <r>
    <s v="2020-21"/>
    <n v="173"/>
    <d v="2020-10-26T00:00:00"/>
    <s v="RAHUL MAHASUKHBHAI BHADRADIYA"/>
    <x v="37"/>
    <x v="82"/>
    <s v="AIEPJ6131F"/>
    <n v="305000"/>
    <n v="10480"/>
    <n v="315480"/>
    <n v="31548"/>
    <m/>
    <s v="12185_x000a_06/11/2020"/>
    <s v="Throughout the year"/>
    <s v="Trading &amp; Trading Advisory Services"/>
    <x v="35"/>
    <n v="11"/>
  </r>
  <r>
    <s v="2020-21"/>
    <n v="177"/>
    <d v="2020-10-26T00:00:00"/>
    <s v="RAHUL MAHASUKHBHAI BHADRADIYA"/>
    <x v="37"/>
    <x v="83"/>
    <s v="ALBPJ2706Q"/>
    <n v="278000"/>
    <n v="8900"/>
    <n v="286900"/>
    <n v="28690"/>
    <m/>
    <s v="12185_x000a_06/11/2020"/>
    <s v="Throughout the year"/>
    <s v="Trading &amp; Trading Advisory Services"/>
    <x v="35"/>
    <n v="11"/>
  </r>
  <r>
    <s v="2020-21"/>
    <n v="178"/>
    <d v="2020-10-26T00:00:00"/>
    <s v="RAHUL MAHASUKHBHAI BHADRADIYA"/>
    <x v="37"/>
    <x v="84"/>
    <s v="ALBPJ2728E"/>
    <n v="320000"/>
    <n v="10270"/>
    <n v="330270"/>
    <n v="33027"/>
    <m/>
    <s v="12185_x000a_06/11/2020"/>
    <s v="Throughout the year"/>
    <s v="Trading &amp; Trading Advisory Services"/>
    <x v="35"/>
    <n v="11"/>
  </r>
  <r>
    <s v="2020-21"/>
    <n v="183"/>
    <d v="2020-10-26T00:00:00"/>
    <s v="RAHUL MAHASUKHBHAI BHADRADIYA"/>
    <x v="37"/>
    <x v="76"/>
    <s v="BJIPD6884M"/>
    <n v="244000"/>
    <n v="7700"/>
    <n v="251700"/>
    <n v="25170"/>
    <m/>
    <s v="12185_x000a_06/11/2020"/>
    <s v="Throughout the year"/>
    <s v="Trading &amp; Trading Advisory Services"/>
    <x v="35"/>
    <n v="11"/>
  </r>
  <r>
    <s v="2020-21"/>
    <n v="171"/>
    <d v="2020-11-03T00:00:00"/>
    <s v="RAHUL MAHASUKHBHAI BHADRADIYA"/>
    <x v="37"/>
    <x v="77"/>
    <s v="ABPPF7914C"/>
    <n v="291000"/>
    <n v="8563"/>
    <n v="299563"/>
    <n v="29956"/>
    <m/>
    <s v="39214_x000a_05/12/2020"/>
    <s v="Throughout the year"/>
    <s v="Trading &amp; Trading Advisory Services"/>
    <x v="16"/>
    <n v="7"/>
  </r>
  <r>
    <s v="2020-21"/>
    <n v="175"/>
    <d v="2020-11-03T00:00:00"/>
    <s v="RAHUL MAHASUKHBHAI BHADRADIYA"/>
    <x v="37"/>
    <x v="79"/>
    <s v="AWSPB3693E"/>
    <n v="291000"/>
    <n v="8898"/>
    <n v="299898"/>
    <n v="29990"/>
    <m/>
    <s v="39214_x000a_05/12/2020"/>
    <s v="Throughout the year"/>
    <s v="Trading &amp; Trading Advisory Services"/>
    <x v="16"/>
    <n v="7"/>
  </r>
  <r>
    <s v="2020-21"/>
    <n v="180"/>
    <d v="2020-11-03T00:00:00"/>
    <s v="RAHUL MAHASUKHBHAI BHADRADIYA"/>
    <x v="37"/>
    <x v="80"/>
    <s v="BJBPS5522C"/>
    <n v="447500"/>
    <n v="14352"/>
    <n v="461852"/>
    <n v="46185"/>
    <m/>
    <s v="39214_x000a_05/12/2020"/>
    <s v="Throughout the year"/>
    <s v="Trading &amp; Trading Advisory Services"/>
    <x v="16"/>
    <n v="7"/>
  </r>
  <r>
    <s v="2020-21"/>
    <n v="184"/>
    <d v="2020-11-03T00:00:00"/>
    <s v="RAHUL MAHASUKHBHAI BHADRADIYA"/>
    <x v="37"/>
    <x v="76"/>
    <s v="BJIPD6884M"/>
    <n v="196000"/>
    <n v="5807"/>
    <n v="201807"/>
    <n v="20181"/>
    <m/>
    <s v="39214_x000a_05/12/2020"/>
    <s v="Throughout the year"/>
    <s v="Trading &amp; Trading Advisory Services"/>
    <x v="16"/>
    <n v="7"/>
  </r>
  <r>
    <s v="2020-21"/>
    <n v="176"/>
    <d v="2021-02-04T00:00:00"/>
    <s v="RAHUL MAHASUKHBHAI BHADRADIYA"/>
    <x v="37"/>
    <x v="79"/>
    <s v="AWSPB3693E"/>
    <n v="99000"/>
    <n v="3251"/>
    <n v="102251"/>
    <n v="10225"/>
    <m/>
    <s v="35640_x000a_03/03/2021"/>
    <s v="Throughout the year"/>
    <s v="Trading &amp; Trading Advisory Services"/>
    <x v="36"/>
    <n v="8"/>
  </r>
  <r>
    <s v="2020-21"/>
    <n v="181"/>
    <d v="2021-02-04T00:00:00"/>
    <s v="RAHUL MAHASUKHBHAI BHADRADIYA"/>
    <x v="37"/>
    <x v="80"/>
    <s v="BJBPS5522C"/>
    <n v="146000"/>
    <n v="4226"/>
    <n v="150226"/>
    <n v="15023"/>
    <m/>
    <s v="35640_x000a_03/03/2021"/>
    <s v="Throughout the year"/>
    <s v="Trading &amp; Trading Advisory Services"/>
    <x v="36"/>
    <n v="8"/>
  </r>
  <r>
    <s v="2020-21"/>
    <n v="185"/>
    <d v="2021-02-05T00:00:00"/>
    <s v="RAHUL MAHASUKHBHAI BHADRADIYA"/>
    <x v="37"/>
    <x v="76"/>
    <s v="BJIPD6884M"/>
    <n v="72500"/>
    <n v="2214"/>
    <n v="74714"/>
    <n v="7471"/>
    <m/>
    <s v="35640_x000a_03/03/2021"/>
    <s v="Throughout the year"/>
    <s v="Trading &amp; Trading Advisory Services"/>
    <x v="36"/>
    <n v="9"/>
  </r>
  <r>
    <s v="2020-21"/>
    <n v="188"/>
    <d v="2020-05-08T00:00:00"/>
    <s v="RAJESH SANGHVI"/>
    <x v="38"/>
    <x v="85"/>
    <s v="AZJPS0827R"/>
    <n v="154000"/>
    <n v="4923"/>
    <n v="158923"/>
    <n v="15892"/>
    <m/>
    <s v="27740_x000a_05/06/2020"/>
    <s v="Throughout the year"/>
    <s v="Trading &amp; Trading Advisory Services"/>
    <x v="5"/>
    <n v="11"/>
  </r>
  <r>
    <s v="2020-21"/>
    <n v="189"/>
    <d v="2020-06-05T00:00:00"/>
    <s v="RAJESH SANGHVI"/>
    <x v="38"/>
    <x v="85"/>
    <s v="AZJPS0827R"/>
    <n v="118000"/>
    <n v="3611"/>
    <n v="121611"/>
    <n v="12161"/>
    <m/>
    <s v="65948_x000a_06/07/2020"/>
    <s v="Throughout the year"/>
    <s v="Trading &amp; Trading Advisory Services"/>
    <x v="6"/>
    <n v="11"/>
  </r>
  <r>
    <s v="2020-21"/>
    <n v="190"/>
    <d v="2020-06-30T00:00:00"/>
    <s v="RAJESH SANGHVI"/>
    <x v="38"/>
    <x v="85"/>
    <s v="AZJPS0827R"/>
    <n v="16500"/>
    <n v="392"/>
    <n v="16892"/>
    <n v="1689"/>
    <m/>
    <s v="65872_x000a_06/07/2020"/>
    <s v="Throughout the year"/>
    <s v="Trading &amp; Trading Advisory Services"/>
    <x v="4"/>
    <n v="8"/>
  </r>
  <r>
    <s v="2020-21"/>
    <n v="186"/>
    <d v="2021-02-23T00:00:00"/>
    <s v="RAJESH SANGHVI"/>
    <x v="38"/>
    <x v="86"/>
    <s v="BSAPS2629L"/>
    <n v="640000"/>
    <n v="17374"/>
    <n v="657374"/>
    <n v="65737"/>
    <m/>
    <s v="35640_x000a_03/03/2021"/>
    <s v="Throughout the year"/>
    <s v="Trading &amp; Trading Advisory Services"/>
    <x v="30"/>
    <n v="11"/>
  </r>
  <r>
    <s v="2020-21"/>
    <n v="187"/>
    <d v="2021-02-23T00:00:00"/>
    <s v="RAJESH SANGHVI"/>
    <x v="38"/>
    <x v="87"/>
    <s v="BSAPS1719K"/>
    <n v="185000"/>
    <n v="5415"/>
    <n v="190415"/>
    <n v="19042"/>
    <m/>
    <s v="35640_x000a_03/03/2021"/>
    <s v="Throughout the year"/>
    <s v="Trading &amp; Trading Advisory Services"/>
    <x v="30"/>
    <n v="11"/>
  </r>
  <r>
    <s v="2020-21"/>
    <n v="192"/>
    <d v="2021-02-23T00:00:00"/>
    <s v="RAJESH SANGHVI"/>
    <x v="38"/>
    <x v="88"/>
    <s v="CBTPS7039H"/>
    <n v="655000"/>
    <n v="18149"/>
    <n v="673149"/>
    <n v="67315"/>
    <m/>
    <s v="35640_x000a_03/03/2021"/>
    <s v="Throughout the year"/>
    <s v="Trading &amp; Trading Advisory Services"/>
    <x v="30"/>
    <n v="11"/>
  </r>
  <r>
    <s v="2020-21"/>
    <n v="191"/>
    <d v="2021-03-31T00:00:00"/>
    <s v="RAJESH SANGHVI"/>
    <x v="38"/>
    <x v="85"/>
    <s v="AZJPS0827R"/>
    <n v="25750"/>
    <n v="752"/>
    <n v="26502"/>
    <n v="2650"/>
    <m/>
    <s v="42293_x000a_30/04/2021"/>
    <s v="Throughout the year"/>
    <s v="Trading &amp; Trading Advisory Services"/>
    <x v="3"/>
    <n v="0"/>
  </r>
  <r>
    <s v="2020-21"/>
    <n v="193"/>
    <d v="2020-06-05T00:00:00"/>
    <s v="RAJNISH KUMAR THAKUR"/>
    <x v="39"/>
    <x v="89"/>
    <s v="AEQPT4039J"/>
    <n v="36500"/>
    <n v="1171"/>
    <n v="37671"/>
    <n v="3767"/>
    <m/>
    <s v="65948_x000a_06/07/2020"/>
    <s v="Throughout the year"/>
    <s v="Trading &amp; Trading Advisory Services"/>
    <x v="6"/>
    <n v="11"/>
  </r>
  <r>
    <s v="2020-21"/>
    <n v="194"/>
    <d v="2020-06-30T00:00:00"/>
    <s v="RAJNISH KUMAR THAKUR"/>
    <x v="39"/>
    <x v="89"/>
    <s v="AEQPT4039J"/>
    <n v="40000"/>
    <n v="1321"/>
    <n v="41321"/>
    <n v="4132"/>
    <m/>
    <s v="65872_x000a_06/07/2020"/>
    <s v="Throughout the year"/>
    <s v="Trading &amp; Trading Advisory Services"/>
    <x v="4"/>
    <n v="8"/>
  </r>
  <r>
    <s v="2020-21"/>
    <n v="198"/>
    <d v="2020-12-03T00:00:00"/>
    <s v="ROHIT  HARILAL KHANDOR"/>
    <x v="40"/>
    <x v="90"/>
    <s v="DEHPK4543G"/>
    <n v="500000"/>
    <n v="14113"/>
    <n v="514113"/>
    <n v="51411"/>
    <m/>
    <s v="19041_x000a_02/01/2021"/>
    <s v="Throughout the year"/>
    <s v="Trading &amp; Trading Advisory Services"/>
    <x v="19"/>
    <n v="7"/>
  </r>
  <r>
    <s v="2020-21"/>
    <n v="203"/>
    <d v="2020-12-03T00:00:00"/>
    <s v="ROHIT  HARILAL KHANDOR"/>
    <x v="40"/>
    <x v="91"/>
    <s v="ATUPK7059A"/>
    <n v="695000"/>
    <n v="20116"/>
    <n v="715116"/>
    <n v="71512"/>
    <m/>
    <s v="19041_x000a_02/01/2021"/>
    <s v="Throughout the year"/>
    <s v="Trading &amp; Trading Advisory Services"/>
    <x v="19"/>
    <n v="7"/>
  </r>
  <r>
    <s v="2020-21"/>
    <n v="204"/>
    <d v="2020-12-10T00:00:00"/>
    <s v="ROHIT  HARILAL KHANDOR"/>
    <x v="40"/>
    <x v="91"/>
    <s v="ATUPK7059A"/>
    <n v="205000"/>
    <n v="6389"/>
    <n v="211389"/>
    <n v="21139"/>
    <m/>
    <s v="19041_x000a_02/01/2021"/>
    <s v="Throughout the year"/>
    <s v="Trading &amp; Trading Advisory Services"/>
    <x v="29"/>
    <n v="8"/>
  </r>
  <r>
    <s v="2020-21"/>
    <n v="199"/>
    <d v="2021-03-31T00:00:00"/>
    <s v="ROHIT  HARILAL KHANDOR"/>
    <x v="40"/>
    <x v="90"/>
    <s v="DEHPK4543G"/>
    <n v="375000"/>
    <n v="11268"/>
    <n v="386268"/>
    <n v="38627"/>
    <m/>
    <s v="42293_x000a_30/04/2021"/>
    <s v="Throughout the year"/>
    <s v="Trading &amp; Trading Advisory Services"/>
    <x v="3"/>
    <n v="0"/>
  </r>
  <r>
    <s v="2020-21"/>
    <n v="200"/>
    <d v="2021-03-31T00:00:00"/>
    <s v="ROHIT  HARILAL KHANDOR"/>
    <x v="40"/>
    <x v="92"/>
    <s v="CILPP2291K"/>
    <n v="775000"/>
    <n v="23157"/>
    <n v="798157"/>
    <n v="79816"/>
    <m/>
    <s v="42293_x000a_30/04/2021"/>
    <s v="Throughout the year"/>
    <s v="Trading &amp; Trading Advisory Services"/>
    <x v="3"/>
    <n v="0"/>
  </r>
  <r>
    <s v="2020-21"/>
    <n v="205"/>
    <d v="2021-03-31T00:00:00"/>
    <s v="ROHIT  HARILAL KHANDOR"/>
    <x v="40"/>
    <x v="91"/>
    <s v="ATUPK7059A"/>
    <n v="265000"/>
    <n v="8197"/>
    <n v="273197"/>
    <n v="27320"/>
    <m/>
    <s v="42293_x000a_30/04/2021"/>
    <s v="Throughout the year"/>
    <s v="Trading &amp; Trading Advisory Services"/>
    <x v="3"/>
    <n v="0"/>
  </r>
  <r>
    <s v="2020-21"/>
    <n v="63"/>
    <d v="2021-03-31T00:00:00"/>
    <s v="GAUTAM JAYANTILAL MEHATA"/>
    <x v="41"/>
    <x v="93"/>
    <s v="CZHPM0850L"/>
    <n v="289000"/>
    <n v="9134"/>
    <n v="298134"/>
    <n v="29813"/>
    <m/>
    <s v="42293_x000a_30/04/2021"/>
    <s v="Throughout the year"/>
    <s v="Trading &amp; Trading Advisory Services"/>
    <x v="3"/>
    <n v="0"/>
  </r>
  <r>
    <s v="2020-21"/>
    <n v="64"/>
    <d v="2021-03-31T00:00:00"/>
    <s v="GAUTAM JAYANTILAL MEHATA"/>
    <x v="41"/>
    <x v="94"/>
    <s v="BPEPM3346H"/>
    <n v="291000"/>
    <n v="8496"/>
    <n v="299496"/>
    <n v="29950"/>
    <m/>
    <s v="42293_x000a_30/04/2021"/>
    <s v="Throughout the year"/>
    <s v="Trading &amp; Trading Advisory Services"/>
    <x v="3"/>
    <n v="0"/>
  </r>
  <r>
    <s v="2020-21"/>
    <n v="255"/>
    <d v="2020-10-08T00:00:00"/>
    <s v="VIJAY JAYANTILAL SANGHAVI"/>
    <x v="42"/>
    <x v="95"/>
    <s v="CYSPM0169G"/>
    <n v="437500"/>
    <n v="13312"/>
    <n v="450812"/>
    <n v="45081"/>
    <m/>
    <s v="12185_x000a_06/11/2020"/>
    <s v="Throughout the year"/>
    <s v="Trading &amp; Trading Advisory Services"/>
    <x v="14"/>
    <n v="7"/>
  </r>
  <r>
    <s v="2020-21"/>
    <n v="254"/>
    <d v="2020-10-13T00:00:00"/>
    <s v="VIJAY JAYANTILAL SANGHAVI"/>
    <x v="42"/>
    <x v="96"/>
    <s v="BZIPS6407F"/>
    <n v="680000"/>
    <n v="20132"/>
    <n v="700132"/>
    <n v="70013"/>
    <m/>
    <s v="12185_x000a_06/11/2020"/>
    <s v="Throughout the year"/>
    <s v="Trading &amp; Trading Advisory Services"/>
    <x v="28"/>
    <n v="7"/>
  </r>
  <r>
    <s v="2020-21"/>
    <n v="256"/>
    <d v="2021-03-31T00:00:00"/>
    <s v="VIJAY JAYANTILAL SANGHAVI"/>
    <x v="42"/>
    <x v="95"/>
    <s v="CYSPM0169G"/>
    <n v="435000"/>
    <n v="14621"/>
    <n v="449621"/>
    <n v="44962"/>
    <m/>
    <s v="17083_x000a_21/06/2021"/>
    <s v="Throughout the year"/>
    <s v="Trading &amp; Trading Advisory Services"/>
    <x v="3"/>
    <n v="0"/>
  </r>
  <r>
    <s v="2020-21"/>
    <n v="206"/>
    <d v="2021-01-13T00:00:00"/>
    <s v="SACHIN CHANDULAL MEHTA"/>
    <x v="43"/>
    <x v="97"/>
    <s v="AMZPM9917D"/>
    <n v="25500"/>
    <n v="792"/>
    <n v="26292"/>
    <n v="2629"/>
    <m/>
    <s v="28015_x000a_02/02/2021"/>
    <s v="Throughout the year"/>
    <s v="Trading &amp; Trading Advisory Services"/>
    <x v="25"/>
    <n v="6"/>
  </r>
  <r>
    <s v="2020-21"/>
    <n v="215"/>
    <d v="2020-05-08T00:00:00"/>
    <s v="SAIYAM MUKESH SANGHAVI"/>
    <x v="44"/>
    <x v="98"/>
    <s v="LEAPS8201J"/>
    <n v="107000"/>
    <n v="2842"/>
    <n v="109842"/>
    <n v="10984"/>
    <m/>
    <s v="27740_x000a_05/06/2020"/>
    <s v="Throughout the year"/>
    <s v="Trading &amp; Trading Advisory Services"/>
    <x v="5"/>
    <n v="11"/>
  </r>
  <r>
    <s v="2020-21"/>
    <n v="216"/>
    <d v="2020-06-05T00:00:00"/>
    <s v="SAIYAM MUKESH SANGHAVI"/>
    <x v="44"/>
    <x v="98"/>
    <s v="LEAPS8201J"/>
    <n v="96500"/>
    <n v="3024"/>
    <n v="99524"/>
    <n v="9952"/>
    <m/>
    <s v="65948_x000a_06/07/2020"/>
    <s v="Throughout the year"/>
    <s v="Trading &amp; Trading Advisory Services"/>
    <x v="6"/>
    <n v="11"/>
  </r>
  <r>
    <s v="2020-21"/>
    <n v="217"/>
    <d v="2020-09-04T00:00:00"/>
    <s v="SAIYAM MUKESH SANGHAVI"/>
    <x v="44"/>
    <x v="98"/>
    <s v="LEAPS8201J"/>
    <n v="38750"/>
    <n v="1250"/>
    <n v="40000"/>
    <n v="4000"/>
    <m/>
    <s v="23309_x000a_03/10/2020"/>
    <s v="Throughout the year"/>
    <s v="Trading &amp; Trading Advisory Services"/>
    <x v="13"/>
    <n v="11"/>
  </r>
  <r>
    <s v="2020-21"/>
    <n v="218"/>
    <d v="2020-10-08T00:00:00"/>
    <s v="SAIYAM MUKESH SANGHAVI"/>
    <x v="44"/>
    <x v="98"/>
    <s v="LEAPS8201J"/>
    <n v="48500"/>
    <n v="1500"/>
    <n v="50000"/>
    <n v="5000"/>
    <m/>
    <s v="12185_x000a_06/11/2020"/>
    <s v="Throughout the year"/>
    <s v="Trading &amp; Trading Advisory Services"/>
    <x v="14"/>
    <n v="7"/>
  </r>
  <r>
    <s v="2020-21"/>
    <n v="219"/>
    <d v="2020-11-23T00:00:00"/>
    <s v="SAIYAM MUKESH SANGHAVI"/>
    <x v="44"/>
    <x v="98"/>
    <s v="LEAPS8201J"/>
    <n v="97000"/>
    <n v="3000"/>
    <n v="100000"/>
    <n v="10000"/>
    <m/>
    <s v="39214_x000a_05/12/2020"/>
    <s v="Throughout the year"/>
    <s v="Trading &amp; Trading Advisory Services"/>
    <x v="2"/>
    <n v="12"/>
  </r>
  <r>
    <s v="2020-21"/>
    <n v="220"/>
    <d v="2021-01-06T00:00:00"/>
    <s v="SAIYAM MUKESH SANGHAVI"/>
    <x v="44"/>
    <x v="98"/>
    <s v="LEAPS8201J"/>
    <n v="194000"/>
    <n v="6000"/>
    <n v="200000"/>
    <n v="20000"/>
    <m/>
    <s v="28015_x000a_02/02/2021"/>
    <s v="Throughout the year"/>
    <s v="Trading &amp; Trading Advisory Services"/>
    <x v="9"/>
    <n v="13"/>
  </r>
  <r>
    <s v="2020-21"/>
    <n v="221"/>
    <d v="2021-02-23T00:00:00"/>
    <s v="SAIYAM MUKESH SANGHAVI"/>
    <x v="44"/>
    <x v="98"/>
    <s v="LEAPS8201J"/>
    <n v="97000"/>
    <n v="3000"/>
    <n v="100000"/>
    <n v="10000"/>
    <m/>
    <s v="35640_x000a_03/03/2021"/>
    <s v="Throughout the year"/>
    <s v="Trading &amp; Trading Advisory Services"/>
    <x v="30"/>
    <n v="11"/>
  </r>
  <r>
    <s v="2020-21"/>
    <n v="222"/>
    <d v="2021-03-31T00:00:00"/>
    <s v="SAIYAM MUKESH SANGHAVI"/>
    <x v="44"/>
    <x v="99"/>
    <s v="KNIPS5767M"/>
    <n v="780000"/>
    <n v="21693"/>
    <n v="801693"/>
    <n v="80169"/>
    <m/>
    <s v="42293_x000a_30/04/2021"/>
    <s v="Throughout the year"/>
    <s v="Trading &amp; Trading Advisory Services"/>
    <x v="3"/>
    <n v="0"/>
  </r>
  <r>
    <s v="2020-21"/>
    <n v="224"/>
    <d v="2020-05-08T00:00:00"/>
    <s v="SAMEER LALJIBHAI KHANDOR"/>
    <x v="45"/>
    <x v="100"/>
    <s v="AQXPK8198G"/>
    <n v="33000"/>
    <n v="1147"/>
    <n v="34147"/>
    <n v="3415"/>
    <m/>
    <s v="27740_x000a_05/06/2020"/>
    <s v="Throughout the year"/>
    <s v="Trading &amp; Trading Advisory Services"/>
    <x v="5"/>
    <n v="11"/>
  </r>
  <r>
    <s v="2020-21"/>
    <n v="223"/>
    <d v="2020-06-05T00:00:00"/>
    <s v="SAMEER LALJIBHAI KHANDOR"/>
    <x v="45"/>
    <x v="101"/>
    <s v="AYGPK6648G"/>
    <n v="268000"/>
    <n v="8191"/>
    <n v="276191"/>
    <n v="27619"/>
    <m/>
    <s v="65948_x000a_06/07/2020"/>
    <s v="Throughout the year"/>
    <s v="Trading &amp; Trading Advisory Services"/>
    <x v="6"/>
    <n v="11"/>
  </r>
  <r>
    <s v="2020-21"/>
    <n v="225"/>
    <d v="2020-06-05T00:00:00"/>
    <s v="SAMEER LALJIBHAI KHANDOR"/>
    <x v="45"/>
    <x v="100"/>
    <s v="AQXPK8198G"/>
    <n v="268000"/>
    <n v="8191"/>
    <n v="276191"/>
    <n v="27619"/>
    <m/>
    <s v="65948_x000a_06/07/2020"/>
    <s v="Throughout the year"/>
    <s v="Trading &amp; Trading Advisory Services"/>
    <x v="6"/>
    <n v="11"/>
  </r>
  <r>
    <s v="2020-21"/>
    <n v="128"/>
    <d v="2020-06-05T00:00:00"/>
    <s v="PARESH KANTILAL MEHTA"/>
    <x v="46"/>
    <x v="102"/>
    <s v="EDSPP8018Q"/>
    <n v="284000"/>
    <n v="8608"/>
    <n v="292608"/>
    <n v="29261"/>
    <m/>
    <s v="65948_x000a_06/07/2020"/>
    <s v="Throughout the year"/>
    <s v="Trading &amp; Trading Advisory Services"/>
    <x v="6"/>
    <n v="11"/>
  </r>
  <r>
    <s v="2020-21"/>
    <n v="129"/>
    <d v="2020-06-30T00:00:00"/>
    <s v="PARESH KANTILAL MEHTA"/>
    <x v="46"/>
    <x v="102"/>
    <s v="EDSPP8018Q"/>
    <n v="138000"/>
    <n v="3843"/>
    <n v="141843"/>
    <n v="14184"/>
    <m/>
    <s v="65872_x000a_06/07/2020"/>
    <s v="Throughout the year"/>
    <s v="Trading &amp; Trading Advisory Services"/>
    <x v="4"/>
    <n v="8"/>
  </r>
  <r>
    <s v="2020-21"/>
    <n v="130"/>
    <d v="2020-08-07T00:00:00"/>
    <s v="PARESH KANTILAL MEHTA"/>
    <x v="46"/>
    <x v="102"/>
    <s v="EDSPP8018Q"/>
    <n v="57"/>
    <n v="0"/>
    <n v="57"/>
    <n v="6"/>
    <m/>
    <s v="43617_x000a_04/09/2020"/>
    <s v="Throughout the year"/>
    <s v="Trading &amp; Trading Advisory Services"/>
    <x v="22"/>
    <n v="7"/>
  </r>
  <r>
    <s v="2020-21"/>
    <n v="131"/>
    <d v="2020-09-04T00:00:00"/>
    <s v="PARESH KANTILAL MEHTA"/>
    <x v="46"/>
    <x v="102"/>
    <s v="EDSPP8018Q"/>
    <n v="114000"/>
    <n v="3027"/>
    <n v="117027"/>
    <n v="11703"/>
    <m/>
    <s v="23309_x000a_03/10/2020"/>
    <s v="Throughout the year"/>
    <s v="Trading &amp; Trading Advisory Services"/>
    <x v="13"/>
    <n v="11"/>
  </r>
  <r>
    <s v="2020-21"/>
    <n v="132"/>
    <d v="2020-09-30T00:00:00"/>
    <s v="PARESH KANTILAL MEHTA"/>
    <x v="46"/>
    <x v="102"/>
    <s v="EDSPP8018Q"/>
    <n v="100000"/>
    <n v="3201"/>
    <n v="103201"/>
    <n v="10320"/>
    <m/>
    <s v="87607_x000a_06/10/2020"/>
    <s v="Throughout the year"/>
    <s v="Trading &amp; Trading Advisory Services"/>
    <x v="23"/>
    <n v="9"/>
  </r>
  <r>
    <s v="2020-21"/>
    <n v="121"/>
    <d v="2021-01-06T00:00:00"/>
    <s v="PARESH KANTILAL MEHTA"/>
    <x v="46"/>
    <x v="64"/>
    <s v="BCHPM4625F"/>
    <n v="342500"/>
    <n v="11500"/>
    <n v="354000"/>
    <n v="35400"/>
    <m/>
    <s v="28015_x000a_02/02/2021"/>
    <s v="Throughout the year"/>
    <s v="Trading &amp; Trading Advisory Services"/>
    <x v="9"/>
    <n v="13"/>
  </r>
  <r>
    <s v="2020-21"/>
    <n v="135"/>
    <d v="2021-01-06T00:00:00"/>
    <s v="PARESH KANTILAL MEHTA"/>
    <x v="46"/>
    <x v="65"/>
    <s v="DGQPM4392J"/>
    <n v="342500"/>
    <n v="11500"/>
    <n v="354000"/>
    <n v="35400"/>
    <m/>
    <s v="28015_x000a_02/02/2021"/>
    <s v="Throughout the year"/>
    <s v="Trading &amp; Trading Advisory Services"/>
    <x v="9"/>
    <n v="13"/>
  </r>
  <r>
    <s v="2020-21"/>
    <n v="133"/>
    <d v="2021-01-13T00:00:00"/>
    <s v="PARESH KANTILAL MEHTA"/>
    <x v="46"/>
    <x v="102"/>
    <s v="EDSPP8018Q"/>
    <n v="123000"/>
    <n v="4000"/>
    <n v="127000"/>
    <n v="12700"/>
    <m/>
    <s v="28015_x000a_02/02/2021"/>
    <s v="Throughout the year"/>
    <s v="Trading &amp; Trading Advisory Services"/>
    <x v="25"/>
    <n v="6"/>
  </r>
  <r>
    <s v="2020-21"/>
    <n v="126"/>
    <d v="2021-03-17T00:00:00"/>
    <s v="PARESH KANTILAL MEHTA"/>
    <x v="46"/>
    <x v="103"/>
    <s v="DJEPM9645D"/>
    <n v="390000"/>
    <n v="11341"/>
    <n v="401341"/>
    <n v="40134"/>
    <m/>
    <s v="25208_x000a_31/03/2021"/>
    <s v="Throughout the year"/>
    <s v="Trading &amp; Trading Advisory Services"/>
    <x v="7"/>
    <n v="7"/>
  </r>
  <r>
    <s v="2020-21"/>
    <n v="124"/>
    <d v="2021-03-23T00:00:00"/>
    <s v="PARESH KANTILAL MEHTA"/>
    <x v="46"/>
    <x v="104"/>
    <s v="BCHPM4623D"/>
    <n v="292000"/>
    <n v="9126"/>
    <n v="301126"/>
    <n v="30113"/>
    <m/>
    <s v="25208_x000a_31/03/2021"/>
    <s v="Throughout the year"/>
    <s v="Trading &amp; Trading Advisory Services"/>
    <x v="8"/>
    <n v="5"/>
  </r>
  <r>
    <s v="2020-21"/>
    <n v="125"/>
    <d v="2021-03-31T00:00:00"/>
    <s v="PARESH KANTILAL MEHTA"/>
    <x v="46"/>
    <x v="104"/>
    <s v="BCHPM4623D"/>
    <n v="183000"/>
    <n v="5440"/>
    <n v="188440"/>
    <n v="18844"/>
    <m/>
    <s v="42293_x000a_30/04/2021"/>
    <s v="Throughout the year"/>
    <s v="Trading &amp; Trading Advisory Services"/>
    <x v="3"/>
    <n v="0"/>
  </r>
  <r>
    <s v="2020-21"/>
    <n v="127"/>
    <d v="2021-03-31T00:00:00"/>
    <s v="PARESH KANTILAL MEHTA"/>
    <x v="46"/>
    <x v="103"/>
    <s v="DJEPM9645D"/>
    <n v="50500"/>
    <n v="1400"/>
    <n v="51900"/>
    <n v="5190"/>
    <m/>
    <s v="42293_x000a_30/04/2021"/>
    <s v="Throughout the year"/>
    <s v="Trading &amp; Trading Advisory Services"/>
    <x v="3"/>
    <n v="0"/>
  </r>
  <r>
    <s v="2020-21"/>
    <n v="134"/>
    <d v="2021-03-31T00:00:00"/>
    <s v="PARESH KANTILAL MEHTA"/>
    <x v="46"/>
    <x v="102"/>
    <s v="EDSPP8018Q"/>
    <n v="482500"/>
    <n v="16147"/>
    <n v="498647"/>
    <n v="49865"/>
    <m/>
    <s v="42293_x000a_30/04/2021"/>
    <s v="Throughout the year"/>
    <s v="Trading &amp; Trading Advisory Services"/>
    <x v="3"/>
    <n v="0"/>
  </r>
  <r>
    <s v="2020-21"/>
    <n v="226"/>
    <d v="2020-05-08T00:00:00"/>
    <s v="SANTOSH SHAMBHUNATH GUPTA"/>
    <x v="47"/>
    <x v="105"/>
    <s v="BYNPG4697P"/>
    <n v="25500"/>
    <n v="668"/>
    <n v="26168"/>
    <n v="2617"/>
    <m/>
    <s v="27740_x000a_05/06/2020"/>
    <s v="Throughout the year"/>
    <s v="Trading &amp; Trading Advisory Services"/>
    <x v="5"/>
    <n v="11"/>
  </r>
  <r>
    <s v="2020-21"/>
    <n v="229"/>
    <d v="2020-05-08T00:00:00"/>
    <s v="SANTOSH SHAMBHUNATH GUPTA"/>
    <x v="47"/>
    <x v="106"/>
    <s v="AJZPG5193Q"/>
    <n v="25500"/>
    <n v="668"/>
    <n v="26168"/>
    <n v="2617"/>
    <m/>
    <s v="27740_x000a_05/06/2020"/>
    <s v="Throughout the year"/>
    <s v="Trading &amp; Trading Advisory Services"/>
    <x v="5"/>
    <n v="11"/>
  </r>
  <r>
    <s v="2020-21"/>
    <n v="227"/>
    <d v="2020-06-05T00:00:00"/>
    <s v="SANTOSH SHAMBHUNATH GUPTA"/>
    <x v="47"/>
    <x v="105"/>
    <s v="BYNPG4697P"/>
    <n v="62500"/>
    <n v="1907"/>
    <n v="64407"/>
    <n v="6441"/>
    <m/>
    <s v="65948_x000a_06/07/2020"/>
    <s v="Throughout the year"/>
    <s v="Trading &amp; Trading Advisory Services"/>
    <x v="6"/>
    <n v="11"/>
  </r>
  <r>
    <s v="2020-21"/>
    <n v="230"/>
    <d v="2020-06-05T00:00:00"/>
    <s v="SANTOSH SHAMBHUNATH GUPTA"/>
    <x v="47"/>
    <x v="106"/>
    <s v="AJZPG5193Q"/>
    <n v="62500"/>
    <n v="1907"/>
    <n v="64407"/>
    <n v="6441"/>
    <m/>
    <s v="65948_x000a_06/07/2020"/>
    <s v="Throughout the year"/>
    <s v="Trading &amp; Trading Advisory Services"/>
    <x v="6"/>
    <n v="11"/>
  </r>
  <r>
    <s v="2020-21"/>
    <n v="228"/>
    <d v="2020-06-30T00:00:00"/>
    <s v="SANTOSH SHAMBHUNATH GUPTA"/>
    <x v="47"/>
    <x v="105"/>
    <s v="BYNPG4697P"/>
    <n v="25250"/>
    <n v="821"/>
    <n v="26071"/>
    <n v="2607"/>
    <m/>
    <s v="65872_x000a_06/07/2020"/>
    <s v="Throughout the year"/>
    <s v="Trading &amp; Trading Advisory Services"/>
    <x v="4"/>
    <n v="8"/>
  </r>
  <r>
    <s v="2020-21"/>
    <n v="231"/>
    <d v="2020-06-30T00:00:00"/>
    <s v="SANTOSH SHAMBHUNATH GUPTA"/>
    <x v="47"/>
    <x v="106"/>
    <s v="AJZPG5193Q"/>
    <n v="25250"/>
    <n v="821"/>
    <n v="26071"/>
    <n v="2607"/>
    <m/>
    <s v="65872_x000a_06/07/2020"/>
    <s v="Throughout the year"/>
    <s v="Trading &amp; Trading Advisory Services"/>
    <x v="4"/>
    <n v="8"/>
  </r>
  <r>
    <s v="2020-21"/>
    <n v="163"/>
    <d v="2020-11-23T00:00:00"/>
    <s v="PRIYANK VADILAL MEHTA"/>
    <x v="48"/>
    <x v="107"/>
    <s v="FSZPM4268N"/>
    <n v="630000"/>
    <n v="20351"/>
    <n v="650351"/>
    <n v="65035"/>
    <m/>
    <s v="39214_x000a_05/12/2020"/>
    <s v="Throughout the year"/>
    <s v="Trading &amp; Trading Advisory Services"/>
    <x v="2"/>
    <n v="12"/>
  </r>
  <r>
    <s v="2020-21"/>
    <n v="166"/>
    <d v="2020-11-23T00:00:00"/>
    <s v="PRIYANK VADILAL MEHTA"/>
    <x v="48"/>
    <x v="108"/>
    <s v="BGBPM7834G"/>
    <n v="630000"/>
    <n v="20123"/>
    <n v="650123"/>
    <n v="65012"/>
    <m/>
    <s v="39214_x000a_05/12/2020"/>
    <s v="Throughout the year"/>
    <s v="Trading &amp; Trading Advisory Services"/>
    <x v="2"/>
    <n v="12"/>
  </r>
  <r>
    <s v="2020-21"/>
    <n v="164"/>
    <d v="2021-01-18T00:00:00"/>
    <s v="PRIYANK VADILAL MEHTA"/>
    <x v="48"/>
    <x v="107"/>
    <s v="FSZPM4268N"/>
    <n v="580000"/>
    <n v="20000"/>
    <n v="600000"/>
    <n v="60000"/>
    <m/>
    <s v="28015_x000a_02/02/2021"/>
    <s v="Throughout the year"/>
    <s v="Trading &amp; Trading Advisory Services"/>
    <x v="20"/>
    <n v="12"/>
  </r>
  <r>
    <s v="2020-21"/>
    <n v="167"/>
    <d v="2021-01-18T00:00:00"/>
    <s v="PRIYANK VADILAL MEHTA"/>
    <x v="48"/>
    <x v="108"/>
    <s v="BGBPM7834G"/>
    <n v="580000"/>
    <n v="20000"/>
    <n v="600000"/>
    <n v="60000"/>
    <m/>
    <s v="28015_x000a_02/02/2021"/>
    <s v="Throughout the year"/>
    <s v="Trading &amp; Trading Advisory Services"/>
    <x v="20"/>
    <n v="12"/>
  </r>
  <r>
    <s v="2020-21"/>
    <n v="165"/>
    <d v="2021-03-31T00:00:00"/>
    <s v="PRIYANK VADILAL MEHTA"/>
    <x v="48"/>
    <x v="107"/>
    <s v="FSZPM4268N"/>
    <n v="244000"/>
    <n v="7689"/>
    <n v="251689"/>
    <n v="25169"/>
    <m/>
    <s v="42293_x000a_30/04/2021"/>
    <s v="Throughout the year"/>
    <s v="Trading &amp; Trading Advisory Services"/>
    <x v="3"/>
    <n v="0"/>
  </r>
  <r>
    <s v="2020-21"/>
    <n v="168"/>
    <d v="2021-03-31T00:00:00"/>
    <s v="PRIYANK VADILAL MEHTA"/>
    <x v="48"/>
    <x v="108"/>
    <s v="BGBPM7834G"/>
    <n v="146000"/>
    <n v="4024"/>
    <n v="150024"/>
    <n v="15002"/>
    <m/>
    <s v="42293_x000a_30/04/2021"/>
    <s v="Throughout the year"/>
    <s v="Trading &amp; Trading Advisory Services"/>
    <x v="3"/>
    <n v="0"/>
  </r>
  <r>
    <s v="2020-21"/>
    <n v="257"/>
    <d v="2020-10-26T00:00:00"/>
    <s v="VIJAY JAYANTILAL SANGHAVI"/>
    <x v="49"/>
    <x v="109"/>
    <s v="BSXPS6866G"/>
    <n v="580000"/>
    <n v="20000"/>
    <n v="600000"/>
    <n v="60000"/>
    <m/>
    <s v="12185_x000a_06/11/2020"/>
    <s v="Throughout the year"/>
    <s v="Trading &amp; Trading Advisory Services"/>
    <x v="35"/>
    <n v="11"/>
  </r>
  <r>
    <s v="2020-21"/>
    <n v="253"/>
    <d v="2020-12-01T00:00:00"/>
    <s v="VIJAY JAYANTILAL SANGHAVI"/>
    <x v="49"/>
    <x v="110"/>
    <s v="AKFPP7692A"/>
    <n v="875000"/>
    <n v="24567"/>
    <n v="899567"/>
    <n v="89957"/>
    <m/>
    <s v="19041_x000a_02/01/2021"/>
    <s v="Throughout the year"/>
    <s v="Trading &amp; Trading Advisory Services"/>
    <x v="18"/>
    <n v="8"/>
  </r>
  <r>
    <s v="2020-21"/>
    <n v="238"/>
    <d v="2021-03-01T00:00:00"/>
    <s v="VIJAY JAYANTILAL SANGHAVI"/>
    <x v="49"/>
    <x v="111"/>
    <s v="EHPPS7263K"/>
    <n v="775000"/>
    <n v="24864"/>
    <n v="799864"/>
    <n v="79986"/>
    <m/>
    <s v="25208_x000a_31/03/2021"/>
    <s v="Throughout the year"/>
    <s v="Trading &amp; Trading Advisory Services"/>
    <x v="33"/>
    <n v="14"/>
  </r>
  <r>
    <s v="2020-21"/>
    <n v="239"/>
    <d v="2021-03-31T00:00:00"/>
    <s v="VIJAY JAYANTILAL SANGHAVI"/>
    <x v="49"/>
    <x v="112"/>
    <s v="AREPG5778N"/>
    <n v="1260000"/>
    <n v="39834"/>
    <n v="1299834"/>
    <n v="129983"/>
    <m/>
    <s v="17083_x000a_21/06/2021"/>
    <s v="Throughout the year"/>
    <s v="Trading &amp; Trading Advisory Services"/>
    <x v="3"/>
    <n v="0"/>
  </r>
  <r>
    <s v="2020-21"/>
    <n v="252"/>
    <d v="2021-03-31T00:00:00"/>
    <s v="VIJAY JAYANTILAL SANGHAVI"/>
    <x v="49"/>
    <x v="113"/>
    <s v="FZHPP1245R"/>
    <n v="485000"/>
    <n v="14873"/>
    <n v="499873"/>
    <n v="49987"/>
    <m/>
    <s v="17083_x000a_21/06/2021"/>
    <s v="Throughout the year"/>
    <s v="Trading &amp; Trading Advisory Services"/>
    <x v="3"/>
    <n v="0"/>
  </r>
  <r>
    <s v="2020-21"/>
    <n v="258"/>
    <d v="2021-03-31T00:00:00"/>
    <s v="VIJAY JAYANTILAL SANGHAVI"/>
    <x v="49"/>
    <x v="109"/>
    <s v="BSXPS6866G"/>
    <n v="387500"/>
    <n v="13249"/>
    <n v="400749"/>
    <n v="40075"/>
    <m/>
    <s v="17083_x000a_21/06/2021"/>
    <s v="Throughout the year"/>
    <s v="Trading &amp; Trading Advisory Services"/>
    <x v="3"/>
    <n v="0"/>
  </r>
  <r>
    <s v="2020-21"/>
    <n v="246"/>
    <d v="2020-10-08T00:00:00"/>
    <s v="VIJAY JAYANTILAL SANGHAVI"/>
    <x v="50"/>
    <x v="114"/>
    <s v="CYRPM9785M"/>
    <n v="435000"/>
    <n v="14533"/>
    <n v="449533"/>
    <n v="44953"/>
    <m/>
    <s v="12185_x000a_06/11/2020"/>
    <s v="Throughout the year"/>
    <s v="Trading &amp; Trading Advisory Services"/>
    <x v="14"/>
    <n v="7"/>
  </r>
  <r>
    <s v="2020-21"/>
    <n v="259"/>
    <d v="2021-03-17T00:00:00"/>
    <s v="VIJAY JAYANTILAL SANGHAVI"/>
    <x v="50"/>
    <x v="115"/>
    <s v="CBNPG1817R"/>
    <n v="490000"/>
    <n v="14953"/>
    <n v="504953"/>
    <n v="50495"/>
    <m/>
    <s v="25208_x000a_31/03/2021"/>
    <s v="Throughout the year"/>
    <s v="Trading &amp; Trading Advisory Services"/>
    <x v="7"/>
    <n v="7"/>
  </r>
  <r>
    <s v="2020-21"/>
    <n v="260"/>
    <d v="2021-03-26T00:00:00"/>
    <s v="VIJAY JAYANTILAL SANGHAVI"/>
    <x v="50"/>
    <x v="115"/>
    <s v="CBNPG1817R"/>
    <n v="482500"/>
    <n v="15361"/>
    <n v="497861"/>
    <n v="49786"/>
    <m/>
    <s v="25208_x000a_31/03/2021"/>
    <s v="Throughout the year"/>
    <s v="Trading &amp; Trading Advisory Services"/>
    <x v="26"/>
    <n v="13"/>
  </r>
  <r>
    <s v="2020-21"/>
    <n v="247"/>
    <d v="2021-03-31T00:00:00"/>
    <s v="VIJAY JAYANTILAL SANGHAVI"/>
    <x v="50"/>
    <x v="114"/>
    <s v="CYRPM9785M"/>
    <n v="437500"/>
    <n v="12821"/>
    <n v="450321"/>
    <n v="45032"/>
    <m/>
    <s v="17083_x000a_21/06/2021"/>
    <s v="Throughout the year"/>
    <s v="Trading &amp; Trading Advisory Services"/>
    <x v="3"/>
    <n v="0"/>
  </r>
  <r>
    <s v="2020-21"/>
    <n v="4"/>
    <d v="2020-11-23T00:00:00"/>
    <s v="ASHISH VADILAL MORBIA"/>
    <x v="51"/>
    <x v="116"/>
    <s v="AUBPP7302F"/>
    <n v="335000"/>
    <n v="10798"/>
    <n v="345798"/>
    <n v="34580"/>
    <m/>
    <s v="39214_x000a_05/12/2020"/>
    <s v="Throughout the year"/>
    <s v="Trading &amp; Trading Advisory Services"/>
    <x v="2"/>
    <n v="12"/>
  </r>
  <r>
    <s v="2020-21"/>
    <n v="10"/>
    <d v="2020-11-23T00:00:00"/>
    <s v="ASHISH VADILAL MORBIA"/>
    <x v="51"/>
    <x v="117"/>
    <s v="DHOPM0685K"/>
    <n v="420000"/>
    <n v="12193"/>
    <n v="432193"/>
    <n v="43219"/>
    <m/>
    <s v="39214_x000a_05/12/2020"/>
    <s v="Throughout the year"/>
    <s v="Trading &amp; Trading Advisory Services"/>
    <x v="2"/>
    <n v="12"/>
  </r>
  <r>
    <s v="2020-21"/>
    <n v="12"/>
    <d v="2020-11-23T00:00:00"/>
    <s v="ASHISH VADILAL MORBIA"/>
    <x v="51"/>
    <x v="118"/>
    <s v="AJEPP6333L"/>
    <n v="335000"/>
    <n v="10806"/>
    <n v="345806"/>
    <n v="34581"/>
    <m/>
    <s v="39214_x000a_05/12/2020"/>
    <s v="Throughout the year"/>
    <s v="Trading &amp; Trading Advisory Services"/>
    <x v="2"/>
    <n v="12"/>
  </r>
  <r>
    <s v="2020-21"/>
    <n v="11"/>
    <d v="2021-03-31T00:00:00"/>
    <s v="ASHISH VADILAL MORBIA"/>
    <x v="51"/>
    <x v="117"/>
    <s v="DHOPM0685K"/>
    <n v="213000"/>
    <n v="6674"/>
    <n v="219674"/>
    <n v="21967"/>
    <m/>
    <s v="42293_x000a_30/04/2021"/>
    <s v="Throughout the year"/>
    <s v="Trading &amp; Trading Advisory Services"/>
    <x v="3"/>
    <n v="0"/>
  </r>
  <r>
    <s v="2020-21"/>
    <n v="146"/>
    <d v="2021-01-19T00:00:00"/>
    <s v="PIYUSH DAHYALAL SHETH"/>
    <x v="52"/>
    <x v="119"/>
    <s v="COPPK1651C"/>
    <n v="213000"/>
    <n v="7000"/>
    <n v="220000"/>
    <n v="22000"/>
    <m/>
    <s v="28015_x000a_02/02/2021"/>
    <s v="Throughout the year"/>
    <s v="Trading &amp; Trading Advisory Services"/>
    <x v="32"/>
    <n v="7"/>
  </r>
  <r>
    <s v="2020-21"/>
    <n v="147"/>
    <d v="2021-02-12T00:00:00"/>
    <s v="PIYUSH DAHYALAL SHETH"/>
    <x v="52"/>
    <x v="119"/>
    <s v="COPPK1651C"/>
    <n v="151000"/>
    <n v="4268"/>
    <n v="155268"/>
    <n v="15527"/>
    <m/>
    <s v="35640_x000a_03/03/2021"/>
    <s v="Throughout the year"/>
    <s v="Trading &amp; Trading Advisory Services"/>
    <x v="0"/>
    <n v="9"/>
  </r>
  <r>
    <s v="2020-21"/>
    <n v="264"/>
    <d v="2020-12-03T00:00:00"/>
    <s v="YASH BHARATBHAI LODARIA"/>
    <x v="53"/>
    <x v="120"/>
    <s v="AOHPL7262E"/>
    <n v="485000"/>
    <n v="14812"/>
    <n v="499812"/>
    <n v="49981"/>
    <m/>
    <s v="19041_x000a_02/01/2021"/>
    <s v="Throughout the year"/>
    <s v="Trading &amp; Trading Advisory Services"/>
    <x v="19"/>
    <n v="7"/>
  </r>
  <r>
    <s v="2020-21"/>
    <n v="261"/>
    <d v="2021-03-31T00:00:00"/>
    <s v="YASH BHARATBHAI LODARIA"/>
    <x v="53"/>
    <x v="121"/>
    <s v="DZOPM2564M"/>
    <n v="880000"/>
    <n v="27938"/>
    <n v="907938"/>
    <n v="90794"/>
    <m/>
    <s v="42293_x000a_30/04/2021"/>
    <s v="Throughout the year"/>
    <s v="Trading &amp; Trading Advisory Services"/>
    <x v="3"/>
    <n v="0"/>
  </r>
  <r>
    <s v="2020-21"/>
    <n v="262"/>
    <d v="2021-03-31T00:00:00"/>
    <s v="YASH BHARATBHAI LODARIA"/>
    <x v="53"/>
    <x v="122"/>
    <s v="BDNPL4462J"/>
    <n v="875000"/>
    <n v="28694"/>
    <n v="903694"/>
    <n v="90369"/>
    <m/>
    <s v="42293_x000a_30/04/2021"/>
    <s v="Throughout the year"/>
    <s v="Trading &amp; Trading Advisory Services"/>
    <x v="3"/>
    <n v="0"/>
  </r>
  <r>
    <s v="2020-21"/>
    <n v="263"/>
    <d v="2021-03-31T00:00:00"/>
    <s v="YASH BHARATBHAI LODARIA"/>
    <x v="53"/>
    <x v="123"/>
    <s v="BJAPL3069E"/>
    <n v="880000"/>
    <n v="28683"/>
    <n v="908683"/>
    <n v="90868"/>
    <m/>
    <s v="42293_x000a_30/04/2021"/>
    <s v="Throughout the year"/>
    <s v="Trading &amp; Trading Advisory Services"/>
    <x v="3"/>
    <n v="0"/>
  </r>
  <r>
    <s v="2020-21"/>
    <n v="265"/>
    <d v="2021-03-31T00:00:00"/>
    <s v="YASH BHARATBHAI LODARIA"/>
    <x v="53"/>
    <x v="120"/>
    <s v="AOHPL7262E"/>
    <n v="780000"/>
    <n v="26597"/>
    <n v="806597"/>
    <n v="80660"/>
    <m/>
    <s v="42293_x000a_30/04/2021"/>
    <s v="Throughout the year"/>
    <s v="Trading &amp; Trading Advisory Services"/>
    <x v="3"/>
    <n v="0"/>
  </r>
  <r>
    <s v="2020-21"/>
    <n v="271"/>
    <d v="2020-05-08T00:00:00"/>
    <s v="YOGESHKUMAR RAMNIKLAL SHAH"/>
    <x v="54"/>
    <x v="124"/>
    <s v="CVZPS8137A"/>
    <n v="101000"/>
    <n v="2791"/>
    <n v="103791"/>
    <n v="10379"/>
    <m/>
    <s v="27740_x000a_05/06/2020"/>
    <s v="Throughout the year"/>
    <s v="Trading &amp; Trading Advisory Services"/>
    <x v="5"/>
    <n v="11"/>
  </r>
  <r>
    <s v="2020-21"/>
    <n v="266"/>
    <d v="2020-06-05T00:00:00"/>
    <s v="YOGESHKUMAR RAMNIKLAL SHAH"/>
    <x v="54"/>
    <x v="125"/>
    <s v="ASUPV0474B"/>
    <n v="287000"/>
    <n v="9367"/>
    <n v="296367"/>
    <n v="29637"/>
    <m/>
    <s v="65948_x000a_06/07/2020"/>
    <s v="Throughout the year"/>
    <s v="Trading &amp; Trading Advisory Services"/>
    <x v="6"/>
    <n v="11"/>
  </r>
  <r>
    <s v="2020-21"/>
    <n v="268"/>
    <d v="2021-02-12T00:00:00"/>
    <s v="YOGESHKUMAR RAMNIKLAL SHAH"/>
    <x v="54"/>
    <x v="126"/>
    <s v="MPIPS9388Q"/>
    <n v="291000"/>
    <n v="8563"/>
    <n v="299563"/>
    <n v="29956"/>
    <m/>
    <s v="35640_x000a_03/03/2021"/>
    <s v="Throughout the year"/>
    <s v="Trading &amp; Trading Advisory Services"/>
    <x v="0"/>
    <n v="9"/>
  </r>
  <r>
    <s v="2020-21"/>
    <n v="270"/>
    <d v="2021-02-12T00:00:00"/>
    <s v="YOGESHKUMAR RAMNIKLAL SHAH"/>
    <x v="54"/>
    <x v="127"/>
    <s v="MPIPS7692F"/>
    <n v="293000"/>
    <n v="9531"/>
    <n v="302531"/>
    <n v="30253"/>
    <m/>
    <s v="35640_x000a_03/03/2021"/>
    <s v="Throughout the year"/>
    <s v="Trading &amp; Trading Advisory Services"/>
    <x v="0"/>
    <n v="9"/>
  </r>
  <r>
    <s v="2020-21"/>
    <n v="272"/>
    <d v="2021-02-12T00:00:00"/>
    <s v="YOGESHKUMAR RAMNIKLAL SHAH"/>
    <x v="54"/>
    <x v="124"/>
    <s v="CVZPS8137A"/>
    <n v="99000"/>
    <n v="3357"/>
    <n v="102357"/>
    <n v="10236"/>
    <m/>
    <s v="35640_x000a_03/03/2021"/>
    <s v="Throughout the year"/>
    <s v="Trading &amp; Trading Advisory Services"/>
    <x v="0"/>
    <n v="9"/>
  </r>
  <r>
    <s v="2020-21"/>
    <n v="267"/>
    <d v="2021-03-31T00:00:00"/>
    <s v="YOGESHKUMAR RAMNIKLAL SHAH"/>
    <x v="54"/>
    <x v="125"/>
    <s v="ASUPV0474B"/>
    <n v="390000"/>
    <n v="11734"/>
    <n v="401734"/>
    <n v="40173"/>
    <m/>
    <s v="42293_x000a_30/04/2021"/>
    <s v="Throughout the year"/>
    <s v="Trading &amp; Trading Advisory Services"/>
    <x v="3"/>
    <n v="0"/>
  </r>
  <r>
    <s v="2020-21"/>
    <n v="269"/>
    <d v="2021-03-31T00:00:00"/>
    <s v="YOGESHKUMAR RAMNIKLAL SHAH"/>
    <x v="54"/>
    <x v="126"/>
    <s v="MPIPS9388Q"/>
    <n v="277000"/>
    <n v="8123"/>
    <n v="285123"/>
    <n v="28512"/>
    <m/>
    <s v="42293_x000a_30/04/2021"/>
    <s v="Throughout the year"/>
    <s v="Trading &amp; Trading Advisory Services"/>
    <x v="3"/>
    <n v="0"/>
  </r>
  <r>
    <s v="2020-21"/>
    <n v="273"/>
    <d v="2021-03-31T00:00:00"/>
    <s v="YOGESHKUMAR RAMNIKLAL SHAH"/>
    <x v="54"/>
    <x v="124"/>
    <s v="CVZPS8137A"/>
    <n v="97000"/>
    <n v="3000"/>
    <n v="100000"/>
    <n v="10000"/>
    <m/>
    <s v="42293_x000a_30/04/2021"/>
    <s v="Throughout the year"/>
    <s v="Trading &amp; Trading Advisory Services"/>
    <x v="3"/>
    <n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82">
  <r>
    <x v="0"/>
    <n v="6"/>
    <d v="2017-05-09T00:00:00"/>
    <x v="0"/>
    <s v="GAUTAM JAYANTILAL MEHATA"/>
    <s v="ANVPM7520K"/>
    <n v="21194"/>
    <n v="2119"/>
    <m/>
    <s v="10086_x000a_20/05/2017"/>
    <s v="Entire / part of the year"/>
    <s v="Trading &amp; Trading Advisory Services"/>
    <d v="2017-04-28T00:00:00"/>
    <n v="11"/>
  </r>
  <r>
    <x v="0"/>
    <n v="7"/>
    <d v="2017-05-09T00:00:00"/>
    <x v="0"/>
    <s v="ILABEN GAUTAM KUMAR MEHTA"/>
    <s v="BRVPM1719H"/>
    <n v="21194"/>
    <n v="2119"/>
    <m/>
    <s v="10086_x000a_20/05/2017"/>
    <s v="Entire / part of the year"/>
    <s v="Trading &amp; Trading Advisory Services"/>
    <d v="2017-04-28T00:00:00"/>
    <n v="11"/>
  </r>
  <r>
    <x v="0"/>
    <n v="28"/>
    <d v="2017-05-09T00:00:00"/>
    <x v="1"/>
    <s v="DIMPLE MANISH SHETH"/>
    <s v="DEQPS9082P"/>
    <n v="134219"/>
    <n v="13422"/>
    <m/>
    <s v="10086_x000a_20/05/2017"/>
    <s v="Entire / part of the year"/>
    <s v="Trading &amp; Trading Advisory Services"/>
    <d v="2017-04-28T00:00:00"/>
    <n v="11"/>
  </r>
  <r>
    <x v="0"/>
    <n v="122"/>
    <d v="2017-05-09T00:00:00"/>
    <x v="1"/>
    <s v="MANISH DAHYALAL SHETH"/>
    <s v="BRUPS2102P"/>
    <n v="134219"/>
    <n v="13422"/>
    <m/>
    <s v="10086_x000a_20/05/2017"/>
    <s v="Entire / part of the year"/>
    <s v="Trading &amp; Trading Advisory Services"/>
    <d v="2017-04-28T00:00:00"/>
    <n v="11"/>
  </r>
  <r>
    <x v="0"/>
    <n v="3"/>
    <d v="2017-05-09T00:00:00"/>
    <x v="2"/>
    <s v="HEMANGI MITESH DOSHI"/>
    <s v="CICPD8911M"/>
    <n v="20390"/>
    <n v="2039"/>
    <m/>
    <s v="10086_x000a_20/05/2017"/>
    <s v="Entire / part of the year"/>
    <s v="Trading &amp; Trading Advisory Services"/>
    <d v="2017-04-28T00:00:00"/>
    <n v="11"/>
  </r>
  <r>
    <x v="0"/>
    <n v="2"/>
    <d v="2017-05-09T00:00:00"/>
    <x v="2"/>
    <s v="MITESH JAYANTIBHAI DOSHI"/>
    <s v="APGPD9139Q"/>
    <n v="20390"/>
    <n v="2039"/>
    <m/>
    <s v="10086_x000a_20/05/2017"/>
    <s v="Entire / part of the year"/>
    <s v="Trading &amp; Trading Advisory Services"/>
    <d v="2017-04-28T00:00:00"/>
    <n v="11"/>
  </r>
  <r>
    <x v="0"/>
    <n v="53"/>
    <d v="2017-05-11T00:00:00"/>
    <x v="3"/>
    <s v="JAYSHREE RAHUL BHADRADIYA"/>
    <s v="AWSPB3693E"/>
    <n v="70000"/>
    <n v="7000"/>
    <m/>
    <s v="10084_x000a_20/05/2017"/>
    <s v="Entire / part of the year"/>
    <s v="Trading &amp; Trading Advisory Services"/>
    <d v="2017-05-04T00:00:00"/>
    <n v="7"/>
  </r>
  <r>
    <x v="0"/>
    <n v="216"/>
    <d v="2017-05-11T00:00:00"/>
    <x v="3"/>
    <s v="RAHUL MAHASUKHBHAI BHADRADIYA"/>
    <s v="BJBPS5522C"/>
    <n v="125000"/>
    <n v="12500"/>
    <m/>
    <s v="10084_x000a_20/05/2017"/>
    <s v="Entire / part of the year"/>
    <s v="Trading &amp; Trading Advisory Services"/>
    <d v="2017-05-04T00:00:00"/>
    <n v="7"/>
  </r>
  <r>
    <x v="0"/>
    <n v="142"/>
    <d v="2017-05-16T00:00:00"/>
    <x v="3"/>
    <s v="MANISH POPATBHAI SHAH"/>
    <s v="AHPPS8824G"/>
    <n v="53256"/>
    <n v="5326"/>
    <m/>
    <s v="12583_x000a_30/05/2017"/>
    <s v="Entire / part of the year"/>
    <s v="Trading &amp; Trading Advisory Services"/>
    <d v="2017-05-08T00:00:00"/>
    <n v="8"/>
  </r>
  <r>
    <x v="0"/>
    <n v="246"/>
    <d v="2017-05-16T00:00:00"/>
    <x v="3"/>
    <s v="RESHMA MANISHKUMAR SHAH"/>
    <s v="ABYPS6147F"/>
    <n v="39157"/>
    <n v="3916"/>
    <m/>
    <s v="12583_x000a_30/05/2017"/>
    <s v="Entire / part of the year"/>
    <s v="Trading &amp; Trading Advisory Services"/>
    <d v="2017-05-08T00:00:00"/>
    <n v="8"/>
  </r>
  <r>
    <x v="0"/>
    <n v="319"/>
    <d v="2017-05-16T00:00:00"/>
    <x v="3"/>
    <s v="TANVI KAUSHAL DOSHI"/>
    <s v="BJIPD6884M"/>
    <n v="70257"/>
    <n v="7026"/>
    <m/>
    <s v="12583_x000a_30/05/2017"/>
    <s v="Entire / part of the year"/>
    <s v="Trading &amp; Trading Advisory Services"/>
    <d v="2017-05-08T00:00:00"/>
    <n v="8"/>
  </r>
  <r>
    <x v="0"/>
    <n v="15"/>
    <d v="2017-06-01T00:00:00"/>
    <x v="0"/>
    <s v="GAUTAM JAYANTILAL MEHATA"/>
    <s v="ANVPM7520K"/>
    <n v="24624"/>
    <n v="2462"/>
    <m/>
    <s v="10323_x000a_21/06/2017"/>
    <s v="Entire / part of the year"/>
    <s v="Trading &amp; Trading Advisory Services"/>
    <d v="2017-05-18T00:00:00"/>
    <n v="14"/>
  </r>
  <r>
    <x v="0"/>
    <n v="16"/>
    <d v="2017-06-01T00:00:00"/>
    <x v="0"/>
    <s v="ILABEN GAUTAM KUMAR MEHTA"/>
    <s v="BRVPM1719H"/>
    <n v="24624"/>
    <n v="2462"/>
    <m/>
    <s v="10323_x000a_21/06/2017"/>
    <s v="Entire / part of the year"/>
    <s v="Trading &amp; Trading Advisory Services"/>
    <d v="2017-05-18T00:00:00"/>
    <n v="14"/>
  </r>
  <r>
    <x v="0"/>
    <n v="29"/>
    <d v="2017-06-01T00:00:00"/>
    <x v="1"/>
    <s v="DIMPLE MANISH SHETH"/>
    <s v="DEQPS9082P"/>
    <n v="77102"/>
    <n v="7710"/>
    <m/>
    <s v="10323_x000a_21/06/2017"/>
    <s v="Entire / part of the year"/>
    <s v="Trading &amp; Trading Advisory Services"/>
    <d v="2017-05-18T00:00:00"/>
    <n v="14"/>
  </r>
  <r>
    <x v="0"/>
    <n v="123"/>
    <d v="2017-06-01T00:00:00"/>
    <x v="1"/>
    <s v="MANISH DAHYALAL SHETH"/>
    <s v="BRUPS2102P"/>
    <n v="77102"/>
    <n v="7710"/>
    <m/>
    <s v="10323_x000a_21/06/2017"/>
    <s v="Entire / part of the year"/>
    <s v="Trading &amp; Trading Advisory Services"/>
    <d v="2017-05-18T00:00:00"/>
    <n v="14"/>
  </r>
  <r>
    <x v="0"/>
    <n v="215"/>
    <d v="2017-06-01T00:00:00"/>
    <x v="4"/>
    <s v="RAHUL DINESHBHAI SANGHAVI"/>
    <s v="BOEPS1924L"/>
    <n v="19613"/>
    <n v="1961"/>
    <m/>
    <s v="10323_x000a_21/06/2017"/>
    <s v="Entire / part of the year"/>
    <s v="Trading &amp; Trading Advisory Services"/>
    <d v="2017-05-18T00:00:00"/>
    <n v="14"/>
  </r>
  <r>
    <x v="0"/>
    <n v="47"/>
    <d v="2017-06-15T00:00:00"/>
    <x v="3"/>
    <s v="DIPTI RAXITKUMAR DOSHI"/>
    <s v="BENPS2470G"/>
    <n v="111200"/>
    <n v="11120"/>
    <m/>
    <s v="10312_x000a_01/07/2017"/>
    <s v="Entire / part of the year"/>
    <s v="Trading &amp; Trading Advisory Services"/>
    <d v="2017-06-02T00:00:00"/>
    <n v="13"/>
  </r>
  <r>
    <x v="0"/>
    <n v="54"/>
    <d v="2017-06-15T00:00:00"/>
    <x v="3"/>
    <s v="JAYSHREE RAHUL BHADRADIYA"/>
    <s v="AWSPB3693E"/>
    <n v="50300"/>
    <n v="5030"/>
    <m/>
    <s v="10312_x000a_01/07/2017"/>
    <s v="Entire / part of the year"/>
    <s v="Trading &amp; Trading Advisory Services"/>
    <d v="2017-06-02T00:00:00"/>
    <n v="13"/>
  </r>
  <r>
    <x v="0"/>
    <n v="92"/>
    <d v="2017-06-15T00:00:00"/>
    <x v="3"/>
    <s v="JINAL CHANDRASHEKHAR SHAH"/>
    <s v="BSNPS5667R"/>
    <n v="54200"/>
    <n v="5420"/>
    <m/>
    <s v="10312_x000a_01/07/2017"/>
    <s v="Entire / part of the year"/>
    <s v="Trading &amp; Trading Advisory Services"/>
    <d v="2017-06-02T00:00:00"/>
    <n v="13"/>
  </r>
  <r>
    <x v="0"/>
    <n v="143"/>
    <d v="2017-06-15T00:00:00"/>
    <x v="3"/>
    <s v="MANISH POPATBHAI SHAH"/>
    <s v="AHPPS8824G"/>
    <n v="55300"/>
    <n v="5530"/>
    <m/>
    <s v="10312_x000a_01/07/2017"/>
    <s v="Entire / part of the year"/>
    <s v="Trading &amp; Trading Advisory Services"/>
    <d v="2017-06-02T00:00:00"/>
    <n v="13"/>
  </r>
  <r>
    <x v="0"/>
    <n v="172"/>
    <d v="2017-06-15T00:00:00"/>
    <x v="3"/>
    <s v="MONICA BHAVIK SAVANI"/>
    <s v="BXHPS5941K"/>
    <n v="56585"/>
    <n v="5659"/>
    <m/>
    <s v="10312_x000a_01/07/2017"/>
    <s v="Entire / part of the year"/>
    <s v="Trading &amp; Trading Advisory Services"/>
    <d v="2017-06-02T00:00:00"/>
    <n v="13"/>
  </r>
  <r>
    <x v="0"/>
    <n v="217"/>
    <d v="2017-06-15T00:00:00"/>
    <x v="3"/>
    <s v="RAHUL MAHASUKHBHAI BHADRADIYA"/>
    <s v="BJBPS5522C"/>
    <n v="150312"/>
    <n v="15031"/>
    <m/>
    <s v="10312_x000a_01/07/2017"/>
    <s v="Entire / part of the year"/>
    <s v="Trading &amp; Trading Advisory Services"/>
    <d v="2017-06-02T00:00:00"/>
    <n v="13"/>
  </r>
  <r>
    <x v="0"/>
    <n v="247"/>
    <d v="2017-06-15T00:00:00"/>
    <x v="3"/>
    <s v="RESHMA MANISHKUMAR SHAH"/>
    <s v="ABYPS6147F"/>
    <n v="42250"/>
    <n v="4225"/>
    <m/>
    <s v="10312_x000a_01/07/2017"/>
    <s v="Entire / part of the year"/>
    <s v="Trading &amp; Trading Advisory Services"/>
    <d v="2017-06-02T00:00:00"/>
    <n v="13"/>
  </r>
  <r>
    <x v="0"/>
    <n v="273"/>
    <d v="2017-06-15T00:00:00"/>
    <x v="3"/>
    <s v="RIMPI TEJAS SHAH"/>
    <s v="ARVPS1562P"/>
    <n v="29650"/>
    <n v="2965"/>
    <m/>
    <s v="10312_x000a_01/07/2017"/>
    <s v="Entire / part of the year"/>
    <s v="Trading &amp; Trading Advisory Services"/>
    <d v="2017-06-02T00:00:00"/>
    <n v="13"/>
  </r>
  <r>
    <x v="0"/>
    <n v="279"/>
    <d v="2017-06-15T00:00:00"/>
    <x v="3"/>
    <s v="RINKAL LAXIT DOSHI"/>
    <s v="BBVPD0790D"/>
    <n v="106700"/>
    <n v="10670"/>
    <m/>
    <s v="10312_x000a_01/07/2017"/>
    <s v="Entire / part of the year"/>
    <s v="Trading &amp; Trading Advisory Services"/>
    <d v="2017-06-02T00:00:00"/>
    <n v="13"/>
  </r>
  <r>
    <x v="0"/>
    <n v="283"/>
    <d v="2017-06-15T00:00:00"/>
    <x v="3"/>
    <s v="RUPAL VIRENKUMAR SHAH"/>
    <s v="AXXPS1257M"/>
    <n v="63595"/>
    <n v="6360"/>
    <m/>
    <s v="10312_x000a_01/07/2017"/>
    <s v="Entire / part of the year"/>
    <s v="Trading &amp; Trading Advisory Services"/>
    <d v="2017-06-02T00:00:00"/>
    <n v="13"/>
  </r>
  <r>
    <x v="0"/>
    <n v="306"/>
    <d v="2017-06-15T00:00:00"/>
    <x v="3"/>
    <s v="SEJAL PARAS SAVANI"/>
    <s v="AGTPJ9918K"/>
    <n v="71920"/>
    <n v="7192"/>
    <m/>
    <s v="10312_x000a_01/07/2017"/>
    <s v="Entire / part of the year"/>
    <s v="Trading &amp; Trading Advisory Services"/>
    <d v="2017-06-02T00:00:00"/>
    <n v="13"/>
  </r>
  <r>
    <x v="0"/>
    <n v="321"/>
    <d v="2017-06-15T00:00:00"/>
    <x v="3"/>
    <s v="TANVI KAUSHAL DOSHI"/>
    <s v="BJIPD6884M"/>
    <n v="99300"/>
    <n v="9930"/>
    <m/>
    <s v="10312_x000a_01/07/2017"/>
    <s v="Entire / part of the year"/>
    <s v="Trading &amp; Trading Advisory Services"/>
    <d v="2017-06-02T00:00:00"/>
    <n v="13"/>
  </r>
  <r>
    <x v="0"/>
    <n v="22"/>
    <d v="2017-06-23T00:00:00"/>
    <x v="5"/>
    <s v="DHARMISTHABEN RAMESHCHANDRA MANIYAR"/>
    <s v="AVYPS7002H"/>
    <n v="144726"/>
    <n v="14473"/>
    <m/>
    <s v="15217_x000a_05/07/2017"/>
    <s v="Entire / part of the year"/>
    <s v="Trading &amp; Trading Advisory Services"/>
    <d v="2017-06-16T00:00:00"/>
    <n v="7"/>
  </r>
  <r>
    <x v="0"/>
    <n v="23"/>
    <d v="2017-06-23T00:00:00"/>
    <x v="5"/>
    <s v="DHARMISTHABEN RAMESHCHANDRA MANIYAR"/>
    <s v="AVYPS7002H"/>
    <n v="78824"/>
    <n v="7882"/>
    <m/>
    <s v="15217_x000a_05/07/2017"/>
    <s v="Entire / part of the year"/>
    <s v="Trading &amp; Trading Advisory Services"/>
    <d v="2017-06-16T00:00:00"/>
    <n v="7"/>
  </r>
  <r>
    <x v="0"/>
    <n v="31"/>
    <d v="2017-06-23T00:00:00"/>
    <x v="5"/>
    <s v="KOMALBEN VIJAY SANGHAVI"/>
    <s v="AREPG5778N"/>
    <n v="96484"/>
    <n v="9648"/>
    <m/>
    <s v="15217_x000a_05/07/2017"/>
    <s v="Entire / part of the year"/>
    <s v="Trading &amp; Trading Advisory Services"/>
    <d v="2017-06-16T00:00:00"/>
    <n v="7"/>
  </r>
  <r>
    <x v="0"/>
    <n v="35"/>
    <d v="2017-06-23T00:00:00"/>
    <x v="5"/>
    <s v="KOMALBEN VIJAY SANGHAVI"/>
    <s v="AREPG5778N"/>
    <n v="52549"/>
    <n v="5255"/>
    <m/>
    <s v="15217_x000a_05/07/2017"/>
    <s v="Entire / part of the year"/>
    <s v="Trading &amp; Trading Advisory Services"/>
    <d v="2017-06-16T00:00:00"/>
    <n v="7"/>
  </r>
  <r>
    <x v="0"/>
    <n v="181"/>
    <d v="2017-06-23T00:00:00"/>
    <x v="5"/>
    <s v="PAYAL HARDIK MANIYAR"/>
    <s v="APMPV7390H"/>
    <n v="144726"/>
    <n v="14473"/>
    <m/>
    <s v="15217_x000a_05/07/2017"/>
    <s v="Entire / part of the year"/>
    <s v="Trading &amp; Trading Advisory Services"/>
    <d v="2017-06-16T00:00:00"/>
    <n v="7"/>
  </r>
  <r>
    <x v="0"/>
    <n v="182"/>
    <d v="2017-06-23T00:00:00"/>
    <x v="5"/>
    <s v="PAYAL HARDIK MANIYAR"/>
    <s v="APMPV7390H"/>
    <n v="78824"/>
    <n v="7882"/>
    <m/>
    <s v="15217_x000a_05/07/2017"/>
    <s v="Entire / part of the year"/>
    <s v="Trading &amp; Trading Advisory Services"/>
    <d v="2017-06-16T00:00:00"/>
    <n v="7"/>
  </r>
  <r>
    <x v="0"/>
    <n v="332"/>
    <d v="2017-06-23T00:00:00"/>
    <x v="5"/>
    <s v="VIJAY JAYANTILAL SANGHAVI"/>
    <s v="BSXPS6866G"/>
    <n v="96484"/>
    <n v="9648"/>
    <m/>
    <s v="15217_x000a_05/07/2017"/>
    <s v="Entire / part of the year"/>
    <s v="Trading &amp; Trading Advisory Services"/>
    <d v="2017-06-16T00:00:00"/>
    <n v="7"/>
  </r>
  <r>
    <x v="0"/>
    <n v="333"/>
    <d v="2017-06-23T00:00:00"/>
    <x v="5"/>
    <s v="VIJAY JAYANTILAL SANGHAVI"/>
    <s v="BSXPS6866G"/>
    <n v="52549"/>
    <n v="5255"/>
    <m/>
    <s v="15217_x000a_05/07/2017"/>
    <s v="Entire / part of the year"/>
    <s v="Trading &amp; Trading Advisory Services"/>
    <d v="2017-06-16T00:00:00"/>
    <n v="7"/>
  </r>
  <r>
    <x v="0"/>
    <n v="44"/>
    <d v="2017-06-30T00:00:00"/>
    <x v="0"/>
    <s v="GAUTAM JAYANTILAL MEHATA"/>
    <s v="ANVPM7520K"/>
    <n v="3723"/>
    <n v="372"/>
    <m/>
    <s v="12650_x000a_07/07/2017"/>
    <s v="Entire / part of the year"/>
    <s v="Trading &amp; Trading Advisory Services"/>
    <d v="2017-06-16T00:00:00"/>
    <n v="14"/>
  </r>
  <r>
    <x v="0"/>
    <n v="45"/>
    <d v="2017-06-30T00:00:00"/>
    <x v="0"/>
    <s v="ILABEN GAUTAM KUMAR MEHTA"/>
    <s v="BRVPM1719H"/>
    <n v="3723"/>
    <n v="372"/>
    <m/>
    <s v="12650_x000a_07/07/2017"/>
    <s v="Entire / part of the year"/>
    <s v="Trading &amp; Trading Advisory Services"/>
    <d v="2017-06-16T00:00:00"/>
    <n v="14"/>
  </r>
  <r>
    <x v="0"/>
    <n v="30"/>
    <d v="2017-06-30T00:00:00"/>
    <x v="1"/>
    <s v="DIMPLE MANISH SHETH"/>
    <s v="DEQPS9082P"/>
    <n v="31851"/>
    <n v="3185"/>
    <m/>
    <s v="12650_x000a_07/07/2017"/>
    <s v="Entire / part of the year"/>
    <s v="Trading &amp; Trading Advisory Services"/>
    <d v="2017-06-16T00:00:00"/>
    <n v="14"/>
  </r>
  <r>
    <x v="0"/>
    <n v="128"/>
    <d v="2017-06-30T00:00:00"/>
    <x v="1"/>
    <s v="MANISH DAHYALAL SHETH"/>
    <s v="BRUPS2102P"/>
    <n v="31851"/>
    <n v="3185"/>
    <m/>
    <s v="12650_x000a_07/07/2017"/>
    <s v="Entire / part of the year"/>
    <s v="Trading &amp; Trading Advisory Services"/>
    <d v="2017-06-16T00:00:00"/>
    <n v="14"/>
  </r>
  <r>
    <x v="0"/>
    <n v="39"/>
    <d v="2017-06-30T00:00:00"/>
    <x v="2"/>
    <s v="HEMANGI MITESH DOSHI"/>
    <s v="CICPD8911M"/>
    <n v="36329"/>
    <n v="3633"/>
    <m/>
    <s v="12650_x000a_07/07/2017"/>
    <s v="Entire / part of the year"/>
    <s v="Trading &amp; Trading Advisory Services"/>
    <d v="2017-06-16T00:00:00"/>
    <n v="14"/>
  </r>
  <r>
    <x v="0"/>
    <n v="38"/>
    <d v="2017-06-30T00:00:00"/>
    <x v="2"/>
    <s v="MITESH JAYANTIBHAI DOSHI"/>
    <s v="APGPD9139Q"/>
    <n v="36329"/>
    <n v="3633"/>
    <m/>
    <s v="12650_x000a_07/07/2017"/>
    <s v="Entire / part of the year"/>
    <s v="Trading &amp; Trading Advisory Services"/>
    <d v="2017-06-16T00:00:00"/>
    <n v="14"/>
  </r>
  <r>
    <x v="0"/>
    <n v="40"/>
    <d v="2017-06-30T00:00:00"/>
    <x v="6"/>
    <s v="PIYUSH DAHYALAL SHETH"/>
    <s v="BMRPS3723E"/>
    <n v="52839"/>
    <n v="5284"/>
    <m/>
    <s v="12650_x000a_07/07/2017"/>
    <s v="Entire / part of the year"/>
    <s v="Trading &amp; Trading Advisory Services"/>
    <d v="2017-06-16T00:00:00"/>
    <n v="14"/>
  </r>
  <r>
    <x v="0"/>
    <n v="41"/>
    <d v="2017-06-30T00:00:00"/>
    <x v="6"/>
    <s v="PRAGNABEN PIYUSH SHETH"/>
    <s v="GBCPS8333D"/>
    <n v="22646"/>
    <n v="2265"/>
    <m/>
    <s v="12650_x000a_07/07/2017"/>
    <s v="Entire / part of the year"/>
    <s v="Trading &amp; Trading Advisory Services"/>
    <d v="2017-06-16T00:00:00"/>
    <n v="14"/>
  </r>
  <r>
    <x v="0"/>
    <n v="48"/>
    <d v="2017-07-17T00:00:00"/>
    <x v="3"/>
    <s v="DIPTI RAXITKUMAR DOSHI"/>
    <s v="BENPS2470G"/>
    <n v="50800"/>
    <n v="5080"/>
    <m/>
    <s v="11147_x000a_29/07/2017"/>
    <s v="Entire / part of the year"/>
    <s v="Trading &amp; Trading Advisory Services"/>
    <d v="2017-07-08T00:00:00"/>
    <n v="9"/>
  </r>
  <r>
    <x v="0"/>
    <n v="55"/>
    <d v="2017-07-17T00:00:00"/>
    <x v="3"/>
    <s v="JAYSHREE RAHUL BHADRADIYA"/>
    <s v="AWSPB3693E"/>
    <n v="30530"/>
    <n v="3053"/>
    <m/>
    <s v="11147_x000a_29/07/2017"/>
    <s v="Entire / part of the year"/>
    <s v="Trading &amp; Trading Advisory Services"/>
    <d v="2017-07-08T00:00:00"/>
    <n v="9"/>
  </r>
  <r>
    <x v="0"/>
    <n v="144"/>
    <d v="2017-07-17T00:00:00"/>
    <x v="3"/>
    <s v="MANISH POPATBHAI SHAH"/>
    <s v="AHPPS8824G"/>
    <n v="31700"/>
    <n v="3170"/>
    <m/>
    <s v="11147_x000a_29/07/2017"/>
    <s v="Entire / part of the year"/>
    <s v="Trading &amp; Trading Advisory Services"/>
    <d v="2017-07-08T00:00:00"/>
    <n v="9"/>
  </r>
  <r>
    <x v="0"/>
    <n v="173"/>
    <d v="2017-07-17T00:00:00"/>
    <x v="3"/>
    <s v="MONICA BHAVIK SAVANI"/>
    <s v="BXHPS5941K"/>
    <n v="48960"/>
    <n v="4896"/>
    <m/>
    <s v="11147_x000a_29/07/2017"/>
    <s v="Entire / part of the year"/>
    <s v="Trading &amp; Trading Advisory Services"/>
    <d v="2017-07-08T00:00:00"/>
    <n v="9"/>
  </r>
  <r>
    <x v="0"/>
    <n v="218"/>
    <d v="2017-07-17T00:00:00"/>
    <x v="3"/>
    <s v="RAHUL MAHASUKHBHAI BHADRADIYA"/>
    <s v="BJBPS5522C"/>
    <n v="42905"/>
    <n v="4291"/>
    <m/>
    <s v="11147_x000a_29/07/2017"/>
    <s v="Entire / part of the year"/>
    <s v="Trading &amp; Trading Advisory Services"/>
    <d v="2017-07-08T00:00:00"/>
    <n v="9"/>
  </r>
  <r>
    <x v="0"/>
    <n v="248"/>
    <d v="2017-07-17T00:00:00"/>
    <x v="3"/>
    <s v="RESHMA MANISHKUMAR SHAH"/>
    <s v="ABYPS6147F"/>
    <n v="28500"/>
    <n v="2850"/>
    <m/>
    <s v="11147_x000a_29/07/2017"/>
    <s v="Entire / part of the year"/>
    <s v="Trading &amp; Trading Advisory Services"/>
    <d v="2017-07-08T00:00:00"/>
    <n v="9"/>
  </r>
  <r>
    <x v="0"/>
    <n v="274"/>
    <d v="2017-07-17T00:00:00"/>
    <x v="3"/>
    <s v="RIMPI TEJAS SHAH"/>
    <s v="ARVPS1562P"/>
    <n v="20470"/>
    <n v="2047"/>
    <m/>
    <s v="11147_x000a_29/07/2017"/>
    <s v="Entire / part of the year"/>
    <s v="Trading &amp; Trading Advisory Services"/>
    <d v="2017-07-08T00:00:00"/>
    <n v="9"/>
  </r>
  <r>
    <x v="0"/>
    <n v="282"/>
    <d v="2017-07-17T00:00:00"/>
    <x v="3"/>
    <s v="RINKAL LAXIT DOSHI"/>
    <s v="BBVPD0790D"/>
    <n v="42300"/>
    <n v="4230"/>
    <m/>
    <s v="11147_x000a_29/07/2017"/>
    <s v="Entire / part of the year"/>
    <s v="Trading &amp; Trading Advisory Services"/>
    <d v="2017-07-08T00:00:00"/>
    <n v="9"/>
  </r>
  <r>
    <x v="0"/>
    <n v="285"/>
    <d v="2017-07-17T00:00:00"/>
    <x v="3"/>
    <s v="RUPAL VIRENKUMAR SHAH"/>
    <s v="AXXPS1257M"/>
    <n v="36840"/>
    <n v="3684"/>
    <m/>
    <s v="11147_x000a_29/07/2017"/>
    <s v="Entire / part of the year"/>
    <s v="Trading &amp; Trading Advisory Services"/>
    <d v="2017-07-08T00:00:00"/>
    <n v="9"/>
  </r>
  <r>
    <x v="0"/>
    <n v="307"/>
    <d v="2017-07-17T00:00:00"/>
    <x v="3"/>
    <s v="SEJAL PARAS SAVANI"/>
    <s v="AGTPJ9918K"/>
    <n v="55200"/>
    <n v="5520"/>
    <m/>
    <s v="11147_x000a_29/07/2017"/>
    <s v="Entire / part of the year"/>
    <s v="Trading &amp; Trading Advisory Services"/>
    <d v="2017-07-08T00:00:00"/>
    <n v="9"/>
  </r>
  <r>
    <x v="0"/>
    <n v="322"/>
    <d v="2017-07-17T00:00:00"/>
    <x v="3"/>
    <s v="TANVI KAUSHAL DOSHI"/>
    <s v="BJIPD6884M"/>
    <n v="60230"/>
    <n v="6023"/>
    <m/>
    <s v="11147_x000a_29/07/2017"/>
    <s v="Entire / part of the year"/>
    <s v="Trading &amp; Trading Advisory Services"/>
    <d v="2017-07-08T00:00:00"/>
    <n v="9"/>
  </r>
  <r>
    <x v="0"/>
    <n v="63"/>
    <d v="2017-08-01T00:00:00"/>
    <x v="0"/>
    <s v="GAUTAM JAYANTILAL MEHATA"/>
    <s v="ANVPM7520K"/>
    <n v="28279"/>
    <n v="2828"/>
    <m/>
    <s v="10306_x000a_30/08/2017"/>
    <s v="Entire / part of the year"/>
    <s v="Trading &amp; Trading Advisory Services"/>
    <d v="2017-07-24T00:00:00"/>
    <n v="8"/>
  </r>
  <r>
    <x v="0"/>
    <n v="64"/>
    <d v="2017-08-01T00:00:00"/>
    <x v="0"/>
    <s v="ILABEN GAUTAM KUMAR MEHTA"/>
    <s v="BRVPM1719H"/>
    <n v="28279"/>
    <n v="2828"/>
    <m/>
    <s v="10306_x000a_30/08/2017"/>
    <s v="Entire / part of the year"/>
    <s v="Trading &amp; Trading Advisory Services"/>
    <d v="2017-07-24T00:00:00"/>
    <n v="8"/>
  </r>
  <r>
    <x v="0"/>
    <n v="32"/>
    <d v="2017-08-01T00:00:00"/>
    <x v="1"/>
    <s v="DIMPLE MANISH SHETH"/>
    <s v="DEQPS9082P"/>
    <n v="82839"/>
    <n v="8284"/>
    <m/>
    <s v="10306_x000a_30/08/2017"/>
    <s v="Entire / part of the year"/>
    <s v="Trading &amp; Trading Advisory Services"/>
    <d v="2017-07-24T00:00:00"/>
    <n v="8"/>
  </r>
  <r>
    <x v="0"/>
    <n v="129"/>
    <d v="2017-08-01T00:00:00"/>
    <x v="1"/>
    <s v="MANISH DAHYALAL SHETH"/>
    <s v="BRUPS2102P"/>
    <n v="82839"/>
    <n v="8284"/>
    <m/>
    <s v="10306_x000a_30/08/2017"/>
    <s v="Entire / part of the year"/>
    <s v="Trading &amp; Trading Advisory Services"/>
    <d v="2017-07-24T00:00:00"/>
    <n v="8"/>
  </r>
  <r>
    <x v="0"/>
    <n v="58"/>
    <d v="2017-08-01T00:00:00"/>
    <x v="2"/>
    <s v="HEMANGI MITESH DOSHI"/>
    <s v="CICPD8911M"/>
    <n v="30351"/>
    <n v="3035"/>
    <m/>
    <s v="10306_x000a_30/08/2017"/>
    <s v="Entire / part of the year"/>
    <s v="Trading &amp; Trading Advisory Services"/>
    <d v="2017-07-24T00:00:00"/>
    <n v="8"/>
  </r>
  <r>
    <x v="0"/>
    <n v="57"/>
    <d v="2017-08-01T00:00:00"/>
    <x v="2"/>
    <s v="MITESH JAYANTIBHAI DOSHI"/>
    <s v="APGPD9139Q"/>
    <n v="30351"/>
    <n v="3035"/>
    <m/>
    <s v="10306_x000a_30/08/2017"/>
    <s v="Entire / part of the year"/>
    <s v="Trading &amp; Trading Advisory Services"/>
    <d v="2017-07-24T00:00:00"/>
    <n v="8"/>
  </r>
  <r>
    <x v="0"/>
    <n v="59"/>
    <d v="2017-08-01T00:00:00"/>
    <x v="6"/>
    <s v="PIYUSH DAHYALAL SHETH"/>
    <s v="BMRPS3723E"/>
    <n v="49927"/>
    <n v="4993"/>
    <m/>
    <s v="10306_x000a_30/08/2017"/>
    <s v="Entire / part of the year"/>
    <s v="Trading &amp; Trading Advisory Services"/>
    <d v="2017-07-24T00:00:00"/>
    <n v="8"/>
  </r>
  <r>
    <x v="0"/>
    <n v="60"/>
    <d v="2017-08-01T00:00:00"/>
    <x v="6"/>
    <s v="PRAGNABEN PIYUSH SHETH"/>
    <s v="GBCPS8333D"/>
    <n v="21397"/>
    <n v="2140"/>
    <m/>
    <s v="10306_x000a_30/08/2017"/>
    <s v="Entire / part of the year"/>
    <s v="Trading &amp; Trading Advisory Services"/>
    <d v="2017-07-24T00:00:00"/>
    <n v="8"/>
  </r>
  <r>
    <x v="0"/>
    <n v="24"/>
    <d v="2017-08-01T00:00:00"/>
    <x v="5"/>
    <s v="DHARMISTHABEN RAMESHCHANDRA MANIYAR"/>
    <s v="AVYPS7002H"/>
    <n v="70800"/>
    <n v="7080"/>
    <m/>
    <s v="10306_x000a_30/08/2017"/>
    <s v="Entire / part of the year"/>
    <s v="Trading &amp; Trading Advisory Services"/>
    <d v="2017-07-24T00:00:00"/>
    <n v="8"/>
  </r>
  <r>
    <x v="0"/>
    <n v="66"/>
    <d v="2017-08-01T00:00:00"/>
    <x v="5"/>
    <s v="KOMALBEN VIJAY SANGHAVI"/>
    <s v="AREPG5778N"/>
    <n v="106201"/>
    <n v="10620"/>
    <m/>
    <s v="10306_x000a_30/08/2017"/>
    <s v="Entire / part of the year"/>
    <s v="Trading &amp; Trading Advisory Services"/>
    <d v="2017-07-24T00:00:00"/>
    <n v="8"/>
  </r>
  <r>
    <x v="0"/>
    <n v="183"/>
    <d v="2017-08-01T00:00:00"/>
    <x v="5"/>
    <s v="PAYAL HARDIK MANIYAR"/>
    <s v="APMPV7390H"/>
    <n v="70800"/>
    <n v="7080"/>
    <m/>
    <s v="10306_x000a_30/08/2017"/>
    <s v="Entire / part of the year"/>
    <s v="Trading &amp; Trading Advisory Services"/>
    <d v="2017-07-24T00:00:00"/>
    <n v="8"/>
  </r>
  <r>
    <x v="0"/>
    <n v="334"/>
    <d v="2017-08-01T00:00:00"/>
    <x v="5"/>
    <s v="VIJAY JAYANTILAL SANGHAVI"/>
    <s v="BSXPS6866G"/>
    <n v="106201"/>
    <n v="10620"/>
    <m/>
    <s v="10306_x000a_30/08/2017"/>
    <s v="Entire / part of the year"/>
    <s v="Trading &amp; Trading Advisory Services"/>
    <d v="2017-07-24T00:00:00"/>
    <n v="8"/>
  </r>
  <r>
    <x v="0"/>
    <n v="49"/>
    <d v="2017-08-21T00:00:00"/>
    <x v="3"/>
    <s v="JAGRUTI URVINKUMAR SHAH"/>
    <s v="ANWPS7436B"/>
    <n v="75020"/>
    <n v="7502"/>
    <m/>
    <s v="11747_x000a_04/09/2017"/>
    <s v="Entire / part of the year"/>
    <s v="Trading &amp; Trading Advisory Services"/>
    <d v="2017-08-15T00:00:00"/>
    <n v="6"/>
  </r>
  <r>
    <x v="0"/>
    <n v="56"/>
    <d v="2017-08-21T00:00:00"/>
    <x v="3"/>
    <s v="JAYSHREE RAHUL BHADRADIYA"/>
    <s v="AWSPB3693E"/>
    <n v="28475"/>
    <n v="2848"/>
    <m/>
    <s v="11747_x000a_04/09/2017"/>
    <s v="Entire / part of the year"/>
    <s v="Trading &amp; Trading Advisory Services"/>
    <d v="2017-08-15T00:00:00"/>
    <n v="6"/>
  </r>
  <r>
    <x v="0"/>
    <n v="145"/>
    <d v="2017-08-21T00:00:00"/>
    <x v="3"/>
    <s v="MANISH POPATBHAI SHAH"/>
    <s v="AHPPS8824G"/>
    <n v="62340"/>
    <n v="6234"/>
    <m/>
    <s v="11747_x000a_04/09/2017"/>
    <s v="Entire / part of the year"/>
    <s v="Trading &amp; Trading Advisory Services"/>
    <d v="2017-08-15T00:00:00"/>
    <n v="6"/>
  </r>
  <r>
    <x v="0"/>
    <n v="174"/>
    <d v="2017-08-21T00:00:00"/>
    <x v="3"/>
    <s v="MONICA BHAVIK SAVANI"/>
    <s v="BXHPS5941K"/>
    <n v="74110"/>
    <n v="7411"/>
    <m/>
    <s v="11747_x000a_04/09/2017"/>
    <s v="Entire / part of the year"/>
    <s v="Trading &amp; Trading Advisory Services"/>
    <d v="2017-08-15T00:00:00"/>
    <n v="6"/>
  </r>
  <r>
    <x v="0"/>
    <n v="222"/>
    <d v="2017-08-21T00:00:00"/>
    <x v="3"/>
    <s v="RAHUL MAHASUKHBHAI BHADRADIYA"/>
    <s v="BJBPS5522C"/>
    <n v="120523"/>
    <n v="12052"/>
    <m/>
    <s v="11747_x000a_04/09/2017"/>
    <s v="Entire / part of the year"/>
    <s v="Trading &amp; Trading Advisory Services"/>
    <d v="2017-08-15T00:00:00"/>
    <n v="6"/>
  </r>
  <r>
    <x v="0"/>
    <n v="251"/>
    <d v="2017-08-21T00:00:00"/>
    <x v="3"/>
    <s v="RESHMA MANISHKUMAR SHAH"/>
    <s v="ABYPS6147F"/>
    <n v="47660"/>
    <n v="4766"/>
    <m/>
    <s v="11747_x000a_04/09/2017"/>
    <s v="Entire / part of the year"/>
    <s v="Trading &amp; Trading Advisory Services"/>
    <d v="2017-08-15T00:00:00"/>
    <n v="6"/>
  </r>
  <r>
    <x v="0"/>
    <n v="275"/>
    <d v="2017-08-21T00:00:00"/>
    <x v="3"/>
    <s v="RIMPI TEJAS SHAH"/>
    <s v="ARVPS1562P"/>
    <n v="31220"/>
    <n v="3122"/>
    <m/>
    <s v="11747_x000a_04/09/2017"/>
    <s v="Entire / part of the year"/>
    <s v="Trading &amp; Trading Advisory Services"/>
    <d v="2017-08-15T00:00:00"/>
    <n v="6"/>
  </r>
  <r>
    <x v="0"/>
    <n v="286"/>
    <d v="2017-08-21T00:00:00"/>
    <x v="3"/>
    <s v="RUPAL VIRENKUMAR SHAH"/>
    <s v="AXXPS1257M"/>
    <n v="45640"/>
    <n v="4564"/>
    <m/>
    <s v="11747_x000a_04/09/2017"/>
    <s v="Entire / part of the year"/>
    <s v="Trading &amp; Trading Advisory Services"/>
    <d v="2017-08-15T00:00:00"/>
    <n v="6"/>
  </r>
  <r>
    <x v="0"/>
    <n v="308"/>
    <d v="2017-08-21T00:00:00"/>
    <x v="3"/>
    <s v="SEJAL PARAS SAVANI"/>
    <s v="AGTPJ9918K"/>
    <n v="70250"/>
    <n v="7025"/>
    <m/>
    <s v="11747_x000a_04/09/2017"/>
    <s v="Entire / part of the year"/>
    <s v="Trading &amp; Trading Advisory Services"/>
    <d v="2017-08-15T00:00:00"/>
    <n v="6"/>
  </r>
  <r>
    <x v="0"/>
    <n v="312"/>
    <d v="2017-08-21T00:00:00"/>
    <x v="3"/>
    <s v="SONIKA PIYUSHKUMAR SHAH"/>
    <s v="AABPJ5332P"/>
    <n v="52810"/>
    <n v="5281"/>
    <m/>
    <s v="11747_x000a_04/09/2017"/>
    <s v="Entire / part of the year"/>
    <s v="Trading &amp; Trading Advisory Services"/>
    <d v="2017-08-15T00:00:00"/>
    <n v="6"/>
  </r>
  <r>
    <x v="0"/>
    <n v="323"/>
    <d v="2017-08-21T00:00:00"/>
    <x v="3"/>
    <s v="TANVI KAUSHAL DOSHI"/>
    <s v="BJIPD6884M"/>
    <n v="65950"/>
    <n v="6595"/>
    <m/>
    <s v="11747_x000a_04/09/2017"/>
    <s v="Entire / part of the year"/>
    <s v="Trading &amp; Trading Advisory Services"/>
    <d v="2017-08-15T00:00:00"/>
    <n v="6"/>
  </r>
  <r>
    <x v="0"/>
    <n v="223"/>
    <d v="2017-09-04T00:00:00"/>
    <x v="3"/>
    <s v="RAHUL MAHASUKHBHAI BHADRADIYA"/>
    <s v="BJBPS5522C"/>
    <n v="168157"/>
    <n v="16816"/>
    <m/>
    <s v="10070_x000a_23/09/2017"/>
    <s v="Entire / part of the year"/>
    <s v="Trading &amp; Trading Advisory Services"/>
    <d v="2017-08-28T00:00:00"/>
    <n v="7"/>
  </r>
  <r>
    <x v="0"/>
    <n v="97"/>
    <d v="2017-09-05T00:00:00"/>
    <x v="7"/>
    <s v="BHARAT KANTILAL MEHTA"/>
    <s v="CNYPM6786Q"/>
    <n v="25749"/>
    <n v="2575"/>
    <m/>
    <s v="10069_x000a_23/09/2017"/>
    <s v="Entire / part of the year"/>
    <s v="Trading &amp; Trading Advisory Services"/>
    <d v="2017-08-23T00:00:00"/>
    <n v="13"/>
  </r>
  <r>
    <x v="0"/>
    <n v="12"/>
    <d v="2017-09-05T00:00:00"/>
    <x v="8"/>
    <s v="DARSHAN JAYSHUKHBHAI MEHTA"/>
    <s v="ATYPM1144L"/>
    <n v="19377"/>
    <n v="1938"/>
    <m/>
    <s v="10069_x000a_23/09/2017"/>
    <s v="Entire / part of the year"/>
    <s v="Trading &amp; Trading Advisory Services"/>
    <d v="2017-08-23T00:00:00"/>
    <n v="13"/>
  </r>
  <r>
    <x v="0"/>
    <n v="67"/>
    <d v="2017-09-05T00:00:00"/>
    <x v="8"/>
    <s v="JAYSUKH BHIMJIBHAI MEHTA"/>
    <s v="ALYPM9000B"/>
    <n v="19377"/>
    <n v="1938"/>
    <m/>
    <s v="10069_x000a_23/09/2017"/>
    <s v="Entire / part of the year"/>
    <s v="Trading &amp; Trading Advisory Services"/>
    <d v="2017-08-23T00:00:00"/>
    <n v="13"/>
  </r>
  <r>
    <x v="0"/>
    <n v="75"/>
    <d v="2017-09-05T00:00:00"/>
    <x v="8"/>
    <s v="JIGNA JAYSUKH MEHTA"/>
    <s v="AZPPM4049R"/>
    <n v="19377"/>
    <n v="1938"/>
    <m/>
    <s v="10069_x000a_23/09/2017"/>
    <s v="Entire / part of the year"/>
    <s v="Trading &amp; Trading Advisory Services"/>
    <d v="2017-08-23T00:00:00"/>
    <n v="13"/>
  </r>
  <r>
    <x v="0"/>
    <n v="99"/>
    <d v="2017-09-05T00:00:00"/>
    <x v="8"/>
    <s v="KHUSHBU DARSHAN MEHTA"/>
    <s v="DPPPK9998G"/>
    <n v="19377"/>
    <n v="1938"/>
    <m/>
    <s v="10069_x000a_23/09/2017"/>
    <s v="Entire / part of the year"/>
    <s v="Trading &amp; Trading Advisory Services"/>
    <d v="2017-08-23T00:00:00"/>
    <n v="13"/>
  </r>
  <r>
    <x v="0"/>
    <n v="111"/>
    <d v="2017-09-05T00:00:00"/>
    <x v="8"/>
    <s v="KUMAR JAYSUKH MEHTA"/>
    <s v="CFEPM3263G"/>
    <n v="19377"/>
    <n v="1938"/>
    <m/>
    <s v="10069_x000a_23/09/2017"/>
    <s v="Entire / part of the year"/>
    <s v="Trading &amp; Trading Advisory Services"/>
    <d v="2017-08-23T00:00:00"/>
    <n v="13"/>
  </r>
  <r>
    <x v="0"/>
    <n v="87"/>
    <d v="2017-09-05T00:00:00"/>
    <x v="0"/>
    <s v="GAUTAM JAYANTILAL MEHATA"/>
    <s v="ANVPM7520K"/>
    <n v="38896"/>
    <n v="3890"/>
    <m/>
    <s v="10069_x000a_23/09/2017"/>
    <s v="Entire / part of the year"/>
    <s v="Trading &amp; Trading Advisory Services"/>
    <d v="2017-08-23T00:00:00"/>
    <n v="13"/>
  </r>
  <r>
    <x v="0"/>
    <n v="88"/>
    <d v="2017-09-05T00:00:00"/>
    <x v="0"/>
    <s v="ILABEN GAUTAM KUMAR MEHTA"/>
    <s v="BRVPM1719H"/>
    <n v="38896"/>
    <n v="3890"/>
    <m/>
    <s v="10069_x000a_23/09/2017"/>
    <s v="Entire / part of the year"/>
    <s v="Trading &amp; Trading Advisory Services"/>
    <d v="2017-08-23T00:00:00"/>
    <n v="13"/>
  </r>
  <r>
    <x v="0"/>
    <n v="33"/>
    <d v="2017-09-05T00:00:00"/>
    <x v="1"/>
    <s v="DIMPLE MANISH SHETH"/>
    <s v="DEQPS9082P"/>
    <n v="85177"/>
    <n v="8518"/>
    <m/>
    <s v="10069_x000a_23/09/2017"/>
    <s v="Entire / part of the year"/>
    <s v="Trading &amp; Trading Advisory Services"/>
    <d v="2017-08-23T00:00:00"/>
    <n v="13"/>
  </r>
  <r>
    <x v="0"/>
    <n v="130"/>
    <d v="2017-09-05T00:00:00"/>
    <x v="1"/>
    <s v="MANISH DAHYALAL SHETH"/>
    <s v="BRUPS2102P"/>
    <n v="85177"/>
    <n v="8518"/>
    <m/>
    <s v="10069_x000a_23/09/2017"/>
    <s v="Entire / part of the year"/>
    <s v="Trading &amp; Trading Advisory Services"/>
    <d v="2017-08-23T00:00:00"/>
    <n v="13"/>
  </r>
  <r>
    <x v="0"/>
    <n v="153"/>
    <d v="2017-09-05T00:00:00"/>
    <x v="9"/>
    <s v="MAYUR AMARCHAND MEHTA"/>
    <s v="AKZPM7517P"/>
    <n v="1767"/>
    <n v="177"/>
    <m/>
    <s v="10069_x000a_23/09/2017"/>
    <s v="Entire / part of the year"/>
    <s v="Trading &amp; Trading Advisory Services"/>
    <d v="2017-08-23T00:00:00"/>
    <n v="13"/>
  </r>
  <r>
    <x v="0"/>
    <n v="82"/>
    <d v="2017-09-05T00:00:00"/>
    <x v="2"/>
    <s v="HEMANGI MITESH DOSHI"/>
    <s v="CICPD8911M"/>
    <n v="70629"/>
    <n v="7063"/>
    <m/>
    <s v="10069_x000a_23/09/2017"/>
    <s v="Entire / part of the year"/>
    <s v="Trading &amp; Trading Advisory Services"/>
    <d v="2017-08-23T00:00:00"/>
    <n v="13"/>
  </r>
  <r>
    <x v="0"/>
    <n v="81"/>
    <d v="2017-09-05T00:00:00"/>
    <x v="2"/>
    <s v="MITESH JAYANTIBHAI DOSHI"/>
    <s v="APGPD9139Q"/>
    <n v="70629"/>
    <n v="7063"/>
    <m/>
    <s v="10069_x000a_23/09/2017"/>
    <s v="Entire / part of the year"/>
    <s v="Trading &amp; Trading Advisory Services"/>
    <d v="2017-08-23T00:00:00"/>
    <n v="13"/>
  </r>
  <r>
    <x v="0"/>
    <n v="95"/>
    <d v="2017-09-05T00:00:00"/>
    <x v="10"/>
    <s v="MITUL MOHANLAL MORABIYA"/>
    <s v="AWVPM8396E"/>
    <n v="3279"/>
    <n v="328"/>
    <m/>
    <s v="10069_x000a_23/09/2017"/>
    <s v="Entire / part of the year"/>
    <s v="Trading &amp; Trading Advisory Services"/>
    <d v="2017-08-23T00:00:00"/>
    <n v="13"/>
  </r>
  <r>
    <x v="0"/>
    <n v="96"/>
    <d v="2017-09-05T00:00:00"/>
    <x v="11"/>
    <s v="PARESH KANTILAL MEHTA"/>
    <s v="BCHPM4625F"/>
    <n v="25749"/>
    <n v="2575"/>
    <m/>
    <s v="10069_x000a_23/09/2017"/>
    <s v="Entire / part of the year"/>
    <s v="Trading &amp; Trading Advisory Services"/>
    <d v="2017-08-23T00:00:00"/>
    <n v="13"/>
  </r>
  <r>
    <x v="0"/>
    <n v="98"/>
    <d v="2017-09-05T00:00:00"/>
    <x v="11"/>
    <s v="STUTI PARESH MEHTA"/>
    <s v="DGQPM4392J"/>
    <n v="51498"/>
    <n v="5150"/>
    <m/>
    <s v="10069_x000a_23/09/2017"/>
    <s v="Entire / part of the year"/>
    <s v="Trading &amp; Trading Advisory Services"/>
    <d v="2017-08-23T00:00:00"/>
    <n v="13"/>
  </r>
  <r>
    <x v="0"/>
    <n v="83"/>
    <d v="2017-09-05T00:00:00"/>
    <x v="6"/>
    <s v="PIYUSH DAHYALAL SHETH"/>
    <s v="BMRPS3723E"/>
    <n v="79490"/>
    <n v="7949"/>
    <m/>
    <s v="10069_x000a_23/09/2017"/>
    <s v="Entire / part of the year"/>
    <s v="Trading &amp; Trading Advisory Services"/>
    <d v="2017-08-23T00:00:00"/>
    <n v="13"/>
  </r>
  <r>
    <x v="0"/>
    <n v="84"/>
    <d v="2017-09-05T00:00:00"/>
    <x v="6"/>
    <s v="PRAGNABEN PIYUSH SHETH"/>
    <s v="GBCPS8333D"/>
    <n v="34067"/>
    <n v="3407"/>
    <m/>
    <s v="10069_x000a_23/09/2017"/>
    <s v="Entire / part of the year"/>
    <s v="Trading &amp; Trading Advisory Services"/>
    <d v="2017-08-23T00:00:00"/>
    <n v="13"/>
  </r>
  <r>
    <x v="0"/>
    <n v="106"/>
    <d v="2017-09-05T00:00:00"/>
    <x v="12"/>
    <s v="RAJESH SANGHAVI "/>
    <s v="AZJPS0827R"/>
    <n v="3546"/>
    <n v="355"/>
    <m/>
    <s v="10069_x000a_23/09/2017"/>
    <s v="Entire / part of the year"/>
    <s v="Trading &amp; Trading Advisory Services"/>
    <d v="2017-08-23T00:00:00"/>
    <n v="13"/>
  </r>
  <r>
    <x v="0"/>
    <n v="94"/>
    <d v="2017-09-05T00:00:00"/>
    <x v="13"/>
    <s v="JAYSHREEBEN ROHITKUMAR KHANDOR"/>
    <s v="DEHPK4543G"/>
    <n v="28461"/>
    <n v="2846"/>
    <m/>
    <s v="10069_x000a_23/09/2017"/>
    <s v="Entire / part of the year"/>
    <s v="Trading &amp; Trading Advisory Services"/>
    <d v="2017-08-23T00:00:00"/>
    <n v="13"/>
  </r>
  <r>
    <x v="0"/>
    <n v="93"/>
    <d v="2017-09-05T00:00:00"/>
    <x v="13"/>
    <s v="ROHIT HARILAL KHANDOR"/>
    <s v="ATUPK7059A"/>
    <n v="28461"/>
    <n v="2846"/>
    <m/>
    <s v="10069_x000a_23/09/2017"/>
    <s v="Entire / part of the year"/>
    <s v="Trading &amp; Trading Advisory Services"/>
    <d v="2017-08-23T00:00:00"/>
    <n v="13"/>
  </r>
  <r>
    <x v="0"/>
    <n v="289"/>
    <d v="2017-09-05T00:00:00"/>
    <x v="14"/>
    <s v="SANTOSH SHAMBHUNATH GUPTA"/>
    <s v="AJZPG5193Q"/>
    <n v="31573"/>
    <n v="3157"/>
    <m/>
    <s v="10069_x000a_23/09/2017"/>
    <s v="Entire / part of the year"/>
    <s v="Trading &amp; Trading Advisory Services"/>
    <d v="2017-08-23T00:00:00"/>
    <n v="13"/>
  </r>
  <r>
    <x v="0"/>
    <n v="25"/>
    <d v="2017-09-05T00:00:00"/>
    <x v="5"/>
    <s v="DHARMISTHABEN RAMESHCHANDRA MANIYAR"/>
    <s v="AVYPS7002H"/>
    <n v="88652"/>
    <n v="8865"/>
    <m/>
    <s v="10069_x000a_23/09/2017"/>
    <s v="Entire / part of the year"/>
    <s v="Trading &amp; Trading Advisory Services"/>
    <d v="2017-08-23T00:00:00"/>
    <n v="13"/>
  </r>
  <r>
    <x v="0"/>
    <n v="90"/>
    <d v="2017-09-05T00:00:00"/>
    <x v="5"/>
    <s v="KOMALBEN VIJAY SANGHAVI"/>
    <s v="AREPG5778N"/>
    <n v="132979"/>
    <n v="13298"/>
    <m/>
    <s v="10069_x000a_23/09/2017"/>
    <s v="Entire / part of the year"/>
    <s v="Trading &amp; Trading Advisory Services"/>
    <d v="2017-08-23T00:00:00"/>
    <n v="13"/>
  </r>
  <r>
    <x v="0"/>
    <n v="184"/>
    <d v="2017-09-05T00:00:00"/>
    <x v="5"/>
    <s v="PAYAL HARDIK MANIYAR"/>
    <s v="APMPV7390H"/>
    <n v="88652"/>
    <n v="8865"/>
    <m/>
    <s v="10069_x000a_23/09/2017"/>
    <s v="Entire / part of the year"/>
    <s v="Trading &amp; Trading Advisory Services"/>
    <d v="2017-08-23T00:00:00"/>
    <n v="13"/>
  </r>
  <r>
    <x v="0"/>
    <n v="335"/>
    <d v="2017-09-05T00:00:00"/>
    <x v="5"/>
    <s v="VIJAY JAYANTILAL SANGHAVI"/>
    <s v="BSXPS6866G"/>
    <n v="132979"/>
    <n v="13298"/>
    <m/>
    <s v="10069_x000a_23/09/2017"/>
    <s v="Entire / part of the year"/>
    <s v="Trading &amp; Trading Advisory Services"/>
    <d v="2017-08-23T00:00:00"/>
    <n v="13"/>
  </r>
  <r>
    <x v="0"/>
    <n v="50"/>
    <d v="2017-09-13T00:00:00"/>
    <x v="3"/>
    <s v="JAGRUTI URVINKUMAR SHAH"/>
    <s v="ANWPS7436B"/>
    <n v="81660"/>
    <n v="8166"/>
    <m/>
    <s v="10070_x000a_23/09/2017"/>
    <s v="Entire / part of the year"/>
    <s v="Trading &amp; Trading Advisory Services"/>
    <d v="2017-09-04T00:00:00"/>
    <n v="9"/>
  </r>
  <r>
    <x v="0"/>
    <n v="146"/>
    <d v="2017-09-13T00:00:00"/>
    <x v="3"/>
    <s v="MANISH POPATBHAI SHAH"/>
    <s v="AHPPS8824G"/>
    <n v="33620"/>
    <n v="3362"/>
    <m/>
    <s v="10070_x000a_23/09/2017"/>
    <s v="Entire / part of the year"/>
    <s v="Trading &amp; Trading Advisory Services"/>
    <d v="2017-09-04T00:00:00"/>
    <n v="9"/>
  </r>
  <r>
    <x v="0"/>
    <n v="175"/>
    <d v="2017-09-13T00:00:00"/>
    <x v="3"/>
    <s v="MONICA BHAVIK SAVANI"/>
    <s v="BXHPS5941K"/>
    <n v="134370"/>
    <n v="13437"/>
    <m/>
    <s v="10070_x000a_23/09/2017"/>
    <s v="Entire / part of the year"/>
    <s v="Trading &amp; Trading Advisory Services"/>
    <d v="2017-09-04T00:00:00"/>
    <n v="9"/>
  </r>
  <r>
    <x v="0"/>
    <n v="260"/>
    <d v="2017-09-13T00:00:00"/>
    <x v="3"/>
    <s v="RESHMA MANISHKUMAR SHAH"/>
    <s v="ABYPS6147F"/>
    <n v="30530"/>
    <n v="3053"/>
    <m/>
    <s v="10070_x000a_23/09/2017"/>
    <s v="Entire / part of the year"/>
    <s v="Trading &amp; Trading Advisory Services"/>
    <d v="2017-09-04T00:00:00"/>
    <n v="9"/>
  </r>
  <r>
    <x v="0"/>
    <n v="276"/>
    <d v="2017-09-13T00:00:00"/>
    <x v="3"/>
    <s v="RIMPI TEJAS SHAH"/>
    <s v="ARVPS1562P"/>
    <n v="27350"/>
    <n v="2735"/>
    <m/>
    <s v="10070_x000a_23/09/2017"/>
    <s v="Entire / part of the year"/>
    <s v="Trading &amp; Trading Advisory Services"/>
    <d v="2017-09-04T00:00:00"/>
    <n v="9"/>
  </r>
  <r>
    <x v="0"/>
    <n v="287"/>
    <d v="2017-09-13T00:00:00"/>
    <x v="3"/>
    <s v="RUPAL VIRENKUMAR SHAH"/>
    <s v="AXXPS1257M"/>
    <n v="13280"/>
    <n v="1328"/>
    <m/>
    <s v="10070_x000a_23/09/2017"/>
    <s v="Entire / part of the year"/>
    <s v="Trading &amp; Trading Advisory Services"/>
    <d v="2017-09-04T00:00:00"/>
    <n v="9"/>
  </r>
  <r>
    <x v="0"/>
    <n v="309"/>
    <d v="2017-09-13T00:00:00"/>
    <x v="3"/>
    <s v="SEJAL PARAS SAVANI"/>
    <s v="AGTPJ9918K"/>
    <n v="138973"/>
    <n v="13897"/>
    <m/>
    <s v="10070_x000a_23/09/2017"/>
    <s v="Entire / part of the year"/>
    <s v="Trading &amp; Trading Advisory Services"/>
    <d v="2017-09-04T00:00:00"/>
    <n v="9"/>
  </r>
  <r>
    <x v="0"/>
    <n v="314"/>
    <d v="2017-09-13T00:00:00"/>
    <x v="3"/>
    <s v="SONIKA PIYUSHKUMAR SHAH"/>
    <s v="AABPJ5332P"/>
    <n v="82990"/>
    <n v="8299"/>
    <m/>
    <s v="10070_x000a_23/09/2017"/>
    <s v="Entire / part of the year"/>
    <s v="Trading &amp; Trading Advisory Services"/>
    <d v="2017-09-04T00:00:00"/>
    <n v="9"/>
  </r>
  <r>
    <x v="0"/>
    <n v="324"/>
    <d v="2017-09-13T00:00:00"/>
    <x v="3"/>
    <s v="TANVI KAUSHAL DOSHI"/>
    <s v="BJIPD6884M"/>
    <n v="35850"/>
    <n v="3585"/>
    <m/>
    <s v="10070_x000a_23/09/2017"/>
    <s v="Entire / part of the year"/>
    <s v="Trading &amp; Trading Advisory Services"/>
    <d v="2017-09-04T00:00:00"/>
    <n v="9"/>
  </r>
  <r>
    <x v="0"/>
    <n v="61"/>
    <d v="2017-09-28T00:00:00"/>
    <x v="3"/>
    <s v="JAYSHREE RAHUL BHADRADIYA"/>
    <s v="AWSPB3693E"/>
    <n v="55588"/>
    <n v="5559"/>
    <m/>
    <s v="37918_x000a_06/10/2017"/>
    <s v="Entire / part of the year"/>
    <s v="Trading &amp; Trading Advisory Services"/>
    <d v="2017-09-23T00:00:00"/>
    <n v="5"/>
  </r>
  <r>
    <x v="0"/>
    <n v="224"/>
    <d v="2017-09-28T00:00:00"/>
    <x v="3"/>
    <s v="RAHUL MAHASUKHBHAI BHADRADIYA"/>
    <s v="BJBPS5522C"/>
    <n v="111098"/>
    <n v="11110"/>
    <m/>
    <s v="37918_x000a_06/10/2017"/>
    <s v="Entire / part of the year"/>
    <s v="Trading &amp; Trading Advisory Services"/>
    <d v="2017-09-23T00:00:00"/>
    <n v="5"/>
  </r>
  <r>
    <x v="0"/>
    <n v="13"/>
    <d v="2017-09-30T00:00:00"/>
    <x v="8"/>
    <s v="DARSHAN JAYSHUKHBHAI MEHTA"/>
    <s v="ATYPM1144L"/>
    <n v="136881"/>
    <n v="13688"/>
    <m/>
    <s v="37922_x000a_06/10/2017"/>
    <s v="Entire / part of the year"/>
    <s v="Trading &amp; Trading Advisory Services"/>
    <d v="2017-09-21T00:00:00"/>
    <n v="9"/>
  </r>
  <r>
    <x v="0"/>
    <n v="68"/>
    <d v="2017-09-30T00:00:00"/>
    <x v="8"/>
    <s v="JAYSUKH BHIMJIBHAI MEHTA"/>
    <s v="ALYPM9000B"/>
    <n v="136881"/>
    <n v="13688"/>
    <m/>
    <s v="37922_x000a_06/10/2017"/>
    <s v="Entire / part of the year"/>
    <s v="Trading &amp; Trading Advisory Services"/>
    <d v="2017-09-21T00:00:00"/>
    <n v="9"/>
  </r>
  <r>
    <x v="0"/>
    <n v="76"/>
    <d v="2017-09-30T00:00:00"/>
    <x v="8"/>
    <s v="JIGNA JAYSUKH MEHTA"/>
    <s v="AZPPM4049R"/>
    <n v="136881"/>
    <n v="13688"/>
    <m/>
    <s v="37922_x000a_06/10/2017"/>
    <s v="Entire / part of the year"/>
    <s v="Trading &amp; Trading Advisory Services"/>
    <d v="2017-09-21T00:00:00"/>
    <n v="9"/>
  </r>
  <r>
    <x v="0"/>
    <n v="100"/>
    <d v="2017-09-30T00:00:00"/>
    <x v="8"/>
    <s v="KHUSHBU DARSHAN MEHTA"/>
    <s v="DPPPK9998G"/>
    <n v="136881"/>
    <n v="13688"/>
    <m/>
    <s v="37922_x000a_06/10/2017"/>
    <s v="Entire / part of the year"/>
    <s v="Trading &amp; Trading Advisory Services"/>
    <d v="2017-09-21T00:00:00"/>
    <n v="9"/>
  </r>
  <r>
    <x v="0"/>
    <n v="112"/>
    <d v="2017-09-30T00:00:00"/>
    <x v="8"/>
    <s v="KUMAR JAYSUKH MEHTA"/>
    <s v="CFEPM3263G"/>
    <n v="136881"/>
    <n v="13688"/>
    <m/>
    <s v="37922_x000a_06/10/2017"/>
    <s v="Entire / part of the year"/>
    <s v="Trading &amp; Trading Advisory Services"/>
    <d v="2017-09-21T00:00:00"/>
    <n v="9"/>
  </r>
  <r>
    <x v="0"/>
    <n v="118"/>
    <d v="2017-09-30T00:00:00"/>
    <x v="0"/>
    <s v="GAUTAM JAYANTILAL MEHATA"/>
    <s v="ANVPM7520K"/>
    <n v="50938"/>
    <n v="5094"/>
    <m/>
    <s v="37922_x000a_06/10/2017"/>
    <s v="Entire / part of the year"/>
    <s v="Trading &amp; Trading Advisory Services"/>
    <d v="2017-09-21T00:00:00"/>
    <n v="9"/>
  </r>
  <r>
    <x v="0"/>
    <n v="119"/>
    <d v="2017-09-30T00:00:00"/>
    <x v="0"/>
    <s v="ILABEN GAUTAM KUMAR MEHTA"/>
    <s v="BRVPM1719H"/>
    <n v="50938"/>
    <n v="5094"/>
    <m/>
    <s v="37922_x000a_06/10/2017"/>
    <s v="Entire / part of the year"/>
    <s v="Trading &amp; Trading Advisory Services"/>
    <d v="2017-09-21T00:00:00"/>
    <n v="9"/>
  </r>
  <r>
    <x v="0"/>
    <n v="34"/>
    <d v="2017-09-30T00:00:00"/>
    <x v="1"/>
    <s v="DIMPLE MANISH SHETH"/>
    <s v="DEQPS9082P"/>
    <n v="118269"/>
    <n v="11827"/>
    <m/>
    <s v="37922_x000a_06/10/2017"/>
    <s v="Entire / part of the year"/>
    <s v="Trading &amp; Trading Advisory Services"/>
    <d v="2017-09-21T00:00:00"/>
    <n v="9"/>
  </r>
  <r>
    <x v="0"/>
    <n v="131"/>
    <d v="2017-09-30T00:00:00"/>
    <x v="1"/>
    <s v="MANISH DAHYALAL SHETH"/>
    <s v="BRUPS2102P"/>
    <n v="118269"/>
    <n v="11827"/>
    <m/>
    <s v="37922_x000a_06/10/2017"/>
    <s v="Entire / part of the year"/>
    <s v="Trading &amp; Trading Advisory Services"/>
    <d v="2017-09-21T00:00:00"/>
    <n v="9"/>
  </r>
  <r>
    <x v="0"/>
    <n v="154"/>
    <d v="2017-09-30T00:00:00"/>
    <x v="9"/>
    <s v="MAYUR AMARCHAND MEHTA"/>
    <s v="AKZPM7517P"/>
    <n v="6282"/>
    <n v="628"/>
    <m/>
    <s v="37922_x000a_06/10/2017"/>
    <s v="Entire / part of the year"/>
    <s v="Trading &amp; Trading Advisory Services"/>
    <d v="2017-09-21T00:00:00"/>
    <n v="9"/>
  </r>
  <r>
    <x v="0"/>
    <n v="138"/>
    <d v="2017-09-30T00:00:00"/>
    <x v="2"/>
    <s v="HEMANGI MITESH DOSHI"/>
    <s v="CICPD8911M"/>
    <n v="34439"/>
    <n v="3444"/>
    <m/>
    <s v="37922_x000a_06/10/2017"/>
    <s v="Entire / part of the year"/>
    <s v="Trading &amp; Trading Advisory Services"/>
    <d v="2017-09-21T00:00:00"/>
    <n v="9"/>
  </r>
  <r>
    <x v="0"/>
    <n v="137"/>
    <d v="2017-09-30T00:00:00"/>
    <x v="2"/>
    <s v="MITESH JAYANTIBHAI DOSHI"/>
    <s v="APGPD9139Q"/>
    <n v="34439"/>
    <n v="3444"/>
    <m/>
    <s v="37922_x000a_06/10/2017"/>
    <s v="Entire / part of the year"/>
    <s v="Trading &amp; Trading Advisory Services"/>
    <d v="2017-09-21T00:00:00"/>
    <n v="9"/>
  </r>
  <r>
    <x v="0"/>
    <n v="127"/>
    <d v="2017-09-30T00:00:00"/>
    <x v="10"/>
    <s v="MITUL MOHANLAL MORABIYA"/>
    <s v="AWVPM8396E"/>
    <n v="56902"/>
    <n v="5690"/>
    <m/>
    <s v="37922_x000a_06/10/2017"/>
    <s v="Entire / part of the year"/>
    <s v="Trading &amp; Trading Advisory Services"/>
    <d v="2017-09-21T00:00:00"/>
    <n v="9"/>
  </r>
  <r>
    <x v="0"/>
    <n v="139"/>
    <d v="2017-09-30T00:00:00"/>
    <x v="6"/>
    <s v="PIYUSH DAHYALAL SHETH"/>
    <s v="BMRPS3723E"/>
    <n v="87314"/>
    <n v="8731"/>
    <m/>
    <s v="37922_x000a_06/10/2017"/>
    <s v="Entire / part of the year"/>
    <s v="Trading &amp; Trading Advisory Services"/>
    <d v="2017-09-21T00:00:00"/>
    <n v="9"/>
  </r>
  <r>
    <x v="0"/>
    <n v="140"/>
    <d v="2017-09-30T00:00:00"/>
    <x v="6"/>
    <s v="PRAGNABEN PIYUSH SHETH"/>
    <s v="GBCPS8333D"/>
    <n v="87314"/>
    <n v="8731"/>
    <m/>
    <s v="37922_x000a_06/10/2017"/>
    <s v="Entire / part of the year"/>
    <s v="Trading &amp; Trading Advisory Services"/>
    <d v="2017-09-21T00:00:00"/>
    <n v="9"/>
  </r>
  <r>
    <x v="0"/>
    <n v="136"/>
    <d v="2017-09-30T00:00:00"/>
    <x v="12"/>
    <s v="RAJESH SANGHAVI "/>
    <s v="AZJPS0827R"/>
    <n v="30373"/>
    <n v="3037"/>
    <m/>
    <s v="37922_x000a_06/10/2017"/>
    <s v="Entire / part of the year"/>
    <s v="Trading &amp; Trading Advisory Services"/>
    <d v="2017-09-21T00:00:00"/>
    <n v="9"/>
  </r>
  <r>
    <x v="0"/>
    <n v="126"/>
    <d v="2017-09-30T00:00:00"/>
    <x v="13"/>
    <s v="ARUNABEN MAHESHKUMAR KHANDOR"/>
    <s v="ECHPK0520A"/>
    <n v="234039"/>
    <n v="23404"/>
    <m/>
    <s v="37922_x000a_06/10/2017"/>
    <s v="Entire / part of the year"/>
    <s v="Trading &amp; Trading Advisory Services"/>
    <d v="2017-09-21T00:00:00"/>
    <n v="9"/>
  </r>
  <r>
    <x v="0"/>
    <n v="125"/>
    <d v="2017-09-30T00:00:00"/>
    <x v="13"/>
    <s v="JAYSHREEBEN ROHITKUMAR KHANDOR"/>
    <s v="DEHPK4543G"/>
    <n v="78013"/>
    <n v="7801"/>
    <m/>
    <s v="37922_x000a_06/10/2017"/>
    <s v="Entire / part of the year"/>
    <s v="Trading &amp; Trading Advisory Services"/>
    <d v="2017-09-21T00:00:00"/>
    <n v="9"/>
  </r>
  <r>
    <x v="0"/>
    <n v="124"/>
    <d v="2017-09-30T00:00:00"/>
    <x v="13"/>
    <s v="ROHIT HARILAL KHANDOR"/>
    <s v="ATUPK7059A"/>
    <n v="78013"/>
    <n v="7801"/>
    <m/>
    <s v="37922_x000a_06/10/2017"/>
    <s v="Entire / part of the year"/>
    <s v="Trading &amp; Trading Advisory Services"/>
    <d v="2017-09-21T00:00:00"/>
    <n v="9"/>
  </r>
  <r>
    <x v="0"/>
    <n v="186"/>
    <d v="2017-09-30T00:00:00"/>
    <x v="14"/>
    <s v="POOJA SANTOSH GUPTA"/>
    <s v="BYNPG4697P"/>
    <n v="70390"/>
    <n v="7039"/>
    <m/>
    <s v="37922_x000a_06/10/2017"/>
    <s v="Entire / part of the year"/>
    <s v="Trading &amp; Trading Advisory Services"/>
    <d v="2017-09-21T00:00:00"/>
    <n v="9"/>
  </r>
  <r>
    <x v="0"/>
    <n v="290"/>
    <d v="2017-09-30T00:00:00"/>
    <x v="14"/>
    <s v="SANTOSH SHAMBHUNATH GUPTA"/>
    <s v="AJZPG5193Q"/>
    <n v="70390"/>
    <n v="7039"/>
    <m/>
    <s v="37922_x000a_06/10/2017"/>
    <s v="Entire / part of the year"/>
    <s v="Trading &amp; Trading Advisory Services"/>
    <d v="2017-09-21T00:00:00"/>
    <n v="9"/>
  </r>
  <r>
    <x v="0"/>
    <n v="26"/>
    <d v="2017-09-30T00:00:00"/>
    <x v="5"/>
    <s v="DHARMISTHABEN RAMESHCHANDRA MANIYAR"/>
    <s v="AVYPS7002H"/>
    <n v="99606"/>
    <n v="9961"/>
    <m/>
    <s v="37922_x000a_06/10/2017"/>
    <s v="Entire / part of the year"/>
    <s v="Trading &amp; Trading Advisory Services"/>
    <d v="2017-09-21T00:00:00"/>
    <n v="9"/>
  </r>
  <r>
    <x v="0"/>
    <n v="121"/>
    <d v="2017-09-30T00:00:00"/>
    <x v="5"/>
    <s v="KOMALBEN VIJAY SANGHAVI"/>
    <s v="AREPG5778N"/>
    <n v="149409"/>
    <n v="14941"/>
    <m/>
    <s v="37922_x000a_06/10/2017"/>
    <s v="Entire / part of the year"/>
    <s v="Trading &amp; Trading Advisory Services"/>
    <d v="2017-09-21T00:00:00"/>
    <n v="9"/>
  </r>
  <r>
    <x v="0"/>
    <n v="185"/>
    <d v="2017-09-30T00:00:00"/>
    <x v="5"/>
    <s v="PAYAL HARDIK MANIYAR"/>
    <s v="APMPV7390H"/>
    <n v="99606"/>
    <n v="9961"/>
    <m/>
    <s v="37922_x000a_06/10/2017"/>
    <s v="Entire / part of the year"/>
    <s v="Trading &amp; Trading Advisory Services"/>
    <d v="2017-09-21T00:00:00"/>
    <n v="9"/>
  </r>
  <r>
    <x v="0"/>
    <n v="336"/>
    <d v="2017-09-30T00:00:00"/>
    <x v="5"/>
    <s v="VIJAY JAYANTILAL SANGHAVI"/>
    <s v="BSXPS6866G"/>
    <n v="149409"/>
    <n v="14941"/>
    <m/>
    <s v="37922_x000a_06/10/2017"/>
    <s v="Entire / part of the year"/>
    <s v="Trading &amp; Trading Advisory Services"/>
    <d v="2017-09-21T00:00:00"/>
    <n v="9"/>
  </r>
  <r>
    <x v="0"/>
    <n v="51"/>
    <d v="2017-10-09T00:00:00"/>
    <x v="3"/>
    <s v="JAGRUTI URVINKUMAR SHAH"/>
    <s v="ANWPS7436B"/>
    <n v="42065"/>
    <n v="4207"/>
    <m/>
    <s v="14220_x000a_03/11/2017"/>
    <s v="Entire / part of the year"/>
    <s v="Trading &amp; Trading Advisory Services"/>
    <d v="2017-09-30T00:00:00"/>
    <n v="9"/>
  </r>
  <r>
    <x v="0"/>
    <n v="147"/>
    <d v="2017-10-09T00:00:00"/>
    <x v="3"/>
    <s v="MANISH POPATBHAI SHAH"/>
    <s v="AHPPS8824G"/>
    <n v="16877"/>
    <n v="1688"/>
    <m/>
    <s v="14220_x000a_03/11/2017"/>
    <s v="Entire / part of the year"/>
    <s v="Trading &amp; Trading Advisory Services"/>
    <d v="2017-09-30T00:00:00"/>
    <n v="9"/>
  </r>
  <r>
    <x v="0"/>
    <n v="261"/>
    <d v="2017-10-09T00:00:00"/>
    <x v="3"/>
    <s v="RESHMA MANISHKUMAR SHAH"/>
    <s v="ABYPS6147F"/>
    <n v="31250"/>
    <n v="3125"/>
    <m/>
    <s v="14220_x000a_03/11/2017"/>
    <s v="Entire / part of the year"/>
    <s v="Trading &amp; Trading Advisory Services"/>
    <d v="2017-09-30T00:00:00"/>
    <n v="9"/>
  </r>
  <r>
    <x v="0"/>
    <n v="277"/>
    <d v="2017-10-09T00:00:00"/>
    <x v="3"/>
    <s v="RIMPI TEJAS SHAH"/>
    <s v="ARVPS1562P"/>
    <n v="22035"/>
    <n v="2204"/>
    <m/>
    <s v="14220_x000a_03/11/2017"/>
    <s v="Entire / part of the year"/>
    <s v="Trading &amp; Trading Advisory Services"/>
    <d v="2017-09-30T00:00:00"/>
    <n v="9"/>
  </r>
  <r>
    <x v="0"/>
    <n v="315"/>
    <d v="2017-10-09T00:00:00"/>
    <x v="3"/>
    <s v="SONIKA PIYUSHKUMAR SHAH"/>
    <s v="AABPJ5332P"/>
    <n v="112500"/>
    <n v="11250"/>
    <m/>
    <s v="14220_x000a_03/11/2017"/>
    <s v="Entire / part of the year"/>
    <s v="Trading &amp; Trading Advisory Services"/>
    <d v="2017-09-30T00:00:00"/>
    <n v="9"/>
  </r>
  <r>
    <x v="0"/>
    <n v="325"/>
    <d v="2017-10-09T00:00:00"/>
    <x v="3"/>
    <s v="TANVI KAUSHAL DOSHI"/>
    <s v="BJIPD6884M"/>
    <n v="17027"/>
    <n v="1703"/>
    <m/>
    <s v="14220_x000a_03/11/2017"/>
    <s v="Entire / part of the year"/>
    <s v="Trading &amp; Trading Advisory Services"/>
    <d v="2017-09-30T00:00:00"/>
    <n v="9"/>
  </r>
  <r>
    <x v="0"/>
    <n v="166"/>
    <d v="2017-10-31T00:00:00"/>
    <x v="7"/>
    <s v="BHARAT KANTILAL MEHTA"/>
    <s v="CNYPM6786Q"/>
    <n v="56502"/>
    <n v="5650"/>
    <m/>
    <s v="23428_x000a_06/11/2017"/>
    <s v="Entire / part of the year"/>
    <s v="Trading &amp; Trading Advisory Services"/>
    <d v="2017-10-19T00:00:00"/>
    <n v="12"/>
  </r>
  <r>
    <x v="0"/>
    <n v="14"/>
    <d v="2017-10-31T00:00:00"/>
    <x v="8"/>
    <s v="DARSHAN JAYSHUKHBHAI MEHTA"/>
    <s v="ATYPM1144L"/>
    <n v="264453"/>
    <n v="26445"/>
    <m/>
    <s v="23428_x000a_06/11/2017"/>
    <s v="Entire / part of the year"/>
    <s v="Trading &amp; Trading Advisory Services"/>
    <d v="2017-10-19T00:00:00"/>
    <n v="12"/>
  </r>
  <r>
    <x v="0"/>
    <n v="69"/>
    <d v="2017-10-31T00:00:00"/>
    <x v="8"/>
    <s v="JAYSUKH BHIMJIBHAI MEHTA"/>
    <s v="ALYPM9000B"/>
    <n v="264453"/>
    <n v="26445"/>
    <m/>
    <s v="23428_x000a_06/11/2017"/>
    <s v="Entire / part of the year"/>
    <s v="Trading &amp; Trading Advisory Services"/>
    <d v="2017-10-19T00:00:00"/>
    <n v="12"/>
  </r>
  <r>
    <x v="0"/>
    <n v="77"/>
    <d v="2017-10-31T00:00:00"/>
    <x v="8"/>
    <s v="JIGNA JAYSUKH MEHTA"/>
    <s v="AZPPM4049R"/>
    <n v="264453"/>
    <n v="26445"/>
    <m/>
    <s v="23428_x000a_06/11/2017"/>
    <s v="Entire / part of the year"/>
    <s v="Trading &amp; Trading Advisory Services"/>
    <d v="2017-10-19T00:00:00"/>
    <n v="12"/>
  </r>
  <r>
    <x v="0"/>
    <n v="101"/>
    <d v="2017-10-31T00:00:00"/>
    <x v="8"/>
    <s v="KHUSHBU DARSHAN MEHTA"/>
    <s v="DPPPK9998G"/>
    <n v="264453"/>
    <n v="26445"/>
    <m/>
    <s v="23428_x000a_06/11/2017"/>
    <s v="Entire / part of the year"/>
    <s v="Trading &amp; Trading Advisory Services"/>
    <d v="2017-10-19T00:00:00"/>
    <n v="12"/>
  </r>
  <r>
    <x v="0"/>
    <n v="113"/>
    <d v="2017-10-31T00:00:00"/>
    <x v="8"/>
    <s v="KUMAR JAYSUKH MEHTA"/>
    <s v="CFEPM3263G"/>
    <n v="264453"/>
    <n v="26445"/>
    <m/>
    <s v="23428_x000a_06/11/2017"/>
    <s v="Entire / part of the year"/>
    <s v="Trading &amp; Trading Advisory Services"/>
    <d v="2017-10-19T00:00:00"/>
    <n v="12"/>
  </r>
  <r>
    <x v="0"/>
    <n v="155"/>
    <d v="2017-10-31T00:00:00"/>
    <x v="0"/>
    <s v="GAUTAM JAYANTILAL MEHATA"/>
    <s v="ANVPM7520K"/>
    <n v="104492"/>
    <n v="10449"/>
    <m/>
    <s v="23428_x000a_06/11/2017"/>
    <s v="Entire / part of the year"/>
    <s v="Trading &amp; Trading Advisory Services"/>
    <d v="2017-10-19T00:00:00"/>
    <n v="12"/>
  </r>
  <r>
    <x v="0"/>
    <n v="156"/>
    <d v="2017-10-31T00:00:00"/>
    <x v="0"/>
    <s v="ILABEN GAUTAM KUMAR MEHTA"/>
    <s v="BRVPM1719H"/>
    <n v="104492"/>
    <n v="10449"/>
    <m/>
    <s v="23428_x000a_06/11/2017"/>
    <s v="Entire / part of the year"/>
    <s v="Trading &amp; Trading Advisory Services"/>
    <d v="2017-10-19T00:00:00"/>
    <n v="12"/>
  </r>
  <r>
    <x v="0"/>
    <n v="36"/>
    <d v="2017-10-31T00:00:00"/>
    <x v="1"/>
    <s v="DIMPLE MANISH SHETH"/>
    <s v="DEQPS9082P"/>
    <n v="104753"/>
    <n v="10475"/>
    <m/>
    <s v="23428_x000a_06/11/2017"/>
    <s v="Entire / part of the year"/>
    <s v="Trading &amp; Trading Advisory Services"/>
    <d v="2017-10-19T00:00:00"/>
    <n v="12"/>
  </r>
  <r>
    <x v="0"/>
    <n v="132"/>
    <d v="2017-10-31T00:00:00"/>
    <x v="1"/>
    <s v="MANISH DAHYALAL SHETH"/>
    <s v="BRUPS2102P"/>
    <n v="104753"/>
    <n v="10475"/>
    <m/>
    <s v="23428_x000a_06/11/2017"/>
    <s v="Entire / part of the year"/>
    <s v="Trading &amp; Trading Advisory Services"/>
    <d v="2017-10-19T00:00:00"/>
    <n v="12"/>
  </r>
  <r>
    <x v="0"/>
    <n v="157"/>
    <d v="2017-10-31T00:00:00"/>
    <x v="9"/>
    <s v="MAYUR AMARCHAND MEHTA"/>
    <s v="AKZPM7517P"/>
    <n v="12901"/>
    <n v="1290"/>
    <m/>
    <s v="23428_x000a_06/11/2017"/>
    <s v="Entire / part of the year"/>
    <s v="Trading &amp; Trading Advisory Services"/>
    <d v="2017-10-19T00:00:00"/>
    <n v="12"/>
  </r>
  <r>
    <x v="0"/>
    <n v="150"/>
    <d v="2017-10-31T00:00:00"/>
    <x v="2"/>
    <s v="HEMANGI MITESH DOSHI"/>
    <s v="CICPD8911M"/>
    <n v="50037"/>
    <n v="5004"/>
    <m/>
    <s v="23428_x000a_06/11/2017"/>
    <s v="Entire / part of the year"/>
    <s v="Trading &amp; Trading Advisory Services"/>
    <d v="2017-10-19T00:00:00"/>
    <n v="12"/>
  </r>
  <r>
    <x v="0"/>
    <n v="149"/>
    <d v="2017-10-31T00:00:00"/>
    <x v="2"/>
    <s v="MITESH JAYANTIBHAI DOSHI"/>
    <s v="APGPD9139Q"/>
    <n v="50037"/>
    <n v="5004"/>
    <m/>
    <s v="23428_x000a_06/11/2017"/>
    <s v="Entire / part of the year"/>
    <s v="Trading &amp; Trading Advisory Services"/>
    <d v="2017-10-19T00:00:00"/>
    <n v="12"/>
  </r>
  <r>
    <x v="0"/>
    <n v="164"/>
    <d v="2017-10-31T00:00:00"/>
    <x v="10"/>
    <s v="MITUL MOHANLAL MORABIYA"/>
    <s v="AWVPM8396E"/>
    <n v="61586"/>
    <n v="6159"/>
    <m/>
    <s v="23428_x000a_06/11/2017"/>
    <s v="Entire / part of the year"/>
    <s v="Trading &amp; Trading Advisory Services"/>
    <d v="2017-10-19T00:00:00"/>
    <n v="12"/>
  </r>
  <r>
    <x v="0"/>
    <n v="165"/>
    <d v="2017-10-31T00:00:00"/>
    <x v="11"/>
    <s v="PARESH KANTILAL MEHTA"/>
    <s v="BCHPM4625F"/>
    <n v="56502"/>
    <n v="5650"/>
    <m/>
    <s v="23428_x000a_06/11/2017"/>
    <s v="Entire / part of the year"/>
    <s v="Trading &amp; Trading Advisory Services"/>
    <d v="2017-10-19T00:00:00"/>
    <n v="12"/>
  </r>
  <r>
    <x v="0"/>
    <n v="167"/>
    <d v="2017-10-31T00:00:00"/>
    <x v="11"/>
    <s v="STUTI PARESH MEHTA"/>
    <s v="DGQPM4392J"/>
    <n v="113004"/>
    <n v="11300"/>
    <m/>
    <s v="23428_x000a_06/11/2017"/>
    <s v="Entire / part of the year"/>
    <s v="Trading &amp; Trading Advisory Services"/>
    <d v="2017-10-19T00:00:00"/>
    <n v="12"/>
  </r>
  <r>
    <x v="0"/>
    <n v="151"/>
    <d v="2017-10-31T00:00:00"/>
    <x v="6"/>
    <s v="PIYUSH DAHYALAL SHETH"/>
    <s v="BMRPS3723E"/>
    <n v="114057"/>
    <n v="11406"/>
    <m/>
    <s v="23428_x000a_06/11/2017"/>
    <s v="Entire / part of the year"/>
    <s v="Trading &amp; Trading Advisory Services"/>
    <d v="2017-10-19T00:00:00"/>
    <n v="12"/>
  </r>
  <r>
    <x v="0"/>
    <n v="152"/>
    <d v="2017-10-31T00:00:00"/>
    <x v="6"/>
    <s v="PRAGNABEN PIYUSH SHETH"/>
    <s v="GBCPS8333D"/>
    <n v="114057"/>
    <n v="11406"/>
    <m/>
    <s v="23428_x000a_06/11/2017"/>
    <s v="Entire / part of the year"/>
    <s v="Trading &amp; Trading Advisory Services"/>
    <d v="2017-10-19T00:00:00"/>
    <n v="12"/>
  </r>
  <r>
    <x v="0"/>
    <n v="162"/>
    <d v="2017-10-31T00:00:00"/>
    <x v="15"/>
    <s v="PRIYANK VADILAL MEHTA"/>
    <s v="BJFPM3782A"/>
    <n v="104872"/>
    <n v="10487"/>
    <m/>
    <s v="23428_x000a_06/11/2017"/>
    <s v="Entire / part of the year"/>
    <s v="Trading &amp; Trading Advisory Services"/>
    <d v="2017-10-19T00:00:00"/>
    <n v="12"/>
  </r>
  <r>
    <x v="0"/>
    <n v="163"/>
    <d v="2017-10-31T00:00:00"/>
    <x v="15"/>
    <s v="VADILAL AMULAKHBHAI MAHETA"/>
    <s v="BGBPM7834G"/>
    <n v="104872"/>
    <n v="10487"/>
    <m/>
    <s v="23428_x000a_06/11/2017"/>
    <s v="Entire / part of the year"/>
    <s v="Trading &amp; Trading Advisory Services"/>
    <d v="2017-10-19T00:00:00"/>
    <n v="12"/>
  </r>
  <r>
    <x v="0"/>
    <n v="176"/>
    <d v="2017-10-31T00:00:00"/>
    <x v="12"/>
    <s v="RAJESH SANGHAVI "/>
    <s v="AZJPS0827R"/>
    <n v="83340"/>
    <n v="8334"/>
    <m/>
    <s v="23428_x000a_06/11/2017"/>
    <s v="Entire / part of the year"/>
    <s v="Trading &amp; Trading Advisory Services"/>
    <d v="2017-10-19T00:00:00"/>
    <n v="12"/>
  </r>
  <r>
    <x v="0"/>
    <n v="178"/>
    <d v="2017-10-31T00:00:00"/>
    <x v="12"/>
    <s v="RAJESH SANGHAVI "/>
    <s v="AZJPS0827R"/>
    <n v="65291"/>
    <n v="6529"/>
    <m/>
    <s v="23428_x000a_06/11/2017"/>
    <s v="Entire / part of the year"/>
    <s v="Trading &amp; Trading Advisory Services"/>
    <d v="2017-10-19T00:00:00"/>
    <n v="12"/>
  </r>
  <r>
    <x v="0"/>
    <n v="179"/>
    <d v="2017-10-31T00:00:00"/>
    <x v="12"/>
    <s v="SHILPA RAJESH SANGHVI"/>
    <s v="CBTPS7039H"/>
    <n v="83340"/>
    <n v="8334"/>
    <m/>
    <s v="23428_x000a_06/11/2017"/>
    <s v="Entire / part of the year"/>
    <s v="Trading &amp; Trading Advisory Services"/>
    <d v="2017-10-19T00:00:00"/>
    <n v="12"/>
  </r>
  <r>
    <x v="0"/>
    <n v="161"/>
    <d v="2017-10-31T00:00:00"/>
    <x v="13"/>
    <s v="ARUNABEN MAHESHKUMAR KHANDOR"/>
    <s v="ECHPK0520A"/>
    <n v="292083"/>
    <n v="29208"/>
    <m/>
    <s v="23428_x000a_06/11/2017"/>
    <s v="Entire / part of the year"/>
    <s v="Trading &amp; Trading Advisory Services"/>
    <d v="2017-10-19T00:00:00"/>
    <n v="12"/>
  </r>
  <r>
    <x v="0"/>
    <n v="160"/>
    <d v="2017-10-31T00:00:00"/>
    <x v="13"/>
    <s v="JAYSHREEBEN ROHITKUMAR KHANDOR"/>
    <s v="DEHPK4543G"/>
    <n v="97361"/>
    <n v="9736"/>
    <m/>
    <s v="23428_x000a_06/11/2017"/>
    <s v="Entire / part of the year"/>
    <s v="Trading &amp; Trading Advisory Services"/>
    <d v="2017-10-19T00:00:00"/>
    <n v="12"/>
  </r>
  <r>
    <x v="0"/>
    <n v="159"/>
    <d v="2017-10-31T00:00:00"/>
    <x v="13"/>
    <s v="ROHIT HARILAL KHANDOR"/>
    <s v="ATUPK7059A"/>
    <n v="97361"/>
    <n v="9736"/>
    <m/>
    <s v="23428_x000a_06/11/2017"/>
    <s v="Entire / part of the year"/>
    <s v="Trading &amp; Trading Advisory Services"/>
    <d v="2017-10-19T00:00:00"/>
    <n v="12"/>
  </r>
  <r>
    <x v="0"/>
    <n v="187"/>
    <d v="2017-10-31T00:00:00"/>
    <x v="14"/>
    <s v="POOJA SANTOSH GUPTA"/>
    <s v="BYNPG4697P"/>
    <n v="145620"/>
    <n v="14562"/>
    <m/>
    <s v="23428_x000a_06/11/2017"/>
    <s v="Entire / part of the year"/>
    <s v="Trading &amp; Trading Advisory Services"/>
    <d v="2017-10-19T00:00:00"/>
    <n v="12"/>
  </r>
  <r>
    <x v="0"/>
    <n v="293"/>
    <d v="2017-10-31T00:00:00"/>
    <x v="14"/>
    <s v="SANTOSH SHAMBHUNATH GUPTA"/>
    <s v="AJZPG5193Q"/>
    <n v="145620"/>
    <n v="14562"/>
    <m/>
    <s v="23428_x000a_06/11/2017"/>
    <s v="Entire / part of the year"/>
    <s v="Trading &amp; Trading Advisory Services"/>
    <d v="2017-10-19T00:00:00"/>
    <n v="12"/>
  </r>
  <r>
    <x v="0"/>
    <n v="180"/>
    <d v="2017-10-31T00:00:00"/>
    <x v="5"/>
    <s v="JAINA PRASHANTKUMAR SANGHAVI"/>
    <s v="FDAPS4614A"/>
    <n v="149182"/>
    <n v="14918"/>
    <m/>
    <s v="23428_x000a_06/11/2017"/>
    <s v="Entire / part of the year"/>
    <s v="Trading &amp; Trading Advisory Services"/>
    <d v="2017-10-19T00:00:00"/>
    <n v="12"/>
  </r>
  <r>
    <x v="0"/>
    <n v="158"/>
    <d v="2017-10-31T00:00:00"/>
    <x v="5"/>
    <s v="KOMALBEN VIJAY SANGHAVI"/>
    <s v="AREPG5778N"/>
    <n v="111887"/>
    <n v="11189"/>
    <m/>
    <s v="23428_x000a_06/11/2017"/>
    <s v="Entire / part of the year"/>
    <s v="Trading &amp; Trading Advisory Services"/>
    <d v="2017-10-19T00:00:00"/>
    <n v="12"/>
  </r>
  <r>
    <x v="0"/>
    <n v="337"/>
    <d v="2017-10-31T00:00:00"/>
    <x v="5"/>
    <s v="VIJAY JAYANTILAL SANGHAVI"/>
    <s v="BSXPS6866G"/>
    <n v="111887"/>
    <n v="11189"/>
    <m/>
    <s v="23428_x000a_06/11/2017"/>
    <s v="Entire / part of the year"/>
    <s v="Trading &amp; Trading Advisory Services"/>
    <d v="2017-10-19T00:00:00"/>
    <n v="12"/>
  </r>
  <r>
    <x v="0"/>
    <n v="342"/>
    <d v="2017-10-31T00:00:00"/>
    <x v="16"/>
    <s v="VIPUL CHAMANLAL SANGHAVI"/>
    <s v="AZDPS4821M"/>
    <n v="1794"/>
    <n v="179"/>
    <m/>
    <s v="23428_x000a_06/11/2017"/>
    <s v="Entire / part of the year"/>
    <s v="Trading &amp; Trading Advisory Services"/>
    <d v="2017-10-19T00:00:00"/>
    <n v="12"/>
  </r>
  <r>
    <x v="0"/>
    <n v="62"/>
    <d v="2017-11-09T00:00:00"/>
    <x v="3"/>
    <s v="JAYSHREE RAHUL BHADRADIYA"/>
    <s v="AWSPB3693E"/>
    <n v="50000"/>
    <n v="5000"/>
    <m/>
    <s v="10281_x000a_24/11/2017"/>
    <s v="Entire / part of the year"/>
    <s v="Trading &amp; Trading Advisory Services"/>
    <d v="2017-11-04T00:00:00"/>
    <n v="5"/>
  </r>
  <r>
    <x v="0"/>
    <n v="229"/>
    <d v="2017-11-09T00:00:00"/>
    <x v="3"/>
    <s v="RAHUL MAHASUKHBHAI BHADRADIYA"/>
    <s v="BJBPS5522C"/>
    <n v="100000"/>
    <n v="10000"/>
    <m/>
    <s v="10281_x000a_24/11/2017"/>
    <s v="Entire / part of the year"/>
    <s v="Trading &amp; Trading Advisory Services"/>
    <d v="2017-11-04T00:00:00"/>
    <n v="5"/>
  </r>
  <r>
    <x v="0"/>
    <n v="52"/>
    <d v="2017-11-13T00:00:00"/>
    <x v="3"/>
    <s v="JAGRUTI URVINKUMAR SHAH"/>
    <s v="ANWPS7436B"/>
    <n v="112219"/>
    <n v="11222"/>
    <m/>
    <s v="10281_x000a_24/11/2017"/>
    <s v="Entire / part of the year"/>
    <s v="Trading &amp; Trading Advisory Services"/>
    <d v="2017-10-30T00:00:00"/>
    <n v="14"/>
  </r>
  <r>
    <x v="0"/>
    <n v="148"/>
    <d v="2017-11-13T00:00:00"/>
    <x v="3"/>
    <s v="MANISH POPATBHAI SHAH"/>
    <s v="AHPPS8824G"/>
    <n v="12200"/>
    <n v="1220"/>
    <m/>
    <s v="10281_x000a_24/11/2017"/>
    <s v="Entire / part of the year"/>
    <s v="Trading &amp; Trading Advisory Services"/>
    <d v="2017-10-30T00:00:00"/>
    <n v="14"/>
  </r>
  <r>
    <x v="0"/>
    <n v="272"/>
    <d v="2017-11-13T00:00:00"/>
    <x v="3"/>
    <s v="RESHMA MANISHKUMAR SHAH"/>
    <s v="ABYPS6147F"/>
    <n v="20920"/>
    <n v="2092"/>
    <m/>
    <s v="10281_x000a_24/11/2017"/>
    <s v="Entire / part of the year"/>
    <s v="Trading &amp; Trading Advisory Services"/>
    <d v="2017-10-30T00:00:00"/>
    <n v="14"/>
  </r>
  <r>
    <x v="0"/>
    <n v="278"/>
    <d v="2017-11-13T00:00:00"/>
    <x v="3"/>
    <s v="RIMPI TEJAS SHAH"/>
    <s v="ARVPS1562P"/>
    <n v="16680"/>
    <n v="1668"/>
    <m/>
    <s v="10281_x000a_24/11/2017"/>
    <s v="Entire / part of the year"/>
    <s v="Trading &amp; Trading Advisory Services"/>
    <d v="2017-10-30T00:00:00"/>
    <n v="14"/>
  </r>
  <r>
    <x v="0"/>
    <n v="316"/>
    <d v="2017-11-13T00:00:00"/>
    <x v="3"/>
    <s v="SONIKA PIYUSHKUMAR SHAH"/>
    <s v="AABPJ5332P"/>
    <n v="26650"/>
    <n v="2665"/>
    <m/>
    <s v="10281_x000a_24/11/2017"/>
    <s v="Entire / part of the year"/>
    <s v="Trading &amp; Trading Advisory Services"/>
    <d v="2017-10-30T00:00:00"/>
    <n v="14"/>
  </r>
  <r>
    <x v="0"/>
    <n v="330"/>
    <d v="2017-11-13T00:00:00"/>
    <x v="3"/>
    <s v="TANVI KAUSHAL DOSHI"/>
    <s v="BJIPD6884M"/>
    <n v="73550"/>
    <n v="7355"/>
    <m/>
    <s v="10281_x000a_24/11/2017"/>
    <s v="Entire / part of the year"/>
    <s v="Trading &amp; Trading Advisory Services"/>
    <d v="2017-10-30T00:00:00"/>
    <n v="14"/>
  </r>
  <r>
    <x v="0"/>
    <n v="192"/>
    <d v="2017-11-30T00:00:00"/>
    <x v="17"/>
    <s v="ASHISH VADILAL MORBIA"/>
    <s v="AQEPM1733E"/>
    <n v="21794"/>
    <n v="2179"/>
    <m/>
    <s v="28585_x000a_06/12/2017"/>
    <s v="Entire / part of the year"/>
    <s v="Trading &amp; Trading Advisory Services"/>
    <d v="2017-11-21T00:00:00"/>
    <n v="9"/>
  </r>
  <r>
    <x v="0"/>
    <n v="203"/>
    <d v="2017-11-30T00:00:00"/>
    <x v="7"/>
    <s v="BHARAT KANTILAL MEHTA"/>
    <s v="CNYPM6786Q"/>
    <n v="128330"/>
    <n v="12833"/>
    <m/>
    <s v="28585_x000a_06/12/2017"/>
    <s v="Entire / part of the year"/>
    <s v="Trading &amp; Trading Advisory Services"/>
    <d v="2017-11-21T00:00:00"/>
    <n v="9"/>
  </r>
  <r>
    <x v="0"/>
    <n v="17"/>
    <d v="2017-11-30T00:00:00"/>
    <x v="8"/>
    <s v="DARSHAN JAYSHUKHBHAI MEHTA"/>
    <s v="ATYPM1144L"/>
    <n v="349350"/>
    <n v="34935"/>
    <m/>
    <s v="28585_x000a_06/12/2017"/>
    <s v="Entire / part of the year"/>
    <s v="Trading &amp; Trading Advisory Services"/>
    <d v="2017-11-21T00:00:00"/>
    <n v="9"/>
  </r>
  <r>
    <x v="0"/>
    <n v="70"/>
    <d v="2017-11-30T00:00:00"/>
    <x v="8"/>
    <s v="JAYSUKH BHIMJIBHAI MEHTA"/>
    <s v="ALYPM9000B"/>
    <n v="349350"/>
    <n v="34935"/>
    <m/>
    <s v="28585_x000a_06/12/2017"/>
    <s v="Entire / part of the year"/>
    <s v="Trading &amp; Trading Advisory Services"/>
    <d v="2017-11-21T00:00:00"/>
    <n v="9"/>
  </r>
  <r>
    <x v="0"/>
    <n v="78"/>
    <d v="2017-11-30T00:00:00"/>
    <x v="8"/>
    <s v="JIGNA JAYSUKH MEHTA"/>
    <s v="AZPPM4049R"/>
    <n v="349350"/>
    <n v="34935"/>
    <m/>
    <s v="28585_x000a_06/12/2017"/>
    <s v="Entire / part of the year"/>
    <s v="Trading &amp; Trading Advisory Services"/>
    <d v="2017-11-21T00:00:00"/>
    <n v="9"/>
  </r>
  <r>
    <x v="0"/>
    <n v="102"/>
    <d v="2017-11-30T00:00:00"/>
    <x v="8"/>
    <s v="KHUSHBU DARSHAN MEHTA"/>
    <s v="DPPPK9998G"/>
    <n v="349350"/>
    <n v="34935"/>
    <m/>
    <s v="28585_x000a_06/12/2017"/>
    <s v="Entire / part of the year"/>
    <s v="Trading &amp; Trading Advisory Services"/>
    <d v="2017-11-21T00:00:00"/>
    <n v="9"/>
  </r>
  <r>
    <x v="0"/>
    <n v="114"/>
    <d v="2017-11-30T00:00:00"/>
    <x v="8"/>
    <s v="KUMAR JAYSUKH MEHTA"/>
    <s v="CFEPM3263G"/>
    <n v="349350"/>
    <n v="34935"/>
    <m/>
    <s v="28585_x000a_06/12/2017"/>
    <s v="Entire / part of the year"/>
    <s v="Trading &amp; Trading Advisory Services"/>
    <d v="2017-11-21T00:00:00"/>
    <n v="9"/>
  </r>
  <r>
    <x v="0"/>
    <n v="288"/>
    <d v="2017-11-30T00:00:00"/>
    <x v="8"/>
    <s v="RUSHABH NAVINBHAI SHAH"/>
    <s v="BZIPS6407F"/>
    <n v="349350"/>
    <n v="34935"/>
    <m/>
    <s v="28585_x000a_06/12/2017"/>
    <s v="Entire / part of the year"/>
    <s v="Trading &amp; Trading Advisory Services"/>
    <d v="2017-11-21T00:00:00"/>
    <n v="9"/>
  </r>
  <r>
    <x v="0"/>
    <n v="220"/>
    <d v="2017-11-30T00:00:00"/>
    <x v="0"/>
    <s v="GAUTAM JAYANTILAL MEHATA"/>
    <s v="ANVPM7520K"/>
    <n v="7220"/>
    <n v="722"/>
    <m/>
    <s v="28585_x000a_06/12/2017"/>
    <s v="Entire / part of the year"/>
    <s v="Trading &amp; Trading Advisory Services"/>
    <d v="2017-11-21T00:00:00"/>
    <n v="9"/>
  </r>
  <r>
    <x v="0"/>
    <n v="221"/>
    <d v="2017-11-30T00:00:00"/>
    <x v="0"/>
    <s v="ILABEN GAUTAM KUMAR MEHTA"/>
    <s v="BRVPM1719H"/>
    <n v="7220"/>
    <n v="722"/>
    <m/>
    <s v="28585_x000a_06/12/2017"/>
    <s v="Entire / part of the year"/>
    <s v="Trading &amp; Trading Advisory Services"/>
    <d v="2017-11-21T00:00:00"/>
    <n v="9"/>
  </r>
  <r>
    <x v="0"/>
    <n v="37"/>
    <d v="2017-11-30T00:00:00"/>
    <x v="1"/>
    <s v="DIMPLE MANISH SHETH"/>
    <s v="DEQPS9082P"/>
    <n v="136617"/>
    <n v="13662"/>
    <m/>
    <s v="28585_x000a_06/12/2017"/>
    <s v="Entire / part of the year"/>
    <s v="Trading &amp; Trading Advisory Services"/>
    <d v="2017-11-21T00:00:00"/>
    <n v="9"/>
  </r>
  <r>
    <x v="0"/>
    <n v="133"/>
    <d v="2017-11-30T00:00:00"/>
    <x v="1"/>
    <s v="MANISH DAHYALAL SHETH"/>
    <s v="BRUPS2102P"/>
    <n v="136617"/>
    <n v="13662"/>
    <m/>
    <s v="28585_x000a_06/12/2017"/>
    <s v="Entire / part of the year"/>
    <s v="Trading &amp; Trading Advisory Services"/>
    <d v="2017-11-21T00:00:00"/>
    <n v="9"/>
  </r>
  <r>
    <x v="0"/>
    <n v="168"/>
    <d v="2017-11-30T00:00:00"/>
    <x v="9"/>
    <s v="MAYUR AMARCHAND MEHTA"/>
    <s v="AKZPM7517P"/>
    <n v="26350"/>
    <n v="2635"/>
    <m/>
    <s v="28585_x000a_06/12/2017"/>
    <s v="Entire / part of the year"/>
    <s v="Trading &amp; Trading Advisory Services"/>
    <d v="2017-11-21T00:00:00"/>
    <n v="9"/>
  </r>
  <r>
    <x v="0"/>
    <n v="200"/>
    <d v="2017-11-30T00:00:00"/>
    <x v="2"/>
    <s v="HEMANGI MITESH DOSHI"/>
    <s v="CICPD8911M"/>
    <n v="76086"/>
    <n v="7609"/>
    <m/>
    <s v="28585_x000a_06/12/2017"/>
    <s v="Entire / part of the year"/>
    <s v="Trading &amp; Trading Advisory Services"/>
    <d v="2017-11-21T00:00:00"/>
    <n v="9"/>
  </r>
  <r>
    <x v="0"/>
    <n v="199"/>
    <d v="2017-11-30T00:00:00"/>
    <x v="2"/>
    <s v="MITESH JAYANTIBHAI DOSHI"/>
    <s v="APGPD9139Q"/>
    <n v="76086"/>
    <n v="7609"/>
    <m/>
    <s v="28585_x000a_06/12/2017"/>
    <s v="Entire / part of the year"/>
    <s v="Trading &amp; Trading Advisory Services"/>
    <d v="2017-11-21T00:00:00"/>
    <n v="9"/>
  </r>
  <r>
    <x v="0"/>
    <n v="201"/>
    <d v="2017-11-30T00:00:00"/>
    <x v="10"/>
    <s v="MITUL MOHANLAL MORABIYA"/>
    <s v="AWVPM8396E"/>
    <n v="116070"/>
    <n v="11607"/>
    <m/>
    <s v="28585_x000a_06/12/2017"/>
    <s v="Entire / part of the year"/>
    <s v="Trading &amp; Trading Advisory Services"/>
    <d v="2017-11-21T00:00:00"/>
    <n v="9"/>
  </r>
  <r>
    <x v="0"/>
    <n v="202"/>
    <d v="2017-11-30T00:00:00"/>
    <x v="11"/>
    <s v="PARESH KANTILAL MEHTA"/>
    <s v="BCHPM4625F"/>
    <n v="128330"/>
    <n v="12833"/>
    <m/>
    <s v="28585_x000a_06/12/2017"/>
    <s v="Entire / part of the year"/>
    <s v="Trading &amp; Trading Advisory Services"/>
    <d v="2017-11-21T00:00:00"/>
    <n v="9"/>
  </r>
  <r>
    <x v="0"/>
    <n v="210"/>
    <d v="2017-11-30T00:00:00"/>
    <x v="11"/>
    <s v="STUTI PARESH MEHTA"/>
    <s v="DGQPM4392J"/>
    <n v="256660"/>
    <n v="25666"/>
    <m/>
    <s v="28585_x000a_06/12/2017"/>
    <s v="Entire / part of the year"/>
    <s v="Trading &amp; Trading Advisory Services"/>
    <d v="2017-11-21T00:00:00"/>
    <n v="9"/>
  </r>
  <r>
    <x v="0"/>
    <n v="206"/>
    <d v="2017-11-30T00:00:00"/>
    <x v="6"/>
    <s v="PIYUSH DAHYALAL SHETH"/>
    <s v="BMRPS3723E"/>
    <n v="177349"/>
    <n v="17735"/>
    <m/>
    <s v="28585_x000a_06/12/2017"/>
    <s v="Entire / part of the year"/>
    <s v="Trading &amp; Trading Advisory Services"/>
    <d v="2017-11-21T00:00:00"/>
    <n v="9"/>
  </r>
  <r>
    <x v="0"/>
    <n v="207"/>
    <d v="2017-11-30T00:00:00"/>
    <x v="6"/>
    <s v="PRAGNABEN PIYUSH SHETH"/>
    <s v="GBCPS8333D"/>
    <n v="177349"/>
    <n v="17735"/>
    <m/>
    <s v="28585_x000a_06/12/2017"/>
    <s v="Entire / part of the year"/>
    <s v="Trading &amp; Trading Advisory Services"/>
    <d v="2017-11-21T00:00:00"/>
    <n v="9"/>
  </r>
  <r>
    <x v="0"/>
    <n v="196"/>
    <d v="2017-11-30T00:00:00"/>
    <x v="18"/>
    <s v="PRITESH PRABHULAL VORA"/>
    <s v="AGIPV6074H"/>
    <n v="37028"/>
    <n v="3703"/>
    <m/>
    <s v="28585_x000a_06/12/2017"/>
    <s v="Entire / part of the year"/>
    <s v="Trading &amp; Trading Advisory Services"/>
    <d v="2017-11-21T00:00:00"/>
    <n v="9"/>
  </r>
  <r>
    <x v="0"/>
    <n v="211"/>
    <d v="2017-11-30T00:00:00"/>
    <x v="15"/>
    <s v="PRIYANK VADILAL MEHTA"/>
    <s v="BJFPM3782A"/>
    <n v="328583"/>
    <n v="32858"/>
    <m/>
    <s v="28585_x000a_06/12/2017"/>
    <s v="Entire / part of the year"/>
    <s v="Trading &amp; Trading Advisory Services"/>
    <d v="2017-11-21T00:00:00"/>
    <n v="9"/>
  </r>
  <r>
    <x v="0"/>
    <n v="212"/>
    <d v="2017-11-30T00:00:00"/>
    <x v="15"/>
    <s v="VADILAL AMULAKHBHAI MAHETA"/>
    <s v="BGBPM7834G"/>
    <n v="328583"/>
    <n v="32858"/>
    <m/>
    <s v="28585_x000a_06/12/2017"/>
    <s v="Entire / part of the year"/>
    <s v="Trading &amp; Trading Advisory Services"/>
    <d v="2017-11-21T00:00:00"/>
    <n v="9"/>
  </r>
  <r>
    <x v="0"/>
    <n v="198"/>
    <d v="2017-11-30T00:00:00"/>
    <x v="12"/>
    <s v="RAJESH SANGHAVI "/>
    <s v="AZJPS0827R"/>
    <n v="71666"/>
    <n v="7167"/>
    <m/>
    <s v="28585_x000a_06/12/2017"/>
    <s v="Entire / part of the year"/>
    <s v="Trading &amp; Trading Advisory Services"/>
    <d v="2017-11-21T00:00:00"/>
    <n v="9"/>
  </r>
  <r>
    <x v="0"/>
    <n v="208"/>
    <d v="2017-11-30T00:00:00"/>
    <x v="12"/>
    <s v="RAJESH SANGHAVI "/>
    <s v="AZJPS0827R"/>
    <n v="184538"/>
    <n v="18454"/>
    <m/>
    <s v="28585_x000a_06/12/2017"/>
    <s v="Entire / part of the year"/>
    <s v="Trading &amp; Trading Advisory Services"/>
    <d v="2017-11-21T00:00:00"/>
    <n v="9"/>
  </r>
  <r>
    <x v="0"/>
    <n v="209"/>
    <d v="2017-11-30T00:00:00"/>
    <x v="12"/>
    <s v="SHILPA RAJESH SANGHVI"/>
    <s v="CBTPS7039H"/>
    <n v="184538"/>
    <n v="18454"/>
    <m/>
    <s v="28585_x000a_06/12/2017"/>
    <s v="Entire / part of the year"/>
    <s v="Trading &amp; Trading Advisory Services"/>
    <d v="2017-11-21T00:00:00"/>
    <n v="9"/>
  </r>
  <r>
    <x v="0"/>
    <n v="197"/>
    <d v="2017-11-30T00:00:00"/>
    <x v="13"/>
    <s v="ARUNABEN MAHESHKUMAR KHANDOR"/>
    <s v="ECHPK0520A"/>
    <n v="62977"/>
    <n v="6298"/>
    <m/>
    <s v="28585_x000a_06/12/2017"/>
    <s v="Entire / part of the year"/>
    <s v="Trading &amp; Trading Advisory Services"/>
    <d v="2017-11-21T00:00:00"/>
    <n v="9"/>
  </r>
  <r>
    <x v="0"/>
    <n v="219"/>
    <d v="2017-11-30T00:00:00"/>
    <x v="13"/>
    <s v="MAHESHKUMAR HARILAL KHANDOR"/>
    <s v="ATUPK7060M"/>
    <n v="446081"/>
    <n v="44608"/>
    <m/>
    <s v="28585_x000a_06/12/2017"/>
    <s v="Entire / part of the year"/>
    <s v="Trading &amp; Trading Advisory Services"/>
    <d v="2017-11-21T00:00:00"/>
    <n v="9"/>
  </r>
  <r>
    <x v="0"/>
    <n v="190"/>
    <d v="2017-11-30T00:00:00"/>
    <x v="13"/>
    <s v="ROHIT HARILAL KHANDOR"/>
    <s v="ATUPK7059A"/>
    <n v="15744"/>
    <n v="1574"/>
    <m/>
    <s v="28585_x000a_06/12/2017"/>
    <s v="Entire / part of the year"/>
    <s v="Trading &amp; Trading Advisory Services"/>
    <d v="2017-11-21T00:00:00"/>
    <n v="9"/>
  </r>
  <r>
    <x v="0"/>
    <n v="191"/>
    <d v="2017-11-30T00:00:00"/>
    <x v="19"/>
    <s v="MUKESHKUMAR NANALAL SANGHVI"/>
    <s v="AGVPS7118N"/>
    <n v="21768"/>
    <n v="2177"/>
    <m/>
    <s v="28585_x000a_06/12/2017"/>
    <s v="Entire / part of the year"/>
    <s v="Trading &amp; Trading Advisory Services"/>
    <d v="2017-11-21T00:00:00"/>
    <n v="9"/>
  </r>
  <r>
    <x v="0"/>
    <n v="188"/>
    <d v="2017-11-30T00:00:00"/>
    <x v="14"/>
    <s v="POOJA SANTOSH GUPTA"/>
    <s v="BYNPG4697P"/>
    <n v="24009"/>
    <n v="2401"/>
    <m/>
    <s v="28585_x000a_06/12/2017"/>
    <s v="Entire / part of the year"/>
    <s v="Trading &amp; Trading Advisory Services"/>
    <d v="2017-11-21T00:00:00"/>
    <n v="9"/>
  </r>
  <r>
    <x v="0"/>
    <n v="294"/>
    <d v="2017-11-30T00:00:00"/>
    <x v="14"/>
    <s v="SANTOSH SHAMBHUNATH GUPTA"/>
    <s v="AJZPG5193Q"/>
    <n v="24009"/>
    <n v="2401"/>
    <m/>
    <s v="28585_x000a_06/12/2017"/>
    <s v="Entire / part of the year"/>
    <s v="Trading &amp; Trading Advisory Services"/>
    <d v="2017-11-21T00:00:00"/>
    <n v="9"/>
  </r>
  <r>
    <x v="0"/>
    <n v="343"/>
    <d v="2017-11-30T00:00:00"/>
    <x v="16"/>
    <s v="VIPUL CHAMANLAL SANGHAVI"/>
    <s v="AZDPS4821M"/>
    <n v="5634"/>
    <n v="563"/>
    <m/>
    <s v="28585_x000a_06/12/2017"/>
    <s v="Entire / part of the year"/>
    <s v="Trading &amp; Trading Advisory Services"/>
    <d v="2017-11-21T00:00:00"/>
    <n v="9"/>
  </r>
  <r>
    <x v="0"/>
    <n v="65"/>
    <d v="2017-12-13T00:00:00"/>
    <x v="3"/>
    <s v="JAYSHREE RAHUL BHADRADIYA"/>
    <s v="AWSPB3693E"/>
    <n v="48850"/>
    <n v="4885"/>
    <m/>
    <s v="10750_x000a_30/12/2017"/>
    <s v="Entire / part of the year"/>
    <s v="Trading &amp; Trading Advisory Services"/>
    <d v="2017-12-06T00:00:00"/>
    <n v="7"/>
  </r>
  <r>
    <x v="0"/>
    <n v="230"/>
    <d v="2017-12-13T00:00:00"/>
    <x v="3"/>
    <s v="RAHUL MAHASUKHBHAI BHADRADIYA"/>
    <s v="BJBPS5522C"/>
    <n v="101150"/>
    <n v="10115"/>
    <m/>
    <s v="10750_x000a_30/12/2017"/>
    <s v="Entire / part of the year"/>
    <s v="Trading &amp; Trading Advisory Services"/>
    <d v="2017-12-06T00:00:00"/>
    <n v="7"/>
  </r>
  <r>
    <x v="0"/>
    <n v="331"/>
    <d v="2017-12-13T00:00:00"/>
    <x v="3"/>
    <s v="TANVI KAUSHAL DOSHI"/>
    <s v="BJIPD6884M"/>
    <n v="68062"/>
    <n v="6806"/>
    <m/>
    <s v="10750_x000a_30/12/2017"/>
    <s v="Entire / part of the year"/>
    <s v="Trading &amp; Trading Advisory Services"/>
    <d v="2017-12-06T00:00:00"/>
    <n v="7"/>
  </r>
  <r>
    <x v="0"/>
    <n v="240"/>
    <d v="2017-12-31T00:00:00"/>
    <x v="7"/>
    <s v="BHARAT KANTILAL MEHTA"/>
    <s v="CNYPM6786Q"/>
    <n v="79317"/>
    <n v="7932"/>
    <m/>
    <s v="32826_x000a_05/01/2018"/>
    <s v="Entire / part of the year"/>
    <s v="Trading &amp; Trading Advisory Services"/>
    <d v="2017-12-22T00:00:00"/>
    <n v="9"/>
  </r>
  <r>
    <x v="0"/>
    <n v="18"/>
    <d v="2017-12-31T00:00:00"/>
    <x v="8"/>
    <s v="DARSHAN JAYSHUKHBHAI MEHTA"/>
    <s v="ATYPM1144L"/>
    <n v="184589"/>
    <n v="18459"/>
    <m/>
    <s v="32826_x000a_05/01/2018"/>
    <s v="Entire / part of the year"/>
    <s v="Trading &amp; Trading Advisory Services"/>
    <d v="2017-12-22T00:00:00"/>
    <n v="9"/>
  </r>
  <r>
    <x v="0"/>
    <n v="71"/>
    <d v="2017-12-31T00:00:00"/>
    <x v="8"/>
    <s v="JAYSUKH BHIMJIBHAI MEHTA"/>
    <s v="ALYPM9000B"/>
    <n v="184589"/>
    <n v="18459"/>
    <m/>
    <s v="32826_x000a_05/01/2018"/>
    <s v="Entire / part of the year"/>
    <s v="Trading &amp; Trading Advisory Services"/>
    <d v="2017-12-22T00:00:00"/>
    <n v="9"/>
  </r>
  <r>
    <x v="0"/>
    <n v="79"/>
    <d v="2017-12-31T00:00:00"/>
    <x v="8"/>
    <s v="JIGNA JAYSUKH MEHTA"/>
    <s v="AZPPM4049R"/>
    <n v="184589"/>
    <n v="18459"/>
    <m/>
    <s v="32826_x000a_05/01/2018"/>
    <s v="Entire / part of the year"/>
    <s v="Trading &amp; Trading Advisory Services"/>
    <d v="2017-12-22T00:00:00"/>
    <n v="9"/>
  </r>
  <r>
    <x v="0"/>
    <n v="103"/>
    <d v="2017-12-31T00:00:00"/>
    <x v="8"/>
    <s v="KHUSHBU DARSHAN MEHTA"/>
    <s v="DPPPK9998G"/>
    <n v="184589"/>
    <n v="18459"/>
    <m/>
    <s v="32826_x000a_05/01/2018"/>
    <s v="Entire / part of the year"/>
    <s v="Trading &amp; Trading Advisory Services"/>
    <d v="2017-12-22T00:00:00"/>
    <n v="9"/>
  </r>
  <r>
    <x v="0"/>
    <n v="115"/>
    <d v="2017-12-31T00:00:00"/>
    <x v="8"/>
    <s v="KUMAR JAYSUKH MEHTA"/>
    <s v="CFEPM3263G"/>
    <n v="184589"/>
    <n v="18459"/>
    <m/>
    <s v="32826_x000a_05/01/2018"/>
    <s v="Entire / part of the year"/>
    <s v="Trading &amp; Trading Advisory Services"/>
    <d v="2017-12-22T00:00:00"/>
    <n v="9"/>
  </r>
  <r>
    <x v="0"/>
    <n v="231"/>
    <d v="2017-12-31T00:00:00"/>
    <x v="0"/>
    <s v="GAUTAM JAYANTILAL MEHATA"/>
    <s v="ANVPM7520K"/>
    <n v="27707"/>
    <n v="2771"/>
    <m/>
    <s v="32826_x000a_05/01/2018"/>
    <s v="Entire / part of the year"/>
    <s v="Trading &amp; Trading Advisory Services"/>
    <d v="2017-12-22T00:00:00"/>
    <n v="9"/>
  </r>
  <r>
    <x v="0"/>
    <n v="232"/>
    <d v="2017-12-31T00:00:00"/>
    <x v="0"/>
    <s v="ILABEN GAUTAM KUMAR MEHTA"/>
    <s v="BRVPM1719H"/>
    <n v="27707"/>
    <n v="2771"/>
    <m/>
    <s v="32826_x000a_05/01/2018"/>
    <s v="Entire / part of the year"/>
    <s v="Trading &amp; Trading Advisory Services"/>
    <d v="2017-12-22T00:00:00"/>
    <n v="9"/>
  </r>
  <r>
    <x v="0"/>
    <n v="42"/>
    <d v="2017-12-31T00:00:00"/>
    <x v="1"/>
    <s v="DIMPLE MANISH SHETH"/>
    <s v="DEQPS9082P"/>
    <n v="135510"/>
    <n v="13551"/>
    <m/>
    <s v="32826_x000a_05/01/2018"/>
    <s v="Entire / part of the year"/>
    <s v="Trading &amp; Trading Advisory Services"/>
    <d v="2017-12-22T00:00:00"/>
    <n v="9"/>
  </r>
  <r>
    <x v="0"/>
    <n v="134"/>
    <d v="2017-12-31T00:00:00"/>
    <x v="1"/>
    <s v="MANISH DAHYALAL SHETH"/>
    <s v="BRUPS2102P"/>
    <n v="135510"/>
    <n v="13551"/>
    <m/>
    <s v="32826_x000a_05/01/2018"/>
    <s v="Entire / part of the year"/>
    <s v="Trading &amp; Trading Advisory Services"/>
    <d v="2017-12-22T00:00:00"/>
    <n v="9"/>
  </r>
  <r>
    <x v="0"/>
    <n v="226"/>
    <d v="2017-12-31T00:00:00"/>
    <x v="2"/>
    <s v="HEMANGI MITESH DOSHI"/>
    <s v="CICPD8911M"/>
    <n v="23232"/>
    <n v="2323"/>
    <m/>
    <s v="32826_x000a_05/01/2018"/>
    <s v="Entire / part of the year"/>
    <s v="Trading &amp; Trading Advisory Services"/>
    <d v="2017-12-22T00:00:00"/>
    <n v="9"/>
  </r>
  <r>
    <x v="0"/>
    <n v="225"/>
    <d v="2017-12-31T00:00:00"/>
    <x v="2"/>
    <s v="MITESH JAYANTIBHAI DOSHI"/>
    <s v="APGPD9139Q"/>
    <n v="23232"/>
    <n v="2323"/>
    <m/>
    <s v="32826_x000a_05/01/2018"/>
    <s v="Entire / part of the year"/>
    <s v="Trading &amp; Trading Advisory Services"/>
    <d v="2017-12-22T00:00:00"/>
    <n v="9"/>
  </r>
  <r>
    <x v="0"/>
    <n v="238"/>
    <d v="2017-12-31T00:00:00"/>
    <x v="10"/>
    <s v="MITUL MOHANLAL MORABIYA"/>
    <s v="AWVPM8396E"/>
    <n v="76861"/>
    <n v="7686"/>
    <m/>
    <s v="32826_x000a_05/01/2018"/>
    <s v="Entire / part of the year"/>
    <s v="Trading &amp; Trading Advisory Services"/>
    <d v="2017-12-22T00:00:00"/>
    <n v="9"/>
  </r>
  <r>
    <x v="0"/>
    <n v="239"/>
    <d v="2017-12-31T00:00:00"/>
    <x v="11"/>
    <s v="PARESH KANTILAL MEHTA"/>
    <s v="BCHPM4625F"/>
    <n v="79317"/>
    <n v="7932"/>
    <m/>
    <s v="32826_x000a_05/01/2018"/>
    <s v="Entire / part of the year"/>
    <s v="Trading &amp; Trading Advisory Services"/>
    <d v="2017-12-22T00:00:00"/>
    <n v="9"/>
  </r>
  <r>
    <x v="0"/>
    <n v="253"/>
    <d v="2017-12-31T00:00:00"/>
    <x v="11"/>
    <s v="HETALBEN BHARTABHAI MAHETA"/>
    <s v="DJEPM9645D"/>
    <n v="198291"/>
    <n v="19829"/>
    <m/>
    <s v="32826_x000a_05/01/2018"/>
    <s v="Entire / part of the year"/>
    <s v="Trading &amp; Trading Advisory Services"/>
    <d v="2017-12-22T00:00:00"/>
    <n v="9"/>
  </r>
  <r>
    <x v="0"/>
    <n v="241"/>
    <d v="2017-12-31T00:00:00"/>
    <x v="11"/>
    <s v="STUTI PARESH MEHTA"/>
    <s v="DGQPM4392J"/>
    <n v="39658"/>
    <n v="3966"/>
    <m/>
    <s v="32826_x000a_05/01/2018"/>
    <s v="Entire / part of the year"/>
    <s v="Trading &amp; Trading Advisory Services"/>
    <d v="2017-12-22T00:00:00"/>
    <n v="9"/>
  </r>
  <r>
    <x v="0"/>
    <n v="227"/>
    <d v="2017-12-31T00:00:00"/>
    <x v="6"/>
    <s v="PIYUSH DAHYALAL SHETH"/>
    <s v="BMRPS3723E"/>
    <n v="3061"/>
    <n v="306"/>
    <m/>
    <s v="32826_x000a_05/01/2018"/>
    <s v="Entire / part of the year"/>
    <s v="Trading &amp; Trading Advisory Services"/>
    <d v="2017-12-22T00:00:00"/>
    <n v="9"/>
  </r>
  <r>
    <x v="0"/>
    <n v="228"/>
    <d v="2017-12-31T00:00:00"/>
    <x v="6"/>
    <s v="PRAGNABEN PIYUSH SHETH"/>
    <s v="GBCPS8333D"/>
    <n v="3061"/>
    <n v="306"/>
    <m/>
    <s v="32826_x000a_05/01/2018"/>
    <s v="Entire / part of the year"/>
    <s v="Trading &amp; Trading Advisory Services"/>
    <d v="2017-12-22T00:00:00"/>
    <n v="9"/>
  </r>
  <r>
    <x v="0"/>
    <n v="204"/>
    <d v="2017-12-31T00:00:00"/>
    <x v="18"/>
    <s v="PRITESH PRABHULAL VORA"/>
    <s v="AGIPV6074H"/>
    <n v="7139"/>
    <n v="714"/>
    <m/>
    <s v="32826_x000a_05/01/2018"/>
    <s v="Entire / part of the year"/>
    <s v="Trading &amp; Trading Advisory Services"/>
    <d v="2017-12-22T00:00:00"/>
    <n v="9"/>
  </r>
  <r>
    <x v="0"/>
    <n v="236"/>
    <d v="2017-12-31T00:00:00"/>
    <x v="15"/>
    <s v="PRIYANK VADILAL MEHTA"/>
    <s v="BJFPM3782A"/>
    <n v="19973"/>
    <n v="1997"/>
    <m/>
    <s v="32826_x000a_05/01/2018"/>
    <s v="Entire / part of the year"/>
    <s v="Trading &amp; Trading Advisory Services"/>
    <d v="2017-12-22T00:00:00"/>
    <n v="9"/>
  </r>
  <r>
    <x v="0"/>
    <n v="237"/>
    <d v="2017-12-31T00:00:00"/>
    <x v="15"/>
    <s v="VADILAL AMULAKHBHAI MAHETA"/>
    <s v="BGBPM7834G"/>
    <n v="19973"/>
    <n v="1997"/>
    <m/>
    <s v="32826_x000a_05/01/2018"/>
    <s v="Entire / part of the year"/>
    <s v="Trading &amp; Trading Advisory Services"/>
    <d v="2017-12-22T00:00:00"/>
    <n v="9"/>
  </r>
  <r>
    <x v="0"/>
    <n v="249"/>
    <d v="2017-12-31T00:00:00"/>
    <x v="12"/>
    <s v="RAJESH SANGHAVI "/>
    <s v="AZJPS0827R"/>
    <n v="55267"/>
    <n v="5527"/>
    <m/>
    <s v="32826_x000a_05/01/2018"/>
    <s v="Entire / part of the year"/>
    <s v="Trading &amp; Trading Advisory Services"/>
    <d v="2017-12-22T00:00:00"/>
    <n v="9"/>
  </r>
  <r>
    <x v="0"/>
    <n v="252"/>
    <d v="2017-12-31T00:00:00"/>
    <x v="12"/>
    <s v="RAJESH SANGHAVI "/>
    <s v="AZJPS0827R"/>
    <n v="34622"/>
    <n v="3462"/>
    <m/>
    <s v="32826_x000a_05/01/2018"/>
    <s v="Entire / part of the year"/>
    <s v="Trading &amp; Trading Advisory Services"/>
    <d v="2017-12-22T00:00:00"/>
    <n v="9"/>
  </r>
  <r>
    <x v="0"/>
    <n v="250"/>
    <d v="2017-12-31T00:00:00"/>
    <x v="12"/>
    <s v="SHILPA RAJESH SANGHVI"/>
    <s v="CBTPS7039H"/>
    <n v="55267"/>
    <n v="5527"/>
    <m/>
    <s v="32826_x000a_05/01/2018"/>
    <s v="Entire / part of the year"/>
    <s v="Trading &amp; Trading Advisory Services"/>
    <d v="2017-12-22T00:00:00"/>
    <n v="9"/>
  </r>
  <r>
    <x v="0"/>
    <n v="254"/>
    <d v="2017-12-31T00:00:00"/>
    <x v="12"/>
    <s v="SHRUTI PRITESH VORA"/>
    <s v="BDRPV2680N"/>
    <n v="64249"/>
    <n v="6425"/>
    <m/>
    <s v="32826_x000a_05/01/2018"/>
    <s v="Entire / part of the year"/>
    <s v="Trading &amp; Trading Advisory Services"/>
    <d v="2017-12-22T00:00:00"/>
    <n v="9"/>
  </r>
  <r>
    <x v="0"/>
    <n v="234"/>
    <d v="2017-12-31T00:00:00"/>
    <x v="13"/>
    <s v="ARUNABEN MAHESHKUMAR KHANDOR"/>
    <s v="ECHPK0520A"/>
    <n v="34919"/>
    <n v="3492"/>
    <m/>
    <s v="32826_x000a_05/01/2018"/>
    <s v="Entire / part of the year"/>
    <s v="Trading &amp; Trading Advisory Services"/>
    <d v="2017-12-22T00:00:00"/>
    <n v="9"/>
  </r>
  <r>
    <x v="0"/>
    <n v="235"/>
    <d v="2017-12-31T00:00:00"/>
    <x v="13"/>
    <s v="MAHESHKUMAR HARILAL KHANDOR"/>
    <s v="ATUPK7060M"/>
    <n v="247340"/>
    <n v="24734"/>
    <m/>
    <s v="32826_x000a_05/01/2018"/>
    <s v="Entire / part of the year"/>
    <s v="Trading &amp; Trading Advisory Services"/>
    <d v="2017-12-22T00:00:00"/>
    <n v="9"/>
  </r>
  <r>
    <x v="0"/>
    <n v="233"/>
    <d v="2017-12-31T00:00:00"/>
    <x v="13"/>
    <s v="ROHIT HARILAL KHANDOR"/>
    <s v="ATUPK7059A"/>
    <n v="8730"/>
    <n v="873"/>
    <m/>
    <s v="32826_x000a_05/01/2018"/>
    <s v="Entire / part of the year"/>
    <s v="Trading &amp; Trading Advisory Services"/>
    <d v="2017-12-22T00:00:00"/>
    <n v="9"/>
  </r>
  <r>
    <x v="0"/>
    <n v="189"/>
    <d v="2017-12-31T00:00:00"/>
    <x v="14"/>
    <s v="POOJA SANTOSH GUPTA"/>
    <s v="BYNPG4697P"/>
    <n v="44872"/>
    <n v="4487"/>
    <m/>
    <s v="32826_x000a_05/01/2018"/>
    <s v="Entire / part of the year"/>
    <s v="Trading &amp; Trading Advisory Services"/>
    <d v="2017-12-22T00:00:00"/>
    <n v="9"/>
  </r>
  <r>
    <x v="0"/>
    <n v="302"/>
    <d v="2017-12-31T00:00:00"/>
    <x v="14"/>
    <s v="SANTOSH SHAMBHUNATH GUPTA"/>
    <s v="AJZPG5193Q"/>
    <n v="44872"/>
    <n v="4487"/>
    <m/>
    <s v="32826_x000a_05/01/2018"/>
    <s v="Entire / part of the year"/>
    <s v="Trading &amp; Trading Advisory Services"/>
    <d v="2017-12-22T00:00:00"/>
    <n v="9"/>
  </r>
  <r>
    <x v="0"/>
    <n v="4"/>
    <d v="2018-02-05T00:00:00"/>
    <x v="20"/>
    <s v="ASHOK VINOD THAKUR"/>
    <s v="AHIPT0853H"/>
    <n v="5778"/>
    <n v="578"/>
    <m/>
    <s v="10194_x000a_17/02/2018"/>
    <s v="Entire / part of the year"/>
    <s v="Trading &amp; Trading Advisory Services"/>
    <d v="2018-01-29T00:00:00"/>
    <n v="7"/>
  </r>
  <r>
    <x v="0"/>
    <n v="9"/>
    <d v="2018-02-05T00:00:00"/>
    <x v="21"/>
    <s v="ASHWIN P. CHANDURA"/>
    <s v="AIBPC2244H"/>
    <n v="53188"/>
    <n v="5319"/>
    <m/>
    <s v="10194_x000a_17/02/2018"/>
    <s v="Entire / part of the year"/>
    <s v="Trading &amp; Trading Advisory Services"/>
    <d v="2018-01-29T00:00:00"/>
    <n v="7"/>
  </r>
  <r>
    <x v="0"/>
    <n v="19"/>
    <d v="2018-02-05T00:00:00"/>
    <x v="8"/>
    <s v="DARSHAN JAYSHUKHBHAI MEHTA"/>
    <s v="ATYPM1144L"/>
    <n v="207181"/>
    <n v="20718"/>
    <m/>
    <s v="10194_x000a_17/02/2018"/>
    <s v="Entire / part of the year"/>
    <s v="Trading &amp; Trading Advisory Services"/>
    <d v="2018-01-29T00:00:00"/>
    <n v="7"/>
  </r>
  <r>
    <x v="0"/>
    <n v="72"/>
    <d v="2018-02-05T00:00:00"/>
    <x v="8"/>
    <s v="JAYSUKH BHIMJIBHAI MEHTA"/>
    <s v="ALYPM9000B"/>
    <n v="207181"/>
    <n v="20718"/>
    <m/>
    <s v="10194_x000a_17/02/2018"/>
    <s v="Entire / part of the year"/>
    <s v="Trading &amp; Trading Advisory Services"/>
    <d v="2018-01-29T00:00:00"/>
    <n v="7"/>
  </r>
  <r>
    <x v="0"/>
    <n v="80"/>
    <d v="2018-02-05T00:00:00"/>
    <x v="8"/>
    <s v="JIGNA JAYSUKH MEHTA"/>
    <s v="AZPPM4049R"/>
    <n v="207181"/>
    <n v="20718"/>
    <m/>
    <s v="10194_x000a_17/02/2018"/>
    <s v="Entire / part of the year"/>
    <s v="Trading &amp; Trading Advisory Services"/>
    <d v="2018-01-29T00:00:00"/>
    <n v="7"/>
  </r>
  <r>
    <x v="0"/>
    <n v="104"/>
    <d v="2018-02-05T00:00:00"/>
    <x v="8"/>
    <s v="KHUSHBU DARSHAN MEHTA"/>
    <s v="DPPPK9998G"/>
    <n v="207181"/>
    <n v="20718"/>
    <m/>
    <s v="10194_x000a_17/02/2018"/>
    <s v="Entire / part of the year"/>
    <s v="Trading &amp; Trading Advisory Services"/>
    <d v="2018-01-29T00:00:00"/>
    <n v="7"/>
  </r>
  <r>
    <x v="0"/>
    <n v="108"/>
    <d v="2018-02-05T00:00:00"/>
    <x v="8"/>
    <s v="KRUPA TEJASH VAN"/>
    <s v="AMZPV8765C"/>
    <n v="54521"/>
    <n v="5452"/>
    <m/>
    <s v="10194_x000a_17/02/2018"/>
    <s v="Entire / part of the year"/>
    <s v="Trading &amp; Trading Advisory Services"/>
    <d v="2018-01-29T00:00:00"/>
    <n v="7"/>
  </r>
  <r>
    <x v="0"/>
    <n v="116"/>
    <d v="2018-02-05T00:00:00"/>
    <x v="8"/>
    <s v="KUMAR JAYSUKH MEHTA"/>
    <s v="CFEPM3263G"/>
    <n v="207181"/>
    <n v="20718"/>
    <m/>
    <s v="10194_x000a_17/02/2018"/>
    <s v="Entire / part of the year"/>
    <s v="Trading &amp; Trading Advisory Services"/>
    <d v="2018-01-29T00:00:00"/>
    <n v="7"/>
  </r>
  <r>
    <x v="0"/>
    <n v="27"/>
    <d v="2018-02-05T00:00:00"/>
    <x v="22"/>
    <s v="DHAWAL K VORA"/>
    <s v="ALOPV4924B"/>
    <n v="144878"/>
    <n v="14488"/>
    <m/>
    <s v="10194_x000a_17/02/2018"/>
    <s v="Entire / part of the year"/>
    <s v="Trading &amp; Trading Advisory Services"/>
    <d v="2018-01-29T00:00:00"/>
    <n v="7"/>
  </r>
  <r>
    <x v="0"/>
    <n v="263"/>
    <d v="2018-02-05T00:00:00"/>
    <x v="0"/>
    <s v="GAUTAM JAYANTILAL MEHATA"/>
    <s v="ANVPM7520K"/>
    <n v="6960"/>
    <n v="696"/>
    <m/>
    <s v="10194_x000a_17/02/2018"/>
    <s v="Entire / part of the year"/>
    <s v="Trading &amp; Trading Advisory Services"/>
    <d v="2018-01-29T00:00:00"/>
    <n v="7"/>
  </r>
  <r>
    <x v="0"/>
    <n v="264"/>
    <d v="2018-02-05T00:00:00"/>
    <x v="0"/>
    <s v="ILABEN GAUTAM KUMAR MEHTA"/>
    <s v="BRVPM1719H"/>
    <n v="27841"/>
    <n v="2784"/>
    <m/>
    <s v="10194_x000a_17/02/2018"/>
    <s v="Entire / part of the year"/>
    <s v="Trading &amp; Trading Advisory Services"/>
    <d v="2018-01-29T00:00:00"/>
    <n v="7"/>
  </r>
  <r>
    <x v="0"/>
    <n v="89"/>
    <d v="2018-02-05T00:00:00"/>
    <x v="23"/>
    <s v="JIGNESH SANGHVI "/>
    <s v="BBEPS9472G"/>
    <n v="121524"/>
    <n v="12152"/>
    <m/>
    <s v="10194_x000a_17/02/2018"/>
    <s v="Entire / part of the year"/>
    <s v="Trading &amp; Trading Advisory Services"/>
    <d v="2018-01-29T00:00:00"/>
    <n v="7"/>
  </r>
  <r>
    <x v="0"/>
    <n v="43"/>
    <d v="2018-02-05T00:00:00"/>
    <x v="1"/>
    <s v="DIMPLE MANISH SHETH"/>
    <s v="DEQPS9082P"/>
    <n v="14674"/>
    <n v="1467"/>
    <m/>
    <s v="10194_x000a_17/02/2018"/>
    <s v="Entire / part of the year"/>
    <s v="Trading &amp; Trading Advisory Services"/>
    <d v="2018-01-29T00:00:00"/>
    <n v="7"/>
  </r>
  <r>
    <x v="0"/>
    <n v="135"/>
    <d v="2018-02-05T00:00:00"/>
    <x v="1"/>
    <s v="MANISH DAHYALAL SHETH"/>
    <s v="BRUPS2102P"/>
    <n v="14674"/>
    <n v="1467"/>
    <m/>
    <s v="10194_x000a_17/02/2018"/>
    <s v="Entire / part of the year"/>
    <s v="Trading &amp; Trading Advisory Services"/>
    <d v="2018-01-29T00:00:00"/>
    <n v="7"/>
  </r>
  <r>
    <x v="0"/>
    <n v="169"/>
    <d v="2018-02-05T00:00:00"/>
    <x v="24"/>
    <s v="MILAN SURYAKANT UDANI"/>
    <s v="AAAPU3763E"/>
    <n v="28369"/>
    <n v="2837"/>
    <m/>
    <s v="10194_x000a_17/02/2018"/>
    <s v="Entire / part of the year"/>
    <s v="Trading &amp; Trading Advisory Services"/>
    <d v="2018-01-29T00:00:00"/>
    <n v="7"/>
  </r>
  <r>
    <x v="0"/>
    <n v="257"/>
    <d v="2018-02-05T00:00:00"/>
    <x v="2"/>
    <s v="HEMANGI MITESH DOSHI"/>
    <s v="CICPD8911M"/>
    <n v="69752"/>
    <n v="6975"/>
    <m/>
    <s v="10194_x000a_17/02/2018"/>
    <s v="Entire / part of the year"/>
    <s v="Trading &amp; Trading Advisory Services"/>
    <d v="2018-01-29T00:00:00"/>
    <n v="7"/>
  </r>
  <r>
    <x v="0"/>
    <n v="256"/>
    <d v="2018-02-05T00:00:00"/>
    <x v="2"/>
    <s v="MITESH JAYANTIBHAI DOSHI"/>
    <s v="APGPD9139Q"/>
    <n v="69752"/>
    <n v="6975"/>
    <m/>
    <s v="10194_x000a_17/02/2018"/>
    <s v="Entire / part of the year"/>
    <s v="Trading &amp; Trading Advisory Services"/>
    <d v="2018-01-29T00:00:00"/>
    <n v="7"/>
  </r>
  <r>
    <x v="0"/>
    <n v="271"/>
    <d v="2018-02-05T00:00:00"/>
    <x v="10"/>
    <s v="MITUL MOHANLAL MORABIYA"/>
    <s v="AWVPM8396E"/>
    <n v="78457"/>
    <n v="7846"/>
    <m/>
    <s v="10194_x000a_17/02/2018"/>
    <s v="Entire / part of the year"/>
    <s v="Trading &amp; Trading Advisory Services"/>
    <d v="2018-01-29T00:00:00"/>
    <n v="7"/>
  </r>
  <r>
    <x v="0"/>
    <n v="262"/>
    <d v="2018-02-05T00:00:00"/>
    <x v="10"/>
    <s v="TRUPTIBEN MITULKUMAR MORABIYA"/>
    <s v="CUIPM0916M"/>
    <n v="264136"/>
    <n v="26414"/>
    <m/>
    <s v="10194_x000a_17/02/2018"/>
    <s v="Entire / part of the year"/>
    <s v="Trading &amp; Trading Advisory Services"/>
    <d v="2018-01-29T00:00:00"/>
    <n v="7"/>
  </r>
  <r>
    <x v="0"/>
    <n v="258"/>
    <d v="2018-02-05T00:00:00"/>
    <x v="6"/>
    <s v="PIYUSH DAHYALAL SHETH"/>
    <s v="BMRPS3723E"/>
    <n v="98373"/>
    <n v="9837"/>
    <m/>
    <s v="10194_x000a_17/02/2018"/>
    <s v="Entire / part of the year"/>
    <s v="Trading &amp; Trading Advisory Services"/>
    <d v="2018-01-29T00:00:00"/>
    <n v="7"/>
  </r>
  <r>
    <x v="0"/>
    <n v="259"/>
    <d v="2018-02-05T00:00:00"/>
    <x v="6"/>
    <s v="PRAGNABEN PIYUSH SHETH"/>
    <s v="GBCPS8333D"/>
    <n v="98373"/>
    <n v="9837"/>
    <m/>
    <s v="10194_x000a_17/02/2018"/>
    <s v="Entire / part of the year"/>
    <s v="Trading &amp; Trading Advisory Services"/>
    <d v="2018-01-29T00:00:00"/>
    <n v="7"/>
  </r>
  <r>
    <x v="0"/>
    <n v="205"/>
    <d v="2018-02-05T00:00:00"/>
    <x v="18"/>
    <s v="PRITESH PRABHULAL VORA"/>
    <s v="AGIPV6074H"/>
    <n v="2183"/>
    <n v="218"/>
    <m/>
    <s v="10194_x000a_17/02/2018"/>
    <s v="Entire / part of the year"/>
    <s v="Trading &amp; Trading Advisory Services"/>
    <d v="2018-01-29T00:00:00"/>
    <n v="7"/>
  </r>
  <r>
    <x v="0"/>
    <n v="270"/>
    <d v="2018-02-05T00:00:00"/>
    <x v="15"/>
    <s v="MANUBEN VADILALBHAI MEHTA"/>
    <s v="CMMPM3584M"/>
    <n v="336528"/>
    <n v="33653"/>
    <m/>
    <s v="10194_x000a_17/02/2018"/>
    <s v="Entire / part of the year"/>
    <s v="Trading &amp; Trading Advisory Services"/>
    <d v="2018-01-29T00:00:00"/>
    <n v="7"/>
  </r>
  <r>
    <x v="0"/>
    <n v="268"/>
    <d v="2018-02-05T00:00:00"/>
    <x v="15"/>
    <s v="PRIYANK VADILAL MEHTA"/>
    <s v="BJFPM3782A"/>
    <n v="112176"/>
    <n v="11218"/>
    <m/>
    <s v="10194_x000a_17/02/2018"/>
    <s v="Entire / part of the year"/>
    <s v="Trading &amp; Trading Advisory Services"/>
    <d v="2018-01-29T00:00:00"/>
    <n v="7"/>
  </r>
  <r>
    <x v="0"/>
    <n v="269"/>
    <d v="2018-02-05T00:00:00"/>
    <x v="15"/>
    <s v="VADILAL AMULAKHBHAI MAHETA"/>
    <s v="BGBPM7834G"/>
    <n v="112176"/>
    <n v="11218"/>
    <m/>
    <s v="10194_x000a_17/02/2018"/>
    <s v="Entire / part of the year"/>
    <s v="Trading &amp; Trading Advisory Services"/>
    <d v="2018-01-29T00:00:00"/>
    <n v="7"/>
  </r>
  <r>
    <x v="0"/>
    <n v="255"/>
    <d v="2018-02-05T00:00:00"/>
    <x v="12"/>
    <s v="RAJESH SANGHAVI "/>
    <s v="AZJPS0827R"/>
    <n v="30630"/>
    <n v="3063"/>
    <m/>
    <s v="10194_x000a_17/02/2018"/>
    <s v="Entire / part of the year"/>
    <s v="Trading &amp; Trading Advisory Services"/>
    <d v="2018-01-29T00:00:00"/>
    <n v="7"/>
  </r>
  <r>
    <x v="0"/>
    <n v="280"/>
    <d v="2018-02-05T00:00:00"/>
    <x v="12"/>
    <s v="RAJESH SANGHAVI "/>
    <s v="AZJPS0827R"/>
    <n v="52682"/>
    <n v="5268"/>
    <m/>
    <s v="10194_x000a_17/02/2018"/>
    <s v="Entire / part of the year"/>
    <s v="Trading &amp; Trading Advisory Services"/>
    <d v="2018-01-29T00:00:00"/>
    <n v="7"/>
  </r>
  <r>
    <x v="0"/>
    <n v="281"/>
    <d v="2018-02-05T00:00:00"/>
    <x v="12"/>
    <s v="SHILPA RAJESH SANGHVI"/>
    <s v="CBTPS7039H"/>
    <n v="52682"/>
    <n v="5268"/>
    <m/>
    <s v="10194_x000a_17/02/2018"/>
    <s v="Entire / part of the year"/>
    <s v="Trading &amp; Trading Advisory Services"/>
    <d v="2018-01-29T00:00:00"/>
    <n v="7"/>
  </r>
  <r>
    <x v="0"/>
    <n v="284"/>
    <d v="2018-02-05T00:00:00"/>
    <x v="12"/>
    <s v="SHRUTI PRITESH VORA"/>
    <s v="BDRPV2680N"/>
    <n v="19652"/>
    <n v="1965"/>
    <m/>
    <s v="10194_x000a_17/02/2018"/>
    <s v="Entire / part of the year"/>
    <s v="Trading &amp; Trading Advisory Services"/>
    <d v="2018-01-29T00:00:00"/>
    <n v="7"/>
  </r>
  <r>
    <x v="0"/>
    <n v="242"/>
    <d v="2018-02-05T00:00:00"/>
    <x v="25"/>
    <s v="RAJNISHKUMAR SURENDRANATH THAKUR"/>
    <s v="AEQPT4039J"/>
    <n v="330872"/>
    <n v="33087"/>
    <m/>
    <s v="10194_x000a_17/02/2018"/>
    <s v="Entire / part of the year"/>
    <s v="Trading &amp; Trading Advisory Services"/>
    <d v="2018-01-29T00:00:00"/>
    <n v="7"/>
  </r>
  <r>
    <x v="0"/>
    <n v="266"/>
    <d v="2018-02-05T00:00:00"/>
    <x v="13"/>
    <s v="ARUNABEN MAHESHKUMAR KHANDOR"/>
    <s v="ECHPK0520A"/>
    <n v="217162"/>
    <n v="21716"/>
    <m/>
    <s v="10194_x000a_17/02/2018"/>
    <s v="Entire / part of the year"/>
    <s v="Trading &amp; Trading Advisory Services"/>
    <d v="2018-01-29T00:00:00"/>
    <n v="7"/>
  </r>
  <r>
    <x v="0"/>
    <n v="267"/>
    <d v="2018-02-05T00:00:00"/>
    <x v="13"/>
    <s v="MAHESHKUMAR HARILAL KHANDOR"/>
    <s v="ATUPK7060M"/>
    <n v="165833"/>
    <n v="16583"/>
    <m/>
    <s v="10194_x000a_17/02/2018"/>
    <s v="Entire / part of the year"/>
    <s v="Trading &amp; Trading Advisory Services"/>
    <d v="2018-01-29T00:00:00"/>
    <n v="7"/>
  </r>
  <r>
    <x v="0"/>
    <n v="265"/>
    <d v="2018-02-05T00:00:00"/>
    <x v="13"/>
    <s v="ROHIT HARILAL KHANDOR"/>
    <s v="ATUPK7059A"/>
    <n v="11846"/>
    <n v="1185"/>
    <m/>
    <s v="10194_x000a_17/02/2018"/>
    <s v="Entire / part of the year"/>
    <s v="Trading &amp; Trading Advisory Services"/>
    <d v="2018-01-29T00:00:00"/>
    <n v="7"/>
  </r>
  <r>
    <x v="0"/>
    <n v="193"/>
    <d v="2018-02-05T00:00:00"/>
    <x v="14"/>
    <s v="POOJA SANTOSH GUPTA"/>
    <s v="BYNPG4697P"/>
    <n v="105926"/>
    <n v="10593"/>
    <m/>
    <s v="10194_x000a_17/02/2018"/>
    <s v="Entire / part of the year"/>
    <s v="Trading &amp; Trading Advisory Services"/>
    <d v="2018-01-29T00:00:00"/>
    <n v="7"/>
  </r>
  <r>
    <x v="0"/>
    <n v="303"/>
    <d v="2018-02-05T00:00:00"/>
    <x v="14"/>
    <s v="SANTOSH SHAMBHUNATH GUPTA"/>
    <s v="AJZPG5193Q"/>
    <n v="105926"/>
    <n v="10593"/>
    <m/>
    <s v="10194_x000a_17/02/2018"/>
    <s v="Entire / part of the year"/>
    <s v="Trading &amp; Trading Advisory Services"/>
    <d v="2018-01-29T00:00:00"/>
    <n v="7"/>
  </r>
  <r>
    <x v="0"/>
    <n v="344"/>
    <d v="2018-02-05T00:00:00"/>
    <x v="16"/>
    <s v="VIPUL CHAMANLAL SANGHAVI"/>
    <s v="AZDPS4821M"/>
    <n v="27786"/>
    <n v="2779"/>
    <m/>
    <s v="10194_x000a_17/02/2018"/>
    <s v="Entire / part of the year"/>
    <s v="Trading &amp; Trading Advisory Services"/>
    <d v="2018-01-29T00:00:00"/>
    <n v="7"/>
  </r>
  <r>
    <x v="0"/>
    <n v="5"/>
    <d v="2018-02-28T00:00:00"/>
    <x v="20"/>
    <s v="ASHOK VINOD THAKUR"/>
    <s v="AHIPT0853H"/>
    <n v="25194"/>
    <n v="2519"/>
    <m/>
    <s v="27764_x000a_07/03/2018"/>
    <s v="Entire / part of the year"/>
    <s v="Trading &amp; Trading Advisory Services"/>
    <d v="2018-02-17T00:00:00"/>
    <n v="11"/>
  </r>
  <r>
    <x v="0"/>
    <n v="10"/>
    <d v="2018-02-28T00:00:00"/>
    <x v="21"/>
    <s v="ASHWIN P. CHANDURA"/>
    <s v="AIBPC2244H"/>
    <n v="56727"/>
    <n v="5673"/>
    <m/>
    <s v="27764_x000a_07/03/2018"/>
    <s v="Entire / part of the year"/>
    <s v="Trading &amp; Trading Advisory Services"/>
    <d v="2018-02-17T00:00:00"/>
    <n v="11"/>
  </r>
  <r>
    <x v="0"/>
    <n v="20"/>
    <d v="2018-02-28T00:00:00"/>
    <x v="8"/>
    <s v="DARSHAN JAYSHUKHBHAI MEHTA"/>
    <s v="ATYPM1144L"/>
    <n v="210074"/>
    <n v="21007"/>
    <m/>
    <s v="27764_x000a_07/03/2018"/>
    <s v="Entire / part of the year"/>
    <s v="Trading &amp; Trading Advisory Services"/>
    <d v="2018-02-17T00:00:00"/>
    <n v="11"/>
  </r>
  <r>
    <x v="0"/>
    <n v="73"/>
    <d v="2018-02-28T00:00:00"/>
    <x v="8"/>
    <s v="JAYSUKH BHIMJIBHAI MEHTA"/>
    <s v="ALYPM9000B"/>
    <n v="210074"/>
    <n v="21007"/>
    <m/>
    <s v="27764_x000a_07/03/2018"/>
    <s v="Entire / part of the year"/>
    <s v="Trading &amp; Trading Advisory Services"/>
    <d v="2018-02-17T00:00:00"/>
    <n v="11"/>
  </r>
  <r>
    <x v="0"/>
    <n v="85"/>
    <d v="2018-02-28T00:00:00"/>
    <x v="8"/>
    <s v="JIGNA JAYSUKH MEHTA"/>
    <s v="AZPPM4049R"/>
    <n v="210074"/>
    <n v="21007"/>
    <m/>
    <s v="27764_x000a_07/03/2018"/>
    <s v="Entire / part of the year"/>
    <s v="Trading &amp; Trading Advisory Services"/>
    <d v="2018-02-17T00:00:00"/>
    <n v="11"/>
  </r>
  <r>
    <x v="0"/>
    <n v="105"/>
    <d v="2018-02-28T00:00:00"/>
    <x v="8"/>
    <s v="KHUSHBU DARSHAN MEHTA"/>
    <s v="DPPPK9998G"/>
    <n v="210074"/>
    <n v="21007"/>
    <m/>
    <s v="27764_x000a_07/03/2018"/>
    <s v="Entire / part of the year"/>
    <s v="Trading &amp; Trading Advisory Services"/>
    <d v="2018-02-17T00:00:00"/>
    <n v="11"/>
  </r>
  <r>
    <x v="0"/>
    <n v="109"/>
    <d v="2018-02-28T00:00:00"/>
    <x v="8"/>
    <s v="KRUPA TEJASH VAN"/>
    <s v="AMZPV8765C"/>
    <n v="55283"/>
    <n v="5528"/>
    <m/>
    <s v="27764_x000a_07/03/2018"/>
    <s v="Entire / part of the year"/>
    <s v="Trading &amp; Trading Advisory Services"/>
    <d v="2018-02-17T00:00:00"/>
    <n v="11"/>
  </r>
  <r>
    <x v="0"/>
    <n v="117"/>
    <d v="2018-02-28T00:00:00"/>
    <x v="8"/>
    <s v="KUMAR JAYSUKH MEHTA"/>
    <s v="CFEPM3263G"/>
    <n v="210074"/>
    <n v="21007"/>
    <m/>
    <s v="27764_x000a_07/03/2018"/>
    <s v="Entire / part of the year"/>
    <s v="Trading &amp; Trading Advisory Services"/>
    <d v="2018-02-17T00:00:00"/>
    <n v="11"/>
  </r>
  <r>
    <x v="0"/>
    <n v="296"/>
    <d v="2018-02-28T00:00:00"/>
    <x v="0"/>
    <s v="GAUTAM JAYANTILAL MEHATA"/>
    <s v="ANVPM7520K"/>
    <n v="20733"/>
    <n v="2073"/>
    <m/>
    <s v="27764_x000a_07/03/2018"/>
    <s v="Entire / part of the year"/>
    <s v="Trading &amp; Trading Advisory Services"/>
    <d v="2018-02-17T00:00:00"/>
    <n v="11"/>
  </r>
  <r>
    <x v="0"/>
    <n v="297"/>
    <d v="2018-02-28T00:00:00"/>
    <x v="0"/>
    <s v="ILABEN GAUTAM KUMAR MEHTA"/>
    <s v="BRVPM1719H"/>
    <n v="82934"/>
    <n v="8293"/>
    <m/>
    <s v="27764_x000a_07/03/2018"/>
    <s v="Entire / part of the year"/>
    <s v="Trading &amp; Trading Advisory Services"/>
    <d v="2018-02-17T00:00:00"/>
    <n v="11"/>
  </r>
  <r>
    <x v="0"/>
    <n v="46"/>
    <d v="2018-02-28T00:00:00"/>
    <x v="1"/>
    <s v="DIMPLE MANISH SHETH"/>
    <s v="DEQPS9082P"/>
    <n v="14789"/>
    <n v="1479"/>
    <m/>
    <s v="27764_x000a_07/03/2018"/>
    <s v="Entire / part of the year"/>
    <s v="Trading &amp; Trading Advisory Services"/>
    <d v="2018-02-17T00:00:00"/>
    <n v="11"/>
  </r>
  <r>
    <x v="0"/>
    <n v="141"/>
    <d v="2018-02-28T00:00:00"/>
    <x v="1"/>
    <s v="MANISH DAHYALAL SHETH"/>
    <s v="BRUPS2102P"/>
    <n v="14789"/>
    <n v="1479"/>
    <m/>
    <s v="27764_x000a_07/03/2018"/>
    <s v="Entire / part of the year"/>
    <s v="Trading &amp; Trading Advisory Services"/>
    <d v="2018-02-17T00:00:00"/>
    <n v="11"/>
  </r>
  <r>
    <x v="0"/>
    <n v="170"/>
    <d v="2018-02-28T00:00:00"/>
    <x v="24"/>
    <s v="MILAN SURYAKANT UDANI"/>
    <s v="AAAPU3763E"/>
    <n v="32259"/>
    <n v="3226"/>
    <m/>
    <s v="27764_x000a_07/03/2018"/>
    <s v="Entire / part of the year"/>
    <s v="Trading &amp; Trading Advisory Services"/>
    <d v="2018-02-17T00:00:00"/>
    <n v="11"/>
  </r>
  <r>
    <x v="0"/>
    <n v="292"/>
    <d v="2018-02-28T00:00:00"/>
    <x v="2"/>
    <s v="HEMANGI MITESH DOSHI"/>
    <s v="CICPD8911M"/>
    <n v="67574"/>
    <n v="6757"/>
    <m/>
    <s v="27764_x000a_07/03/2018"/>
    <s v="Entire / part of the year"/>
    <s v="Trading &amp; Trading Advisory Services"/>
    <d v="2018-02-17T00:00:00"/>
    <n v="11"/>
  </r>
  <r>
    <x v="0"/>
    <n v="291"/>
    <d v="2018-02-28T00:00:00"/>
    <x v="2"/>
    <s v="MITESH JAYANTIBHAI DOSHI"/>
    <s v="APGPD9139Q"/>
    <n v="67574"/>
    <n v="6757"/>
    <m/>
    <s v="27764_x000a_07/03/2018"/>
    <s v="Entire / part of the year"/>
    <s v="Trading &amp; Trading Advisory Services"/>
    <d v="2018-02-17T00:00:00"/>
    <n v="11"/>
  </r>
  <r>
    <x v="0"/>
    <n v="301"/>
    <d v="2018-02-28T00:00:00"/>
    <x v="10"/>
    <s v="MITUL MOHANLAL MORABIYA"/>
    <s v="AWVPM8396E"/>
    <n v="102387"/>
    <n v="10239"/>
    <m/>
    <s v="27764_x000a_07/03/2018"/>
    <s v="Entire / part of the year"/>
    <s v="Trading &amp; Trading Advisory Services"/>
    <d v="2018-02-17T00:00:00"/>
    <n v="11"/>
  </r>
  <r>
    <x v="0"/>
    <n v="295"/>
    <d v="2018-02-28T00:00:00"/>
    <x v="10"/>
    <s v="TRUPTIBEN MITULKUMAR MORABIYA"/>
    <s v="CUIPM0916M"/>
    <n v="266198"/>
    <n v="26620"/>
    <m/>
    <s v="27764_x000a_07/03/2018"/>
    <s v="Entire / part of the year"/>
    <s v="Trading &amp; Trading Advisory Services"/>
    <d v="2018-02-17T00:00:00"/>
    <n v="11"/>
  </r>
  <r>
    <x v="0"/>
    <n v="213"/>
    <d v="2018-02-28T00:00:00"/>
    <x v="18"/>
    <s v="PRITESH PRABHULAL VORA"/>
    <s v="AGIPV6074H"/>
    <n v="7958"/>
    <n v="796"/>
    <m/>
    <s v="27764_x000a_07/03/2018"/>
    <s v="Entire / part of the year"/>
    <s v="Trading &amp; Trading Advisory Services"/>
    <d v="2018-02-17T00:00:00"/>
    <n v="11"/>
  </r>
  <r>
    <x v="0"/>
    <n v="300"/>
    <d v="2018-02-28T00:00:00"/>
    <x v="15"/>
    <s v="MANUBEN VADILALBHAI MEHTA"/>
    <s v="CMMPM3584M"/>
    <n v="140107"/>
    <n v="14011"/>
    <m/>
    <s v="27764_x000a_07/03/2018"/>
    <s v="Entire / part of the year"/>
    <s v="Trading &amp; Trading Advisory Services"/>
    <d v="2018-02-17T00:00:00"/>
    <n v="11"/>
  </r>
  <r>
    <x v="0"/>
    <n v="298"/>
    <d v="2018-02-28T00:00:00"/>
    <x v="15"/>
    <s v="PRIYANK VADILAL MEHTA"/>
    <s v="BJFPM3782A"/>
    <n v="46702"/>
    <n v="4670"/>
    <m/>
    <s v="27764_x000a_07/03/2018"/>
    <s v="Entire / part of the year"/>
    <s v="Trading &amp; Trading Advisory Services"/>
    <d v="2018-02-17T00:00:00"/>
    <n v="11"/>
  </r>
  <r>
    <x v="0"/>
    <n v="299"/>
    <d v="2018-02-28T00:00:00"/>
    <x v="15"/>
    <s v="VADILAL AMULAKHBHAI MAHETA"/>
    <s v="BGBPM7834G"/>
    <n v="46702"/>
    <n v="4670"/>
    <m/>
    <s v="27764_x000a_07/03/2018"/>
    <s v="Entire / part of the year"/>
    <s v="Trading &amp; Trading Advisory Services"/>
    <d v="2018-02-17T00:00:00"/>
    <n v="11"/>
  </r>
  <r>
    <x v="0"/>
    <n v="310"/>
    <d v="2018-02-28T00:00:00"/>
    <x v="12"/>
    <s v="RAJESH SANGHAVI "/>
    <s v="AZJPS0827R"/>
    <n v="31880"/>
    <n v="3188"/>
    <m/>
    <s v="27764_x000a_07/03/2018"/>
    <s v="Entire / part of the year"/>
    <s v="Trading &amp; Trading Advisory Services"/>
    <d v="2018-02-17T00:00:00"/>
    <n v="11"/>
  </r>
  <r>
    <x v="0"/>
    <n v="318"/>
    <d v="2018-02-28T00:00:00"/>
    <x v="12"/>
    <s v="RAJESH SANGHAVI "/>
    <s v="AZJPS0827R"/>
    <n v="28259"/>
    <n v="2826"/>
    <m/>
    <s v="27764_x000a_07/03/2018"/>
    <s v="Entire / part of the year"/>
    <s v="Trading &amp; Trading Advisory Services"/>
    <d v="2018-02-17T00:00:00"/>
    <n v="11"/>
  </r>
  <r>
    <x v="0"/>
    <n v="311"/>
    <d v="2018-02-28T00:00:00"/>
    <x v="12"/>
    <s v="SHILPA RAJESH SANGHVI"/>
    <s v="CBTPS7039H"/>
    <n v="31880"/>
    <n v="3188"/>
    <m/>
    <s v="27764_x000a_07/03/2018"/>
    <s v="Entire / part of the year"/>
    <s v="Trading &amp; Trading Advisory Services"/>
    <d v="2018-02-17T00:00:00"/>
    <n v="11"/>
  </r>
  <r>
    <x v="0"/>
    <n v="313"/>
    <d v="2018-02-28T00:00:00"/>
    <x v="12"/>
    <s v="SHRUTI PRITESH VORA"/>
    <s v="BDRPV2680N"/>
    <n v="71622"/>
    <n v="7162"/>
    <m/>
    <s v="27764_x000a_07/03/2018"/>
    <s v="Entire / part of the year"/>
    <s v="Trading &amp; Trading Advisory Services"/>
    <d v="2018-02-17T00:00:00"/>
    <n v="11"/>
  </r>
  <r>
    <x v="0"/>
    <n v="243"/>
    <d v="2018-02-28T00:00:00"/>
    <x v="25"/>
    <s v="RAJNISHKUMAR SURENDRANATH THAKUR"/>
    <s v="AEQPT4039J"/>
    <n v="160436"/>
    <n v="16044"/>
    <m/>
    <s v="27764_x000a_07/03/2018"/>
    <s v="Entire / part of the year"/>
    <s v="Trading &amp; Trading Advisory Services"/>
    <d v="2018-02-17T00:00:00"/>
    <n v="11"/>
  </r>
  <r>
    <x v="0"/>
    <n v="194"/>
    <d v="2018-02-28T00:00:00"/>
    <x v="14"/>
    <s v="POOJA SANTOSH GUPTA"/>
    <s v="BYNPG4697P"/>
    <n v="170691"/>
    <n v="17069"/>
    <m/>
    <s v="27764_x000a_07/03/2018"/>
    <s v="Entire / part of the year"/>
    <s v="Trading &amp; Trading Advisory Services"/>
    <d v="2018-02-17T00:00:00"/>
    <n v="11"/>
  </r>
  <r>
    <x v="0"/>
    <n v="304"/>
    <d v="2018-02-28T00:00:00"/>
    <x v="14"/>
    <s v="SANTOSH SHAMBHUNATH GUPTA"/>
    <s v="AJZPG5193Q"/>
    <n v="170691"/>
    <n v="17069"/>
    <m/>
    <s v="27764_x000a_07/03/2018"/>
    <s v="Entire / part of the year"/>
    <s v="Trading &amp; Trading Advisory Services"/>
    <d v="2018-02-17T00:00:00"/>
    <n v="11"/>
  </r>
  <r>
    <x v="0"/>
    <n v="8"/>
    <d v="2018-03-31T00:00:00"/>
    <x v="20"/>
    <s v="ASHOK VINOD THAKUR"/>
    <s v="AHIPT0853H"/>
    <n v="26181"/>
    <n v="2618"/>
    <m/>
    <s v="18329_x000a_06/04/2018"/>
    <s v="Entire / part of the year"/>
    <s v="Trading &amp; Trading Advisory Services"/>
    <d v="2018-03-31T00:00:00"/>
    <n v="0"/>
  </r>
  <r>
    <x v="0"/>
    <n v="11"/>
    <d v="2018-03-31T00:00:00"/>
    <x v="21"/>
    <s v="ASHWIN P. CHANDURA"/>
    <s v="AIBPC2244H"/>
    <n v="16433"/>
    <n v="1643"/>
    <m/>
    <s v="18329_x000a_06/04/2018"/>
    <s v="Entire / part of the year"/>
    <s v="Trading &amp; Trading Advisory Services"/>
    <d v="2018-03-31T00:00:00"/>
    <n v="0"/>
  </r>
  <r>
    <x v="0"/>
    <n v="21"/>
    <d v="2018-03-31T00:00:00"/>
    <x v="8"/>
    <s v="DARSHAN JAYSHUKHBHAI MEHTA"/>
    <s v="ATYPM1144L"/>
    <n v="37906"/>
    <n v="3791"/>
    <m/>
    <s v="18329_x000a_06/04/2018"/>
    <s v="Entire / part of the year"/>
    <s v="Trading &amp; Trading Advisory Services"/>
    <d v="2018-03-31T00:00:00"/>
    <n v="0"/>
  </r>
  <r>
    <x v="0"/>
    <n v="74"/>
    <d v="2018-03-31T00:00:00"/>
    <x v="8"/>
    <s v="JAYSUKH BHIMJIBHAI MEHTA"/>
    <s v="ALYPM9000B"/>
    <n v="37906"/>
    <n v="3791"/>
    <m/>
    <s v="18329_x000a_06/04/2018"/>
    <s v="Entire / part of the year"/>
    <s v="Trading &amp; Trading Advisory Services"/>
    <d v="2018-03-31T00:00:00"/>
    <n v="0"/>
  </r>
  <r>
    <x v="0"/>
    <n v="86"/>
    <d v="2018-03-31T00:00:00"/>
    <x v="8"/>
    <s v="JIGNA JAYSUKH MEHTA"/>
    <s v="AZPPM4049R"/>
    <n v="37906"/>
    <n v="3791"/>
    <m/>
    <s v="18329_x000a_06/04/2018"/>
    <s v="Entire / part of the year"/>
    <s v="Trading &amp; Trading Advisory Services"/>
    <d v="2018-03-31T00:00:00"/>
    <n v="0"/>
  </r>
  <r>
    <x v="0"/>
    <n v="107"/>
    <d v="2018-03-31T00:00:00"/>
    <x v="8"/>
    <s v="KHUSHBU DARSHAN MEHTA"/>
    <s v="DPPPK9998G"/>
    <n v="37906"/>
    <n v="3791"/>
    <m/>
    <s v="18329_x000a_06/04/2018"/>
    <s v="Entire / part of the year"/>
    <s v="Trading &amp; Trading Advisory Services"/>
    <d v="2018-03-31T00:00:00"/>
    <n v="0"/>
  </r>
  <r>
    <x v="0"/>
    <n v="110"/>
    <d v="2018-03-31T00:00:00"/>
    <x v="8"/>
    <s v="KRUPA TEJASH VAN"/>
    <s v="AMZPV8765C"/>
    <n v="47382"/>
    <n v="4738"/>
    <m/>
    <s v="18329_x000a_06/04/2018"/>
    <s v="Entire / part of the year"/>
    <s v="Trading &amp; Trading Advisory Services"/>
    <d v="2018-03-31T00:00:00"/>
    <n v="0"/>
  </r>
  <r>
    <x v="0"/>
    <n v="120"/>
    <d v="2018-03-31T00:00:00"/>
    <x v="8"/>
    <s v="KUMAR JAYSUKH MEHTA"/>
    <s v="CFEPM3263G"/>
    <n v="37906"/>
    <n v="3791"/>
    <m/>
    <s v="18329_x000a_06/04/2018"/>
    <s v="Entire / part of the year"/>
    <s v="Trading &amp; Trading Advisory Services"/>
    <d v="2018-03-31T00:00:00"/>
    <n v="0"/>
  </r>
  <r>
    <x v="0"/>
    <n v="91"/>
    <d v="2018-03-31T00:00:00"/>
    <x v="23"/>
    <s v="JIGNESH SANGHVI "/>
    <s v="BBEPS9472G"/>
    <n v="10658"/>
    <n v="1066"/>
    <m/>
    <s v="18329_x000a_06/04/2018"/>
    <s v="Entire / part of the year"/>
    <s v="Trading &amp; Trading Advisory Services"/>
    <d v="2018-03-31T00:00:00"/>
    <n v="0"/>
  </r>
  <r>
    <x v="0"/>
    <n v="347"/>
    <d v="2018-03-31T00:00:00"/>
    <x v="26"/>
    <s v="KUNJAN MAHENDRABHAI PAREKH"/>
    <s v="DXVPP1114F"/>
    <n v="99948"/>
    <n v="9995"/>
    <m/>
    <s v="25260_x000a_27/04/2018"/>
    <s v="Entire / part of the year"/>
    <s v="Trading &amp; Trading Advisory Services"/>
    <d v="2018-03-31T00:00:00"/>
    <n v="0"/>
  </r>
  <r>
    <x v="0"/>
    <n v="348"/>
    <d v="2018-03-31T00:00:00"/>
    <x v="26"/>
    <s v="KUNJAN MAHENDRABHAI PAREKH"/>
    <s v="DXVPP1114F"/>
    <n v="99798"/>
    <n v="9980"/>
    <m/>
    <s v="25260_x000a_27/04/2018"/>
    <s v="Entire / part of the year"/>
    <s v="Trading &amp; Trading Advisory Services"/>
    <d v="2018-03-31T00:00:00"/>
    <n v="0"/>
  </r>
  <r>
    <x v="0"/>
    <n v="171"/>
    <d v="2018-03-31T00:00:00"/>
    <x v="24"/>
    <s v="MILAN SURYAKANT UDANI"/>
    <s v="AAAPU3763E"/>
    <n v="15451"/>
    <n v="1545"/>
    <m/>
    <s v="18329_x000a_06/04/2018"/>
    <s v="Entire / part of the year"/>
    <s v="Trading &amp; Trading Advisory Services"/>
    <d v="2018-03-31T00:00:00"/>
    <n v="0"/>
  </r>
  <r>
    <x v="0"/>
    <n v="328"/>
    <d v="2018-03-31T00:00:00"/>
    <x v="2"/>
    <s v="HEMANGI MITESH DOSHI"/>
    <s v="CICPD8911M"/>
    <n v="29531"/>
    <n v="2953"/>
    <m/>
    <s v="18329_x000a_06/04/2018"/>
    <s v="Entire / part of the year"/>
    <s v="Trading &amp; Trading Advisory Services"/>
    <d v="2018-03-31T00:00:00"/>
    <n v="0"/>
  </r>
  <r>
    <x v="0"/>
    <n v="327"/>
    <d v="2018-03-31T00:00:00"/>
    <x v="2"/>
    <s v="MITESH JAYANTIBHAI DOSHI"/>
    <s v="APGPD9139Q"/>
    <n v="29531"/>
    <n v="2953"/>
    <m/>
    <s v="18329_x000a_06/04/2018"/>
    <s v="Entire / part of the year"/>
    <s v="Trading &amp; Trading Advisory Services"/>
    <d v="2018-03-31T00:00:00"/>
    <n v="0"/>
  </r>
  <r>
    <x v="0"/>
    <n v="329"/>
    <d v="2018-03-31T00:00:00"/>
    <x v="10"/>
    <s v="MITUL MOHANLAL MORABIYA"/>
    <s v="AWVPM8396E"/>
    <n v="13724"/>
    <n v="1372"/>
    <m/>
    <s v="18329_x000a_06/04/2018"/>
    <s v="Entire / part of the year"/>
    <s v="Trading &amp; Trading Advisory Services"/>
    <d v="2018-03-31T00:00:00"/>
    <n v="0"/>
  </r>
  <r>
    <x v="0"/>
    <n v="214"/>
    <d v="2018-03-31T00:00:00"/>
    <x v="18"/>
    <s v="PRITESH PRABHULAL VORA"/>
    <s v="AGIPV6074H"/>
    <n v="1291"/>
    <n v="129"/>
    <m/>
    <s v="18329_x000a_06/04/2018"/>
    <s v="Entire / part of the year"/>
    <s v="Trading &amp; Trading Advisory Services"/>
    <d v="2018-03-31T00:00:00"/>
    <n v="0"/>
  </r>
  <r>
    <x v="0"/>
    <n v="326"/>
    <d v="2018-03-31T00:00:00"/>
    <x v="12"/>
    <s v="RAJESH SANGHAVI "/>
    <s v="AZJPS0827R"/>
    <n v="7152"/>
    <n v="715"/>
    <m/>
    <s v="18329_x000a_06/04/2018"/>
    <s v="Entire / part of the year"/>
    <s v="Trading &amp; Trading Advisory Services"/>
    <d v="2018-03-31T00:00:00"/>
    <n v="0"/>
  </r>
  <r>
    <x v="0"/>
    <n v="338"/>
    <d v="2018-03-31T00:00:00"/>
    <x v="12"/>
    <s v="RAJESH SANGHAVI "/>
    <s v="AZJPS0827R"/>
    <n v="36596"/>
    <n v="3660"/>
    <m/>
    <s v="18329_x000a_06/04/2018"/>
    <s v="Entire / part of the year"/>
    <s v="Trading &amp; Trading Advisory Services"/>
    <d v="2018-03-31T00:00:00"/>
    <n v="0"/>
  </r>
  <r>
    <x v="0"/>
    <n v="339"/>
    <d v="2018-03-31T00:00:00"/>
    <x v="12"/>
    <s v="SHILPA RAJESH SANGHVI"/>
    <s v="CBTPS7039H"/>
    <n v="36596"/>
    <n v="3660"/>
    <m/>
    <s v="18329_x000a_06/04/2018"/>
    <s v="Entire / part of the year"/>
    <s v="Trading &amp; Trading Advisory Services"/>
    <d v="2018-03-31T00:00:00"/>
    <n v="0"/>
  </r>
  <r>
    <x v="0"/>
    <n v="320"/>
    <d v="2018-03-31T00:00:00"/>
    <x v="12"/>
    <s v="SHRUTI PRITESH VORA"/>
    <s v="BDRPV2680N"/>
    <n v="11621"/>
    <n v="1162"/>
    <m/>
    <s v="18329_x000a_06/04/2018"/>
    <s v="Entire / part of the year"/>
    <s v="Trading &amp; Trading Advisory Services"/>
    <d v="2018-03-31T00:00:00"/>
    <n v="0"/>
  </r>
  <r>
    <x v="0"/>
    <n v="244"/>
    <d v="2018-03-31T00:00:00"/>
    <x v="25"/>
    <s v="RAJNISHKUMAR SURENDRANATH THAKUR"/>
    <s v="AEQPT4039J"/>
    <n v="64116"/>
    <n v="6412"/>
    <m/>
    <s v="18329_x000a_06/04/2018"/>
    <s v="Entire / part of the year"/>
    <s v="Trading &amp; Trading Advisory Services"/>
    <d v="2018-03-31T00:00:00"/>
    <n v="0"/>
  </r>
  <r>
    <x v="0"/>
    <n v="345"/>
    <d v="2018-03-31T00:00:00"/>
    <x v="13"/>
    <s v="FENIL KHANDOR "/>
    <s v="EPBPK9094A"/>
    <n v="200000"/>
    <n v="20000"/>
    <m/>
    <s v="25260_x000a_27/04/2018"/>
    <s v="Entire / part of the year"/>
    <s v="Trading &amp; Trading Advisory Services"/>
    <d v="2018-03-31T00:00:00"/>
    <n v="0"/>
  </r>
  <r>
    <x v="0"/>
    <n v="346"/>
    <d v="2018-03-31T00:00:00"/>
    <x v="13"/>
    <s v="FENIL KHANDOR "/>
    <s v="EPBPK9094A"/>
    <n v="200000"/>
    <n v="20000"/>
    <m/>
    <s v="25260_x000a_27/04/2018"/>
    <s v="Entire / part of the year"/>
    <s v="Trading &amp; Trading Advisory Services"/>
    <d v="2018-03-31T00:00:00"/>
    <n v="0"/>
  </r>
  <r>
    <x v="0"/>
    <n v="349"/>
    <d v="2018-03-31T00:00:00"/>
    <x v="13"/>
    <s v="ROHIT HARILAL KHANDOR"/>
    <s v="ATUPK7059A"/>
    <n v="44049"/>
    <n v="4405"/>
    <m/>
    <s v="25260_x000a_27/04/2018"/>
    <s v="Entire / part of the year"/>
    <s v="Trading &amp; Trading Advisory Services"/>
    <d v="2018-03-31T00:00:00"/>
    <n v="0"/>
  </r>
  <r>
    <x v="0"/>
    <n v="195"/>
    <d v="2018-03-31T00:00:00"/>
    <x v="14"/>
    <s v="POOJA SANTOSH GUPTA"/>
    <s v="BYNPG4697P"/>
    <n v="32136"/>
    <n v="3214"/>
    <m/>
    <s v="18329_x000a_06/04/2018"/>
    <s v="Entire / part of the year"/>
    <s v="Trading &amp; Trading Advisory Services"/>
    <d v="2018-03-31T00:00:00"/>
    <n v="0"/>
  </r>
  <r>
    <x v="0"/>
    <n v="305"/>
    <d v="2018-03-31T00:00:00"/>
    <x v="14"/>
    <s v="SANTOSH SHAMBHUNATH GUPTA"/>
    <s v="AJZPG5193Q"/>
    <n v="32136"/>
    <n v="3214"/>
    <m/>
    <s v="18329_x000a_06/04/2018"/>
    <s v="Entire / part of the year"/>
    <s v="Trading &amp; Trading Advisory Services"/>
    <d v="2018-03-31T00:00:00"/>
    <n v="0"/>
  </r>
  <r>
    <x v="0"/>
    <n v="341"/>
    <d v="2018-03-31T00:00:00"/>
    <x v="5"/>
    <s v="JAINA PRASHANTKUMAR SANGHAVI"/>
    <s v="FDAPS4614A"/>
    <n v="498764"/>
    <n v="49876"/>
    <m/>
    <s v="25260_x000a_27/04/2018"/>
    <s v="Entire / part of the year"/>
    <s v="Trading &amp; Trading Advisory Services"/>
    <d v="2018-03-31T00:00:00"/>
    <n v="0"/>
  </r>
  <r>
    <x v="0"/>
    <n v="177"/>
    <d v="2018-03-31T00:00:00"/>
    <x v="5"/>
    <s v="NEETABEN JITENDRABHAI MAKWANA"/>
    <s v="CYRPM9785M"/>
    <n v="399343"/>
    <n v="39934"/>
    <m/>
    <s v="25260_x000a_27/04/2018"/>
    <s v="Entire / part of the year"/>
    <s v="Trading &amp; Trading Advisory Services"/>
    <d v="2018-03-31T00:00:00"/>
    <n v="0"/>
  </r>
  <r>
    <x v="0"/>
    <n v="245"/>
    <d v="2018-03-31T00:00:00"/>
    <x v="5"/>
    <s v="RAJULBEN DEEP SHAH"/>
    <s v="AZYPM0462D"/>
    <n v="339346"/>
    <n v="33935"/>
    <m/>
    <s v="25260_x000a_27/04/2018"/>
    <s v="Entire / part of the year"/>
    <s v="Trading &amp; Trading Advisory Services"/>
    <d v="2018-03-31T00:00:00"/>
    <n v="0"/>
  </r>
  <r>
    <x v="0"/>
    <n v="317"/>
    <d v="2018-03-31T00:00:00"/>
    <x v="5"/>
    <s v="SUNITABEN ANILBHAI MAKWANA"/>
    <s v="CYSPM0169G"/>
    <n v="398659"/>
    <n v="39866"/>
    <m/>
    <s v="25260_x000a_27/04/2018"/>
    <s v="Entire / part of the year"/>
    <s v="Trading &amp; Trading Advisory Services"/>
    <d v="2018-03-31T00:00:00"/>
    <n v="0"/>
  </r>
  <r>
    <x v="0"/>
    <n v="340"/>
    <d v="2018-03-31T00:00:00"/>
    <x v="5"/>
    <s v="VIJAY JAYANTILAL SANGHAVI"/>
    <s v="BSXPS6866G"/>
    <n v="49898"/>
    <n v="4990"/>
    <m/>
    <s v="25260_x000a_27/04/2018"/>
    <s v="Entire / part of the year"/>
    <s v="Trading &amp; Trading Advisory Services"/>
    <d v="2018-03-31T00:00:00"/>
    <n v="0"/>
  </r>
  <r>
    <x v="1"/>
    <n v="354"/>
    <d v="2018-05-07T00:00:00"/>
    <x v="20"/>
    <s v="ASHOK VINOD THAKUR"/>
    <s v="AHIPT0853H"/>
    <n v="27032"/>
    <n v="2703"/>
    <m/>
    <s v="10074_x000a_16/05/2018"/>
    <s v="Entire / part of the year"/>
    <s v="Trading &amp; Trading Advisory Services"/>
    <d v="2018-04-28T00:00:00"/>
    <n v="9"/>
  </r>
  <r>
    <x v="1"/>
    <n v="357"/>
    <d v="2018-05-07T00:00:00"/>
    <x v="21"/>
    <s v="ASHWIN P. CHANDURA"/>
    <s v="AIBPC2244H"/>
    <n v="28787"/>
    <n v="2879"/>
    <m/>
    <s v="10074_x000a_16/05/2018"/>
    <s v="Entire / part of the year"/>
    <s v="Trading &amp; Trading Advisory Services"/>
    <d v="2018-04-28T00:00:00"/>
    <n v="9"/>
  </r>
  <r>
    <x v="1"/>
    <n v="375"/>
    <d v="2018-05-07T00:00:00"/>
    <x v="7"/>
    <s v="BHARAT KANTILAL MEHTA"/>
    <s v="CNYPM6786Q"/>
    <n v="114707"/>
    <n v="11471"/>
    <m/>
    <s v="10074_x000a_16/05/2018"/>
    <s v="Entire / part of the year"/>
    <s v="Trading &amp; Trading Advisory Services"/>
    <d v="2018-04-28T00:00:00"/>
    <n v="9"/>
  </r>
  <r>
    <x v="1"/>
    <n v="370"/>
    <d v="2018-05-07T00:00:00"/>
    <x v="8"/>
    <s v="DARSHAN JAYSHUKHBHAI MEHTA"/>
    <s v="ATYPM1144L"/>
    <n v="83393"/>
    <n v="8339"/>
    <m/>
    <s v="10074_x000a_16/05/2018"/>
    <s v="Entire / part of the year"/>
    <s v="Trading &amp; Trading Advisory Services"/>
    <d v="2018-04-28T00:00:00"/>
    <n v="9"/>
  </r>
  <r>
    <x v="1"/>
    <n v="372"/>
    <d v="2018-05-07T00:00:00"/>
    <x v="8"/>
    <s v="JAYSUKH BHIMJIBHAI MEHTA"/>
    <s v="ALYPM9000B"/>
    <n v="83393"/>
    <n v="8339"/>
    <m/>
    <s v="10074_x000a_16/05/2018"/>
    <s v="Entire / part of the year"/>
    <s v="Trading &amp; Trading Advisory Services"/>
    <d v="2018-04-28T00:00:00"/>
    <n v="9"/>
  </r>
  <r>
    <x v="1"/>
    <n v="373"/>
    <d v="2018-05-07T00:00:00"/>
    <x v="8"/>
    <s v="JIGNA JAYSUKH MEHTA"/>
    <s v="AZPPM4049R"/>
    <n v="83393"/>
    <n v="8339"/>
    <m/>
    <s v="10074_x000a_16/05/2018"/>
    <s v="Entire / part of the year"/>
    <s v="Trading &amp; Trading Advisory Services"/>
    <d v="2018-04-28T00:00:00"/>
    <n v="9"/>
  </r>
  <r>
    <x v="1"/>
    <n v="374"/>
    <d v="2018-05-07T00:00:00"/>
    <x v="8"/>
    <s v="KHUSHBU DARSHAN MEHTA"/>
    <s v="DPPPK9998G"/>
    <n v="83393"/>
    <n v="8339"/>
    <m/>
    <s v="10074_x000a_16/05/2018"/>
    <s v="Entire / part of the year"/>
    <s v="Trading &amp; Trading Advisory Services"/>
    <d v="2018-04-28T00:00:00"/>
    <n v="9"/>
  </r>
  <r>
    <x v="1"/>
    <n v="361"/>
    <d v="2018-05-07T00:00:00"/>
    <x v="8"/>
    <s v="KRUPA TEJAS VAN"/>
    <s v="AMZPV8765C"/>
    <n v="46330"/>
    <n v="4633"/>
    <m/>
    <s v="10074_x000a_16/05/2018"/>
    <s v="Entire / part of the year"/>
    <s v="Trading &amp; Trading Advisory Services"/>
    <d v="2018-04-28T00:00:00"/>
    <n v="9"/>
  </r>
  <r>
    <x v="1"/>
    <n v="371"/>
    <d v="2018-05-07T00:00:00"/>
    <x v="8"/>
    <s v="KUMAR JAYSUKH MEHTA"/>
    <s v="CFEPM3263G"/>
    <n v="83393"/>
    <n v="8339"/>
    <m/>
    <s v="10074_x000a_16/05/2018"/>
    <s v="Entire / part of the year"/>
    <s v="Trading &amp; Trading Advisory Services"/>
    <d v="2018-04-28T00:00:00"/>
    <n v="9"/>
  </r>
  <r>
    <x v="1"/>
    <n v="369"/>
    <d v="2018-05-07T00:00:00"/>
    <x v="23"/>
    <s v="JIGNESH SANGHVI "/>
    <s v="BBEPS9472G"/>
    <n v="81316"/>
    <n v="8132"/>
    <m/>
    <s v="10074_x000a_16/05/2018"/>
    <s v="Entire / part of the year"/>
    <s v="Trading &amp; Trading Advisory Services"/>
    <d v="2018-04-28T00:00:00"/>
    <n v="9"/>
  </r>
  <r>
    <x v="1"/>
    <n v="378"/>
    <d v="2018-05-07T00:00:00"/>
    <x v="1"/>
    <s v="DIMPLE MANISH SHETH"/>
    <s v="DEQPS9082P"/>
    <n v="130714"/>
    <n v="13071"/>
    <m/>
    <s v="10074_x000a_16/05/2018"/>
    <s v="Entire / part of the year"/>
    <s v="Trading &amp; Trading Advisory Services"/>
    <d v="2018-04-28T00:00:00"/>
    <n v="9"/>
  </r>
  <r>
    <x v="1"/>
    <n v="377"/>
    <d v="2018-05-07T00:00:00"/>
    <x v="1"/>
    <s v="MANISH DAHYALAL SHETH"/>
    <s v="BRUPS2102P"/>
    <n v="130714"/>
    <n v="13071"/>
    <m/>
    <s v="10074_x000a_16/05/2018"/>
    <s v="Entire / part of the year"/>
    <s v="Trading &amp; Trading Advisory Services"/>
    <d v="2018-04-28T00:00:00"/>
    <n v="9"/>
  </r>
  <r>
    <x v="1"/>
    <n v="352"/>
    <d v="2018-05-07T00:00:00"/>
    <x v="24"/>
    <s v="MILAN SURYAKANT UDANI"/>
    <s v="AAAPU3763E"/>
    <n v="20423"/>
    <n v="2042"/>
    <m/>
    <s v="10074_x000a_16/05/2018"/>
    <s v="Entire / part of the year"/>
    <s v="Trading &amp; Trading Advisory Services"/>
    <d v="2018-04-28T00:00:00"/>
    <n v="9"/>
  </r>
  <r>
    <x v="1"/>
    <n v="359"/>
    <d v="2018-05-07T00:00:00"/>
    <x v="2"/>
    <s v="HEMANGI MITESH DOSHI"/>
    <s v="CICPD8911M"/>
    <n v="32446"/>
    <n v="3245"/>
    <m/>
    <s v="10074_x000a_16/05/2018"/>
    <s v="Entire / part of the year"/>
    <s v="Trading &amp; Trading Advisory Services"/>
    <d v="2018-04-28T00:00:00"/>
    <n v="9"/>
  </r>
  <r>
    <x v="1"/>
    <n v="358"/>
    <d v="2018-05-07T00:00:00"/>
    <x v="2"/>
    <s v="MITESH JAYANTIBHAI DOSHI"/>
    <s v="APGPD9139Q"/>
    <n v="32446"/>
    <n v="3245"/>
    <m/>
    <s v="10074_x000a_16/05/2018"/>
    <s v="Entire / part of the year"/>
    <s v="Trading &amp; Trading Advisory Services"/>
    <d v="2018-04-28T00:00:00"/>
    <n v="9"/>
  </r>
  <r>
    <x v="1"/>
    <n v="360"/>
    <d v="2018-05-07T00:00:00"/>
    <x v="10"/>
    <s v="MITUL MOHANLAL MORABIYA"/>
    <s v="AWVPM8396E"/>
    <n v="41478"/>
    <n v="4148"/>
    <m/>
    <s v="10074_x000a_16/05/2018"/>
    <s v="Entire / part of the year"/>
    <s v="Trading &amp; Trading Advisory Services"/>
    <d v="2018-04-28T00:00:00"/>
    <n v="9"/>
  </r>
  <r>
    <x v="1"/>
    <n v="380"/>
    <d v="2018-05-07T00:00:00"/>
    <x v="11"/>
    <s v="PARESH KANTILAL MEHTA"/>
    <s v="BCHPM4625F"/>
    <n v="172060"/>
    <n v="17206"/>
    <m/>
    <s v="10074_x000a_16/05/2018"/>
    <s v="Entire / part of the year"/>
    <s v="Trading &amp; Trading Advisory Services"/>
    <d v="2018-04-28T00:00:00"/>
    <n v="9"/>
  </r>
  <r>
    <x v="1"/>
    <n v="376"/>
    <d v="2018-05-07T00:00:00"/>
    <x v="11"/>
    <s v="HETALBEN BHARTABHAI MAHETA"/>
    <s v="DJEPM9645D"/>
    <n v="114707"/>
    <n v="11471"/>
    <m/>
    <s v="10074_x000a_16/05/2018"/>
    <s v="Entire / part of the year"/>
    <s v="Trading &amp; Trading Advisory Services"/>
    <d v="2018-04-28T00:00:00"/>
    <n v="9"/>
  </r>
  <r>
    <x v="1"/>
    <n v="381"/>
    <d v="2018-05-07T00:00:00"/>
    <x v="11"/>
    <s v="STUTI PARESH MEHTA"/>
    <s v="DGQPM4392J"/>
    <n v="172060"/>
    <n v="17206"/>
    <m/>
    <s v="10074_x000a_16/05/2018"/>
    <s v="Entire / part of the year"/>
    <s v="Trading &amp; Trading Advisory Services"/>
    <d v="2018-04-28T00:00:00"/>
    <n v="9"/>
  </r>
  <r>
    <x v="1"/>
    <n v="367"/>
    <d v="2018-05-07T00:00:00"/>
    <x v="6"/>
    <s v="PIYUSH DAHYALAL SHETH"/>
    <s v="BMRPS3723E"/>
    <n v="70832"/>
    <n v="7083"/>
    <m/>
    <s v="10074_x000a_16/05/2018"/>
    <s v="Entire / part of the year"/>
    <s v="Trading &amp; Trading Advisory Services"/>
    <d v="2018-04-28T00:00:00"/>
    <n v="9"/>
  </r>
  <r>
    <x v="1"/>
    <n v="368"/>
    <d v="2018-05-07T00:00:00"/>
    <x v="6"/>
    <s v="PRAGNABEN PIYUSH SHETH"/>
    <s v="GBCPS8333D"/>
    <n v="70832"/>
    <n v="7083"/>
    <m/>
    <s v="10074_x000a_16/05/2018"/>
    <s v="Entire / part of the year"/>
    <s v="Trading &amp; Trading Advisory Services"/>
    <d v="2018-04-28T00:00:00"/>
    <n v="9"/>
  </r>
  <r>
    <x v="1"/>
    <n v="350"/>
    <d v="2018-05-07T00:00:00"/>
    <x v="18"/>
    <s v="PRITESH PRABHULAL VORA"/>
    <s v="AGIPV6074H"/>
    <n v="2500"/>
    <n v="250"/>
    <m/>
    <s v="10074_x000a_16/05/2018"/>
    <s v="Entire / part of the year"/>
    <s v="Trading &amp; Trading Advisory Services"/>
    <d v="2018-04-28T00:00:00"/>
    <n v="9"/>
  </r>
  <r>
    <x v="1"/>
    <n v="351"/>
    <d v="2018-05-07T00:00:00"/>
    <x v="12"/>
    <s v="RAJESH SANGHAVI "/>
    <s v="AZJPS0827R"/>
    <n v="16708"/>
    <n v="1671"/>
    <m/>
    <s v="10074_x000a_16/05/2018"/>
    <s v="Entire / part of the year"/>
    <s v="Trading &amp; Trading Advisory Services"/>
    <d v="2018-04-28T00:00:00"/>
    <n v="9"/>
  </r>
  <r>
    <x v="1"/>
    <n v="353"/>
    <d v="2018-05-07T00:00:00"/>
    <x v="12"/>
    <s v="SHRUTI PRITESH VORA"/>
    <s v="BDRPV2680N"/>
    <n v="22497"/>
    <n v="2250"/>
    <m/>
    <s v="10074_x000a_16/05/2018"/>
    <s v="Entire / part of the year"/>
    <s v="Trading &amp; Trading Advisory Services"/>
    <d v="2018-04-28T00:00:00"/>
    <n v="9"/>
  </r>
  <r>
    <x v="1"/>
    <n v="379"/>
    <d v="2018-05-07T00:00:00"/>
    <x v="25"/>
    <s v="RAJNISH KUMAR THAKUR"/>
    <s v="AEQPT4039J"/>
    <n v="167857"/>
    <n v="16786"/>
    <m/>
    <s v="10074_x000a_16/05/2018"/>
    <s v="Entire / part of the year"/>
    <s v="Trading &amp; Trading Advisory Services"/>
    <d v="2018-04-28T00:00:00"/>
    <n v="9"/>
  </r>
  <r>
    <x v="1"/>
    <n v="364"/>
    <d v="2018-05-07T00:00:00"/>
    <x v="13"/>
    <s v="ARUNABEN MAHESHKUMAR KHANDOR"/>
    <s v="ECHPK0520A"/>
    <n v="55641"/>
    <n v="5564"/>
    <m/>
    <s v="10074_x000a_16/05/2018"/>
    <s v="Entire / part of the year"/>
    <s v="Trading &amp; Trading Advisory Services"/>
    <d v="2018-04-28T00:00:00"/>
    <n v="9"/>
  </r>
  <r>
    <x v="1"/>
    <n v="363"/>
    <d v="2018-05-07T00:00:00"/>
    <x v="13"/>
    <s v="JAYSHREEBEN ROHITKUMAR KHANDOR"/>
    <s v="DEHPK4543G"/>
    <n v="55641"/>
    <n v="5564"/>
    <m/>
    <s v="10074_x000a_16/05/2018"/>
    <s v="Entire / part of the year"/>
    <s v="Trading &amp; Trading Advisory Services"/>
    <d v="2018-04-28T00:00:00"/>
    <n v="9"/>
  </r>
  <r>
    <x v="1"/>
    <n v="365"/>
    <d v="2018-05-07T00:00:00"/>
    <x v="13"/>
    <s v="MAHESHKUMAR HARILAL KHANDOR"/>
    <s v="ATUPK7060M"/>
    <n v="55641"/>
    <n v="5564"/>
    <m/>
    <s v="10074_x000a_16/05/2018"/>
    <s v="Entire / part of the year"/>
    <s v="Trading &amp; Trading Advisory Services"/>
    <d v="2018-04-28T00:00:00"/>
    <n v="9"/>
  </r>
  <r>
    <x v="1"/>
    <n v="362"/>
    <d v="2018-05-07T00:00:00"/>
    <x v="13"/>
    <s v="ROHIT HARILAL KHANDOR"/>
    <s v="ATUPK7059A"/>
    <n v="55641"/>
    <n v="5564"/>
    <m/>
    <s v="10074_x000a_16/05/2018"/>
    <s v="Entire / part of the year"/>
    <s v="Trading &amp; Trading Advisory Services"/>
    <d v="2018-04-28T00:00:00"/>
    <n v="9"/>
  </r>
  <r>
    <x v="1"/>
    <n v="356"/>
    <d v="2018-05-07T00:00:00"/>
    <x v="14"/>
    <s v="POOJA SANTOSH GUPTA"/>
    <s v="BYNPG4697P"/>
    <n v="27082"/>
    <n v="2708"/>
    <m/>
    <s v="10074_x000a_16/05/2018"/>
    <s v="Entire / part of the year"/>
    <s v="Trading &amp; Trading Advisory Services"/>
    <d v="2018-04-28T00:00:00"/>
    <n v="9"/>
  </r>
  <r>
    <x v="1"/>
    <n v="355"/>
    <d v="2018-05-07T00:00:00"/>
    <x v="14"/>
    <s v="SANTOSH SHAMBHUNATH GUPTA"/>
    <s v="AJZPG5193Q"/>
    <n v="27082"/>
    <n v="2708"/>
    <m/>
    <s v="10074_x000a_16/05/2018"/>
    <s v="Entire / part of the year"/>
    <s v="Trading &amp; Trading Advisory Services"/>
    <d v="2018-04-28T00:00:00"/>
    <n v="9"/>
  </r>
  <r>
    <x v="1"/>
    <n v="366"/>
    <d v="2018-05-07T00:00:00"/>
    <x v="16"/>
    <s v="VIPUL CHAMANLAL SANGHAVI"/>
    <s v="AZDPS4821M"/>
    <n v="66993"/>
    <n v="6699"/>
    <m/>
    <s v="10074_x000a_16/05/2018"/>
    <s v="Entire / part of the year"/>
    <s v="Trading &amp; Trading Advisory Services"/>
    <d v="2018-04-28T00:00:00"/>
    <n v="9"/>
  </r>
  <r>
    <x v="1"/>
    <n v="398"/>
    <d v="2018-06-05T00:00:00"/>
    <x v="17"/>
    <s v="ASHISH VADILAL MORBIA"/>
    <s v="AQEPM1733E"/>
    <n v="14370"/>
    <n v="1437"/>
    <m/>
    <s v="10399_x000a_28/06/2018"/>
    <s v="Entire / part of the year"/>
    <s v="Trading &amp; Trading Advisory Services"/>
    <d v="2018-05-31T00:00:00"/>
    <n v="5"/>
  </r>
  <r>
    <x v="1"/>
    <n v="404"/>
    <d v="2018-06-05T00:00:00"/>
    <x v="20"/>
    <s v="ASHOK VINOD THAKUR"/>
    <s v="AHIPT0853H"/>
    <n v="30088"/>
    <n v="3009"/>
    <m/>
    <s v="10399_x000a_28/06/2018"/>
    <s v="Entire / part of the year"/>
    <s v="Trading &amp; Trading Advisory Services"/>
    <d v="2018-05-31T00:00:00"/>
    <n v="5"/>
  </r>
  <r>
    <x v="1"/>
    <n v="400"/>
    <d v="2018-06-05T00:00:00"/>
    <x v="21"/>
    <s v="ASHWIN P. CHANDURA"/>
    <s v="AIBPC2244H"/>
    <n v="10096"/>
    <n v="1010"/>
    <m/>
    <s v="10399_x000a_28/06/2018"/>
    <s v="Entire / part of the year"/>
    <s v="Trading &amp; Trading Advisory Services"/>
    <d v="2018-05-31T00:00:00"/>
    <n v="5"/>
  </r>
  <r>
    <x v="1"/>
    <n v="387"/>
    <d v="2018-06-05T00:00:00"/>
    <x v="7"/>
    <s v="BHARAT KANTILAL MEHTA"/>
    <s v="CNYPM6786Q"/>
    <n v="3427"/>
    <n v="343"/>
    <m/>
    <s v="10399_x000a_28/06/2018"/>
    <s v="Entire / part of the year"/>
    <s v="Trading &amp; Trading Advisory Services"/>
    <d v="2018-05-31T00:00:00"/>
    <n v="5"/>
  </r>
  <r>
    <x v="1"/>
    <n v="392"/>
    <d v="2018-06-05T00:00:00"/>
    <x v="8"/>
    <s v="DARSHAN JAYSHUKHBHAI MEHTA"/>
    <s v="ATYPM1144L"/>
    <n v="252258"/>
    <n v="25226"/>
    <m/>
    <s v="10399_x000a_28/06/2018"/>
    <s v="Entire / part of the year"/>
    <s v="Trading &amp; Trading Advisory Services"/>
    <d v="2018-05-31T00:00:00"/>
    <n v="5"/>
  </r>
  <r>
    <x v="1"/>
    <n v="394"/>
    <d v="2018-06-05T00:00:00"/>
    <x v="8"/>
    <s v="JAYSUKH BHIMJIBHAI MEHTA"/>
    <s v="ALYPM9000B"/>
    <n v="252258"/>
    <n v="25226"/>
    <m/>
    <s v="10399_x000a_28/06/2018"/>
    <s v="Entire / part of the year"/>
    <s v="Trading &amp; Trading Advisory Services"/>
    <d v="2018-05-31T00:00:00"/>
    <n v="5"/>
  </r>
  <r>
    <x v="1"/>
    <n v="395"/>
    <d v="2018-06-05T00:00:00"/>
    <x v="8"/>
    <s v="JIGNA JAYSUKH MEHTA"/>
    <s v="AZPPM4049R"/>
    <n v="252258"/>
    <n v="25226"/>
    <m/>
    <s v="10399_x000a_28/06/2018"/>
    <s v="Entire / part of the year"/>
    <s v="Trading &amp; Trading Advisory Services"/>
    <d v="2018-05-31T00:00:00"/>
    <n v="5"/>
  </r>
  <r>
    <x v="1"/>
    <n v="415"/>
    <d v="2018-06-05T00:00:00"/>
    <x v="8"/>
    <s v="JYOSHNA PRAKASH SHAH"/>
    <s v="DNQPS8987E"/>
    <n v="92117"/>
    <n v="9212"/>
    <m/>
    <s v="10399_x000a_28/06/2018"/>
    <s v="Entire / part of the year"/>
    <s v="Trading &amp; Trading Advisory Services"/>
    <d v="2018-05-31T00:00:00"/>
    <n v="5"/>
  </r>
  <r>
    <x v="1"/>
    <n v="396"/>
    <d v="2018-06-05T00:00:00"/>
    <x v="8"/>
    <s v="KHUSHBU DARSHAN MEHTA"/>
    <s v="DPPPK9998G"/>
    <n v="252258"/>
    <n v="25226"/>
    <m/>
    <s v="10399_x000a_28/06/2018"/>
    <s v="Entire / part of the year"/>
    <s v="Trading &amp; Trading Advisory Services"/>
    <d v="2018-05-31T00:00:00"/>
    <n v="5"/>
  </r>
  <r>
    <x v="1"/>
    <n v="397"/>
    <d v="2018-06-05T00:00:00"/>
    <x v="8"/>
    <s v="KRUPA TEJAS VAN"/>
    <s v="AMZPV8765C"/>
    <n v="63773"/>
    <n v="6377"/>
    <m/>
    <s v="10399_x000a_28/06/2018"/>
    <s v="Entire / part of the year"/>
    <s v="Trading &amp; Trading Advisory Services"/>
    <d v="2018-05-31T00:00:00"/>
    <n v="5"/>
  </r>
  <r>
    <x v="1"/>
    <n v="393"/>
    <d v="2018-06-05T00:00:00"/>
    <x v="8"/>
    <s v="KUMAR JAYSUKH MEHTA"/>
    <s v="CFEPM3263G"/>
    <n v="252258"/>
    <n v="25226"/>
    <m/>
    <s v="10399_x000a_28/06/2018"/>
    <s v="Entire / part of the year"/>
    <s v="Trading &amp; Trading Advisory Services"/>
    <d v="2018-05-31T00:00:00"/>
    <n v="5"/>
  </r>
  <r>
    <x v="1"/>
    <n v="399"/>
    <d v="2018-06-05T00:00:00"/>
    <x v="22"/>
    <s v="DHAWAL K VORA"/>
    <s v="ALOPV4924B"/>
    <n v="22009"/>
    <n v="2201"/>
    <m/>
    <s v="10399_x000a_28/06/2018"/>
    <s v="Entire / part of the year"/>
    <s v="Trading &amp; Trading Advisory Services"/>
    <d v="2018-05-31T00:00:00"/>
    <n v="5"/>
  </r>
  <r>
    <x v="1"/>
    <n v="412"/>
    <d v="2018-06-05T00:00:00"/>
    <x v="0"/>
    <s v="GAUTAM JAYANTILAL MEHATA"/>
    <s v="ANVPM7520K"/>
    <n v="150679"/>
    <n v="15068"/>
    <m/>
    <s v="10399_x000a_28/06/2018"/>
    <s v="Entire / part of the year"/>
    <s v="Trading &amp; Trading Advisory Services"/>
    <d v="2018-05-31T00:00:00"/>
    <n v="5"/>
  </r>
  <r>
    <x v="1"/>
    <n v="413"/>
    <d v="2018-06-05T00:00:00"/>
    <x v="0"/>
    <s v="ILABEN GAUTAM KUMAR MEHTA"/>
    <s v="BRVPM1719H"/>
    <n v="150679"/>
    <n v="15068"/>
    <m/>
    <s v="10399_x000a_28/06/2018"/>
    <s v="Entire / part of the year"/>
    <s v="Trading &amp; Trading Advisory Services"/>
    <d v="2018-05-31T00:00:00"/>
    <n v="5"/>
  </r>
  <r>
    <x v="1"/>
    <n v="401"/>
    <d v="2018-06-05T00:00:00"/>
    <x v="23"/>
    <s v="JIGNESH SANGHVI "/>
    <s v="BBEPS9472G"/>
    <n v="67123"/>
    <n v="6712"/>
    <m/>
    <s v="10399_x000a_28/06/2018"/>
    <s v="Entire / part of the year"/>
    <s v="Trading &amp; Trading Advisory Services"/>
    <d v="2018-05-31T00:00:00"/>
    <n v="5"/>
  </r>
  <r>
    <x v="1"/>
    <n v="411"/>
    <d v="2018-06-05T00:00:00"/>
    <x v="1"/>
    <s v="DIMPLE MANISH SHETH"/>
    <s v="DEQPS9082P"/>
    <n v="169093"/>
    <n v="16909"/>
    <m/>
    <s v="10399_x000a_28/06/2018"/>
    <s v="Entire / part of the year"/>
    <s v="Trading &amp; Trading Advisory Services"/>
    <d v="2018-05-31T00:00:00"/>
    <n v="5"/>
  </r>
  <r>
    <x v="1"/>
    <n v="410"/>
    <d v="2018-06-05T00:00:00"/>
    <x v="1"/>
    <s v="MANISH DAHYALAL SHETH"/>
    <s v="BRUPS2102P"/>
    <n v="169093"/>
    <n v="16909"/>
    <m/>
    <s v="10399_x000a_28/06/2018"/>
    <s v="Entire / part of the year"/>
    <s v="Trading &amp; Trading Advisory Services"/>
    <d v="2018-05-31T00:00:00"/>
    <n v="5"/>
  </r>
  <r>
    <x v="1"/>
    <n v="402"/>
    <d v="2018-06-05T00:00:00"/>
    <x v="24"/>
    <s v="MILAN SURYAKANT UDANI"/>
    <s v="AAAPU3763E"/>
    <n v="5507"/>
    <n v="551"/>
    <m/>
    <s v="10399_x000a_28/06/2018"/>
    <s v="Entire / part of the year"/>
    <s v="Trading &amp; Trading Advisory Services"/>
    <d v="2018-05-31T00:00:00"/>
    <n v="5"/>
  </r>
  <r>
    <x v="1"/>
    <n v="407"/>
    <d v="2018-06-05T00:00:00"/>
    <x v="2"/>
    <s v="HEMANGI MITESH DOSHI"/>
    <s v="CICPD8911M"/>
    <n v="180760"/>
    <n v="18076"/>
    <m/>
    <s v="10399_x000a_28/06/2018"/>
    <s v="Entire / part of the year"/>
    <s v="Trading &amp; Trading Advisory Services"/>
    <d v="2018-05-31T00:00:00"/>
    <n v="5"/>
  </r>
  <r>
    <x v="1"/>
    <n v="406"/>
    <d v="2018-06-05T00:00:00"/>
    <x v="2"/>
    <s v="MITESH JAYANTIBHAI DOSHI"/>
    <s v="APGPD9139Q"/>
    <n v="180760"/>
    <n v="18076"/>
    <m/>
    <s v="10399_x000a_28/06/2018"/>
    <s v="Entire / part of the year"/>
    <s v="Trading &amp; Trading Advisory Services"/>
    <d v="2018-05-31T00:00:00"/>
    <n v="5"/>
  </r>
  <r>
    <x v="1"/>
    <n v="385"/>
    <d v="2018-06-05T00:00:00"/>
    <x v="10"/>
    <s v="MITUL MOHANLAL MORABIYA"/>
    <s v="AWVPM8396E"/>
    <n v="168440"/>
    <n v="16844"/>
    <m/>
    <s v="10399_x000a_28/06/2018"/>
    <s v="Entire / part of the year"/>
    <s v="Trading &amp; Trading Advisory Services"/>
    <d v="2018-05-31T00:00:00"/>
    <n v="5"/>
  </r>
  <r>
    <x v="1"/>
    <n v="386"/>
    <d v="2018-06-05T00:00:00"/>
    <x v="11"/>
    <s v="PARESH KANTILAL MEHTA"/>
    <s v="BCHPM4625F"/>
    <n v="5139"/>
    <n v="514"/>
    <m/>
    <s v="10399_x000a_28/06/2018"/>
    <s v="Entire / part of the year"/>
    <s v="Trading &amp; Trading Advisory Services"/>
    <d v="2018-05-31T00:00:00"/>
    <n v="5"/>
  </r>
  <r>
    <x v="1"/>
    <n v="388"/>
    <d v="2018-06-05T00:00:00"/>
    <x v="11"/>
    <s v="HETALBEN BHARTABHAI MAHETA"/>
    <s v="DJEPM9645D"/>
    <n v="3427"/>
    <n v="343"/>
    <m/>
    <s v="10399_x000a_28/06/2018"/>
    <s v="Entire / part of the year"/>
    <s v="Trading &amp; Trading Advisory Services"/>
    <d v="2018-05-31T00:00:00"/>
    <n v="5"/>
  </r>
  <r>
    <x v="1"/>
    <n v="389"/>
    <d v="2018-06-05T00:00:00"/>
    <x v="11"/>
    <s v="STUTI PARESH MEHTA"/>
    <s v="DGQPM4392J"/>
    <n v="5139"/>
    <n v="514"/>
    <m/>
    <s v="10399_x000a_28/06/2018"/>
    <s v="Entire / part of the year"/>
    <s v="Trading &amp; Trading Advisory Services"/>
    <d v="2018-05-31T00:00:00"/>
    <n v="5"/>
  </r>
  <r>
    <x v="1"/>
    <n v="408"/>
    <d v="2018-06-05T00:00:00"/>
    <x v="6"/>
    <s v="PIYUSH DAHYALAL SHETH"/>
    <s v="BMRPS3723E"/>
    <n v="211980"/>
    <n v="21198"/>
    <m/>
    <s v="10399_x000a_28/06/2018"/>
    <s v="Entire / part of the year"/>
    <s v="Trading &amp; Trading Advisory Services"/>
    <d v="2018-05-31T00:00:00"/>
    <n v="5"/>
  </r>
  <r>
    <x v="1"/>
    <n v="409"/>
    <d v="2018-06-05T00:00:00"/>
    <x v="6"/>
    <s v="PRAGNABEN PIYUSH SHETH"/>
    <s v="GBCPS8333D"/>
    <n v="211980"/>
    <n v="21198"/>
    <m/>
    <s v="10399_x000a_28/06/2018"/>
    <s v="Entire / part of the year"/>
    <s v="Trading &amp; Trading Advisory Services"/>
    <d v="2018-05-31T00:00:00"/>
    <n v="5"/>
  </r>
  <r>
    <x v="1"/>
    <n v="384"/>
    <d v="2018-06-05T00:00:00"/>
    <x v="15"/>
    <s v="MANUBEN VADILALBHAI MEHTA"/>
    <s v="CMMPM3584M"/>
    <n v="71753"/>
    <n v="7175"/>
    <m/>
    <s v="10399_x000a_28/06/2018"/>
    <s v="Entire / part of the year"/>
    <s v="Trading &amp; Trading Advisory Services"/>
    <d v="2018-05-31T00:00:00"/>
    <n v="5"/>
  </r>
  <r>
    <x v="1"/>
    <n v="382"/>
    <d v="2018-06-05T00:00:00"/>
    <x v="15"/>
    <s v="PRIYANK VADILAL MEHTA"/>
    <s v="BJFPM3782A"/>
    <n v="71753"/>
    <n v="7175"/>
    <m/>
    <s v="10399_x000a_28/06/2018"/>
    <s v="Entire / part of the year"/>
    <s v="Trading &amp; Trading Advisory Services"/>
    <d v="2018-05-31T00:00:00"/>
    <n v="5"/>
  </r>
  <r>
    <x v="1"/>
    <n v="383"/>
    <d v="2018-06-05T00:00:00"/>
    <x v="15"/>
    <s v="VADILAL AMULAKHBHAI MAHETA"/>
    <s v="BGBPM7834G"/>
    <n v="71753"/>
    <n v="7175"/>
    <m/>
    <s v="10399_x000a_28/06/2018"/>
    <s v="Entire / part of the year"/>
    <s v="Trading &amp; Trading Advisory Services"/>
    <d v="2018-05-31T00:00:00"/>
    <n v="5"/>
  </r>
  <r>
    <x v="1"/>
    <n v="405"/>
    <d v="2018-06-05T00:00:00"/>
    <x v="12"/>
    <s v="RAJESH SANGHAVI "/>
    <s v="AZJPS0827R"/>
    <n v="41403"/>
    <n v="4140"/>
    <m/>
    <s v="10399_x000a_28/06/2018"/>
    <s v="Entire / part of the year"/>
    <s v="Trading &amp; Trading Advisory Services"/>
    <d v="2018-05-31T00:00:00"/>
    <n v="5"/>
  </r>
  <r>
    <x v="1"/>
    <n v="403"/>
    <d v="2018-06-05T00:00:00"/>
    <x v="25"/>
    <s v="RAJNISH KUMAR THAKUR"/>
    <s v="AEQPT4039J"/>
    <n v="127354"/>
    <n v="12735"/>
    <m/>
    <s v="10399_x000a_28/06/2018"/>
    <s v="Entire / part of the year"/>
    <s v="Trading &amp; Trading Advisory Services"/>
    <d v="2018-05-31T00:00:00"/>
    <n v="5"/>
  </r>
  <r>
    <x v="1"/>
    <n v="414"/>
    <d v="2018-06-05T00:00:00"/>
    <x v="27"/>
    <s v="SAMEER LALJIBHAI KHANDOR"/>
    <s v="AQXPK8198G"/>
    <n v="418"/>
    <n v="42"/>
    <m/>
    <s v="10399_x000a_28/06/2018"/>
    <s v="Entire / part of the year"/>
    <s v="Trading &amp; Trading Advisory Services"/>
    <d v="2018-05-31T00:00:00"/>
    <n v="5"/>
  </r>
  <r>
    <x v="1"/>
    <n v="391"/>
    <d v="2018-06-05T00:00:00"/>
    <x v="14"/>
    <s v="POOJA SANTOSH GUPTA"/>
    <s v="BYNPG4697P"/>
    <n v="87294"/>
    <n v="8729"/>
    <m/>
    <s v="10399_x000a_28/06/2018"/>
    <s v="Entire / part of the year"/>
    <s v="Trading &amp; Trading Advisory Services"/>
    <d v="2018-05-31T00:00:00"/>
    <n v="5"/>
  </r>
  <r>
    <x v="1"/>
    <n v="390"/>
    <d v="2018-06-05T00:00:00"/>
    <x v="14"/>
    <s v="SANTOSH SHAMBHUNATH GUPTA"/>
    <s v="AJZPG5193Q"/>
    <n v="87294"/>
    <n v="8729"/>
    <m/>
    <s v="10399_x000a_28/06/2018"/>
    <s v="Entire / part of the year"/>
    <s v="Trading &amp; Trading Advisory Services"/>
    <d v="2018-05-31T00:00:00"/>
    <n v="5"/>
  </r>
  <r>
    <x v="1"/>
    <n v="416"/>
    <d v="2018-06-12T00:00:00"/>
    <x v="12"/>
    <s v="RAJESH SANGHAVI "/>
    <s v="AZJPS0827R"/>
    <n v="2098"/>
    <n v="210"/>
    <m/>
    <s v="10398_x000a_28/06/2018"/>
    <s v="Entire / part of the year"/>
    <s v="Trading &amp; Trading Advisory Services"/>
    <d v="2018-06-06T00:00:00"/>
    <n v="6"/>
  </r>
  <r>
    <x v="1"/>
    <n v="435"/>
    <d v="2018-06-30T00:00:00"/>
    <x v="17"/>
    <s v="ASHISH VADILAL MORBIA"/>
    <s v="AQEPM1733E"/>
    <n v="50384"/>
    <n v="5038"/>
    <m/>
    <s v="31196_x000a_06/07/2018"/>
    <s v="Entire / part of the year"/>
    <s v="Trading &amp; Trading Advisory Services"/>
    <d v="2018-06-23T00:00:00"/>
    <n v="7"/>
  </r>
  <r>
    <x v="1"/>
    <n v="438"/>
    <d v="2018-06-30T00:00:00"/>
    <x v="20"/>
    <s v="ASHOK VINOD THAKUR"/>
    <s v="AHIPT0853H"/>
    <n v="21716"/>
    <n v="2172"/>
    <m/>
    <s v="31196_x000a_06/07/2018"/>
    <s v="Entire / part of the year"/>
    <s v="Trading &amp; Trading Advisory Services"/>
    <d v="2018-06-23T00:00:00"/>
    <n v="7"/>
  </r>
  <r>
    <x v="1"/>
    <n v="425"/>
    <d v="2018-06-30T00:00:00"/>
    <x v="7"/>
    <s v="BHARAT KANTILAL MEHTA"/>
    <s v="CNYPM6786Q"/>
    <n v="3842"/>
    <n v="384"/>
    <m/>
    <s v="31196_x000a_06/07/2018"/>
    <s v="Entire / part of the year"/>
    <s v="Trading &amp; Trading Advisory Services"/>
    <d v="2018-06-23T00:00:00"/>
    <n v="7"/>
  </r>
  <r>
    <x v="1"/>
    <n v="430"/>
    <d v="2018-06-30T00:00:00"/>
    <x v="8"/>
    <s v="DARSHAN JAYSHUKHBHAI MEHTA"/>
    <s v="ATYPM1144L"/>
    <n v="108297"/>
    <n v="10830"/>
    <m/>
    <s v="31196_x000a_06/07/2018"/>
    <s v="Entire / part of the year"/>
    <s v="Trading &amp; Trading Advisory Services"/>
    <d v="2018-06-23T00:00:00"/>
    <n v="7"/>
  </r>
  <r>
    <x v="1"/>
    <n v="432"/>
    <d v="2018-06-30T00:00:00"/>
    <x v="8"/>
    <s v="JYOSHNA PRAKASH SHAH"/>
    <s v="DNQPS8987E"/>
    <n v="460262"/>
    <n v="46026"/>
    <m/>
    <s v="31196_x000a_06/07/2018"/>
    <s v="Entire / part of the year"/>
    <s v="Trading &amp; Trading Advisory Services"/>
    <d v="2018-06-23T00:00:00"/>
    <n v="7"/>
  </r>
  <r>
    <x v="1"/>
    <n v="431"/>
    <d v="2018-06-30T00:00:00"/>
    <x v="8"/>
    <s v="KHUSHBU DARSHAN MEHTA"/>
    <s v="DPPPK9998G"/>
    <n v="108297"/>
    <n v="10830"/>
    <m/>
    <s v="31196_x000a_06/07/2018"/>
    <s v="Entire / part of the year"/>
    <s v="Trading &amp; Trading Advisory Services"/>
    <d v="2018-06-23T00:00:00"/>
    <n v="7"/>
  </r>
  <r>
    <x v="1"/>
    <n v="421"/>
    <d v="2018-06-30T00:00:00"/>
    <x v="0"/>
    <s v="GAUTAM JAYANTILAL MEHATA"/>
    <s v="ANVPM7520K"/>
    <n v="16064"/>
    <n v="1606"/>
    <m/>
    <s v="31196_x000a_06/07/2018"/>
    <s v="Entire / part of the year"/>
    <s v="Trading &amp; Trading Advisory Services"/>
    <d v="2018-06-23T00:00:00"/>
    <n v="7"/>
  </r>
  <r>
    <x v="1"/>
    <n v="422"/>
    <d v="2018-06-30T00:00:00"/>
    <x v="0"/>
    <s v="ILABEN GAUTAM KUMAR MEHTA"/>
    <s v="BRVPM1719H"/>
    <n v="16064"/>
    <n v="1606"/>
    <m/>
    <s v="31196_x000a_06/07/2018"/>
    <s v="Entire / part of the year"/>
    <s v="Trading &amp; Trading Advisory Services"/>
    <d v="2018-06-23T00:00:00"/>
    <n v="7"/>
  </r>
  <r>
    <x v="1"/>
    <n v="436"/>
    <d v="2018-06-30T00:00:00"/>
    <x v="23"/>
    <s v="JIGNESH SANGHVI "/>
    <s v="BBEPS9472G"/>
    <n v="43177"/>
    <n v="4318"/>
    <m/>
    <s v="31196_x000a_06/07/2018"/>
    <s v="Entire / part of the year"/>
    <s v="Trading &amp; Trading Advisory Services"/>
    <d v="2018-06-23T00:00:00"/>
    <n v="7"/>
  </r>
  <r>
    <x v="1"/>
    <n v="420"/>
    <d v="2018-06-30T00:00:00"/>
    <x v="1"/>
    <s v="DIMPLE MANISH SHETH"/>
    <s v="DEQPS9082P"/>
    <n v="73093"/>
    <n v="7309"/>
    <m/>
    <s v="31196_x000a_06/07/2018"/>
    <s v="Entire / part of the year"/>
    <s v="Trading &amp; Trading Advisory Services"/>
    <d v="2018-06-23T00:00:00"/>
    <n v="7"/>
  </r>
  <r>
    <x v="1"/>
    <n v="419"/>
    <d v="2018-06-30T00:00:00"/>
    <x v="1"/>
    <s v="MANISH DAHYALAL SHETH"/>
    <s v="BRUPS2102P"/>
    <n v="73093"/>
    <n v="7309"/>
    <m/>
    <s v="31196_x000a_06/07/2018"/>
    <s v="Entire / part of the year"/>
    <s v="Trading &amp; Trading Advisory Services"/>
    <d v="2018-06-23T00:00:00"/>
    <n v="7"/>
  </r>
  <r>
    <x v="1"/>
    <n v="418"/>
    <d v="2018-06-30T00:00:00"/>
    <x v="2"/>
    <s v="HEMANGI MITESH DOSHI"/>
    <s v="CICPD8911M"/>
    <n v="39704"/>
    <n v="3970"/>
    <m/>
    <s v="31196_x000a_06/07/2018"/>
    <s v="Entire / part of the year"/>
    <s v="Trading &amp; Trading Advisory Services"/>
    <d v="2018-06-23T00:00:00"/>
    <n v="7"/>
  </r>
  <r>
    <x v="1"/>
    <n v="417"/>
    <d v="2018-06-30T00:00:00"/>
    <x v="2"/>
    <s v="MITESH JAYANTIBHAI DOSHI"/>
    <s v="APGPD9139Q"/>
    <n v="39704"/>
    <n v="3970"/>
    <m/>
    <s v="31196_x000a_06/07/2018"/>
    <s v="Entire / part of the year"/>
    <s v="Trading &amp; Trading Advisory Services"/>
    <d v="2018-06-23T00:00:00"/>
    <n v="7"/>
  </r>
  <r>
    <x v="1"/>
    <n v="423"/>
    <d v="2018-06-30T00:00:00"/>
    <x v="10"/>
    <s v="MITUL MOHANLAL MORABIYA"/>
    <s v="AWVPM8396E"/>
    <n v="19742"/>
    <n v="1974"/>
    <m/>
    <s v="31196_x000a_06/07/2018"/>
    <s v="Entire / part of the year"/>
    <s v="Trading &amp; Trading Advisory Services"/>
    <d v="2018-06-23T00:00:00"/>
    <n v="7"/>
  </r>
  <r>
    <x v="1"/>
    <n v="424"/>
    <d v="2018-06-30T00:00:00"/>
    <x v="11"/>
    <s v="PARESH KANTILAL MEHTA"/>
    <s v="BCHPM4625F"/>
    <n v="5763"/>
    <n v="576"/>
    <m/>
    <s v="31196_x000a_06/07/2018"/>
    <s v="Entire / part of the year"/>
    <s v="Trading &amp; Trading Advisory Services"/>
    <d v="2018-06-23T00:00:00"/>
    <n v="7"/>
  </r>
  <r>
    <x v="1"/>
    <n v="426"/>
    <d v="2018-06-30T00:00:00"/>
    <x v="11"/>
    <s v="HETALBEN BHARTABHAI MAHETA"/>
    <s v="DJEPM9645D"/>
    <n v="3842"/>
    <n v="384"/>
    <m/>
    <s v="31196_x000a_06/07/2018"/>
    <s v="Entire / part of the year"/>
    <s v="Trading &amp; Trading Advisory Services"/>
    <d v="2018-06-23T00:00:00"/>
    <n v="7"/>
  </r>
  <r>
    <x v="1"/>
    <n v="427"/>
    <d v="2018-06-30T00:00:00"/>
    <x v="11"/>
    <s v="STUTI PARESH MEHTA"/>
    <s v="DGQPM4392J"/>
    <n v="5763"/>
    <n v="576"/>
    <m/>
    <s v="31196_x000a_06/07/2018"/>
    <s v="Entire / part of the year"/>
    <s v="Trading &amp; Trading Advisory Services"/>
    <d v="2018-06-23T00:00:00"/>
    <n v="7"/>
  </r>
  <r>
    <x v="1"/>
    <n v="433"/>
    <d v="2018-06-30T00:00:00"/>
    <x v="12"/>
    <s v="RAJESH SANGHAVI "/>
    <s v="AZJPS0827R"/>
    <n v="21376"/>
    <n v="2138"/>
    <m/>
    <s v="31196_x000a_06/07/2018"/>
    <s v="Entire / part of the year"/>
    <s v="Trading &amp; Trading Advisory Services"/>
    <d v="2018-06-23T00:00:00"/>
    <n v="7"/>
  </r>
  <r>
    <x v="1"/>
    <n v="439"/>
    <d v="2018-06-30T00:00:00"/>
    <x v="12"/>
    <s v="RAJESH SANGHAVI "/>
    <s v="AZJPS0827R"/>
    <n v="18087"/>
    <n v="1809"/>
    <m/>
    <s v="31196_x000a_06/07/2018"/>
    <s v="Entire / part of the year"/>
    <s v="Trading &amp; Trading Advisory Services"/>
    <d v="2018-06-23T00:00:00"/>
    <n v="7"/>
  </r>
  <r>
    <x v="1"/>
    <n v="434"/>
    <d v="2018-06-30T00:00:00"/>
    <x v="12"/>
    <s v="SHILPA RAJESH SANGHVI"/>
    <s v="CBTPS7039H"/>
    <n v="21376"/>
    <n v="2138"/>
    <m/>
    <s v="31196_x000a_06/07/2018"/>
    <s v="Entire / part of the year"/>
    <s v="Trading &amp; Trading Advisory Services"/>
    <d v="2018-06-23T00:00:00"/>
    <n v="7"/>
  </r>
  <r>
    <x v="1"/>
    <n v="437"/>
    <d v="2018-06-30T00:00:00"/>
    <x v="25"/>
    <s v="RAJNISH KUMAR THAKUR"/>
    <s v="AEQPT4039J"/>
    <n v="122212"/>
    <n v="12221"/>
    <m/>
    <s v="31196_x000a_06/07/2018"/>
    <s v="Entire / part of the year"/>
    <s v="Trading &amp; Trading Advisory Services"/>
    <d v="2018-06-23T00:00:00"/>
    <n v="7"/>
  </r>
  <r>
    <x v="1"/>
    <n v="429"/>
    <d v="2018-06-30T00:00:00"/>
    <x v="14"/>
    <s v="POOJA SANTOSH GUPTA"/>
    <s v="BYNPG4697P"/>
    <n v="25338"/>
    <n v="2534"/>
    <m/>
    <s v="31196_x000a_06/07/2018"/>
    <s v="Entire / part of the year"/>
    <s v="Trading &amp; Trading Advisory Services"/>
    <d v="2018-06-23T00:00:00"/>
    <n v="7"/>
  </r>
  <r>
    <x v="1"/>
    <n v="428"/>
    <d v="2018-06-30T00:00:00"/>
    <x v="14"/>
    <s v="SANTOSH SHAMBHUNATH GUPTA"/>
    <s v="AJZPG5193Q"/>
    <n v="25338"/>
    <n v="2534"/>
    <m/>
    <s v="31196_x000a_06/07/2018"/>
    <s v="Entire / part of the year"/>
    <s v="Trading &amp; Trading Advisory Services"/>
    <d v="2018-06-23T00:00:00"/>
    <n v="7"/>
  </r>
  <r>
    <x v="1"/>
    <n v="442"/>
    <d v="2018-07-12T00:00:00"/>
    <x v="15"/>
    <s v="MANUBEN VADILALBHAI MEHTA"/>
    <s v="CMMPM3584M"/>
    <n v="218993"/>
    <n v="21899"/>
    <m/>
    <s v="10695_x000a_30/07/2018"/>
    <s v="Entire / part of the year"/>
    <s v="Trading &amp; Trading Advisory Services"/>
    <d v="2018-07-07T00:00:00"/>
    <n v="5"/>
  </r>
  <r>
    <x v="1"/>
    <n v="440"/>
    <d v="2018-07-12T00:00:00"/>
    <x v="15"/>
    <s v="PRIYANK VADILAL MEHTA"/>
    <s v="BJFPM3782A"/>
    <n v="218993"/>
    <n v="21899"/>
    <m/>
    <s v="10695_x000a_30/07/2018"/>
    <s v="Entire / part of the year"/>
    <s v="Trading &amp; Trading Advisory Services"/>
    <d v="2018-07-07T00:00:00"/>
    <n v="5"/>
  </r>
  <r>
    <x v="1"/>
    <n v="441"/>
    <d v="2018-07-12T00:00:00"/>
    <x v="15"/>
    <s v="VADILAL AMULAKHBHAI MAHETA"/>
    <s v="BGBPM7834G"/>
    <n v="218993"/>
    <n v="21899"/>
    <m/>
    <s v="10695_x000a_30/07/2018"/>
    <s v="Entire / part of the year"/>
    <s v="Trading &amp; Trading Advisory Services"/>
    <d v="2018-07-07T00:00:00"/>
    <n v="5"/>
  </r>
  <r>
    <x v="1"/>
    <n v="466"/>
    <d v="2018-07-31T00:00:00"/>
    <x v="20"/>
    <s v="ASHOK VINOD THAKUR"/>
    <s v="AHIPT0853H"/>
    <n v="36084"/>
    <n v="3608"/>
    <m/>
    <s v="24641_x000a_06/08/2018"/>
    <s v="Entire / part of the year"/>
    <s v="Trading &amp; Trading Advisory Services"/>
    <d v="2018-07-24T00:00:00"/>
    <n v="7"/>
  </r>
  <r>
    <x v="1"/>
    <n v="462"/>
    <d v="2018-07-31T00:00:00"/>
    <x v="21"/>
    <s v="ASHWIN P. CHANDURA"/>
    <s v="AIBPC2244H"/>
    <n v="7168"/>
    <n v="717"/>
    <m/>
    <s v="24641_x000a_06/08/2018"/>
    <s v="Entire / part of the year"/>
    <s v="Trading &amp; Trading Advisory Services"/>
    <d v="2018-07-24T00:00:00"/>
    <n v="7"/>
  </r>
  <r>
    <x v="1"/>
    <n v="452"/>
    <d v="2018-07-31T00:00:00"/>
    <x v="8"/>
    <s v="DARSHAN JAYSHUKHBHAI MEHTA"/>
    <s v="ATYPM1144L"/>
    <n v="70351"/>
    <n v="7035"/>
    <m/>
    <s v="24641_x000a_06/08/2018"/>
    <s v="Entire / part of the year"/>
    <s v="Trading &amp; Trading Advisory Services"/>
    <d v="2018-07-24T00:00:00"/>
    <n v="7"/>
  </r>
  <r>
    <x v="1"/>
    <n v="454"/>
    <d v="2018-07-31T00:00:00"/>
    <x v="8"/>
    <s v="JAYSUKH BHIMJIBHAI MEHTA"/>
    <s v="ALYPM9000B"/>
    <n v="70351"/>
    <n v="7035"/>
    <m/>
    <s v="24641_x000a_06/08/2018"/>
    <s v="Entire / part of the year"/>
    <s v="Trading &amp; Trading Advisory Services"/>
    <d v="2018-07-24T00:00:00"/>
    <n v="7"/>
  </r>
  <r>
    <x v="1"/>
    <n v="455"/>
    <d v="2018-07-31T00:00:00"/>
    <x v="8"/>
    <s v="JIGNA JAYSUKH MEHTA"/>
    <s v="AZPPM4049R"/>
    <n v="70351"/>
    <n v="7035"/>
    <m/>
    <s v="24641_x000a_06/08/2018"/>
    <s v="Entire / part of the year"/>
    <s v="Trading &amp; Trading Advisory Services"/>
    <d v="2018-07-24T00:00:00"/>
    <n v="7"/>
  </r>
  <r>
    <x v="1"/>
    <n v="456"/>
    <d v="2018-07-31T00:00:00"/>
    <x v="8"/>
    <s v="KHUSHBU DARSHAN MEHTA"/>
    <s v="DPPPK9998G"/>
    <n v="62074"/>
    <n v="6207"/>
    <m/>
    <s v="24641_x000a_06/08/2018"/>
    <s v="Entire / part of the year"/>
    <s v="Trading &amp; Trading Advisory Services"/>
    <d v="2018-07-24T00:00:00"/>
    <n v="7"/>
  </r>
  <r>
    <x v="1"/>
    <n v="457"/>
    <d v="2018-07-31T00:00:00"/>
    <x v="8"/>
    <s v="KRUPA TEJAS VAN"/>
    <s v="AMZPV8765C"/>
    <n v="70351"/>
    <n v="7035"/>
    <m/>
    <s v="24641_x000a_06/08/2018"/>
    <s v="Entire / part of the year"/>
    <s v="Trading &amp; Trading Advisory Services"/>
    <d v="2018-07-24T00:00:00"/>
    <n v="7"/>
  </r>
  <r>
    <x v="1"/>
    <n v="453"/>
    <d v="2018-07-31T00:00:00"/>
    <x v="8"/>
    <s v="KUMAR JAYSUKH MEHTA"/>
    <s v="CFEPM3263G"/>
    <n v="70351"/>
    <n v="7035"/>
    <m/>
    <s v="24641_x000a_06/08/2018"/>
    <s v="Entire / part of the year"/>
    <s v="Trading &amp; Trading Advisory Services"/>
    <d v="2018-07-24T00:00:00"/>
    <n v="7"/>
  </r>
  <r>
    <x v="1"/>
    <n v="449"/>
    <d v="2018-07-31T00:00:00"/>
    <x v="0"/>
    <s v="GAUTAM JAYANTILAL MEHATA"/>
    <s v="ANVPM7520K"/>
    <n v="14240"/>
    <n v="1424"/>
    <m/>
    <s v="24641_x000a_06/08/2018"/>
    <s v="Entire / part of the year"/>
    <s v="Trading &amp; Trading Advisory Services"/>
    <d v="2018-07-24T00:00:00"/>
    <n v="7"/>
  </r>
  <r>
    <x v="1"/>
    <n v="450"/>
    <d v="2018-07-31T00:00:00"/>
    <x v="0"/>
    <s v="ILABEN GAUTAM KUMAR MEHTA"/>
    <s v="BRVPM1719H"/>
    <n v="14240"/>
    <n v="1424"/>
    <m/>
    <s v="24641_x000a_06/08/2018"/>
    <s v="Entire / part of the year"/>
    <s v="Trading &amp; Trading Advisory Services"/>
    <d v="2018-07-24T00:00:00"/>
    <n v="7"/>
  </r>
  <r>
    <x v="1"/>
    <n v="463"/>
    <d v="2018-07-31T00:00:00"/>
    <x v="23"/>
    <s v="JIGNESH SANGHVI "/>
    <s v="BBEPS9472G"/>
    <n v="60236"/>
    <n v="6024"/>
    <m/>
    <s v="24641_x000a_06/08/2018"/>
    <s v="Entire / part of the year"/>
    <s v="Trading &amp; Trading Advisory Services"/>
    <d v="2018-07-24T00:00:00"/>
    <n v="7"/>
  </r>
  <r>
    <x v="1"/>
    <n v="461"/>
    <d v="2018-07-31T00:00:00"/>
    <x v="26"/>
    <s v="KUNJAN MAHENDRABHAI PAREKH"/>
    <s v="DXVPP1114F"/>
    <n v="14470"/>
    <n v="1447"/>
    <m/>
    <s v="24641_x000a_06/08/2018"/>
    <s v="Entire / part of the year"/>
    <s v="Trading &amp; Trading Advisory Services"/>
    <d v="2018-07-24T00:00:00"/>
    <n v="7"/>
  </r>
  <r>
    <x v="1"/>
    <n v="448"/>
    <d v="2018-07-31T00:00:00"/>
    <x v="1"/>
    <s v="DIMPLE MANISH SHETH"/>
    <s v="DEQPS9082P"/>
    <n v="44532"/>
    <n v="4453"/>
    <m/>
    <s v="24641_x000a_06/08/2018"/>
    <s v="Entire / part of the year"/>
    <s v="Trading &amp; Trading Advisory Services"/>
    <d v="2018-07-24T00:00:00"/>
    <n v="7"/>
  </r>
  <r>
    <x v="1"/>
    <n v="447"/>
    <d v="2018-07-31T00:00:00"/>
    <x v="1"/>
    <s v="MANISH DAHYALAL SHETH"/>
    <s v="BRUPS2102P"/>
    <n v="44532"/>
    <n v="4453"/>
    <m/>
    <s v="24641_x000a_06/08/2018"/>
    <s v="Entire / part of the year"/>
    <s v="Trading &amp; Trading Advisory Services"/>
    <d v="2018-07-24T00:00:00"/>
    <n v="7"/>
  </r>
  <r>
    <x v="1"/>
    <n v="464"/>
    <d v="2018-07-31T00:00:00"/>
    <x v="24"/>
    <s v="MILAN SURYAKANT UDANI"/>
    <s v="AAAPU3763E"/>
    <n v="15928"/>
    <n v="1593"/>
    <m/>
    <s v="24641_x000a_06/08/2018"/>
    <s v="Entire / part of the year"/>
    <s v="Trading &amp; Trading Advisory Services"/>
    <d v="2018-07-24T00:00:00"/>
    <n v="7"/>
  </r>
  <r>
    <x v="1"/>
    <n v="444"/>
    <d v="2018-07-31T00:00:00"/>
    <x v="2"/>
    <s v="HEMANGI MITESH DOSHI"/>
    <s v="CICPD8911M"/>
    <n v="49589"/>
    <n v="4959"/>
    <m/>
    <s v="24641_x000a_06/08/2018"/>
    <s v="Entire / part of the year"/>
    <s v="Trading &amp; Trading Advisory Services"/>
    <d v="2018-07-24T00:00:00"/>
    <n v="7"/>
  </r>
  <r>
    <x v="1"/>
    <n v="443"/>
    <d v="2018-07-31T00:00:00"/>
    <x v="2"/>
    <s v="MITESH JAYANTIBHAI DOSHI"/>
    <s v="APGPD9139Q"/>
    <n v="49589"/>
    <n v="4959"/>
    <m/>
    <s v="24641_x000a_06/08/2018"/>
    <s v="Entire / part of the year"/>
    <s v="Trading &amp; Trading Advisory Services"/>
    <d v="2018-07-24T00:00:00"/>
    <n v="7"/>
  </r>
  <r>
    <x v="1"/>
    <n v="451"/>
    <d v="2018-07-31T00:00:00"/>
    <x v="10"/>
    <s v="MITUL MOHANLAL MORABIYA"/>
    <s v="AWVPM8396E"/>
    <n v="43807"/>
    <n v="4381"/>
    <m/>
    <s v="24641_x000a_06/08/2018"/>
    <s v="Entire / part of the year"/>
    <s v="Trading &amp; Trading Advisory Services"/>
    <d v="2018-07-24T00:00:00"/>
    <n v="7"/>
  </r>
  <r>
    <x v="1"/>
    <n v="445"/>
    <d v="2018-07-31T00:00:00"/>
    <x v="6"/>
    <s v="PIYUSH DAHYALAL SHETH"/>
    <s v="BMRPS3723E"/>
    <n v="13992"/>
    <n v="1399"/>
    <m/>
    <s v="24641_x000a_06/08/2018"/>
    <s v="Entire / part of the year"/>
    <s v="Trading &amp; Trading Advisory Services"/>
    <d v="2018-07-24T00:00:00"/>
    <n v="7"/>
  </r>
  <r>
    <x v="1"/>
    <n v="446"/>
    <d v="2018-07-31T00:00:00"/>
    <x v="6"/>
    <s v="PRAGNABEN PIYUSH SHETH"/>
    <s v="GBCPS8333D"/>
    <n v="13992"/>
    <n v="1399"/>
    <m/>
    <s v="24641_x000a_06/08/2018"/>
    <s v="Entire / part of the year"/>
    <s v="Trading &amp; Trading Advisory Services"/>
    <d v="2018-07-24T00:00:00"/>
    <n v="7"/>
  </r>
  <r>
    <x v="1"/>
    <n v="458"/>
    <d v="2018-07-31T00:00:00"/>
    <x v="12"/>
    <s v="RAJESH SANGHAVI "/>
    <s v="AZJPS0827R"/>
    <n v="99624"/>
    <n v="9962"/>
    <m/>
    <s v="24641_x000a_06/08/2018"/>
    <s v="Entire / part of the year"/>
    <s v="Trading &amp; Trading Advisory Services"/>
    <d v="2018-07-24T00:00:00"/>
    <n v="7"/>
  </r>
  <r>
    <x v="1"/>
    <n v="468"/>
    <d v="2018-07-31T00:00:00"/>
    <x v="12"/>
    <s v="RAJESH SANGHAVI "/>
    <s v="AZJPS0827R"/>
    <n v="11662"/>
    <n v="1166"/>
    <m/>
    <s v="24641_x000a_06/08/2018"/>
    <s v="Entire / part of the year"/>
    <s v="Trading &amp; Trading Advisory Services"/>
    <d v="2018-07-24T00:00:00"/>
    <n v="7"/>
  </r>
  <r>
    <x v="1"/>
    <n v="459"/>
    <d v="2018-07-31T00:00:00"/>
    <x v="12"/>
    <s v="SHILPA RAJESH SANGHVI"/>
    <s v="CBTPS7039H"/>
    <n v="99624"/>
    <n v="9962"/>
    <m/>
    <s v="24641_x000a_06/08/2018"/>
    <s v="Entire / part of the year"/>
    <s v="Trading &amp; Trading Advisory Services"/>
    <d v="2018-07-24T00:00:00"/>
    <n v="7"/>
  </r>
  <r>
    <x v="1"/>
    <n v="465"/>
    <d v="2018-07-31T00:00:00"/>
    <x v="25"/>
    <s v="RAJNISH KUMAR THAKUR"/>
    <s v="AEQPT4039J"/>
    <n v="97764"/>
    <n v="9776"/>
    <m/>
    <s v="24641_x000a_06/08/2018"/>
    <s v="Entire / part of the year"/>
    <s v="Trading &amp; Trading Advisory Services"/>
    <d v="2018-07-24T00:00:00"/>
    <n v="7"/>
  </r>
  <r>
    <x v="1"/>
    <n v="467"/>
    <d v="2018-07-31T00:00:00"/>
    <x v="27"/>
    <s v="SAMEER LALJIBHAI KHANDOR"/>
    <s v="AQXPK8198G"/>
    <n v="16633"/>
    <n v="1663"/>
    <m/>
    <s v="24641_x000a_06/08/2018"/>
    <s v="Entire / part of the year"/>
    <s v="Trading &amp; Trading Advisory Services"/>
    <d v="2018-07-24T00:00:00"/>
    <n v="7"/>
  </r>
  <r>
    <x v="1"/>
    <n v="460"/>
    <d v="2018-07-31T00:00:00"/>
    <x v="16"/>
    <s v="VIPUL CHAMANLAL SANGHAVI"/>
    <s v="AZDPS4821M"/>
    <n v="36948"/>
    <n v="3695"/>
    <m/>
    <s v="24641_x000a_06/08/2018"/>
    <s v="Entire / part of the year"/>
    <s v="Trading &amp; Trading Advisory Services"/>
    <d v="2018-07-24T00:00:00"/>
    <n v="7"/>
  </r>
  <r>
    <x v="1"/>
    <n v="471"/>
    <d v="2018-08-08T00:00:00"/>
    <x v="13"/>
    <s v="ARUNABEN MAHESHKUMAR KHANDOR"/>
    <s v="ECHPK0520A"/>
    <n v="120039"/>
    <n v="12004"/>
    <m/>
    <s v="19317_x000a_06/09/2018"/>
    <s v="Entire / part of the year"/>
    <s v="Trading &amp; Trading Advisory Services"/>
    <d v="2018-07-27T00:00:00"/>
    <n v="12"/>
  </r>
  <r>
    <x v="1"/>
    <n v="470"/>
    <d v="2018-08-08T00:00:00"/>
    <x v="13"/>
    <s v="JAYSHREEBEN ROHITKUMAR KHANDOR"/>
    <s v="DEHPK4543G"/>
    <n v="120039"/>
    <n v="12004"/>
    <m/>
    <s v="19317_x000a_06/09/2018"/>
    <s v="Entire / part of the year"/>
    <s v="Trading &amp; Trading Advisory Services"/>
    <d v="2018-07-27T00:00:00"/>
    <n v="12"/>
  </r>
  <r>
    <x v="1"/>
    <n v="472"/>
    <d v="2018-08-08T00:00:00"/>
    <x v="13"/>
    <s v="MAHESHKUMAR HARILAL KHANDOR"/>
    <s v="ATUPK7060M"/>
    <n v="120039"/>
    <n v="12004"/>
    <m/>
    <s v="19317_x000a_06/09/2018"/>
    <s v="Entire / part of the year"/>
    <s v="Trading &amp; Trading Advisory Services"/>
    <d v="2018-07-27T00:00:00"/>
    <n v="12"/>
  </r>
  <r>
    <x v="1"/>
    <n v="469"/>
    <d v="2018-08-08T00:00:00"/>
    <x v="13"/>
    <s v="ROHIT HARILAL KHANDOR"/>
    <s v="ATUPK7059A"/>
    <n v="240078"/>
    <n v="24008"/>
    <m/>
    <s v="19317_x000a_06/09/2018"/>
    <s v="Entire / part of the year"/>
    <s v="Trading &amp; Trading Advisory Services"/>
    <d v="2018-07-27T00:00:00"/>
    <n v="12"/>
  </r>
  <r>
    <x v="1"/>
    <n v="476"/>
    <d v="2018-08-14T00:00:00"/>
    <x v="5"/>
    <s v="CHANDRIKA JAYENDRA PATWA"/>
    <s v="BZIPP9780L"/>
    <n v="613867"/>
    <n v="61387"/>
    <m/>
    <s v="19317_x000a_06/09/2018"/>
    <s v="Entire / part of the year"/>
    <s v="Trading &amp; Trading Advisory Services"/>
    <d v="2018-07-31T00:00:00"/>
    <n v="14"/>
  </r>
  <r>
    <x v="1"/>
    <n v="475"/>
    <d v="2018-08-14T00:00:00"/>
    <x v="5"/>
    <s v="DIPAK MOHAN PATWA"/>
    <s v="ARFPP0001Q"/>
    <n v="613867"/>
    <n v="61387"/>
    <m/>
    <s v="19317_x000a_06/09/2018"/>
    <s v="Entire / part of the year"/>
    <s v="Trading &amp; Trading Advisory Services"/>
    <d v="2018-07-31T00:00:00"/>
    <n v="14"/>
  </r>
  <r>
    <x v="1"/>
    <n v="477"/>
    <d v="2018-08-14T00:00:00"/>
    <x v="5"/>
    <s v="JIGAR NAVINBHAI PATWA"/>
    <s v="BELPP5172A"/>
    <n v="511556"/>
    <n v="51156"/>
    <m/>
    <s v="19317_x000a_06/09/2018"/>
    <s v="Entire / part of the year"/>
    <s v="Trading &amp; Trading Advisory Services"/>
    <d v="2018-07-31T00:00:00"/>
    <n v="14"/>
  </r>
  <r>
    <x v="1"/>
    <n v="474"/>
    <d v="2018-08-14T00:00:00"/>
    <x v="5"/>
    <s v="KOMALBEN VIJAY SANGHAVI"/>
    <s v="AREPG5778N"/>
    <n v="102311"/>
    <n v="10231"/>
    <m/>
    <s v="19317_x000a_06/09/2018"/>
    <s v="Entire / part of the year"/>
    <s v="Trading &amp; Trading Advisory Services"/>
    <d v="2018-07-31T00:00:00"/>
    <n v="14"/>
  </r>
  <r>
    <x v="1"/>
    <n v="473"/>
    <d v="2018-08-14T00:00:00"/>
    <x v="5"/>
    <s v="VIJAY JAYANTILAL SANGHAVI"/>
    <s v="BSXPS6866G"/>
    <n v="204622"/>
    <n v="20462"/>
    <m/>
    <s v="19317_x000a_06/09/2018"/>
    <s v="Entire / part of the year"/>
    <s v="Trading &amp; Trading Advisory Services"/>
    <d v="2018-07-31T00:00:00"/>
    <n v="14"/>
  </r>
  <r>
    <x v="1"/>
    <n v="512"/>
    <d v="2018-09-04T00:00:00"/>
    <x v="20"/>
    <s v="ASHOK VINOD THAKUR"/>
    <s v="AHIPT0853H"/>
    <n v="43793"/>
    <n v="4379"/>
    <m/>
    <s v="14221_x000a_25/09/2018"/>
    <s v="Entire / part of the year"/>
    <s v="Trading &amp; Trading Advisory Services"/>
    <d v="2018-08-22T00:00:00"/>
    <n v="13"/>
  </r>
  <r>
    <x v="1"/>
    <n v="508"/>
    <d v="2018-09-04T00:00:00"/>
    <x v="21"/>
    <s v="ASHWIN P. CHANDURA"/>
    <s v="AIBPC2244H"/>
    <n v="31024"/>
    <n v="3102"/>
    <m/>
    <s v="14221_x000a_25/09/2018"/>
    <s v="Entire / part of the year"/>
    <s v="Trading &amp; Trading Advisory Services"/>
    <d v="2018-08-22T00:00:00"/>
    <n v="13"/>
  </r>
  <r>
    <x v="1"/>
    <n v="499"/>
    <d v="2018-09-04T00:00:00"/>
    <x v="8"/>
    <s v="DARSHAN JAYSHUKHBHAI MEHTA"/>
    <s v="ATYPM1144L"/>
    <n v="147816"/>
    <n v="14782"/>
    <m/>
    <s v="14221_x000a_25/09/2018"/>
    <s v="Entire / part of the year"/>
    <s v="Trading &amp; Trading Advisory Services"/>
    <d v="2018-08-22T00:00:00"/>
    <n v="13"/>
  </r>
  <r>
    <x v="1"/>
    <n v="515"/>
    <d v="2018-09-04T00:00:00"/>
    <x v="8"/>
    <s v="HARSHITA RAJNIKANT VORA"/>
    <s v="AYCPV4912E"/>
    <n v="202719"/>
    <n v="20272"/>
    <m/>
    <s v="14221_x000a_25/09/2018"/>
    <s v="Entire / part of the year"/>
    <s v="Trading &amp; Trading Advisory Services"/>
    <d v="2018-08-22T00:00:00"/>
    <n v="13"/>
  </r>
  <r>
    <x v="1"/>
    <n v="500"/>
    <d v="2018-09-04T00:00:00"/>
    <x v="8"/>
    <s v="JAYSUKH BHIMJIBHAI MEHTA"/>
    <s v="ALYPM9000B"/>
    <n v="147816"/>
    <n v="14782"/>
    <m/>
    <s v="14221_x000a_25/09/2018"/>
    <s v="Entire / part of the year"/>
    <s v="Trading &amp; Trading Advisory Services"/>
    <d v="2018-08-22T00:00:00"/>
    <n v="13"/>
  </r>
  <r>
    <x v="1"/>
    <n v="501"/>
    <d v="2018-09-04T00:00:00"/>
    <x v="8"/>
    <s v="JIGNA JAYSUKH MEHTA"/>
    <s v="AZPPM4049R"/>
    <n v="147816"/>
    <n v="14782"/>
    <m/>
    <s v="14221_x000a_25/09/2018"/>
    <s v="Entire / part of the year"/>
    <s v="Trading &amp; Trading Advisory Services"/>
    <d v="2018-08-22T00:00:00"/>
    <n v="13"/>
  </r>
  <r>
    <x v="1"/>
    <n v="502"/>
    <d v="2018-09-04T00:00:00"/>
    <x v="8"/>
    <s v="KHUSHBU DARSHAN MEHTA"/>
    <s v="DPPPK9998G"/>
    <n v="147816"/>
    <n v="14782"/>
    <m/>
    <s v="14221_x000a_25/09/2018"/>
    <s v="Entire / part of the year"/>
    <s v="Trading &amp; Trading Advisory Services"/>
    <d v="2018-08-22T00:00:00"/>
    <n v="13"/>
  </r>
  <r>
    <x v="1"/>
    <n v="503"/>
    <d v="2018-09-04T00:00:00"/>
    <x v="8"/>
    <s v="KRUPA TEJAS VAN"/>
    <s v="AMZPV8765C"/>
    <n v="50680"/>
    <n v="5068"/>
    <m/>
    <s v="14221_x000a_25/09/2018"/>
    <s v="Entire / part of the year"/>
    <s v="Trading &amp; Trading Advisory Services"/>
    <d v="2018-08-22T00:00:00"/>
    <n v="13"/>
  </r>
  <r>
    <x v="1"/>
    <n v="507"/>
    <d v="2018-09-04T00:00:00"/>
    <x v="22"/>
    <s v="DHAWAL K VORA"/>
    <s v="ALOPV4924B"/>
    <n v="4508"/>
    <n v="451"/>
    <m/>
    <s v="14221_x000a_25/09/2018"/>
    <s v="Entire / part of the year"/>
    <s v="Trading &amp; Trading Advisory Services"/>
    <d v="2018-08-22T00:00:00"/>
    <n v="13"/>
  </r>
  <r>
    <x v="1"/>
    <n v="484"/>
    <d v="2018-09-04T00:00:00"/>
    <x v="0"/>
    <s v="GAUTAM JAYANTILAL MEHATA"/>
    <s v="ANVPM7520K"/>
    <n v="40071"/>
    <n v="4007"/>
    <m/>
    <s v="14221_x000a_25/09/2018"/>
    <s v="Entire / part of the year"/>
    <s v="Trading &amp; Trading Advisory Services"/>
    <d v="2018-08-22T00:00:00"/>
    <n v="13"/>
  </r>
  <r>
    <x v="1"/>
    <n v="486"/>
    <d v="2018-09-04T00:00:00"/>
    <x v="0"/>
    <s v="ILABEN GAUTAM KUMAR MEHTA"/>
    <s v="BRVPM1719H"/>
    <n v="40071"/>
    <n v="4007"/>
    <m/>
    <s v="14221_x000a_25/09/2018"/>
    <s v="Entire / part of the year"/>
    <s v="Trading &amp; Trading Advisory Services"/>
    <d v="2018-08-22T00:00:00"/>
    <n v="13"/>
  </r>
  <r>
    <x v="1"/>
    <n v="509"/>
    <d v="2018-09-04T00:00:00"/>
    <x v="23"/>
    <s v="JIGNESH SANGHVI "/>
    <s v="BBEPS9472G"/>
    <n v="70184"/>
    <n v="7018"/>
    <m/>
    <s v="14221_x000a_25/09/2018"/>
    <s v="Entire / part of the year"/>
    <s v="Trading &amp; Trading Advisory Services"/>
    <d v="2018-08-22T00:00:00"/>
    <n v="13"/>
  </r>
  <r>
    <x v="1"/>
    <n v="506"/>
    <d v="2018-09-04T00:00:00"/>
    <x v="26"/>
    <s v="KUNJAN MAHENDRABHAI PAREKH"/>
    <s v="DXVPP1114F"/>
    <n v="1660"/>
    <n v="166"/>
    <m/>
    <s v="14221_x000a_25/09/2018"/>
    <s v="Entire / part of the year"/>
    <s v="Trading &amp; Trading Advisory Services"/>
    <d v="2018-08-22T00:00:00"/>
    <n v="13"/>
  </r>
  <r>
    <x v="1"/>
    <n v="483"/>
    <d v="2018-09-04T00:00:00"/>
    <x v="1"/>
    <s v="DIMPLE MANISH SHETH"/>
    <s v="DEQPS9082P"/>
    <n v="105483"/>
    <n v="10548"/>
    <m/>
    <s v="14221_x000a_25/09/2018"/>
    <s v="Entire / part of the year"/>
    <s v="Trading &amp; Trading Advisory Services"/>
    <d v="2018-08-22T00:00:00"/>
    <n v="13"/>
  </r>
  <r>
    <x v="1"/>
    <n v="481"/>
    <d v="2018-09-04T00:00:00"/>
    <x v="1"/>
    <s v="MANISH DAHYALAL SHETH"/>
    <s v="BRUPS2102P"/>
    <n v="105483"/>
    <n v="10548"/>
    <m/>
    <s v="14221_x000a_25/09/2018"/>
    <s v="Entire / part of the year"/>
    <s v="Trading &amp; Trading Advisory Services"/>
    <d v="2018-08-22T00:00:00"/>
    <n v="13"/>
  </r>
  <r>
    <x v="1"/>
    <n v="510"/>
    <d v="2018-09-04T00:00:00"/>
    <x v="24"/>
    <s v="MILAN SURYAKANT UDANI"/>
    <s v="AAAPU3763E"/>
    <n v="12610"/>
    <n v="1261"/>
    <m/>
    <s v="14221_x000a_25/09/2018"/>
    <s v="Entire / part of the year"/>
    <s v="Trading &amp; Trading Advisory Services"/>
    <d v="2018-08-22T00:00:00"/>
    <n v="13"/>
  </r>
  <r>
    <x v="1"/>
    <n v="479"/>
    <d v="2018-09-04T00:00:00"/>
    <x v="2"/>
    <s v="HEMANGI MITESH DOSHI"/>
    <s v="CICPD8911M"/>
    <n v="41598"/>
    <n v="4160"/>
    <m/>
    <s v="14221_x000a_25/09/2018"/>
    <s v="Entire / part of the year"/>
    <s v="Trading &amp; Trading Advisory Services"/>
    <d v="2018-08-22T00:00:00"/>
    <n v="13"/>
  </r>
  <r>
    <x v="1"/>
    <n v="478"/>
    <d v="2018-09-04T00:00:00"/>
    <x v="2"/>
    <s v="MITESH JAYANTIBHAI DOSHI"/>
    <s v="APGPD9139Q"/>
    <n v="41598"/>
    <n v="4160"/>
    <m/>
    <s v="14221_x000a_25/09/2018"/>
    <s v="Entire / part of the year"/>
    <s v="Trading &amp; Trading Advisory Services"/>
    <d v="2018-08-22T00:00:00"/>
    <n v="13"/>
  </r>
  <r>
    <x v="1"/>
    <n v="496"/>
    <d v="2018-09-04T00:00:00"/>
    <x v="10"/>
    <s v="MITUL MOHANLAL MORABIYA"/>
    <s v="AWVPM8396E"/>
    <n v="67561"/>
    <n v="6756"/>
    <m/>
    <s v="14221_x000a_25/09/2018"/>
    <s v="Entire / part of the year"/>
    <s v="Trading &amp; Trading Advisory Services"/>
    <d v="2018-08-22T00:00:00"/>
    <n v="13"/>
  </r>
  <r>
    <x v="1"/>
    <n v="480"/>
    <d v="2018-09-04T00:00:00"/>
    <x v="6"/>
    <s v="PIYUSH DAHYALAL SHETH"/>
    <s v="BMRPS3723E"/>
    <n v="54491"/>
    <n v="5449"/>
    <m/>
    <s v="14221_x000a_25/09/2018"/>
    <s v="Entire / part of the year"/>
    <s v="Trading &amp; Trading Advisory Services"/>
    <d v="2018-08-22T00:00:00"/>
    <n v="13"/>
  </r>
  <r>
    <x v="1"/>
    <n v="482"/>
    <d v="2018-09-04T00:00:00"/>
    <x v="6"/>
    <s v="PRAGNABEN PIYUSH SHETH"/>
    <s v="GBCPS8333D"/>
    <n v="54491"/>
    <n v="5449"/>
    <m/>
    <s v="14221_x000a_25/09/2018"/>
    <s v="Entire / part of the year"/>
    <s v="Trading &amp; Trading Advisory Services"/>
    <d v="2018-08-22T00:00:00"/>
    <n v="13"/>
  </r>
  <r>
    <x v="1"/>
    <n v="495"/>
    <d v="2018-09-04T00:00:00"/>
    <x v="15"/>
    <s v="MANUBEN VADILALBHAI MEHTA"/>
    <s v="CMMPM3584M"/>
    <n v="35521"/>
    <n v="3552"/>
    <m/>
    <s v="14221_x000a_25/09/2018"/>
    <s v="Entire / part of the year"/>
    <s v="Trading &amp; Trading Advisory Services"/>
    <d v="2018-08-22T00:00:00"/>
    <n v="13"/>
  </r>
  <r>
    <x v="1"/>
    <n v="493"/>
    <d v="2018-09-04T00:00:00"/>
    <x v="15"/>
    <s v="PRIYANK VADILAL MEHTA"/>
    <s v="BJFPM3782A"/>
    <n v="35521"/>
    <n v="3552"/>
    <m/>
    <s v="14221_x000a_25/09/2018"/>
    <s v="Entire / part of the year"/>
    <s v="Trading &amp; Trading Advisory Services"/>
    <d v="2018-08-22T00:00:00"/>
    <n v="13"/>
  </r>
  <r>
    <x v="1"/>
    <n v="494"/>
    <d v="2018-09-04T00:00:00"/>
    <x v="15"/>
    <s v="VADILAL AMULAKHBHAI MAHETA"/>
    <s v="BGBPM7834G"/>
    <n v="3739"/>
    <n v="374"/>
    <m/>
    <s v="14221_x000a_25/09/2018"/>
    <s v="Entire / part of the year"/>
    <s v="Trading &amp; Trading Advisory Services"/>
    <d v="2018-08-22T00:00:00"/>
    <n v="13"/>
  </r>
  <r>
    <x v="1"/>
    <n v="504"/>
    <d v="2018-09-04T00:00:00"/>
    <x v="12"/>
    <s v="RAJESH SANGHAVI "/>
    <s v="AZJPS0827R"/>
    <n v="60180"/>
    <n v="6018"/>
    <m/>
    <s v="14221_x000a_25/09/2018"/>
    <s v="Entire / part of the year"/>
    <s v="Trading &amp; Trading Advisory Services"/>
    <d v="2018-08-22T00:00:00"/>
    <n v="13"/>
  </r>
  <r>
    <x v="1"/>
    <n v="514"/>
    <d v="2018-09-04T00:00:00"/>
    <x v="12"/>
    <s v="RAJESH SANGHAVI "/>
    <s v="AZJPS0827R"/>
    <n v="28016"/>
    <n v="2802"/>
    <m/>
    <s v="14221_x000a_25/09/2018"/>
    <s v="Entire / part of the year"/>
    <s v="Trading &amp; Trading Advisory Services"/>
    <d v="2018-08-22T00:00:00"/>
    <n v="13"/>
  </r>
  <r>
    <x v="1"/>
    <n v="505"/>
    <d v="2018-09-04T00:00:00"/>
    <x v="12"/>
    <s v="SHILPA RAJESH SANGHVI"/>
    <s v="CBTPS7039H"/>
    <n v="60180"/>
    <n v="6018"/>
    <m/>
    <s v="14221_x000a_25/09/2018"/>
    <s v="Entire / part of the year"/>
    <s v="Trading &amp; Trading Advisory Services"/>
    <d v="2018-08-22T00:00:00"/>
    <n v="13"/>
  </r>
  <r>
    <x v="1"/>
    <n v="511"/>
    <d v="2018-09-04T00:00:00"/>
    <x v="25"/>
    <s v="RAJNISH KUMAR THAKUR"/>
    <s v="AEQPT4039J"/>
    <n v="143304"/>
    <n v="14330"/>
    <m/>
    <s v="14221_x000a_25/09/2018"/>
    <s v="Entire / part of the year"/>
    <s v="Trading &amp; Trading Advisory Services"/>
    <d v="2018-08-22T00:00:00"/>
    <n v="13"/>
  </r>
  <r>
    <x v="1"/>
    <n v="491"/>
    <d v="2018-09-04T00:00:00"/>
    <x v="13"/>
    <s v="ARUNABEN MAHESHKUMAR KHANDOR"/>
    <s v="ECHPK0520A"/>
    <n v="35868"/>
    <n v="3587"/>
    <m/>
    <s v="14221_x000a_25/09/2018"/>
    <s v="Entire / part of the year"/>
    <s v="Trading &amp; Trading Advisory Services"/>
    <d v="2018-08-22T00:00:00"/>
    <n v="13"/>
  </r>
  <r>
    <x v="1"/>
    <n v="490"/>
    <d v="2018-09-04T00:00:00"/>
    <x v="13"/>
    <s v="JAYSHREEBEN ROHITKUMAR KHANDOR"/>
    <s v="DEHPK4543G"/>
    <n v="35868"/>
    <n v="3587"/>
    <m/>
    <s v="14221_x000a_25/09/2018"/>
    <s v="Entire / part of the year"/>
    <s v="Trading &amp; Trading Advisory Services"/>
    <d v="2018-08-22T00:00:00"/>
    <n v="13"/>
  </r>
  <r>
    <x v="1"/>
    <n v="492"/>
    <d v="2018-09-04T00:00:00"/>
    <x v="13"/>
    <s v="MAHESHKUMAR HARILAL KHANDOR"/>
    <s v="ATUPK7060M"/>
    <n v="35868"/>
    <n v="3587"/>
    <m/>
    <s v="14221_x000a_25/09/2018"/>
    <s v="Entire / part of the year"/>
    <s v="Trading &amp; Trading Advisory Services"/>
    <d v="2018-08-22T00:00:00"/>
    <n v="13"/>
  </r>
  <r>
    <x v="1"/>
    <n v="489"/>
    <d v="2018-09-04T00:00:00"/>
    <x v="13"/>
    <s v="ROHIT HARILAL KHANDOR"/>
    <s v="ATUPK7059A"/>
    <n v="71737"/>
    <n v="7174"/>
    <m/>
    <s v="14221_x000a_25/09/2018"/>
    <s v="Entire / part of the year"/>
    <s v="Trading &amp; Trading Advisory Services"/>
    <d v="2018-08-22T00:00:00"/>
    <n v="13"/>
  </r>
  <r>
    <x v="1"/>
    <n v="513"/>
    <d v="2018-09-04T00:00:00"/>
    <x v="27"/>
    <s v="SAMEER LALJIBHAI KHANDOR"/>
    <s v="AQXPK8198G"/>
    <n v="28479"/>
    <n v="2848"/>
    <m/>
    <s v="14221_x000a_25/09/2018"/>
    <s v="Entire / part of the year"/>
    <s v="Trading &amp; Trading Advisory Services"/>
    <d v="2018-08-22T00:00:00"/>
    <n v="13"/>
  </r>
  <r>
    <x v="1"/>
    <n v="498"/>
    <d v="2018-09-04T00:00:00"/>
    <x v="14"/>
    <s v="POOJA SANTOSH GUPTA"/>
    <s v="BYNPG4697P"/>
    <n v="31447"/>
    <n v="3145"/>
    <m/>
    <s v="14221_x000a_25/09/2018"/>
    <s v="Entire / part of the year"/>
    <s v="Trading &amp; Trading Advisory Services"/>
    <d v="2018-08-22T00:00:00"/>
    <n v="13"/>
  </r>
  <r>
    <x v="1"/>
    <n v="497"/>
    <d v="2018-09-04T00:00:00"/>
    <x v="14"/>
    <s v="SANTOSH SHAMBHUNATH GUPTA"/>
    <s v="AJZPG5193Q"/>
    <n v="31447"/>
    <n v="3145"/>
    <m/>
    <s v="14221_x000a_25/09/2018"/>
    <s v="Entire / part of the year"/>
    <s v="Trading &amp; Trading Advisory Services"/>
    <d v="2018-08-22T00:00:00"/>
    <n v="13"/>
  </r>
  <r>
    <x v="1"/>
    <n v="488"/>
    <d v="2018-09-04T00:00:00"/>
    <x v="5"/>
    <s v="JAINA PRASHANTKUMAR SANGHAVI"/>
    <s v="FDAPS4614A"/>
    <n v="35850"/>
    <n v="3585"/>
    <m/>
    <s v="14221_x000a_25/09/2018"/>
    <s v="Entire / part of the year"/>
    <s v="Trading &amp; Trading Advisory Services"/>
    <d v="2018-08-22T00:00:00"/>
    <n v="13"/>
  </r>
  <r>
    <x v="1"/>
    <n v="487"/>
    <d v="2018-09-04T00:00:00"/>
    <x v="5"/>
    <s v="KOMALBEN VIJAY SANGHAVI"/>
    <s v="AREPG5778N"/>
    <n v="26888"/>
    <n v="2689"/>
    <m/>
    <s v="14221_x000a_25/09/2018"/>
    <s v="Entire / part of the year"/>
    <s v="Trading &amp; Trading Advisory Services"/>
    <d v="2018-08-22T00:00:00"/>
    <n v="13"/>
  </r>
  <r>
    <x v="1"/>
    <n v="485"/>
    <d v="2018-09-04T00:00:00"/>
    <x v="5"/>
    <s v="VIJAY JAYANTILAL SANGHAVI"/>
    <s v="BSXPS6866G"/>
    <n v="26888"/>
    <n v="2689"/>
    <m/>
    <s v="14221_x000a_25/09/2018"/>
    <s v="Entire / part of the year"/>
    <s v="Trading &amp; Trading Advisory Services"/>
    <d v="2018-08-22T00:00:00"/>
    <n v="13"/>
  </r>
  <r>
    <x v="1"/>
    <n v="544"/>
    <d v="2018-09-30T00:00:00"/>
    <x v="20"/>
    <s v="ASHOK VINOD THAKUR"/>
    <s v="AHIPT0853H"/>
    <n v="48931"/>
    <n v="4893"/>
    <m/>
    <s v="32175_x000a_05/10/2018"/>
    <s v="Entire / part of the year"/>
    <s v="Trading &amp; Trading Advisory Services"/>
    <d v="2018-09-24T00:00:00"/>
    <n v="6"/>
  </r>
  <r>
    <x v="1"/>
    <n v="532"/>
    <d v="2018-09-30T00:00:00"/>
    <x v="8"/>
    <s v="DARSHAN JAYSHUKHBHAI MEHTA"/>
    <s v="ATYPM1144L"/>
    <n v="120846"/>
    <n v="12085"/>
    <m/>
    <s v="32175_x000a_05/10/2018"/>
    <s v="Entire / part of the year"/>
    <s v="Trading &amp; Trading Advisory Services"/>
    <d v="2018-09-24T00:00:00"/>
    <n v="6"/>
  </r>
  <r>
    <x v="1"/>
    <n v="533"/>
    <d v="2018-09-30T00:00:00"/>
    <x v="8"/>
    <s v="HARSHITA RAJNIKANT VORA"/>
    <s v="AYCPV4912E"/>
    <n v="371832"/>
    <n v="37183"/>
    <m/>
    <s v="32175_x000a_05/10/2018"/>
    <s v="Entire / part of the year"/>
    <s v="Trading &amp; Trading Advisory Services"/>
    <d v="2018-09-24T00:00:00"/>
    <n v="6"/>
  </r>
  <r>
    <x v="1"/>
    <n v="534"/>
    <d v="2018-09-30T00:00:00"/>
    <x v="8"/>
    <s v="JAYSUKH BHIMJIBHAI MEHTA"/>
    <s v="ALYPM9000B"/>
    <n v="120846"/>
    <n v="12085"/>
    <m/>
    <s v="32175_x000a_05/10/2018"/>
    <s v="Entire / part of the year"/>
    <s v="Trading &amp; Trading Advisory Services"/>
    <d v="2018-09-24T00:00:00"/>
    <n v="6"/>
  </r>
  <r>
    <x v="1"/>
    <n v="535"/>
    <d v="2018-09-30T00:00:00"/>
    <x v="8"/>
    <s v="JIGNA JAYSUKH MEHTA"/>
    <s v="AZPPM4049R"/>
    <n v="120846"/>
    <n v="12085"/>
    <m/>
    <s v="32175_x000a_05/10/2018"/>
    <s v="Entire / part of the year"/>
    <s v="Trading &amp; Trading Advisory Services"/>
    <d v="2018-09-24T00:00:00"/>
    <n v="6"/>
  </r>
  <r>
    <x v="1"/>
    <n v="536"/>
    <d v="2018-09-30T00:00:00"/>
    <x v="8"/>
    <s v="KHUSHBU DARSHAN MEHTA"/>
    <s v="DPPPK9998G"/>
    <n v="120846"/>
    <n v="12085"/>
    <m/>
    <s v="32175_x000a_05/10/2018"/>
    <s v="Entire / part of the year"/>
    <s v="Trading &amp; Trading Advisory Services"/>
    <d v="2018-09-24T00:00:00"/>
    <n v="6"/>
  </r>
  <r>
    <x v="1"/>
    <n v="537"/>
    <d v="2018-09-30T00:00:00"/>
    <x v="8"/>
    <s v="KRUPA TEJAS VAN"/>
    <s v="AMZPV8765C"/>
    <n v="74367"/>
    <n v="7437"/>
    <m/>
    <s v="32175_x000a_05/10/2018"/>
    <s v="Entire / part of the year"/>
    <s v="Trading &amp; Trading Advisory Services"/>
    <d v="2018-09-24T00:00:00"/>
    <n v="6"/>
  </r>
  <r>
    <x v="1"/>
    <n v="522"/>
    <d v="2018-09-30T00:00:00"/>
    <x v="0"/>
    <s v="GAUTAM JAYANTILAL MEHATA"/>
    <s v="ANVPM7520K"/>
    <n v="19741"/>
    <n v="1974"/>
    <m/>
    <s v="32175_x000a_05/10/2018"/>
    <s v="Entire / part of the year"/>
    <s v="Trading &amp; Trading Advisory Services"/>
    <d v="2018-09-24T00:00:00"/>
    <n v="6"/>
  </r>
  <r>
    <x v="1"/>
    <n v="523"/>
    <d v="2018-09-30T00:00:00"/>
    <x v="0"/>
    <s v="ILABEN GAUTAM KUMAR MEHTA"/>
    <s v="BRVPM1719H"/>
    <n v="19741"/>
    <n v="1974"/>
    <m/>
    <s v="32175_x000a_05/10/2018"/>
    <s v="Entire / part of the year"/>
    <s v="Trading &amp; Trading Advisory Services"/>
    <d v="2018-09-24T00:00:00"/>
    <n v="6"/>
  </r>
  <r>
    <x v="1"/>
    <n v="542"/>
    <d v="2018-09-30T00:00:00"/>
    <x v="26"/>
    <s v="KUNJAN MAHENDRABHAI PAREKH"/>
    <s v="DXVPP1114F"/>
    <n v="63766"/>
    <n v="6377"/>
    <m/>
    <s v="32175_x000a_05/10/2018"/>
    <s v="Entire / part of the year"/>
    <s v="Trading &amp; Trading Advisory Services"/>
    <d v="2018-09-24T00:00:00"/>
    <n v="6"/>
  </r>
  <r>
    <x v="1"/>
    <n v="521"/>
    <d v="2018-09-30T00:00:00"/>
    <x v="1"/>
    <s v="DIMPLE MANISH SHETH"/>
    <s v="DEQPS9082P"/>
    <n v="439588"/>
    <n v="43959"/>
    <m/>
    <s v="32175_x000a_05/10/2018"/>
    <s v="Entire / part of the year"/>
    <s v="Trading &amp; Trading Advisory Services"/>
    <d v="2018-09-24T00:00:00"/>
    <n v="6"/>
  </r>
  <r>
    <x v="1"/>
    <n v="520"/>
    <d v="2018-09-30T00:00:00"/>
    <x v="1"/>
    <s v="MANISH DAHYALAL SHETH"/>
    <s v="BRUPS2102P"/>
    <n v="439588"/>
    <n v="43959"/>
    <m/>
    <s v="32175_x000a_05/10/2018"/>
    <s v="Entire / part of the year"/>
    <s v="Trading &amp; Trading Advisory Services"/>
    <d v="2018-09-24T00:00:00"/>
    <n v="6"/>
  </r>
  <r>
    <x v="1"/>
    <n v="517"/>
    <d v="2018-09-30T00:00:00"/>
    <x v="2"/>
    <s v="HEMANGI MITESH DOSHI"/>
    <s v="CICPD8911M"/>
    <n v="73194"/>
    <n v="7319"/>
    <m/>
    <s v="32175_x000a_05/10/2018"/>
    <s v="Entire / part of the year"/>
    <s v="Trading &amp; Trading Advisory Services"/>
    <d v="2018-09-24T00:00:00"/>
    <n v="6"/>
  </r>
  <r>
    <x v="1"/>
    <n v="516"/>
    <d v="2018-09-30T00:00:00"/>
    <x v="2"/>
    <s v="MITESH JAYANTIBHAI DOSHI"/>
    <s v="APGPD9139Q"/>
    <n v="73194"/>
    <n v="7319"/>
    <m/>
    <s v="32175_x000a_05/10/2018"/>
    <s v="Entire / part of the year"/>
    <s v="Trading &amp; Trading Advisory Services"/>
    <d v="2018-09-24T00:00:00"/>
    <n v="6"/>
  </r>
  <r>
    <x v="1"/>
    <n v="531"/>
    <d v="2018-09-30T00:00:00"/>
    <x v="10"/>
    <s v="MITUL MOHANLAL MORABIYA"/>
    <s v="AWVPM8396E"/>
    <n v="35384"/>
    <n v="3538"/>
    <m/>
    <s v="32175_x000a_05/10/2018"/>
    <s v="Entire / part of the year"/>
    <s v="Trading &amp; Trading Advisory Services"/>
    <d v="2018-09-24T00:00:00"/>
    <n v="6"/>
  </r>
  <r>
    <x v="1"/>
    <n v="518"/>
    <d v="2018-09-30T00:00:00"/>
    <x v="6"/>
    <s v="PIYUSH DAHYALAL SHETH"/>
    <s v="BMRPS3723E"/>
    <n v="82517"/>
    <n v="8252"/>
    <m/>
    <s v="32175_x000a_05/10/2018"/>
    <s v="Entire / part of the year"/>
    <s v="Trading &amp; Trading Advisory Services"/>
    <d v="2018-09-24T00:00:00"/>
    <n v="6"/>
  </r>
  <r>
    <x v="1"/>
    <n v="519"/>
    <d v="2018-09-30T00:00:00"/>
    <x v="6"/>
    <s v="PRAGNABEN PIYUSH SHETH"/>
    <s v="GBCPS8333D"/>
    <n v="82517"/>
    <n v="8252"/>
    <m/>
    <s v="32175_x000a_05/10/2018"/>
    <s v="Entire / part of the year"/>
    <s v="Trading &amp; Trading Advisory Services"/>
    <d v="2018-09-24T00:00:00"/>
    <n v="6"/>
  </r>
  <r>
    <x v="1"/>
    <n v="540"/>
    <d v="2018-09-30T00:00:00"/>
    <x v="18"/>
    <s v="PRITESH PRABHULAL VORA"/>
    <s v="AGIPV6074H"/>
    <n v="851"/>
    <n v="85"/>
    <m/>
    <s v="32175_x000a_05/10/2018"/>
    <s v="Entire / part of the year"/>
    <s v="Trading &amp; Trading Advisory Services"/>
    <d v="2018-09-24T00:00:00"/>
    <n v="6"/>
  </r>
  <r>
    <x v="1"/>
    <n v="530"/>
    <d v="2018-09-30T00:00:00"/>
    <x v="15"/>
    <s v="MANUBEN VADILALBHAI MEHTA"/>
    <s v="CMMPM3584M"/>
    <n v="588"/>
    <n v="59"/>
    <m/>
    <s v="32175_x000a_05/10/2018"/>
    <s v="Entire / part of the year"/>
    <s v="Trading &amp; Trading Advisory Services"/>
    <d v="2018-09-24T00:00:00"/>
    <n v="6"/>
  </r>
  <r>
    <x v="1"/>
    <n v="528"/>
    <d v="2018-09-30T00:00:00"/>
    <x v="15"/>
    <s v="PRIYANK VADILAL MEHTA"/>
    <s v="BJFPM3782A"/>
    <n v="588"/>
    <n v="59"/>
    <m/>
    <s v="32175_x000a_05/10/2018"/>
    <s v="Entire / part of the year"/>
    <s v="Trading &amp; Trading Advisory Services"/>
    <d v="2018-09-24T00:00:00"/>
    <n v="6"/>
  </r>
  <r>
    <x v="1"/>
    <n v="548"/>
    <d v="2018-09-30T00:00:00"/>
    <x v="15"/>
    <s v="PRIYANK VADILAL MEHTA"/>
    <s v="BJFPM3782A"/>
    <n v="13006"/>
    <n v="1301"/>
    <m/>
    <s v="32180_x000a_05/10/2018"/>
    <s v="Entire / part of the year"/>
    <s v="Trading &amp; Trading Advisory Services"/>
    <d v="2018-09-24T00:00:00"/>
    <n v="6"/>
  </r>
  <r>
    <x v="1"/>
    <n v="529"/>
    <d v="2018-09-30T00:00:00"/>
    <x v="15"/>
    <s v="VADILAL AMULAKHBHAI MAHETA"/>
    <s v="BGBPM7834G"/>
    <n v="62"/>
    <n v="6"/>
    <m/>
    <s v="32175_x000a_05/10/2018"/>
    <s v="Entire / part of the year"/>
    <s v="Trading &amp; Trading Advisory Services"/>
    <d v="2018-09-24T00:00:00"/>
    <n v="6"/>
  </r>
  <r>
    <x v="1"/>
    <n v="538"/>
    <d v="2018-09-30T00:00:00"/>
    <x v="12"/>
    <s v="RAJESH SANGHAVI "/>
    <s v="AZJPS0827R"/>
    <n v="138616"/>
    <n v="13862"/>
    <m/>
    <s v="32175_x000a_05/10/2018"/>
    <s v="Entire / part of the year"/>
    <s v="Trading &amp; Trading Advisory Services"/>
    <d v="2018-09-24T00:00:00"/>
    <n v="6"/>
  </r>
  <r>
    <x v="1"/>
    <n v="546"/>
    <d v="2018-09-30T00:00:00"/>
    <x v="12"/>
    <s v="RAJESH SANGHAVI "/>
    <s v="AZJPS0827R"/>
    <n v="79487"/>
    <n v="7949"/>
    <m/>
    <s v="32175_x000a_05/10/2018"/>
    <s v="Entire / part of the year"/>
    <s v="Trading &amp; Trading Advisory Services"/>
    <d v="2018-09-24T00:00:00"/>
    <n v="6"/>
  </r>
  <r>
    <x v="1"/>
    <n v="539"/>
    <d v="2018-09-30T00:00:00"/>
    <x v="12"/>
    <s v="SHILPA RAJESH SANGHVI"/>
    <s v="CBTPS7039H"/>
    <n v="138616"/>
    <n v="13862"/>
    <m/>
    <s v="32175_x000a_05/10/2018"/>
    <s v="Entire / part of the year"/>
    <s v="Trading &amp; Trading Advisory Services"/>
    <d v="2018-09-24T00:00:00"/>
    <n v="6"/>
  </r>
  <r>
    <x v="1"/>
    <n v="541"/>
    <d v="2018-09-30T00:00:00"/>
    <x v="12"/>
    <s v="SHRUTI PRITESH VORA"/>
    <s v="BDRPV2680N"/>
    <n v="7661"/>
    <n v="766"/>
    <m/>
    <s v="32175_x000a_05/10/2018"/>
    <s v="Entire / part of the year"/>
    <s v="Trading &amp; Trading Advisory Services"/>
    <d v="2018-09-24T00:00:00"/>
    <n v="6"/>
  </r>
  <r>
    <x v="1"/>
    <n v="543"/>
    <d v="2018-09-30T00:00:00"/>
    <x v="25"/>
    <s v="RAJNISH KUMAR THAKUR"/>
    <s v="AEQPT4039J"/>
    <n v="103160"/>
    <n v="10316"/>
    <m/>
    <s v="32175_x000a_05/10/2018"/>
    <s v="Entire / part of the year"/>
    <s v="Trading &amp; Trading Advisory Services"/>
    <d v="2018-09-24T00:00:00"/>
    <n v="6"/>
  </r>
  <r>
    <x v="1"/>
    <n v="526"/>
    <d v="2018-09-30T00:00:00"/>
    <x v="13"/>
    <s v="ARUNABEN MAHESHKUMAR KHANDOR"/>
    <s v="ECHPK0520A"/>
    <n v="113296"/>
    <n v="11330"/>
    <m/>
    <s v="32175_x000a_05/10/2018"/>
    <s v="Entire / part of the year"/>
    <s v="Trading &amp; Trading Advisory Services"/>
    <d v="2018-09-24T00:00:00"/>
    <n v="6"/>
  </r>
  <r>
    <x v="1"/>
    <n v="525"/>
    <d v="2018-09-30T00:00:00"/>
    <x v="13"/>
    <s v="JAYSHREEBEN ROHITKUMAR KHANDOR"/>
    <s v="DEHPK4543G"/>
    <n v="113296"/>
    <n v="11330"/>
    <m/>
    <s v="32175_x000a_05/10/2018"/>
    <s v="Entire / part of the year"/>
    <s v="Trading &amp; Trading Advisory Services"/>
    <d v="2018-09-24T00:00:00"/>
    <n v="6"/>
  </r>
  <r>
    <x v="1"/>
    <n v="527"/>
    <d v="2018-09-30T00:00:00"/>
    <x v="13"/>
    <s v="MAHESHKUMAR HARILAL KHANDOR"/>
    <s v="ATUPK7060M"/>
    <n v="113296"/>
    <n v="11330"/>
    <m/>
    <s v="32175_x000a_05/10/2018"/>
    <s v="Entire / part of the year"/>
    <s v="Trading &amp; Trading Advisory Services"/>
    <d v="2018-09-24T00:00:00"/>
    <n v="6"/>
  </r>
  <r>
    <x v="1"/>
    <n v="524"/>
    <d v="2018-09-30T00:00:00"/>
    <x v="13"/>
    <s v="ROHIT HARILAL KHANDOR"/>
    <s v="ATUPK7059A"/>
    <n v="226591"/>
    <n v="22659"/>
    <m/>
    <s v="32175_x000a_05/10/2018"/>
    <s v="Entire / part of the year"/>
    <s v="Trading &amp; Trading Advisory Services"/>
    <d v="2018-09-24T00:00:00"/>
    <n v="6"/>
  </r>
  <r>
    <x v="1"/>
    <n v="547"/>
    <d v="2018-09-30T00:00:00"/>
    <x v="13"/>
    <s v="ROHIT HARILAL KHANDOR"/>
    <s v="ATUPK7059A"/>
    <n v="12379"/>
    <n v="1238"/>
    <m/>
    <s v="32180_x000a_05/10/2018"/>
    <s v="Entire / part of the year"/>
    <s v="Trading &amp; Trading Advisory Services"/>
    <d v="2018-09-24T00:00:00"/>
    <n v="6"/>
  </r>
  <r>
    <x v="1"/>
    <n v="545"/>
    <d v="2018-09-30T00:00:00"/>
    <x v="27"/>
    <s v="SAMEER LALJIBHAI KHANDOR"/>
    <s v="AQXPK8198G"/>
    <n v="13258"/>
    <n v="1326"/>
    <m/>
    <s v="32175_x000a_05/10/2018"/>
    <s v="Entire / part of the year"/>
    <s v="Trading &amp; Trading Advisory Services"/>
    <d v="2018-09-24T00:00:00"/>
    <n v="6"/>
  </r>
  <r>
    <x v="1"/>
    <n v="563"/>
    <d v="2018-11-05T00:00:00"/>
    <x v="20"/>
    <s v="ASHOK VINOD THAKUR"/>
    <s v="AHIPT0853H"/>
    <n v="22671"/>
    <n v="2267"/>
    <m/>
    <s v="10073_x000a_26/11/2018"/>
    <s v="Entire / part of the year"/>
    <s v="Trading &amp; Trading Advisory Services"/>
    <d v="2018-10-24T00:00:00"/>
    <n v="12"/>
  </r>
  <r>
    <x v="1"/>
    <n v="561"/>
    <d v="2018-11-05T00:00:00"/>
    <x v="21"/>
    <s v="ASHWIN P. CHANDURA"/>
    <s v="AIBPC2244H"/>
    <n v="6727"/>
    <n v="673"/>
    <m/>
    <s v="10073_x000a_26/11/2018"/>
    <s v="Entire / part of the year"/>
    <s v="Trading &amp; Trading Advisory Services"/>
    <d v="2018-10-24T00:00:00"/>
    <n v="12"/>
  </r>
  <r>
    <x v="1"/>
    <n v="566"/>
    <d v="2018-11-05T00:00:00"/>
    <x v="8"/>
    <s v="DARSHAN JAYSHUKHBHAI MEHTA"/>
    <s v="ATYPM1144L"/>
    <n v="182701"/>
    <n v="18270"/>
    <m/>
    <s v="10073_x000a_26/11/2018"/>
    <s v="Entire / part of the year"/>
    <s v="Trading &amp; Trading Advisory Services"/>
    <d v="2018-10-24T00:00:00"/>
    <n v="12"/>
  </r>
  <r>
    <x v="1"/>
    <n v="567"/>
    <d v="2018-11-05T00:00:00"/>
    <x v="8"/>
    <s v="HARSHITA RAJNIKANT VORA"/>
    <s v="AYCPV4912E"/>
    <n v="182701"/>
    <n v="18270"/>
    <m/>
    <s v="10073_x000a_26/11/2018"/>
    <s v="Entire / part of the year"/>
    <s v="Trading &amp; Trading Advisory Services"/>
    <d v="2018-10-24T00:00:00"/>
    <n v="12"/>
  </r>
  <r>
    <x v="1"/>
    <n v="568"/>
    <d v="2018-11-05T00:00:00"/>
    <x v="8"/>
    <s v="JAYSUKH BHIMJIBHAI MEHTA"/>
    <s v="ALYPM9000B"/>
    <n v="182701"/>
    <n v="18270"/>
    <m/>
    <s v="10073_x000a_26/11/2018"/>
    <s v="Entire / part of the year"/>
    <s v="Trading &amp; Trading Advisory Services"/>
    <d v="2018-10-24T00:00:00"/>
    <n v="12"/>
  </r>
  <r>
    <x v="1"/>
    <n v="569"/>
    <d v="2018-11-05T00:00:00"/>
    <x v="8"/>
    <s v="JIGNA JAYSUKH MEHTA"/>
    <s v="AZPPM4049R"/>
    <n v="182701"/>
    <n v="18270"/>
    <m/>
    <s v="10073_x000a_26/11/2018"/>
    <s v="Entire / part of the year"/>
    <s v="Trading &amp; Trading Advisory Services"/>
    <d v="2018-10-24T00:00:00"/>
    <n v="12"/>
  </r>
  <r>
    <x v="1"/>
    <n v="570"/>
    <d v="2018-11-05T00:00:00"/>
    <x v="8"/>
    <s v="KHUSHBU DARSHAN MEHTA"/>
    <s v="DPPPK9998G"/>
    <n v="182701"/>
    <n v="18270"/>
    <m/>
    <s v="10073_x000a_26/11/2018"/>
    <s v="Entire / part of the year"/>
    <s v="Trading &amp; Trading Advisory Services"/>
    <d v="2018-10-24T00:00:00"/>
    <n v="12"/>
  </r>
  <r>
    <x v="1"/>
    <n v="571"/>
    <d v="2018-11-05T00:00:00"/>
    <x v="8"/>
    <s v="KRUPA TEJAS VAN"/>
    <s v="AMZPV8765C"/>
    <n v="74068"/>
    <n v="7407"/>
    <m/>
    <s v="10073_x000a_26/11/2018"/>
    <s v="Entire / part of the year"/>
    <s v="Trading &amp; Trading Advisory Services"/>
    <d v="2018-10-24T00:00:00"/>
    <n v="12"/>
  </r>
  <r>
    <x v="1"/>
    <n v="572"/>
    <d v="2018-11-05T00:00:00"/>
    <x v="28"/>
    <s v="KAUSHIK JAVERLAL SANGHVI"/>
    <s v="AVQPS5445L"/>
    <n v="2774"/>
    <n v="277"/>
    <m/>
    <s v="10073_x000a_26/11/2018"/>
    <s v="Entire / part of the year"/>
    <s v="Trading &amp; Trading Advisory Services"/>
    <d v="2018-10-24T00:00:00"/>
    <n v="12"/>
  </r>
  <r>
    <x v="1"/>
    <n v="560"/>
    <d v="2018-11-05T00:00:00"/>
    <x v="26"/>
    <s v="KUNJAN MAHENDRABHAI PAREKH"/>
    <s v="DXVPP1114F"/>
    <n v="58021"/>
    <n v="5802"/>
    <m/>
    <s v="10073_x000a_26/11/2018"/>
    <s v="Entire / part of the year"/>
    <s v="Trading &amp; Trading Advisory Services"/>
    <d v="2018-10-24T00:00:00"/>
    <n v="12"/>
  </r>
  <r>
    <x v="1"/>
    <n v="550"/>
    <d v="2018-11-05T00:00:00"/>
    <x v="2"/>
    <s v="HEMANGI MITESH DOSHI"/>
    <s v="CICPD8911M"/>
    <n v="17860"/>
    <n v="1786"/>
    <m/>
    <s v="10073_x000a_26/11/2018"/>
    <s v="Entire / part of the year"/>
    <s v="Trading &amp; Trading Advisory Services"/>
    <d v="2018-10-24T00:00:00"/>
    <n v="12"/>
  </r>
  <r>
    <x v="1"/>
    <n v="549"/>
    <d v="2018-11-05T00:00:00"/>
    <x v="2"/>
    <s v="MITESH JAYANTIBHAI DOSHI"/>
    <s v="APGPD9139Q"/>
    <n v="17860"/>
    <n v="1786"/>
    <m/>
    <s v="10073_x000a_26/11/2018"/>
    <s v="Entire / part of the year"/>
    <s v="Trading &amp; Trading Advisory Services"/>
    <d v="2018-10-24T00:00:00"/>
    <n v="12"/>
  </r>
  <r>
    <x v="1"/>
    <n v="551"/>
    <d v="2018-11-05T00:00:00"/>
    <x v="6"/>
    <s v="PIYUSH DAHYALAL SHETH"/>
    <s v="BMRPS3723E"/>
    <n v="70679"/>
    <n v="7068"/>
    <m/>
    <s v="10073_x000a_26/11/2018"/>
    <s v="Entire / part of the year"/>
    <s v="Trading &amp; Trading Advisory Services"/>
    <d v="2018-10-24T00:00:00"/>
    <n v="12"/>
  </r>
  <r>
    <x v="1"/>
    <n v="552"/>
    <d v="2018-11-05T00:00:00"/>
    <x v="6"/>
    <s v="PRAGNABEN PIYUSH SHETH"/>
    <s v="GBCPS8333D"/>
    <n v="70679"/>
    <n v="7068"/>
    <m/>
    <s v="10073_x000a_26/11/2018"/>
    <s v="Entire / part of the year"/>
    <s v="Trading &amp; Trading Advisory Services"/>
    <d v="2018-10-24T00:00:00"/>
    <n v="12"/>
  </r>
  <r>
    <x v="1"/>
    <n v="565"/>
    <d v="2018-11-05T00:00:00"/>
    <x v="12"/>
    <s v="RAJESH SANGHAVI "/>
    <s v="AZJPS0827R"/>
    <n v="25906"/>
    <n v="2591"/>
    <m/>
    <s v="10073_x000a_26/11/2018"/>
    <s v="Entire / part of the year"/>
    <s v="Trading &amp; Trading Advisory Services"/>
    <d v="2018-10-24T00:00:00"/>
    <n v="12"/>
  </r>
  <r>
    <x v="1"/>
    <n v="562"/>
    <d v="2018-11-05T00:00:00"/>
    <x v="25"/>
    <s v="RAJNISH KUMAR THAKUR"/>
    <s v="AEQPT4039J"/>
    <n v="76022"/>
    <n v="7602"/>
    <m/>
    <s v="10073_x000a_26/11/2018"/>
    <s v="Entire / part of the year"/>
    <s v="Trading &amp; Trading Advisory Services"/>
    <d v="2018-10-24T00:00:00"/>
    <n v="12"/>
  </r>
  <r>
    <x v="1"/>
    <n v="555"/>
    <d v="2018-11-05T00:00:00"/>
    <x v="13"/>
    <s v="ARUNABEN MAHESHKUMAR KHANDOR"/>
    <s v="ECHPK0520A"/>
    <n v="306"/>
    <n v="31"/>
    <m/>
    <s v="10073_x000a_26/11/2018"/>
    <s v="Entire / part of the year"/>
    <s v="Trading &amp; Trading Advisory Services"/>
    <d v="2018-10-24T00:00:00"/>
    <n v="12"/>
  </r>
  <r>
    <x v="1"/>
    <n v="554"/>
    <d v="2018-11-05T00:00:00"/>
    <x v="13"/>
    <s v="JAYSHREEBEN ROHITKUMAR KHANDOR"/>
    <s v="DEHPK4543G"/>
    <n v="306"/>
    <n v="31"/>
    <m/>
    <s v="10073_x000a_26/11/2018"/>
    <s v="Entire / part of the year"/>
    <s v="Trading &amp; Trading Advisory Services"/>
    <d v="2018-10-24T00:00:00"/>
    <n v="12"/>
  </r>
  <r>
    <x v="1"/>
    <n v="556"/>
    <d v="2018-11-05T00:00:00"/>
    <x v="13"/>
    <s v="MAHESHKUMAR HARILAL KHANDOR"/>
    <s v="ATUPK7060M"/>
    <n v="306"/>
    <n v="31"/>
    <m/>
    <s v="10073_x000a_26/11/2018"/>
    <s v="Entire / part of the year"/>
    <s v="Trading &amp; Trading Advisory Services"/>
    <d v="2018-10-24T00:00:00"/>
    <n v="12"/>
  </r>
  <r>
    <x v="1"/>
    <n v="553"/>
    <d v="2018-11-05T00:00:00"/>
    <x v="13"/>
    <s v="ROHIT HARILAL KHANDOR"/>
    <s v="ATUPK7059A"/>
    <n v="610"/>
    <n v="61"/>
    <m/>
    <s v="10073_x000a_26/11/2018"/>
    <s v="Entire / part of the year"/>
    <s v="Trading &amp; Trading Advisory Services"/>
    <d v="2018-10-24T00:00:00"/>
    <n v="12"/>
  </r>
  <r>
    <x v="1"/>
    <n v="564"/>
    <d v="2018-11-05T00:00:00"/>
    <x v="27"/>
    <s v="SAMEER LALJIBHAI KHANDOR"/>
    <s v="AQXPK8198G"/>
    <n v="519"/>
    <n v="52"/>
    <m/>
    <s v="10073_x000a_26/11/2018"/>
    <s v="Entire / part of the year"/>
    <s v="Trading &amp; Trading Advisory Services"/>
    <d v="2018-10-24T00:00:00"/>
    <n v="12"/>
  </r>
  <r>
    <x v="1"/>
    <n v="558"/>
    <d v="2018-11-05T00:00:00"/>
    <x v="14"/>
    <s v="POOJA SANTOSH GUPTA"/>
    <s v="BYNPG4697P"/>
    <n v="36859"/>
    <n v="3686"/>
    <m/>
    <s v="10073_x000a_26/11/2018"/>
    <s v="Entire / part of the year"/>
    <s v="Trading &amp; Trading Advisory Services"/>
    <d v="2018-10-24T00:00:00"/>
    <n v="12"/>
  </r>
  <r>
    <x v="1"/>
    <n v="557"/>
    <d v="2018-11-05T00:00:00"/>
    <x v="14"/>
    <s v="SANTOSH SHAMBHUNATH GUPTA"/>
    <s v="AJZPG5193Q"/>
    <n v="36859"/>
    <n v="3686"/>
    <m/>
    <s v="10073_x000a_26/11/2018"/>
    <s v="Entire / part of the year"/>
    <s v="Trading &amp; Trading Advisory Services"/>
    <d v="2018-10-24T00:00:00"/>
    <n v="12"/>
  </r>
  <r>
    <x v="1"/>
    <n v="559"/>
    <d v="2018-11-05T00:00:00"/>
    <x v="16"/>
    <s v="VIPUL CHAMANLAL SANGHAVI"/>
    <s v="AZDPS4821M"/>
    <n v="10500"/>
    <n v="1050"/>
    <m/>
    <s v="10073_x000a_26/11/2018"/>
    <s v="Entire / part of the year"/>
    <s v="Trading &amp; Trading Advisory Services"/>
    <d v="2018-10-24T00:00:00"/>
    <n v="12"/>
  </r>
  <r>
    <x v="1"/>
    <n v="594"/>
    <d v="2018-12-05T00:00:00"/>
    <x v="20"/>
    <s v="ASHOK VINOD THAKUR"/>
    <s v="AHIPT0853H"/>
    <n v="1471"/>
    <n v="147"/>
    <m/>
    <s v="10080_x000a_26/12/2018"/>
    <s v="Entire / part of the year"/>
    <s v="Trading &amp; Trading Advisory Services"/>
    <d v="2018-11-20T00:00:00"/>
    <n v="15"/>
  </r>
  <r>
    <x v="1"/>
    <n v="591"/>
    <d v="2018-12-05T00:00:00"/>
    <x v="21"/>
    <s v="ASHWIN P. CHANDURA"/>
    <s v="AIBPC2244H"/>
    <n v="15241"/>
    <n v="1524"/>
    <m/>
    <s v="10080_x000a_26/12/2018"/>
    <s v="Entire / part of the year"/>
    <s v="Trading &amp; Trading Advisory Services"/>
    <d v="2018-11-20T00:00:00"/>
    <n v="15"/>
  </r>
  <r>
    <x v="1"/>
    <n v="592"/>
    <d v="2018-12-05T00:00:00"/>
    <x v="23"/>
    <s v="JIGNESH SANGHVI "/>
    <s v="BBEPS9472G"/>
    <n v="18287"/>
    <n v="1829"/>
    <m/>
    <s v="10080_x000a_26/12/2018"/>
    <s v="Entire / part of the year"/>
    <s v="Trading &amp; Trading Advisory Services"/>
    <d v="2018-11-20T00:00:00"/>
    <n v="15"/>
  </r>
  <r>
    <x v="1"/>
    <n v="596"/>
    <d v="2018-12-05T00:00:00"/>
    <x v="28"/>
    <s v="KAUSHIK JAVERLAL SANGHVI"/>
    <s v="AVQPS5445L"/>
    <n v="15094"/>
    <n v="1509"/>
    <m/>
    <s v="10080_x000a_26/12/2018"/>
    <s v="Entire / part of the year"/>
    <s v="Trading &amp; Trading Advisory Services"/>
    <d v="2018-11-20T00:00:00"/>
    <n v="15"/>
  </r>
  <r>
    <x v="1"/>
    <n v="598"/>
    <d v="2018-12-05T00:00:00"/>
    <x v="29"/>
    <s v="KIRTI VANECHAND MEHTA"/>
    <s v="ADCPM6013E"/>
    <n v="22449"/>
    <n v="2245"/>
    <m/>
    <s v="10080_x000a_26/12/2018"/>
    <s v="Entire / part of the year"/>
    <s v="Trading &amp; Trading Advisory Services"/>
    <d v="2018-11-20T00:00:00"/>
    <n v="15"/>
  </r>
  <r>
    <x v="1"/>
    <n v="578"/>
    <d v="2018-12-05T00:00:00"/>
    <x v="1"/>
    <s v="DIMPLE MANISH SHETH"/>
    <s v="DEQPS9082P"/>
    <n v="137171"/>
    <n v="13717"/>
    <m/>
    <s v="10080_x000a_26/12/2018"/>
    <s v="Entire / part of the year"/>
    <s v="Trading &amp; Trading Advisory Services"/>
    <d v="2018-11-20T00:00:00"/>
    <n v="15"/>
  </r>
  <r>
    <x v="1"/>
    <n v="577"/>
    <d v="2018-12-05T00:00:00"/>
    <x v="1"/>
    <s v="MANISH DAHYALAL SHETH"/>
    <s v="BRUPS2102P"/>
    <n v="137171"/>
    <n v="13717"/>
    <m/>
    <s v="10080_x000a_26/12/2018"/>
    <s v="Entire / part of the year"/>
    <s v="Trading &amp; Trading Advisory Services"/>
    <d v="2018-11-20T00:00:00"/>
    <n v="15"/>
  </r>
  <r>
    <x v="1"/>
    <n v="586"/>
    <d v="2018-12-05T00:00:00"/>
    <x v="9"/>
    <s v="MAYUR AMARCHAND MEHTA"/>
    <s v="AKZPM7517P"/>
    <n v="13271"/>
    <n v="1327"/>
    <m/>
    <s v="10080_x000a_26/12/2018"/>
    <s v="Entire / part of the year"/>
    <s v="Trading &amp; Trading Advisory Services"/>
    <d v="2018-11-20T00:00:00"/>
    <n v="15"/>
  </r>
  <r>
    <x v="1"/>
    <n v="574"/>
    <d v="2018-12-05T00:00:00"/>
    <x v="2"/>
    <s v="HEMANGI MITESH DOSHI"/>
    <s v="CICPD8911M"/>
    <n v="34216"/>
    <n v="3422"/>
    <m/>
    <s v="10080_x000a_26/12/2018"/>
    <s v="Entire / part of the year"/>
    <s v="Trading &amp; Trading Advisory Services"/>
    <d v="2018-11-20T00:00:00"/>
    <n v="15"/>
  </r>
  <r>
    <x v="1"/>
    <n v="573"/>
    <d v="2018-12-05T00:00:00"/>
    <x v="2"/>
    <s v="MITESH JAYANTIBHAI DOSHI"/>
    <s v="APGPD9139Q"/>
    <n v="34216"/>
    <n v="3422"/>
    <m/>
    <s v="10080_x000a_26/12/2018"/>
    <s v="Entire / part of the year"/>
    <s v="Trading &amp; Trading Advisory Services"/>
    <d v="2018-11-20T00:00:00"/>
    <n v="15"/>
  </r>
  <r>
    <x v="1"/>
    <n v="583"/>
    <d v="2018-12-05T00:00:00"/>
    <x v="10"/>
    <s v="MITUL MOHANLAL MORABIYA"/>
    <s v="AWVPM8396E"/>
    <n v="24458"/>
    <n v="2446"/>
    <m/>
    <s v="10080_x000a_26/12/2018"/>
    <s v="Entire / part of the year"/>
    <s v="Trading &amp; Trading Advisory Services"/>
    <d v="2018-11-20T00:00:00"/>
    <n v="15"/>
  </r>
  <r>
    <x v="1"/>
    <n v="584"/>
    <d v="2018-12-05T00:00:00"/>
    <x v="11"/>
    <s v="PARESH KANTILAL MEHTA"/>
    <s v="BCHPM4625F"/>
    <n v="6499"/>
    <n v="650"/>
    <m/>
    <s v="10080_x000a_26/12/2018"/>
    <s v="Entire / part of the year"/>
    <s v="Trading &amp; Trading Advisory Services"/>
    <d v="2018-11-20T00:00:00"/>
    <n v="15"/>
  </r>
  <r>
    <x v="1"/>
    <n v="575"/>
    <d v="2018-12-05T00:00:00"/>
    <x v="6"/>
    <s v="PIYUSH DAHYALAL SHETH"/>
    <s v="BMRPS3723E"/>
    <n v="49792"/>
    <n v="4979"/>
    <m/>
    <s v="10080_x000a_26/12/2018"/>
    <s v="Entire / part of the year"/>
    <s v="Trading &amp; Trading Advisory Services"/>
    <d v="2018-11-20T00:00:00"/>
    <n v="15"/>
  </r>
  <r>
    <x v="1"/>
    <n v="576"/>
    <d v="2018-12-05T00:00:00"/>
    <x v="6"/>
    <s v="PRAGNABEN PIYUSH SHETH"/>
    <s v="GBCPS8333D"/>
    <n v="49792"/>
    <n v="4979"/>
    <m/>
    <s v="10080_x000a_26/12/2018"/>
    <s v="Entire / part of the year"/>
    <s v="Trading &amp; Trading Advisory Services"/>
    <d v="2018-11-20T00:00:00"/>
    <n v="15"/>
  </r>
  <r>
    <x v="1"/>
    <n v="589"/>
    <d v="2018-12-05T00:00:00"/>
    <x v="18"/>
    <s v="PRITESH PRABHULAL VORA"/>
    <s v="AGIPV6074H"/>
    <n v="91"/>
    <n v="9"/>
    <m/>
    <s v="10080_x000a_26/12/2018"/>
    <s v="Entire / part of the year"/>
    <s v="Trading &amp; Trading Advisory Services"/>
    <d v="2018-11-20T00:00:00"/>
    <n v="15"/>
  </r>
  <r>
    <x v="1"/>
    <n v="587"/>
    <d v="2018-12-05T00:00:00"/>
    <x v="12"/>
    <s v="RAJESH SANGHAVI "/>
    <s v="AZJPS0827R"/>
    <n v="11018"/>
    <n v="1102"/>
    <m/>
    <s v="10080_x000a_26/12/2018"/>
    <s v="Entire / part of the year"/>
    <s v="Trading &amp; Trading Advisory Services"/>
    <d v="2018-11-20T00:00:00"/>
    <n v="15"/>
  </r>
  <r>
    <x v="1"/>
    <n v="597"/>
    <d v="2018-12-05T00:00:00"/>
    <x v="12"/>
    <s v="RAJESH SANGHAVI "/>
    <s v="AZJPS0827R"/>
    <n v="1180"/>
    <n v="118"/>
    <m/>
    <s v="10080_x000a_26/12/2018"/>
    <s v="Entire / part of the year"/>
    <s v="Trading &amp; Trading Advisory Services"/>
    <d v="2018-11-20T00:00:00"/>
    <n v="15"/>
  </r>
  <r>
    <x v="1"/>
    <n v="588"/>
    <d v="2018-12-05T00:00:00"/>
    <x v="12"/>
    <s v="SHILPA RAJESH SANGHVI"/>
    <s v="CBTPS7039H"/>
    <n v="11018"/>
    <n v="1102"/>
    <m/>
    <s v="10080_x000a_26/12/2018"/>
    <s v="Entire / part of the year"/>
    <s v="Trading &amp; Trading Advisory Services"/>
    <d v="2018-11-20T00:00:00"/>
    <n v="15"/>
  </r>
  <r>
    <x v="1"/>
    <n v="590"/>
    <d v="2018-12-05T00:00:00"/>
    <x v="12"/>
    <s v="SHRUTI PRITESH VORA"/>
    <s v="BDRPV2680N"/>
    <n v="817"/>
    <n v="82"/>
    <m/>
    <s v="10080_x000a_26/12/2018"/>
    <s v="Entire / part of the year"/>
    <s v="Trading &amp; Trading Advisory Services"/>
    <d v="2018-11-20T00:00:00"/>
    <n v="15"/>
  </r>
  <r>
    <x v="1"/>
    <n v="593"/>
    <d v="2018-12-05T00:00:00"/>
    <x v="25"/>
    <s v="RAJNISH KUMAR THAKUR"/>
    <s v="AEQPT4039J"/>
    <n v="41156"/>
    <n v="4116"/>
    <m/>
    <s v="10080_x000a_26/12/2018"/>
    <s v="Entire / part of the year"/>
    <s v="Trading &amp; Trading Advisory Services"/>
    <d v="2018-11-20T00:00:00"/>
    <n v="15"/>
  </r>
  <r>
    <x v="1"/>
    <n v="581"/>
    <d v="2018-12-05T00:00:00"/>
    <x v="13"/>
    <s v="ARUNABEN MAHESHKUMAR KHANDOR"/>
    <s v="ECHPK0520A"/>
    <n v="30642"/>
    <n v="3064"/>
    <m/>
    <s v="10080_x000a_26/12/2018"/>
    <s v="Entire / part of the year"/>
    <s v="Trading &amp; Trading Advisory Services"/>
    <d v="2018-11-20T00:00:00"/>
    <n v="15"/>
  </r>
  <r>
    <x v="1"/>
    <n v="580"/>
    <d v="2018-12-05T00:00:00"/>
    <x v="13"/>
    <s v="JAYSHREEBEN ROHITKUMAR KHANDOR"/>
    <s v="DEHPK4543G"/>
    <n v="30642"/>
    <n v="3064"/>
    <m/>
    <s v="10080_x000a_26/12/2018"/>
    <s v="Entire / part of the year"/>
    <s v="Trading &amp; Trading Advisory Services"/>
    <d v="2018-11-20T00:00:00"/>
    <n v="15"/>
  </r>
  <r>
    <x v="1"/>
    <n v="582"/>
    <d v="2018-12-05T00:00:00"/>
    <x v="13"/>
    <s v="MAHESHKUMAR HARILAL KHANDOR"/>
    <s v="ATUPK7060M"/>
    <n v="30642"/>
    <n v="3064"/>
    <m/>
    <s v="10080_x000a_26/12/2018"/>
    <s v="Entire / part of the year"/>
    <s v="Trading &amp; Trading Advisory Services"/>
    <d v="2018-11-20T00:00:00"/>
    <n v="15"/>
  </r>
  <r>
    <x v="1"/>
    <n v="579"/>
    <d v="2018-12-05T00:00:00"/>
    <x v="13"/>
    <s v="ROHIT HARILAL KHANDOR"/>
    <s v="ATUPK7059A"/>
    <n v="61284"/>
    <n v="6128"/>
    <m/>
    <s v="10080_x000a_26/12/2018"/>
    <s v="Entire / part of the year"/>
    <s v="Trading &amp; Trading Advisory Services"/>
    <d v="2018-11-20T00:00:00"/>
    <n v="15"/>
  </r>
  <r>
    <x v="1"/>
    <n v="595"/>
    <d v="2018-12-05T00:00:00"/>
    <x v="27"/>
    <s v="SAMEER LALJIBHAI KHANDOR"/>
    <s v="AQXPK8198G"/>
    <n v="17882"/>
    <n v="1788"/>
    <m/>
    <s v="10080_x000a_26/12/2018"/>
    <s v="Entire / part of the year"/>
    <s v="Trading &amp; Trading Advisory Services"/>
    <d v="2018-11-20T00:00:00"/>
    <n v="15"/>
  </r>
  <r>
    <x v="1"/>
    <n v="599"/>
    <d v="2018-12-05T00:00:00"/>
    <x v="14"/>
    <s v="POOJA SANTOSH GUPTA"/>
    <s v="BYNPG4697P"/>
    <n v="24742"/>
    <n v="2474"/>
    <m/>
    <s v="10080_x000a_26/12/2018"/>
    <s v="Entire / part of the year"/>
    <s v="Trading &amp; Trading Advisory Services"/>
    <d v="2018-11-20T00:00:00"/>
    <n v="15"/>
  </r>
  <r>
    <x v="1"/>
    <n v="585"/>
    <d v="2018-12-05T00:00:00"/>
    <x v="14"/>
    <s v="SANTOSH SHAMBHUNATH GUPTA"/>
    <s v="AJZPG5193Q"/>
    <n v="24742"/>
    <n v="2474"/>
    <m/>
    <s v="10080_x000a_26/12/2018"/>
    <s v="Entire / part of the year"/>
    <s v="Trading &amp; Trading Advisory Services"/>
    <d v="2018-11-20T00:00:00"/>
    <n v="15"/>
  </r>
  <r>
    <x v="1"/>
    <n v="622"/>
    <d v="2018-12-31T00:00:00"/>
    <x v="20"/>
    <s v="ASHOK VINOD THAKUR"/>
    <s v="AHIPT0853H"/>
    <n v="3831"/>
    <n v="383"/>
    <m/>
    <s v="17603_x000a_05/01/2019"/>
    <s v="Entire / part of the year"/>
    <s v="Trading &amp; Trading Advisory Services"/>
    <d v="2018-12-18T00:00:00"/>
    <n v="13"/>
  </r>
  <r>
    <x v="1"/>
    <n v="619"/>
    <d v="2018-12-31T00:00:00"/>
    <x v="21"/>
    <s v="ASHWIN P. CHANDURA"/>
    <s v="AIBPC2244H"/>
    <n v="516"/>
    <n v="52"/>
    <m/>
    <s v="17603_x000a_05/01/2019"/>
    <s v="Entire / part of the year"/>
    <s v="Trading &amp; Trading Advisory Services"/>
    <d v="2018-12-18T00:00:00"/>
    <n v="13"/>
  </r>
  <r>
    <x v="1"/>
    <n v="615"/>
    <d v="2018-12-31T00:00:00"/>
    <x v="8"/>
    <s v="DARSHAN JAYSHUKHBHAI MEHTA"/>
    <s v="ATYPM1144L"/>
    <n v="63099"/>
    <n v="6310"/>
    <m/>
    <s v="17603_x000a_05/01/2019"/>
    <s v="Entire / part of the year"/>
    <s v="Trading &amp; Trading Advisory Services"/>
    <d v="2018-12-18T00:00:00"/>
    <n v="13"/>
  </r>
  <r>
    <x v="1"/>
    <n v="616"/>
    <d v="2018-12-31T00:00:00"/>
    <x v="8"/>
    <s v="HARSHITA RAJNIKANT VORA"/>
    <s v="AYCPV4912E"/>
    <n v="63099"/>
    <n v="6310"/>
    <m/>
    <s v="17603_x000a_05/01/2019"/>
    <s v="Entire / part of the year"/>
    <s v="Trading &amp; Trading Advisory Services"/>
    <d v="2018-12-18T00:00:00"/>
    <n v="13"/>
  </r>
  <r>
    <x v="1"/>
    <n v="617"/>
    <d v="2018-12-31T00:00:00"/>
    <x v="8"/>
    <s v="KHUSHBU DARSHAN MEHTA"/>
    <s v="DPPPK9998G"/>
    <n v="63099"/>
    <n v="6310"/>
    <m/>
    <s v="17603_x000a_05/01/2019"/>
    <s v="Entire / part of the year"/>
    <s v="Trading &amp; Trading Advisory Services"/>
    <d v="2018-12-18T00:00:00"/>
    <n v="13"/>
  </r>
  <r>
    <x v="1"/>
    <n v="618"/>
    <d v="2018-12-31T00:00:00"/>
    <x v="8"/>
    <s v="KRUPA TEJAS VAN"/>
    <s v="AMZPV8765C"/>
    <n v="63099"/>
    <n v="6310"/>
    <m/>
    <s v="17603_x000a_05/01/2019"/>
    <s v="Entire / part of the year"/>
    <s v="Trading &amp; Trading Advisory Services"/>
    <d v="2018-12-18T00:00:00"/>
    <n v="13"/>
  </r>
  <r>
    <x v="1"/>
    <n v="605"/>
    <d v="2018-12-31T00:00:00"/>
    <x v="0"/>
    <s v="GAUTAM JAYANTILAL MEHATA"/>
    <s v="ANVPM7520K"/>
    <n v="16303"/>
    <n v="1630"/>
    <m/>
    <s v="17603_x000a_05/01/2019"/>
    <s v="Entire / part of the year"/>
    <s v="Trading &amp; Trading Advisory Services"/>
    <d v="2018-12-18T00:00:00"/>
    <n v="13"/>
  </r>
  <r>
    <x v="1"/>
    <n v="606"/>
    <d v="2018-12-31T00:00:00"/>
    <x v="0"/>
    <s v="ILABEN GAUTAM KUMAR MEHTA"/>
    <s v="BRVPM1719H"/>
    <n v="16303"/>
    <n v="1630"/>
    <m/>
    <s v="17603_x000a_05/01/2019"/>
    <s v="Entire / part of the year"/>
    <s v="Trading &amp; Trading Advisory Services"/>
    <d v="2018-12-18T00:00:00"/>
    <n v="13"/>
  </r>
  <r>
    <x v="1"/>
    <n v="624"/>
    <d v="2018-12-31T00:00:00"/>
    <x v="29"/>
    <s v="KIRTI VANECHAND MEHTA"/>
    <s v="ADCPM6013E"/>
    <n v="9264"/>
    <n v="926"/>
    <m/>
    <s v="17603_x000a_05/01/2019"/>
    <s v="Entire / part of the year"/>
    <s v="Trading &amp; Trading Advisory Services"/>
    <d v="2018-12-18T00:00:00"/>
    <n v="13"/>
  </r>
  <r>
    <x v="1"/>
    <n v="620"/>
    <d v="2018-12-31T00:00:00"/>
    <x v="24"/>
    <s v="MILAN SURYAKANT UDANI"/>
    <s v="AAAPU3763E"/>
    <n v="591"/>
    <n v="59"/>
    <m/>
    <s v="17603_x000a_05/01/2019"/>
    <s v="Entire / part of the year"/>
    <s v="Trading &amp; Trading Advisory Services"/>
    <d v="2018-12-18T00:00:00"/>
    <n v="13"/>
  </r>
  <r>
    <x v="1"/>
    <n v="602"/>
    <d v="2018-12-31T00:00:00"/>
    <x v="2"/>
    <s v="HEMANGI MITESH DOSHI"/>
    <s v="CICPD8911M"/>
    <n v="18747"/>
    <n v="1875"/>
    <m/>
    <s v="17603_x000a_05/01/2019"/>
    <s v="Entire / part of the year"/>
    <s v="Trading &amp; Trading Advisory Services"/>
    <d v="2018-12-18T00:00:00"/>
    <n v="13"/>
  </r>
  <r>
    <x v="1"/>
    <n v="601"/>
    <d v="2018-12-31T00:00:00"/>
    <x v="2"/>
    <s v="MITESH JAYANTIBHAI DOSHI"/>
    <s v="APGPD9139Q"/>
    <n v="18747"/>
    <n v="1875"/>
    <m/>
    <s v="17603_x000a_05/01/2019"/>
    <s v="Entire / part of the year"/>
    <s v="Trading &amp; Trading Advisory Services"/>
    <d v="2018-12-18T00:00:00"/>
    <n v="13"/>
  </r>
  <r>
    <x v="1"/>
    <n v="611"/>
    <d v="2018-12-31T00:00:00"/>
    <x v="10"/>
    <s v="MITUL MOHANLAL MORABIYA"/>
    <s v="AWVPM8396E"/>
    <n v="13952"/>
    <n v="1395"/>
    <m/>
    <s v="17603_x000a_05/01/2019"/>
    <s v="Entire / part of the year"/>
    <s v="Trading &amp; Trading Advisory Services"/>
    <d v="2018-12-18T00:00:00"/>
    <n v="13"/>
  </r>
  <r>
    <x v="1"/>
    <n v="612"/>
    <d v="2018-12-31T00:00:00"/>
    <x v="11"/>
    <s v="PARESH KANTILAL MEHTA"/>
    <s v="BCHPM4625F"/>
    <n v="6536"/>
    <n v="654"/>
    <m/>
    <s v="17603_x000a_05/01/2019"/>
    <s v="Entire / part of the year"/>
    <s v="Trading &amp; Trading Advisory Services"/>
    <d v="2018-12-18T00:00:00"/>
    <n v="13"/>
  </r>
  <r>
    <x v="1"/>
    <n v="603"/>
    <d v="2018-12-31T00:00:00"/>
    <x v="6"/>
    <s v="PIYUSH DAHYALAL SHETH"/>
    <s v="BMRPS3723E"/>
    <n v="35900"/>
    <n v="3590"/>
    <m/>
    <s v="17603_x000a_05/01/2019"/>
    <s v="Entire / part of the year"/>
    <s v="Trading &amp; Trading Advisory Services"/>
    <d v="2018-12-18T00:00:00"/>
    <n v="13"/>
  </r>
  <r>
    <x v="1"/>
    <n v="604"/>
    <d v="2018-12-31T00:00:00"/>
    <x v="6"/>
    <s v="PRAGNABEN PIYUSH SHETH"/>
    <s v="GBCPS8333D"/>
    <n v="35900"/>
    <n v="3590"/>
    <m/>
    <s v="17603_x000a_05/01/2019"/>
    <s v="Entire / part of the year"/>
    <s v="Trading &amp; Trading Advisory Services"/>
    <d v="2018-12-18T00:00:00"/>
    <n v="13"/>
  </r>
  <r>
    <x v="1"/>
    <n v="625"/>
    <d v="2018-12-31T00:00:00"/>
    <x v="12"/>
    <s v="RAJESH SANGHAVI "/>
    <s v="AZJPS0827R"/>
    <n v="6516"/>
    <n v="652"/>
    <m/>
    <s v="17603_x000a_05/01/2019"/>
    <s v="Entire / part of the year"/>
    <s v="Trading &amp; Trading Advisory Services"/>
    <d v="2018-12-18T00:00:00"/>
    <n v="13"/>
  </r>
  <r>
    <x v="1"/>
    <n v="621"/>
    <d v="2018-12-31T00:00:00"/>
    <x v="25"/>
    <s v="RAJNISH KUMAR THAKUR"/>
    <s v="AEQPT4039J"/>
    <n v="30660"/>
    <n v="3066"/>
    <m/>
    <s v="17603_x000a_05/01/2019"/>
    <s v="Entire / part of the year"/>
    <s v="Trading &amp; Trading Advisory Services"/>
    <d v="2018-12-18T00:00:00"/>
    <n v="13"/>
  </r>
  <r>
    <x v="1"/>
    <n v="609"/>
    <d v="2018-12-31T00:00:00"/>
    <x v="13"/>
    <s v="ARUNABEN MAHESHKUMAR KHANDOR"/>
    <s v="ECHPK0520A"/>
    <n v="17392"/>
    <n v="1739"/>
    <m/>
    <s v="17603_x000a_05/01/2019"/>
    <s v="Entire / part of the year"/>
    <s v="Trading &amp; Trading Advisory Services"/>
    <d v="2018-12-18T00:00:00"/>
    <n v="13"/>
  </r>
  <r>
    <x v="1"/>
    <n v="608"/>
    <d v="2018-12-31T00:00:00"/>
    <x v="13"/>
    <s v="JAYSHREEBEN ROHITKUMAR KHANDOR"/>
    <s v="DEHPK4543G"/>
    <n v="17392"/>
    <n v="1739"/>
    <m/>
    <s v="17603_x000a_05/01/2019"/>
    <s v="Entire / part of the year"/>
    <s v="Trading &amp; Trading Advisory Services"/>
    <d v="2018-12-18T00:00:00"/>
    <n v="13"/>
  </r>
  <r>
    <x v="1"/>
    <n v="610"/>
    <d v="2018-12-31T00:00:00"/>
    <x v="13"/>
    <s v="MAHESHKUMAR HARILAL KHANDOR"/>
    <s v="ATUPK7060M"/>
    <n v="17392"/>
    <n v="1739"/>
    <m/>
    <s v="17603_x000a_05/01/2019"/>
    <s v="Entire / part of the year"/>
    <s v="Trading &amp; Trading Advisory Services"/>
    <d v="2018-12-18T00:00:00"/>
    <n v="13"/>
  </r>
  <r>
    <x v="1"/>
    <n v="607"/>
    <d v="2018-12-31T00:00:00"/>
    <x v="13"/>
    <s v="ROHIT HARILAL KHANDOR"/>
    <s v="ATUPK7059A"/>
    <n v="34784"/>
    <n v="3478"/>
    <m/>
    <s v="17603_x000a_05/01/2019"/>
    <s v="Entire / part of the year"/>
    <s v="Trading &amp; Trading Advisory Services"/>
    <d v="2018-12-18T00:00:00"/>
    <n v="13"/>
  </r>
  <r>
    <x v="1"/>
    <n v="623"/>
    <d v="2018-12-31T00:00:00"/>
    <x v="27"/>
    <s v="SAMEER LALJIBHAI KHANDOR"/>
    <s v="AQXPK8198G"/>
    <n v="9176"/>
    <n v="918"/>
    <m/>
    <s v="17603_x000a_05/01/2019"/>
    <s v="Entire / part of the year"/>
    <s v="Trading &amp; Trading Advisory Services"/>
    <d v="2018-12-18T00:00:00"/>
    <n v="13"/>
  </r>
  <r>
    <x v="1"/>
    <n v="614"/>
    <d v="2018-12-31T00:00:00"/>
    <x v="14"/>
    <s v="POOJA SANTOSH GUPTA"/>
    <s v="BYNPG4697P"/>
    <n v="21904"/>
    <n v="2190"/>
    <m/>
    <s v="17603_x000a_05/01/2019"/>
    <s v="Entire / part of the year"/>
    <s v="Trading &amp; Trading Advisory Services"/>
    <d v="2018-12-18T00:00:00"/>
    <n v="13"/>
  </r>
  <r>
    <x v="1"/>
    <n v="613"/>
    <d v="2018-12-31T00:00:00"/>
    <x v="14"/>
    <s v="SANTOSH SHAMBHUNATH GUPTA"/>
    <s v="AJZPG5193Q"/>
    <n v="21904"/>
    <n v="2190"/>
    <m/>
    <s v="17603_x000a_05/01/2019"/>
    <s v="Entire / part of the year"/>
    <s v="Trading &amp; Trading Advisory Services"/>
    <d v="2018-12-18T00:00:00"/>
    <n v="13"/>
  </r>
  <r>
    <x v="1"/>
    <n v="600"/>
    <d v="2018-12-31T00:00:00"/>
    <x v="5"/>
    <s v="PAYAL HARDIK MANIYAR"/>
    <s v="APMPV7390H"/>
    <n v="150000"/>
    <n v="15000"/>
    <m/>
    <s v="17601_x000a_05/01/2019"/>
    <s v="Entire / part of the year"/>
    <s v="Trading &amp; Trading Advisory Services"/>
    <d v="2018-12-18T00:00:00"/>
    <n v="13"/>
  </r>
  <r>
    <x v="1"/>
    <n v="653"/>
    <d v="2019-02-06T00:00:00"/>
    <x v="20"/>
    <s v="ASHOK VINOD THAKUR"/>
    <s v="AHIPT0853H"/>
    <n v="10962"/>
    <n v="1096"/>
    <m/>
    <s v="10680_x000a_26/02/2019"/>
    <s v="Entire / part of the year"/>
    <s v="Trading &amp; Trading Advisory Services"/>
    <d v="2019-01-26T00:00:00"/>
    <n v="11"/>
  </r>
  <r>
    <x v="1"/>
    <n v="649"/>
    <d v="2019-02-06T00:00:00"/>
    <x v="21"/>
    <s v="ASHWIN P. CHANDURA"/>
    <s v="AIBPC2244H"/>
    <n v="14039"/>
    <n v="1404"/>
    <m/>
    <s v="10680_x000a_26/02/2019"/>
    <s v="Entire / part of the year"/>
    <s v="Trading &amp; Trading Advisory Services"/>
    <d v="2019-01-26T00:00:00"/>
    <n v="11"/>
  </r>
  <r>
    <x v="1"/>
    <n v="640"/>
    <d v="2019-02-06T00:00:00"/>
    <x v="8"/>
    <s v="DARSHAN JAYSHUKHBHAI MEHTA"/>
    <s v="ATYPM1144L"/>
    <n v="46566"/>
    <n v="4657"/>
    <m/>
    <s v="10680_x000a_26/02/2019"/>
    <s v="Entire / part of the year"/>
    <s v="Trading &amp; Trading Advisory Services"/>
    <d v="2019-01-26T00:00:00"/>
    <n v="11"/>
  </r>
  <r>
    <x v="1"/>
    <n v="641"/>
    <d v="2019-02-06T00:00:00"/>
    <x v="8"/>
    <s v="JAYSUKH BHIMJIBHAI MEHTA"/>
    <s v="ALYPM9000B"/>
    <n v="52387"/>
    <n v="5239"/>
    <m/>
    <s v="10680_x000a_26/02/2019"/>
    <s v="Entire / part of the year"/>
    <s v="Trading &amp; Trading Advisory Services"/>
    <d v="2019-01-26T00:00:00"/>
    <n v="11"/>
  </r>
  <r>
    <x v="1"/>
    <n v="642"/>
    <d v="2019-02-06T00:00:00"/>
    <x v="8"/>
    <s v="JIGNA JAYSUKH MEHTA"/>
    <s v="AZPPM4049R"/>
    <n v="52387"/>
    <n v="5239"/>
    <m/>
    <s v="10680_x000a_26/02/2019"/>
    <s v="Entire / part of the year"/>
    <s v="Trading &amp; Trading Advisory Services"/>
    <d v="2019-01-26T00:00:00"/>
    <n v="11"/>
  </r>
  <r>
    <x v="1"/>
    <n v="643"/>
    <d v="2019-02-06T00:00:00"/>
    <x v="8"/>
    <s v="KHUSHBU DARSHAN MEHTA"/>
    <s v="DPPPK9998G"/>
    <n v="52387"/>
    <n v="5239"/>
    <m/>
    <s v="10680_x000a_26/02/2019"/>
    <s v="Entire / part of the year"/>
    <s v="Trading &amp; Trading Advisory Services"/>
    <d v="2019-01-26T00:00:00"/>
    <n v="11"/>
  </r>
  <r>
    <x v="1"/>
    <n v="644"/>
    <d v="2019-02-06T00:00:00"/>
    <x v="8"/>
    <s v="KRUPA TEJAS VAN"/>
    <s v="AMZPV8765C"/>
    <n v="72760"/>
    <n v="7276"/>
    <m/>
    <s v="10680_x000a_26/02/2019"/>
    <s v="Entire / part of the year"/>
    <s v="Trading &amp; Trading Advisory Services"/>
    <d v="2019-01-26T00:00:00"/>
    <n v="11"/>
  </r>
  <r>
    <x v="1"/>
    <n v="645"/>
    <d v="2019-02-06T00:00:00"/>
    <x v="8"/>
    <s v="KUMAR JAYSUKH MEHTA"/>
    <s v="CFEPM3263G"/>
    <n v="305590"/>
    <n v="30559"/>
    <m/>
    <s v="10680_x000a_26/02/2019"/>
    <s v="Entire / part of the year"/>
    <s v="Trading &amp; Trading Advisory Services"/>
    <d v="2019-01-26T00:00:00"/>
    <n v="11"/>
  </r>
  <r>
    <x v="1"/>
    <n v="628"/>
    <d v="2019-02-06T00:00:00"/>
    <x v="0"/>
    <s v="GAUTAM JAYANTILAL MEHATA"/>
    <s v="ANVPM7520K"/>
    <n v="17"/>
    <n v="2"/>
    <m/>
    <s v="10680_x000a_26/02/2019"/>
    <s v="Entire / part of the year"/>
    <s v="Trading &amp; Trading Advisory Services"/>
    <d v="2019-01-26T00:00:00"/>
    <n v="11"/>
  </r>
  <r>
    <x v="1"/>
    <n v="629"/>
    <d v="2019-02-06T00:00:00"/>
    <x v="0"/>
    <s v="ILABEN GAUTAM KUMAR MEHTA"/>
    <s v="BRVPM1719H"/>
    <n v="17"/>
    <n v="2"/>
    <m/>
    <s v="10680_x000a_26/02/2019"/>
    <s v="Entire / part of the year"/>
    <s v="Trading &amp; Trading Advisory Services"/>
    <d v="2019-01-26T00:00:00"/>
    <n v="11"/>
  </r>
  <r>
    <x v="1"/>
    <n v="650"/>
    <d v="2019-02-06T00:00:00"/>
    <x v="23"/>
    <s v="JIGNESH SANGHVI "/>
    <s v="BBEPS9472G"/>
    <n v="23824"/>
    <n v="2382"/>
    <m/>
    <s v="10680_x000a_26/02/2019"/>
    <s v="Entire / part of the year"/>
    <s v="Trading &amp; Trading Advisory Services"/>
    <d v="2019-01-26T00:00:00"/>
    <n v="11"/>
  </r>
  <r>
    <x v="1"/>
    <n v="655"/>
    <d v="2019-02-06T00:00:00"/>
    <x v="29"/>
    <s v="KIRTI VANECHAND MEHTA"/>
    <s v="ADCPM6013E"/>
    <n v="8119"/>
    <n v="812"/>
    <m/>
    <s v="10680_x000a_26/02/2019"/>
    <s v="Entire / part of the year"/>
    <s v="Trading &amp; Trading Advisory Services"/>
    <d v="2019-01-26T00:00:00"/>
    <n v="11"/>
  </r>
  <r>
    <x v="1"/>
    <n v="648"/>
    <d v="2019-02-06T00:00:00"/>
    <x v="26"/>
    <s v="KUNJAN MAHENDRABHAI PAREKH"/>
    <s v="DXVPP1114F"/>
    <n v="3354"/>
    <n v="335"/>
    <m/>
    <s v="10680_x000a_26/02/2019"/>
    <s v="Entire / part of the year"/>
    <s v="Trading &amp; Trading Advisory Services"/>
    <d v="2019-01-26T00:00:00"/>
    <n v="11"/>
  </r>
  <r>
    <x v="1"/>
    <n v="651"/>
    <d v="2019-02-06T00:00:00"/>
    <x v="24"/>
    <s v="MILAN SURYAKANT UDANI"/>
    <s v="AAAPU3763E"/>
    <n v="3740"/>
    <n v="374"/>
    <m/>
    <s v="10680_x000a_26/02/2019"/>
    <s v="Entire / part of the year"/>
    <s v="Trading &amp; Trading Advisory Services"/>
    <d v="2019-01-26T00:00:00"/>
    <n v="11"/>
  </r>
  <r>
    <x v="1"/>
    <n v="627"/>
    <d v="2019-02-06T00:00:00"/>
    <x v="2"/>
    <s v="HEMANGI MITESH DOSHI"/>
    <s v="CICPD8911M"/>
    <n v="16593"/>
    <n v="1659"/>
    <m/>
    <s v="10680_x000a_26/02/2019"/>
    <s v="Entire / part of the year"/>
    <s v="Trading &amp; Trading Advisory Services"/>
    <d v="2019-01-26T00:00:00"/>
    <n v="11"/>
  </r>
  <r>
    <x v="1"/>
    <n v="626"/>
    <d v="2019-02-06T00:00:00"/>
    <x v="2"/>
    <s v="MITESH JAYANTIBHAI DOSHI"/>
    <s v="APGPD9139Q"/>
    <n v="16593"/>
    <n v="1659"/>
    <m/>
    <s v="10680_x000a_26/02/2019"/>
    <s v="Entire / part of the year"/>
    <s v="Trading &amp; Trading Advisory Services"/>
    <d v="2019-01-26T00:00:00"/>
    <n v="11"/>
  </r>
  <r>
    <x v="1"/>
    <n v="636"/>
    <d v="2019-02-06T00:00:00"/>
    <x v="10"/>
    <s v="MITUL MOHANLAL MORABIYA"/>
    <s v="AWVPM8396E"/>
    <n v="18957"/>
    <n v="1896"/>
    <m/>
    <s v="10680_x000a_26/02/2019"/>
    <s v="Entire / part of the year"/>
    <s v="Trading &amp; Trading Advisory Services"/>
    <d v="2019-01-26T00:00:00"/>
    <n v="11"/>
  </r>
  <r>
    <x v="1"/>
    <n v="657"/>
    <d v="2019-02-06T00:00:00"/>
    <x v="30"/>
    <s v="NIKUNJKUMAR MAHENDRAKUMAR MEHTA"/>
    <s v="BDDPM7126E"/>
    <n v="491"/>
    <n v="49"/>
    <m/>
    <s v="10680_x000a_26/02/2019"/>
    <s v="Entire / part of the year"/>
    <s v="Trading &amp; Trading Advisory Services"/>
    <d v="2019-01-26T00:00:00"/>
    <n v="11"/>
  </r>
  <r>
    <x v="1"/>
    <n v="637"/>
    <d v="2019-02-06T00:00:00"/>
    <x v="11"/>
    <s v="PARESH KANTILAL MEHTA"/>
    <s v="BCHPM4625F"/>
    <n v="14722"/>
    <n v="1472"/>
    <m/>
    <s v="10680_x000a_26/02/2019"/>
    <s v="Entire / part of the year"/>
    <s v="Trading &amp; Trading Advisory Services"/>
    <d v="2019-01-26T00:00:00"/>
    <n v="11"/>
  </r>
  <r>
    <x v="1"/>
    <n v="635"/>
    <d v="2019-02-06T00:00:00"/>
    <x v="15"/>
    <s v="MANUBEN VADILALBHAI MEHTA"/>
    <s v="CMMPM3584M"/>
    <n v="14612"/>
    <n v="1461"/>
    <m/>
    <s v="10680_x000a_26/02/2019"/>
    <s v="Entire / part of the year"/>
    <s v="Trading &amp; Trading Advisory Services"/>
    <d v="2019-01-26T00:00:00"/>
    <n v="11"/>
  </r>
  <r>
    <x v="1"/>
    <n v="634"/>
    <d v="2019-02-06T00:00:00"/>
    <x v="15"/>
    <s v="PRIYANK VADILAL MEHTA"/>
    <s v="BJFPM3782A"/>
    <n v="34096"/>
    <n v="3410"/>
    <m/>
    <s v="10680_x000a_26/02/2019"/>
    <s v="Entire / part of the year"/>
    <s v="Trading &amp; Trading Advisory Services"/>
    <d v="2019-01-26T00:00:00"/>
    <n v="11"/>
  </r>
  <r>
    <x v="1"/>
    <n v="646"/>
    <d v="2019-02-06T00:00:00"/>
    <x v="12"/>
    <s v="RAJESH SANGHAVI "/>
    <s v="AZJPS0827R"/>
    <n v="7083"/>
    <n v="708"/>
    <m/>
    <s v="10680_x000a_26/02/2019"/>
    <s v="Entire / part of the year"/>
    <s v="Trading &amp; Trading Advisory Services"/>
    <d v="2019-01-26T00:00:00"/>
    <n v="11"/>
  </r>
  <r>
    <x v="1"/>
    <n v="658"/>
    <d v="2019-02-06T00:00:00"/>
    <x v="12"/>
    <s v="RAJESH SANGHAVI "/>
    <s v="AZJPS0827R"/>
    <n v="16641"/>
    <n v="1664"/>
    <m/>
    <s v="10680_x000a_26/02/2019"/>
    <s v="Entire / part of the year"/>
    <s v="Trading &amp; Trading Advisory Services"/>
    <d v="2019-01-26T00:00:00"/>
    <n v="11"/>
  </r>
  <r>
    <x v="1"/>
    <n v="647"/>
    <d v="2019-02-06T00:00:00"/>
    <x v="12"/>
    <s v="SHILPA RAJESH SANGHVI"/>
    <s v="CBTPS7039H"/>
    <n v="7083"/>
    <n v="708"/>
    <m/>
    <s v="10680_x000a_26/02/2019"/>
    <s v="Entire / part of the year"/>
    <s v="Trading &amp; Trading Advisory Services"/>
    <d v="2019-01-26T00:00:00"/>
    <n v="11"/>
  </r>
  <r>
    <x v="1"/>
    <n v="652"/>
    <d v="2019-02-06T00:00:00"/>
    <x v="25"/>
    <s v="RAJNISH KUMAR THAKUR"/>
    <s v="AEQPT4039J"/>
    <n v="5313"/>
    <n v="531"/>
    <m/>
    <s v="10680_x000a_26/02/2019"/>
    <s v="Entire / part of the year"/>
    <s v="Trading &amp; Trading Advisory Services"/>
    <d v="2019-01-26T00:00:00"/>
    <n v="11"/>
  </r>
  <r>
    <x v="1"/>
    <n v="632"/>
    <d v="2019-02-06T00:00:00"/>
    <x v="13"/>
    <s v="ARUNABEN MAHESHKUMAR KHANDOR"/>
    <s v="ECHPK0520A"/>
    <n v="16283"/>
    <n v="1628"/>
    <m/>
    <s v="10680_x000a_26/02/2019"/>
    <s v="Entire / part of the year"/>
    <s v="Trading &amp; Trading Advisory Services"/>
    <d v="2019-01-26T00:00:00"/>
    <n v="11"/>
  </r>
  <r>
    <x v="1"/>
    <n v="631"/>
    <d v="2019-02-06T00:00:00"/>
    <x v="13"/>
    <s v="JAYSHREEBEN ROHITKUMAR KHANDOR"/>
    <s v="DEHPK4543G"/>
    <n v="16283"/>
    <n v="1628"/>
    <m/>
    <s v="10680_x000a_26/02/2019"/>
    <s v="Entire / part of the year"/>
    <s v="Trading &amp; Trading Advisory Services"/>
    <d v="2019-01-26T00:00:00"/>
    <n v="11"/>
  </r>
  <r>
    <x v="1"/>
    <n v="633"/>
    <d v="2019-02-06T00:00:00"/>
    <x v="13"/>
    <s v="MAHESHKUMAR HARILAL KHANDOR"/>
    <s v="ATUPK7060M"/>
    <n v="16283"/>
    <n v="1628"/>
    <m/>
    <s v="10680_x000a_26/02/2019"/>
    <s v="Entire / part of the year"/>
    <s v="Trading &amp; Trading Advisory Services"/>
    <d v="2019-01-26T00:00:00"/>
    <n v="11"/>
  </r>
  <r>
    <x v="1"/>
    <n v="630"/>
    <d v="2019-02-06T00:00:00"/>
    <x v="13"/>
    <s v="ROHIT HARILAL KHANDOR"/>
    <s v="ATUPK7059A"/>
    <n v="32567"/>
    <n v="3257"/>
    <m/>
    <s v="10680_x000a_26/02/2019"/>
    <s v="Entire / part of the year"/>
    <s v="Trading &amp; Trading Advisory Services"/>
    <d v="2019-01-26T00:00:00"/>
    <n v="11"/>
  </r>
  <r>
    <x v="1"/>
    <n v="654"/>
    <d v="2019-02-06T00:00:00"/>
    <x v="27"/>
    <s v="SAMEER LALJIBHAI KHANDOR"/>
    <s v="AQXPK8198G"/>
    <n v="4511"/>
    <n v="451"/>
    <m/>
    <s v="10680_x000a_26/02/2019"/>
    <s v="Entire / part of the year"/>
    <s v="Trading &amp; Trading Advisory Services"/>
    <d v="2019-01-26T00:00:00"/>
    <n v="11"/>
  </r>
  <r>
    <x v="1"/>
    <n v="639"/>
    <d v="2019-02-06T00:00:00"/>
    <x v="14"/>
    <s v="POOJA SANTOSH GUPTA"/>
    <s v="BYNPG4697P"/>
    <n v="23172"/>
    <n v="2317"/>
    <m/>
    <s v="10680_x000a_26/02/2019"/>
    <s v="Entire / part of the year"/>
    <s v="Trading &amp; Trading Advisory Services"/>
    <d v="2019-01-26T00:00:00"/>
    <n v="11"/>
  </r>
  <r>
    <x v="1"/>
    <n v="638"/>
    <d v="2019-02-06T00:00:00"/>
    <x v="14"/>
    <s v="SANTOSH SHAMBHUNATH GUPTA"/>
    <s v="AJZPG5193Q"/>
    <n v="23172"/>
    <n v="2317"/>
    <m/>
    <s v="10680_x000a_26/02/2019"/>
    <s v="Entire / part of the year"/>
    <s v="Trading &amp; Trading Advisory Services"/>
    <d v="2019-01-26T00:00:00"/>
    <n v="11"/>
  </r>
  <r>
    <x v="1"/>
    <n v="659"/>
    <d v="2019-02-06T00:00:00"/>
    <x v="5"/>
    <s v="PAYAL HARDIK MANIYAR"/>
    <s v="APMPV7390H"/>
    <n v="150000"/>
    <n v="15000"/>
    <m/>
    <s v="10682_x000a_26/02/2019"/>
    <s v="Entire / part of the year"/>
    <s v="Trading &amp; Trading Advisory Services"/>
    <d v="2019-01-26T00:00:00"/>
    <n v="11"/>
  </r>
  <r>
    <x v="1"/>
    <n v="656"/>
    <d v="2019-02-06T00:00:00"/>
    <x v="31"/>
    <s v="YASH BHARATBHAI LODARIYA"/>
    <s v="AOHPL7262E"/>
    <n v="10596"/>
    <n v="1060"/>
    <m/>
    <s v="10680_x000a_26/02/2019"/>
    <s v="Entire / part of the year"/>
    <s v="Trading &amp; Trading Advisory Services"/>
    <d v="2019-01-26T00:00:00"/>
    <n v="11"/>
  </r>
  <r>
    <x v="1"/>
    <n v="688"/>
    <d v="2019-03-06T00:00:00"/>
    <x v="32"/>
    <s v="DEVANSH RASHIKBHAI SHETH"/>
    <s v="JEMPS5401G"/>
    <n v="70620"/>
    <n v="7062"/>
    <m/>
    <s v="10207_x000a_22/03/2019"/>
    <s v="Entire / part of the year"/>
    <s v="Trading &amp; Trading Advisory Services"/>
    <d v="2019-02-19T00:00:00"/>
    <n v="15"/>
  </r>
  <r>
    <x v="1"/>
    <n v="680"/>
    <d v="2019-03-06T00:00:00"/>
    <x v="0"/>
    <s v="GAUTAM JAYANTILAL MEHATA"/>
    <s v="ANVPM7520K"/>
    <n v="15587"/>
    <n v="1559"/>
    <m/>
    <s v="10207_x000a_22/03/2019"/>
    <s v="Entire / part of the year"/>
    <s v="Trading &amp; Trading Advisory Services"/>
    <d v="2019-02-19T00:00:00"/>
    <n v="15"/>
  </r>
  <r>
    <x v="1"/>
    <n v="681"/>
    <d v="2019-03-06T00:00:00"/>
    <x v="0"/>
    <s v="ILABEN GAUTAM KUMAR MEHTA"/>
    <s v="BRVPM1719H"/>
    <n v="15587"/>
    <n v="1559"/>
    <m/>
    <s v="10207_x000a_22/03/2019"/>
    <s v="Entire / part of the year"/>
    <s v="Trading &amp; Trading Advisory Services"/>
    <d v="2019-02-19T00:00:00"/>
    <n v="15"/>
  </r>
  <r>
    <x v="1"/>
    <n v="684"/>
    <d v="2019-03-06T00:00:00"/>
    <x v="23"/>
    <s v="JIGNESH SANGHVI "/>
    <s v="BBEPS9472G"/>
    <n v="18983"/>
    <n v="1898"/>
    <m/>
    <s v="10207_x000a_22/03/2019"/>
    <s v="Entire / part of the year"/>
    <s v="Trading &amp; Trading Advisory Services"/>
    <d v="2019-02-19T00:00:00"/>
    <n v="15"/>
  </r>
  <r>
    <x v="1"/>
    <n v="675"/>
    <d v="2019-03-06T00:00:00"/>
    <x v="28"/>
    <s v="KAUSHIK JAVERLAL SANGHVI"/>
    <s v="AVQPS5445L"/>
    <n v="4062"/>
    <n v="406"/>
    <m/>
    <s v="10207_x000a_22/03/2019"/>
    <s v="Entire / part of the year"/>
    <s v="Trading &amp; Trading Advisory Services"/>
    <d v="2019-02-19T00:00:00"/>
    <n v="15"/>
  </r>
  <r>
    <x v="1"/>
    <n v="665"/>
    <d v="2019-03-06T00:00:00"/>
    <x v="26"/>
    <s v="KUNJAN MAHENDRABHAI PAREKH"/>
    <s v="DXVPP1114F"/>
    <n v="60274"/>
    <n v="6027"/>
    <m/>
    <s v="10207_x000a_22/03/2019"/>
    <s v="Entire / part of the year"/>
    <s v="Trading &amp; Trading Advisory Services"/>
    <d v="2019-02-19T00:00:00"/>
    <n v="15"/>
  </r>
  <r>
    <x v="1"/>
    <n v="676"/>
    <d v="2019-03-06T00:00:00"/>
    <x v="24"/>
    <s v="MILAN SURYAKANT UDANI"/>
    <s v="AAAPU3763E"/>
    <n v="6153"/>
    <n v="615"/>
    <m/>
    <s v="10207_x000a_22/03/2019"/>
    <s v="Entire / part of the year"/>
    <s v="Trading &amp; Trading Advisory Services"/>
    <d v="2019-02-19T00:00:00"/>
    <n v="15"/>
  </r>
  <r>
    <x v="1"/>
    <n v="664"/>
    <d v="2019-03-06T00:00:00"/>
    <x v="2"/>
    <s v="HEMANGI MITESH DOSHI"/>
    <s v="CICPD8911M"/>
    <n v="58489"/>
    <n v="5849"/>
    <m/>
    <s v="10207_x000a_22/03/2019"/>
    <s v="Entire / part of the year"/>
    <s v="Trading &amp; Trading Advisory Services"/>
    <d v="2019-02-19T00:00:00"/>
    <n v="15"/>
  </r>
  <r>
    <x v="1"/>
    <n v="663"/>
    <d v="2019-03-06T00:00:00"/>
    <x v="2"/>
    <s v="MITESH JAYANTIBHAI DOSHI"/>
    <s v="APGPD9139Q"/>
    <n v="58489"/>
    <n v="5849"/>
    <m/>
    <s v="10207_x000a_22/03/2019"/>
    <s v="Entire / part of the year"/>
    <s v="Trading &amp; Trading Advisory Services"/>
    <d v="2019-02-19T00:00:00"/>
    <n v="15"/>
  </r>
  <r>
    <x v="1"/>
    <n v="685"/>
    <d v="2019-03-06T00:00:00"/>
    <x v="10"/>
    <s v="MITUL MOHANLAL MORABIYA"/>
    <s v="AWVPM8396E"/>
    <n v="23783"/>
    <n v="2378"/>
    <m/>
    <s v="10207_x000a_22/03/2019"/>
    <s v="Entire / part of the year"/>
    <s v="Trading &amp; Trading Advisory Services"/>
    <d v="2019-02-19T00:00:00"/>
    <n v="15"/>
  </r>
  <r>
    <x v="1"/>
    <n v="683"/>
    <d v="2019-03-06T00:00:00"/>
    <x v="30"/>
    <s v="NIKUNJKUMAR MAHENDRAKUMAR MEHTA"/>
    <s v="BDDPM7126E"/>
    <n v="18496"/>
    <n v="1850"/>
    <m/>
    <s v="10207_x000a_22/03/2019"/>
    <s v="Entire / part of the year"/>
    <s v="Trading &amp; Trading Advisory Services"/>
    <d v="2019-02-19T00:00:00"/>
    <n v="15"/>
  </r>
  <r>
    <x v="1"/>
    <n v="674"/>
    <d v="2019-03-06T00:00:00"/>
    <x v="11"/>
    <s v="PARESH KANTILAL MEHTA"/>
    <s v="BCHPM4625F"/>
    <n v="227731"/>
    <n v="22773"/>
    <m/>
    <s v="10207_x000a_22/03/2019"/>
    <s v="Entire / part of the year"/>
    <s v="Trading &amp; Trading Advisory Services"/>
    <d v="2019-02-19T00:00:00"/>
    <n v="15"/>
  </r>
  <r>
    <x v="1"/>
    <n v="669"/>
    <d v="2019-03-06T00:00:00"/>
    <x v="6"/>
    <s v="PIYUSH DAHYALAL SHETH"/>
    <s v="BMRPS3723E"/>
    <n v="86557"/>
    <n v="8656"/>
    <m/>
    <s v="10207_x000a_22/03/2019"/>
    <s v="Entire / part of the year"/>
    <s v="Trading &amp; Trading Advisory Services"/>
    <d v="2019-02-19T00:00:00"/>
    <n v="15"/>
  </r>
  <r>
    <x v="1"/>
    <n v="670"/>
    <d v="2019-03-06T00:00:00"/>
    <x v="6"/>
    <s v="PRAGNABEN PIYUSH SHETH"/>
    <s v="GBCPS8333D"/>
    <n v="86557"/>
    <n v="8656"/>
    <m/>
    <s v="10207_x000a_22/03/2019"/>
    <s v="Entire / part of the year"/>
    <s v="Trading &amp; Trading Advisory Services"/>
    <d v="2019-02-19T00:00:00"/>
    <n v="15"/>
  </r>
  <r>
    <x v="1"/>
    <n v="671"/>
    <d v="2019-03-06T00:00:00"/>
    <x v="15"/>
    <s v="MANUBEN VADILALBHAI MEHTA"/>
    <s v="CMMPM3584M"/>
    <n v="93359"/>
    <n v="9336"/>
    <m/>
    <s v="10207_x000a_22/03/2019"/>
    <s v="Entire / part of the year"/>
    <s v="Trading &amp; Trading Advisory Services"/>
    <d v="2019-02-19T00:00:00"/>
    <n v="15"/>
  </r>
  <r>
    <x v="1"/>
    <n v="673"/>
    <d v="2019-03-06T00:00:00"/>
    <x v="15"/>
    <s v="PRIYANK VADILAL MEHTA"/>
    <s v="BJFPM3782A"/>
    <n v="217837"/>
    <n v="21784"/>
    <m/>
    <s v="10207_x000a_22/03/2019"/>
    <s v="Entire / part of the year"/>
    <s v="Trading &amp; Trading Advisory Services"/>
    <d v="2019-02-19T00:00:00"/>
    <n v="15"/>
  </r>
  <r>
    <x v="1"/>
    <n v="660"/>
    <d v="2019-03-06T00:00:00"/>
    <x v="12"/>
    <s v="RAJESH SANGHAVI "/>
    <s v="AZJPS0827R"/>
    <n v="26920"/>
    <n v="2692"/>
    <m/>
    <s v="10207_x000a_22/03/2019"/>
    <s v="Entire / part of the year"/>
    <s v="Trading &amp; Trading Advisory Services"/>
    <d v="2019-02-19T00:00:00"/>
    <n v="15"/>
  </r>
  <r>
    <x v="1"/>
    <n v="686"/>
    <d v="2019-03-06T00:00:00"/>
    <x v="12"/>
    <s v="RAJESH SANGHAVI "/>
    <s v="AZJPS0827R"/>
    <n v="25778"/>
    <n v="2578"/>
    <m/>
    <s v="10207_x000a_22/03/2019"/>
    <s v="Entire / part of the year"/>
    <s v="Trading &amp; Trading Advisory Services"/>
    <d v="2019-02-19T00:00:00"/>
    <n v="15"/>
  </r>
  <r>
    <x v="1"/>
    <n v="661"/>
    <d v="2019-03-06T00:00:00"/>
    <x v="12"/>
    <s v="SHILPA RAJESH SANGHVI"/>
    <s v="CBTPS7039H"/>
    <n v="26920"/>
    <n v="2692"/>
    <m/>
    <s v="10207_x000a_22/03/2019"/>
    <s v="Entire / part of the year"/>
    <s v="Trading &amp; Trading Advisory Services"/>
    <d v="2019-02-19T00:00:00"/>
    <n v="15"/>
  </r>
  <r>
    <x v="1"/>
    <n v="662"/>
    <d v="2019-03-06T00:00:00"/>
    <x v="25"/>
    <s v="RAJNISH KUMAR THAKUR"/>
    <s v="AEQPT4039J"/>
    <n v="46699"/>
    <n v="4670"/>
    <m/>
    <s v="10207_x000a_22/03/2019"/>
    <s v="Entire / part of the year"/>
    <s v="Trading &amp; Trading Advisory Services"/>
    <d v="2019-02-19T00:00:00"/>
    <n v="15"/>
  </r>
  <r>
    <x v="1"/>
    <n v="667"/>
    <d v="2019-03-06T00:00:00"/>
    <x v="13"/>
    <s v="ARUNABEN MAHESHKUMAR KHANDOR"/>
    <s v="ECHPK0520A"/>
    <n v="77381"/>
    <n v="7738"/>
    <m/>
    <s v="10207_x000a_22/03/2019"/>
    <s v="Entire / part of the year"/>
    <s v="Trading &amp; Trading Advisory Services"/>
    <d v="2019-02-19T00:00:00"/>
    <n v="15"/>
  </r>
  <r>
    <x v="1"/>
    <n v="666"/>
    <d v="2019-03-06T00:00:00"/>
    <x v="13"/>
    <s v="JAYSHREEBEN ROHITKUMAR KHANDOR"/>
    <s v="DEHPK4543G"/>
    <n v="77381"/>
    <n v="7738"/>
    <m/>
    <s v="10207_x000a_22/03/2019"/>
    <s v="Entire / part of the year"/>
    <s v="Trading &amp; Trading Advisory Services"/>
    <d v="2019-02-19T00:00:00"/>
    <n v="15"/>
  </r>
  <r>
    <x v="1"/>
    <n v="668"/>
    <d v="2019-03-06T00:00:00"/>
    <x v="13"/>
    <s v="MAHESHKUMAR HARILAL KHANDOR"/>
    <s v="ATUPK7060M"/>
    <n v="77381"/>
    <n v="7738"/>
    <m/>
    <s v="10207_x000a_22/03/2019"/>
    <s v="Entire / part of the year"/>
    <s v="Trading &amp; Trading Advisory Services"/>
    <d v="2019-02-19T00:00:00"/>
    <n v="15"/>
  </r>
  <r>
    <x v="1"/>
    <n v="687"/>
    <d v="2019-03-06T00:00:00"/>
    <x v="13"/>
    <s v="ROHIT HARILAL KHANDOR"/>
    <s v="ATUPK7059A"/>
    <n v="25793"/>
    <n v="2579"/>
    <m/>
    <s v="10207_x000a_22/03/2019"/>
    <s v="Entire / part of the year"/>
    <s v="Trading &amp; Trading Advisory Services"/>
    <d v="2019-02-19T00:00:00"/>
    <n v="15"/>
  </r>
  <r>
    <x v="1"/>
    <n v="672"/>
    <d v="2019-03-06T00:00:00"/>
    <x v="19"/>
    <s v="MUKESHKUMAR NANALAL SANGHVI"/>
    <s v="AGVPS7118N"/>
    <n v="121466"/>
    <n v="12147"/>
    <m/>
    <s v="10207_x000a_22/03/2019"/>
    <s v="Entire / part of the year"/>
    <s v="Trading &amp; Trading Advisory Services"/>
    <d v="2019-02-19T00:00:00"/>
    <n v="15"/>
  </r>
  <r>
    <x v="1"/>
    <n v="677"/>
    <d v="2019-03-06T00:00:00"/>
    <x v="27"/>
    <s v="SAMEER LALJIBHAI KHANDOR"/>
    <s v="AQXPK8198G"/>
    <n v="6846"/>
    <n v="685"/>
    <m/>
    <s v="10207_x000a_22/03/2019"/>
    <s v="Entire / part of the year"/>
    <s v="Trading &amp; Trading Advisory Services"/>
    <d v="2019-02-19T00:00:00"/>
    <n v="15"/>
  </r>
  <r>
    <x v="1"/>
    <n v="679"/>
    <d v="2019-03-06T00:00:00"/>
    <x v="14"/>
    <s v="POOJA SANTOSH GUPTA"/>
    <s v="BYNPG4697P"/>
    <n v="10558"/>
    <n v="1056"/>
    <m/>
    <s v="10207_x000a_22/03/2019"/>
    <s v="Entire / part of the year"/>
    <s v="Trading &amp; Trading Advisory Services"/>
    <d v="2019-02-19T00:00:00"/>
    <n v="15"/>
  </r>
  <r>
    <x v="1"/>
    <n v="678"/>
    <d v="2019-03-06T00:00:00"/>
    <x v="14"/>
    <s v="SANTOSH SHAMBHUNATH GUPTA"/>
    <s v="AJZPG5193Q"/>
    <n v="10558"/>
    <n v="1056"/>
    <m/>
    <s v="10207_x000a_22/03/2019"/>
    <s v="Entire / part of the year"/>
    <s v="Trading &amp; Trading Advisory Services"/>
    <d v="2019-02-19T00:00:00"/>
    <n v="15"/>
  </r>
  <r>
    <x v="1"/>
    <n v="682"/>
    <d v="2019-03-06T00:00:00"/>
    <x v="31"/>
    <s v="YASH BHARATBHAI LODARIYA"/>
    <s v="AOHPL7262E"/>
    <n v="17919"/>
    <n v="1792"/>
    <m/>
    <s v="10207_x000a_22/03/2019"/>
    <s v="Entire / part of the year"/>
    <s v="Trading &amp; Trading Advisory Services"/>
    <d v="2019-02-19T00:00:00"/>
    <n v="15"/>
  </r>
  <r>
    <x v="1"/>
    <n v="689"/>
    <d v="2019-03-06T00:00:00"/>
    <x v="33"/>
    <s v="YOGESHKUMAR RAMNIKLAL SHAH"/>
    <s v="CVZPS8137A"/>
    <n v="654"/>
    <n v="65"/>
    <m/>
    <s v="10207_x000a_22/03/2019"/>
    <s v="Entire / part of the year"/>
    <s v="Trading &amp; Trading Advisory Services"/>
    <d v="2019-02-19T00:00:00"/>
    <n v="15"/>
  </r>
  <r>
    <x v="1"/>
    <n v="691"/>
    <d v="2019-03-07T00:00:00"/>
    <x v="7"/>
    <s v="BHARAT KANTILAL MEHTA"/>
    <s v="CNYPM6786Q"/>
    <n v="151212"/>
    <n v="15121"/>
    <m/>
    <s v="13343_x000a_27/03/2019"/>
    <m/>
    <m/>
    <d v="2019-02-28T00:00:00"/>
    <n v="7"/>
  </r>
  <r>
    <x v="1"/>
    <n v="694"/>
    <d v="2019-03-07T00:00:00"/>
    <x v="32"/>
    <s v="DEVANSH RASHIKBHAI SHETH"/>
    <s v="JEMPS5401G"/>
    <n v="392257"/>
    <n v="39226"/>
    <m/>
    <s v="13343_x000a_27/03/2019"/>
    <m/>
    <m/>
    <d v="2019-02-28T00:00:00"/>
    <n v="7"/>
  </r>
  <r>
    <x v="1"/>
    <n v="692"/>
    <d v="2019-03-07T00:00:00"/>
    <x v="11"/>
    <s v="HETALBEN BHARTABHAI MAHETA"/>
    <s v="DJEPM9645D"/>
    <n v="151212"/>
    <n v="15121"/>
    <m/>
    <s v="13343_x000a_27/03/2019"/>
    <m/>
    <m/>
    <d v="2019-02-28T00:00:00"/>
    <n v="7"/>
  </r>
  <r>
    <x v="1"/>
    <n v="690"/>
    <d v="2019-03-07T00:00:00"/>
    <x v="11"/>
    <s v="STUTI PARESH MEHTA"/>
    <s v="DGQPM4392J"/>
    <n v="203973"/>
    <n v="20397"/>
    <m/>
    <s v="13343_x000a_27/03/2019"/>
    <m/>
    <m/>
    <d v="2019-02-28T00:00:00"/>
    <n v="7"/>
  </r>
  <r>
    <x v="1"/>
    <n v="696"/>
    <d v="2019-03-07T00:00:00"/>
    <x v="5"/>
    <s v="JAINA PRASHANTKUMAR SANGHAVI"/>
    <s v="FDAPS4614A"/>
    <n v="264580"/>
    <n v="26458"/>
    <m/>
    <s v="13343_x000a_27/03/2019"/>
    <m/>
    <m/>
    <d v="2019-02-28T00:00:00"/>
    <n v="7"/>
  </r>
  <r>
    <x v="1"/>
    <n v="695"/>
    <d v="2019-03-07T00:00:00"/>
    <x v="5"/>
    <s v="KOMALBEN VIJAY SANGHAVI"/>
    <s v="AREPG5778N"/>
    <n v="254580"/>
    <n v="25458"/>
    <m/>
    <s v="13343_x000a_27/03/2019"/>
    <m/>
    <m/>
    <d v="2019-02-28T00:00:00"/>
    <n v="7"/>
  </r>
  <r>
    <x v="1"/>
    <n v="693"/>
    <d v="2019-03-07T00:00:00"/>
    <x v="5"/>
    <s v="PAYAL HARDIK MANIYAR"/>
    <s v="APMPV7390H"/>
    <n v="151212"/>
    <n v="15121"/>
    <m/>
    <s v="13343_x000a_27/03/2019"/>
    <m/>
    <m/>
    <d v="2019-02-28T00:00:00"/>
    <n v="7"/>
  </r>
  <r>
    <x v="1"/>
    <n v="697"/>
    <d v="2019-03-12T00:00:00"/>
    <x v="17"/>
    <s v="KARUNA ASHISH MORBIA"/>
    <s v="BLZPM4099N"/>
    <n v="249754"/>
    <n v="24975"/>
    <m/>
    <s v="13343_x000a_27/03/2019"/>
    <m/>
    <m/>
    <d v="2019-02-25T00:00:00"/>
    <n v="15"/>
  </r>
  <r>
    <x v="1"/>
    <n v="698"/>
    <d v="2019-03-12T00:00:00"/>
    <x v="17"/>
    <s v="RINKAL NAYANBHAI MORBIA"/>
    <s v="DHOPM0685K"/>
    <n v="249754"/>
    <n v="24975"/>
    <m/>
    <s v="13343_x000a_27/03/2019"/>
    <m/>
    <m/>
    <d v="2019-02-25T00:00:00"/>
    <n v="15"/>
  </r>
  <r>
    <x v="1"/>
    <n v="699"/>
    <d v="2019-03-12T00:00:00"/>
    <x v="10"/>
    <s v="TRUPTIBEN MITULKUMAR MORABIYA"/>
    <s v="CUIPM0916M"/>
    <n v="132555"/>
    <n v="13256"/>
    <m/>
    <s v="13343_x000a_27/03/2019"/>
    <m/>
    <m/>
    <d v="2019-02-25T00:00:00"/>
    <n v="15"/>
  </r>
  <r>
    <x v="1"/>
    <n v="700"/>
    <d v="2019-03-12T00:00:00"/>
    <x v="10"/>
    <s v="TRUPTIBEN MITULKUMAR MORABIYA"/>
    <s v="CUIPM0916M"/>
    <n v="132554"/>
    <n v="13255"/>
    <m/>
    <s v="13343_x000a_27/03/2019"/>
    <m/>
    <m/>
    <d v="2019-02-25T00:00:00"/>
    <n v="15"/>
  </r>
  <r>
    <x v="1"/>
    <n v="701"/>
    <d v="2019-03-18T00:00:00"/>
    <x v="8"/>
    <s v="DARSHAN JAYSHUKHBHAI MEHTA"/>
    <s v="ATYPM1144L"/>
    <n v="9976"/>
    <n v="998"/>
    <m/>
    <s v="13343_x000a_27/03/2019"/>
    <m/>
    <m/>
    <d v="2019-03-07T00:00:00"/>
    <n v="11"/>
  </r>
  <r>
    <x v="1"/>
    <n v="702"/>
    <d v="2019-03-18T00:00:00"/>
    <x v="8"/>
    <s v="KRUPA TEJAS VAN"/>
    <s v="AMZPV8765C"/>
    <n v="89475"/>
    <n v="8948"/>
    <m/>
    <s v="13343_x000a_27/03/2019"/>
    <m/>
    <m/>
    <d v="2019-03-07T00:00:00"/>
    <n v="11"/>
  </r>
  <r>
    <x v="1"/>
    <n v="704"/>
    <d v="2019-03-18T00:00:00"/>
    <x v="8"/>
    <s v="KUMAR JAYSUKH MEHTA"/>
    <s v="CFEPM3263G"/>
    <n v="224035"/>
    <n v="22404"/>
    <m/>
    <s v="13343_x000a_27/03/2019"/>
    <m/>
    <m/>
    <d v="2019-03-07T00:00:00"/>
    <n v="11"/>
  </r>
  <r>
    <x v="1"/>
    <n v="703"/>
    <d v="2019-03-18T00:00:00"/>
    <x v="8"/>
    <s v="RITA PRAKASH FOFANI"/>
    <s v="ABBPF2750Q"/>
    <n v="349275"/>
    <n v="34928"/>
    <m/>
    <s v="13343_x000a_27/03/2019"/>
    <m/>
    <m/>
    <d v="2019-03-07T00:00:00"/>
    <n v="11"/>
  </r>
  <r>
    <x v="1"/>
    <n v="705"/>
    <d v="2019-03-18T00:00:00"/>
    <x v="5"/>
    <s v="NENSY RUSHABH SHAH"/>
    <s v="AXLPD6210B"/>
    <n v="224035"/>
    <n v="22404"/>
    <m/>
    <s v="13343_x000a_27/03/2019"/>
    <m/>
    <m/>
    <d v="2019-03-07T00:00:00"/>
    <n v="11"/>
  </r>
  <r>
    <x v="1"/>
    <n v="707"/>
    <d v="2019-03-27T00:00:00"/>
    <x v="17"/>
    <s v="HETVI PRAKASH PAREKH"/>
    <s v="ENEPP0629F"/>
    <n v="399274"/>
    <n v="39927"/>
    <m/>
    <s v="21730_x000a_05/04/2019"/>
    <m/>
    <m/>
    <d v="2019-03-20T00:00:00"/>
    <n v="7"/>
  </r>
  <r>
    <x v="1"/>
    <n v="708"/>
    <d v="2019-03-27T00:00:00"/>
    <x v="17"/>
    <s v="MITESH MANILALBHAI THACKER"/>
    <s v="ACIPT2769F"/>
    <n v="149372"/>
    <n v="14937"/>
    <m/>
    <s v="21730_x000a_05/04/2019"/>
    <m/>
    <m/>
    <d v="2019-03-20T00:00:00"/>
    <n v="7"/>
  </r>
  <r>
    <x v="1"/>
    <n v="706"/>
    <d v="2019-03-27T00:00:00"/>
    <x v="17"/>
    <s v="USHMA DARSHAN KHANDOL"/>
    <s v="AKMPK8523A"/>
    <n v="498776"/>
    <n v="49878"/>
    <m/>
    <s v="21730_x000a_05/04/2019"/>
    <m/>
    <m/>
    <d v="2019-03-20T00:00:00"/>
    <n v="7"/>
  </r>
  <r>
    <x v="1"/>
    <n v="748"/>
    <d v="2019-03-31T00:00:00"/>
    <x v="17"/>
    <s v="ASHISH VADILAL MORBIA"/>
    <s v="AQEPM1733E"/>
    <n v="92598"/>
    <n v="9260"/>
    <m/>
    <s v="21730_x000a_05/04/2019"/>
    <m/>
    <m/>
    <d v="2019-03-31T00:00:00"/>
    <n v="0"/>
  </r>
  <r>
    <x v="1"/>
    <n v="749"/>
    <d v="2019-03-31T00:00:00"/>
    <x v="17"/>
    <s v="KARUNA ASHISH MORBIA"/>
    <s v="BLZPM4099N"/>
    <n v="92598"/>
    <n v="9260"/>
    <m/>
    <s v="21730_x000a_05/04/2019"/>
    <m/>
    <m/>
    <d v="2019-03-31T00:00:00"/>
    <n v="0"/>
  </r>
  <r>
    <x v="1"/>
    <n v="717"/>
    <d v="2019-03-31T00:00:00"/>
    <x v="20"/>
    <s v="ASHOK VINOD THAKUR"/>
    <s v="AHIPT0853H"/>
    <n v="11342"/>
    <n v="1134"/>
    <m/>
    <s v="21730_x000a_05/04/2019"/>
    <m/>
    <m/>
    <d v="2019-03-31T00:00:00"/>
    <n v="0"/>
  </r>
  <r>
    <x v="1"/>
    <n v="713"/>
    <d v="2019-03-31T00:00:00"/>
    <x v="21"/>
    <s v="ASHWIN P. CHANDURA"/>
    <s v="AIBPC2244H"/>
    <n v="5233"/>
    <n v="523"/>
    <m/>
    <s v="21730_x000a_05/04/2019"/>
    <m/>
    <m/>
    <d v="2019-03-31T00:00:00"/>
    <n v="0"/>
  </r>
  <r>
    <x v="1"/>
    <n v="744"/>
    <d v="2019-03-31T00:00:00"/>
    <x v="21"/>
    <s v="ASHWIN P. CHANDURA"/>
    <s v="AIBPC2244H"/>
    <n v="321508"/>
    <n v="32151"/>
    <m/>
    <s v="21730_x000a_05/04/2019"/>
    <m/>
    <m/>
    <d v="2019-03-31T00:00:00"/>
    <n v="0"/>
  </r>
  <r>
    <x v="1"/>
    <n v="742"/>
    <d v="2019-03-31T00:00:00"/>
    <x v="21"/>
    <s v="BINA ASHWIN CHANDURA"/>
    <s v="ASEPC6105E"/>
    <n v="771619"/>
    <n v="77162"/>
    <m/>
    <s v="21730_x000a_05/04/2019"/>
    <m/>
    <m/>
    <d v="2019-03-31T00:00:00"/>
    <n v="0"/>
  </r>
  <r>
    <x v="1"/>
    <n v="740"/>
    <d v="2019-03-31T00:00:00"/>
    <x v="8"/>
    <s v="HARSHITA RAJNIKANT VORA"/>
    <s v="AYCPV4912E"/>
    <n v="296777"/>
    <n v="29678"/>
    <m/>
    <s v="21730_x000a_05/04/2019"/>
    <m/>
    <m/>
    <d v="2019-03-31T00:00:00"/>
    <n v="0"/>
  </r>
  <r>
    <x v="1"/>
    <n v="738"/>
    <d v="2019-03-31T00:00:00"/>
    <x v="8"/>
    <s v="JAYSUKH BHIMJIBHAI MEHTA"/>
    <s v="ALYPM9000B"/>
    <n v="296777"/>
    <n v="29678"/>
    <m/>
    <s v="21730_x000a_05/04/2019"/>
    <m/>
    <m/>
    <d v="2019-03-31T00:00:00"/>
    <n v="0"/>
  </r>
  <r>
    <x v="1"/>
    <n v="739"/>
    <d v="2019-03-31T00:00:00"/>
    <x v="8"/>
    <s v="JIGNA JAYSUKH MEHTA"/>
    <s v="AZPPM4049R"/>
    <n v="296777"/>
    <n v="29678"/>
    <m/>
    <s v="21730_x000a_05/04/2019"/>
    <m/>
    <m/>
    <d v="2019-03-31T00:00:00"/>
    <n v="0"/>
  </r>
  <r>
    <x v="1"/>
    <n v="743"/>
    <d v="2019-03-31T00:00:00"/>
    <x v="8"/>
    <s v="KRUPA TEJAS VAN"/>
    <s v="AMZPV8765C"/>
    <n v="89033"/>
    <n v="8903"/>
    <m/>
    <s v="21730_x000a_05/04/2019"/>
    <m/>
    <m/>
    <d v="2019-03-31T00:00:00"/>
    <n v="0"/>
  </r>
  <r>
    <x v="1"/>
    <n v="723"/>
    <d v="2019-03-31T00:00:00"/>
    <x v="0"/>
    <s v="GAUTAM JAYANTILAL MEHATA"/>
    <s v="ANVPM7520K"/>
    <n v="22754"/>
    <n v="2275"/>
    <m/>
    <s v="21730_x000a_05/04/2019"/>
    <m/>
    <m/>
    <d v="2019-03-31T00:00:00"/>
    <n v="0"/>
  </r>
  <r>
    <x v="1"/>
    <n v="724"/>
    <d v="2019-03-31T00:00:00"/>
    <x v="0"/>
    <s v="ILABEN GAUTAM KUMAR MEHTA"/>
    <s v="BRVPM1719H"/>
    <n v="22754"/>
    <n v="2275"/>
    <m/>
    <s v="21730_x000a_05/04/2019"/>
    <m/>
    <m/>
    <d v="2019-03-31T00:00:00"/>
    <n v="0"/>
  </r>
  <r>
    <x v="1"/>
    <n v="733"/>
    <d v="2019-03-31T00:00:00"/>
    <x v="23"/>
    <s v="JIGNESH SANGHVI "/>
    <s v="BBEPS9472G"/>
    <n v="57043"/>
    <n v="5704"/>
    <m/>
    <s v="21730_x000a_05/04/2019"/>
    <m/>
    <m/>
    <d v="2019-03-31T00:00:00"/>
    <n v="0"/>
  </r>
  <r>
    <x v="1"/>
    <n v="710"/>
    <d v="2019-03-31T00:00:00"/>
    <x v="28"/>
    <s v="KAUSHIK JAVERLAL SANGHVI"/>
    <s v="AVQPS5445L"/>
    <n v="1723"/>
    <n v="172"/>
    <m/>
    <s v="21730_x000a_05/04/2019"/>
    <m/>
    <m/>
    <d v="2019-03-31T00:00:00"/>
    <n v="0"/>
  </r>
  <r>
    <x v="1"/>
    <n v="721"/>
    <d v="2019-03-31T00:00:00"/>
    <x v="29"/>
    <s v="KIRTI VANECHAND MEHTA"/>
    <s v="ADCPM6013E"/>
    <n v="15736"/>
    <n v="1574"/>
    <m/>
    <s v="21730_x000a_05/04/2019"/>
    <m/>
    <m/>
    <d v="2019-03-31T00:00:00"/>
    <n v="0"/>
  </r>
  <r>
    <x v="1"/>
    <n v="711"/>
    <d v="2019-03-31T00:00:00"/>
    <x v="26"/>
    <s v="KUNJAN MAHENDRABHAI PAREKH"/>
    <s v="DXVPP1114F"/>
    <n v="2746"/>
    <n v="275"/>
    <m/>
    <s v="21730_x000a_05/04/2019"/>
    <m/>
    <m/>
    <d v="2019-03-31T00:00:00"/>
    <n v="0"/>
  </r>
  <r>
    <x v="1"/>
    <n v="722"/>
    <d v="2019-03-31T00:00:00"/>
    <x v="24"/>
    <s v="MILAN SURYAKANT UDANI"/>
    <s v="AAAPU3763E"/>
    <n v="17962"/>
    <n v="1796"/>
    <m/>
    <s v="21730_x000a_05/04/2019"/>
    <m/>
    <m/>
    <d v="2019-03-31T00:00:00"/>
    <n v="0"/>
  </r>
  <r>
    <x v="1"/>
    <n v="727"/>
    <d v="2019-03-31T00:00:00"/>
    <x v="2"/>
    <s v="HEMANGI MITESH DOSHI"/>
    <s v="CICPD8911M"/>
    <n v="27436"/>
    <n v="2744"/>
    <m/>
    <s v="21730_x000a_05/04/2019"/>
    <m/>
    <m/>
    <d v="2019-03-31T00:00:00"/>
    <n v="0"/>
  </r>
  <r>
    <x v="1"/>
    <n v="726"/>
    <d v="2019-03-31T00:00:00"/>
    <x v="2"/>
    <s v="MITESH JAYANTIBHAI DOSHI"/>
    <s v="APGPD9139Q"/>
    <n v="27436"/>
    <n v="2744"/>
    <m/>
    <s v="21730_x000a_05/04/2019"/>
    <m/>
    <m/>
    <d v="2019-03-31T00:00:00"/>
    <n v="0"/>
  </r>
  <r>
    <x v="1"/>
    <n v="725"/>
    <d v="2019-03-31T00:00:00"/>
    <x v="10"/>
    <s v="MITUL MOHANLAL MORABIYA"/>
    <s v="AWVPM8396E"/>
    <n v="23188"/>
    <n v="2319"/>
    <m/>
    <s v="21730_x000a_05/04/2019"/>
    <m/>
    <m/>
    <d v="2019-03-31T00:00:00"/>
    <n v="0"/>
  </r>
  <r>
    <x v="1"/>
    <n v="747"/>
    <d v="2019-03-31T00:00:00"/>
    <x v="10"/>
    <s v="TRUPTIBEN MITULKUMAR MORABIYA"/>
    <s v="CUIPM0916M"/>
    <n v="22099"/>
    <n v="2210"/>
    <m/>
    <s v="21730_x000a_05/04/2019"/>
    <m/>
    <m/>
    <d v="2019-03-31T00:00:00"/>
    <n v="0"/>
  </r>
  <r>
    <x v="1"/>
    <n v="714"/>
    <d v="2019-03-31T00:00:00"/>
    <x v="6"/>
    <s v="PIYUSH DAHYALAL SHETH"/>
    <s v="BMRPS3723E"/>
    <n v="7731"/>
    <n v="773"/>
    <m/>
    <s v="21730_x000a_05/04/2019"/>
    <m/>
    <m/>
    <d v="2019-03-31T00:00:00"/>
    <n v="0"/>
  </r>
  <r>
    <x v="1"/>
    <n v="715"/>
    <d v="2019-03-31T00:00:00"/>
    <x v="6"/>
    <s v="PRAGNABEN PIYUSH SHETH"/>
    <s v="GBCPS8333D"/>
    <n v="7731"/>
    <n v="773"/>
    <m/>
    <s v="21730_x000a_05/04/2019"/>
    <m/>
    <m/>
    <d v="2019-03-31T00:00:00"/>
    <n v="0"/>
  </r>
  <r>
    <x v="1"/>
    <n v="712"/>
    <d v="2019-03-31T00:00:00"/>
    <x v="15"/>
    <s v="MANUBEN VADILALBHAI MEHTA"/>
    <s v="CMMPM3584M"/>
    <n v="4660"/>
    <n v="466"/>
    <m/>
    <s v="21730_x000a_05/04/2019"/>
    <m/>
    <m/>
    <d v="2019-03-31T00:00:00"/>
    <n v="0"/>
  </r>
  <r>
    <x v="1"/>
    <n v="716"/>
    <d v="2019-03-31T00:00:00"/>
    <x v="15"/>
    <s v="PRIYANK VADILAL MEHTA"/>
    <s v="BJFPM3782A"/>
    <n v="10872"/>
    <n v="1087"/>
    <m/>
    <s v="21730_x000a_05/04/2019"/>
    <m/>
    <m/>
    <d v="2019-03-31T00:00:00"/>
    <n v="0"/>
  </r>
  <r>
    <x v="1"/>
    <n v="720"/>
    <d v="2019-03-31T00:00:00"/>
    <x v="12"/>
    <s v="RAJESH SANGHAVI "/>
    <s v="AZJPS0827R"/>
    <n v="14924"/>
    <n v="1492"/>
    <m/>
    <s v="21730_x000a_05/04/2019"/>
    <m/>
    <m/>
    <d v="2019-03-31T00:00:00"/>
    <n v="0"/>
  </r>
  <r>
    <x v="1"/>
    <n v="736"/>
    <d v="2019-03-31T00:00:00"/>
    <x v="12"/>
    <s v="RAJESH SANGHAVI "/>
    <s v="AZJPS0827R"/>
    <n v="208604"/>
    <n v="20860"/>
    <m/>
    <s v="21730_x000a_05/04/2019"/>
    <m/>
    <m/>
    <d v="2019-03-31T00:00:00"/>
    <n v="0"/>
  </r>
  <r>
    <x v="1"/>
    <n v="737"/>
    <d v="2019-03-31T00:00:00"/>
    <x v="12"/>
    <s v="SHILPA RAJESH SANGHVI"/>
    <s v="CBTPS7039H"/>
    <n v="208604"/>
    <n v="20860"/>
    <m/>
    <s v="21730_x000a_05/04/2019"/>
    <m/>
    <m/>
    <d v="2019-03-31T00:00:00"/>
    <n v="0"/>
  </r>
  <r>
    <x v="1"/>
    <n v="728"/>
    <d v="2019-03-31T00:00:00"/>
    <x v="25"/>
    <s v="RAJNISH KUMAR THAKUR"/>
    <s v="AEQPT4039J"/>
    <n v="30267"/>
    <n v="3027"/>
    <m/>
    <s v="21730_x000a_05/04/2019"/>
    <m/>
    <m/>
    <d v="2019-03-31T00:00:00"/>
    <n v="0"/>
  </r>
  <r>
    <x v="1"/>
    <n v="730"/>
    <d v="2019-03-31T00:00:00"/>
    <x v="13"/>
    <s v="ARUNABEN MAHESHKUMAR KHANDOR"/>
    <s v="ECHPK0520A"/>
    <n v="37487"/>
    <n v="3749"/>
    <m/>
    <s v="21730_x000a_05/04/2019"/>
    <m/>
    <m/>
    <d v="2019-03-31T00:00:00"/>
    <n v="0"/>
  </r>
  <r>
    <x v="1"/>
    <n v="729"/>
    <d v="2019-03-31T00:00:00"/>
    <x v="13"/>
    <s v="JAYSHREEBEN ROHITKUMAR KHANDOR"/>
    <s v="DEHPK4543G"/>
    <n v="37487"/>
    <n v="3749"/>
    <m/>
    <s v="21730_x000a_05/04/2019"/>
    <m/>
    <m/>
    <d v="2019-03-31T00:00:00"/>
    <n v="0"/>
  </r>
  <r>
    <x v="1"/>
    <n v="731"/>
    <d v="2019-03-31T00:00:00"/>
    <x v="13"/>
    <s v="MAHESHKUMAR HARILAL KHANDOR"/>
    <s v="ATUPK7060M"/>
    <n v="37487"/>
    <n v="3749"/>
    <m/>
    <s v="21730_x000a_05/04/2019"/>
    <m/>
    <m/>
    <d v="2019-03-31T00:00:00"/>
    <n v="0"/>
  </r>
  <r>
    <x v="1"/>
    <n v="719"/>
    <d v="2019-03-31T00:00:00"/>
    <x v="13"/>
    <s v="ROHIT HARILAL KHANDOR"/>
    <s v="ATUPK7059A"/>
    <n v="12496"/>
    <n v="1250"/>
    <m/>
    <s v="21730_x000a_05/04/2019"/>
    <m/>
    <m/>
    <d v="2019-03-31T00:00:00"/>
    <n v="0"/>
  </r>
  <r>
    <x v="1"/>
    <n v="709"/>
    <d v="2019-03-31T00:00:00"/>
    <x v="19"/>
    <s v="MUKESHKUMAR NANALAL SANGHVI"/>
    <s v="AGVPS7118N"/>
    <n v="514"/>
    <n v="51"/>
    <m/>
    <s v="21730_x000a_05/04/2019"/>
    <m/>
    <m/>
    <d v="2019-03-31T00:00:00"/>
    <n v="0"/>
  </r>
  <r>
    <x v="1"/>
    <n v="732"/>
    <d v="2019-03-31T00:00:00"/>
    <x v="27"/>
    <s v="SAMEER LALJIBHAI KHANDOR"/>
    <s v="AQXPK8198G"/>
    <n v="39084"/>
    <n v="3908"/>
    <m/>
    <s v="21730_x000a_05/04/2019"/>
    <m/>
    <m/>
    <d v="2019-03-31T00:00:00"/>
    <n v="0"/>
  </r>
  <r>
    <x v="1"/>
    <n v="735"/>
    <d v="2019-03-31T00:00:00"/>
    <x v="14"/>
    <s v="POOJA SANTOSH GUPTA"/>
    <s v="BYNPG4697P"/>
    <n v="150276"/>
    <n v="15028"/>
    <m/>
    <s v="21730_x000a_05/04/2019"/>
    <m/>
    <m/>
    <d v="2019-03-31T00:00:00"/>
    <n v="0"/>
  </r>
  <r>
    <x v="1"/>
    <n v="734"/>
    <d v="2019-03-31T00:00:00"/>
    <x v="14"/>
    <s v="SANTOSH SHAMBHUNATH GUPTA"/>
    <s v="AJZPG5193Q"/>
    <n v="150276"/>
    <n v="15028"/>
    <m/>
    <s v="21730_x000a_05/04/2019"/>
    <m/>
    <m/>
    <d v="2019-03-31T00:00:00"/>
    <n v="0"/>
  </r>
  <r>
    <x v="1"/>
    <n v="745"/>
    <d v="2019-03-31T00:00:00"/>
    <x v="5"/>
    <s v="JAINA PRASHANTKUMAR SANGHAVI"/>
    <s v="FDAPS4614A"/>
    <n v="363006"/>
    <n v="36301"/>
    <m/>
    <s v="21730_x000a_05/04/2019"/>
    <m/>
    <m/>
    <d v="2019-03-31T00:00:00"/>
    <n v="0"/>
  </r>
  <r>
    <x v="1"/>
    <n v="746"/>
    <d v="2019-03-31T00:00:00"/>
    <x v="5"/>
    <s v="KOMALBEN VIJAY SANGHAVI"/>
    <s v="AREPG5778N"/>
    <n v="297005"/>
    <n v="29701"/>
    <m/>
    <s v="21730_x000a_05/04/2019"/>
    <m/>
    <m/>
    <d v="2019-03-31T00:00:00"/>
    <n v="0"/>
  </r>
  <r>
    <x v="1"/>
    <n v="741"/>
    <d v="2019-03-31T00:00:00"/>
    <x v="5"/>
    <s v="NENSY RUSHABH SHAH"/>
    <s v="AXLPD6210B"/>
    <n v="519359"/>
    <n v="51936"/>
    <m/>
    <s v="21730_x000a_05/04/2019"/>
    <m/>
    <m/>
    <d v="2019-03-31T00:00:00"/>
    <n v="0"/>
  </r>
  <r>
    <x v="1"/>
    <n v="718"/>
    <d v="2019-03-31T00:00:00"/>
    <x v="31"/>
    <s v="YASH BHARATBHAI LODARIYA"/>
    <s v="AOHPL7262E"/>
    <n v="11731"/>
    <n v="1173"/>
    <m/>
    <s v="21730_x000a_05/04/2019"/>
    <m/>
    <m/>
    <d v="2019-03-31T00:00:00"/>
    <n v="0"/>
  </r>
  <r>
    <x v="2"/>
    <n v="772"/>
    <d v="2019-05-02T00:00:00"/>
    <x v="20"/>
    <s v="ASHOK VINOD THAKUR"/>
    <s v="AHIPT0853H"/>
    <n v="17922"/>
    <n v="1792"/>
    <m/>
    <s v="10057_x000a_22/05/2019"/>
    <s v="Throughout the year"/>
    <s v="Trading &amp; Trading Advisory Services"/>
    <d v="2019-04-20T00:00:00"/>
    <n v="12"/>
  </r>
  <r>
    <x v="2"/>
    <n v="768"/>
    <d v="2019-05-02T00:00:00"/>
    <x v="21"/>
    <s v="ASHWIN P. CHANDURA"/>
    <s v="AIBPC2244H"/>
    <n v="6501"/>
    <n v="650"/>
    <m/>
    <s v="10057_x000a_22/05/2019"/>
    <s v="Throughout the year"/>
    <s v="Trading &amp; Trading Advisory Services"/>
    <d v="2019-04-20T00:00:00"/>
    <n v="12"/>
  </r>
  <r>
    <x v="2"/>
    <n v="776"/>
    <d v="2019-05-02T00:00:00"/>
    <x v="32"/>
    <s v="DEVANSH RASHIKBHAI SHETH"/>
    <s v="JEMPS5401G"/>
    <n v="713"/>
    <n v="71"/>
    <m/>
    <s v="10057_x000a_22/05/2019"/>
    <s v="Throughout the year"/>
    <s v="Trading &amp; Trading Advisory Services"/>
    <d v="2019-04-20T00:00:00"/>
    <n v="12"/>
  </r>
  <r>
    <x v="2"/>
    <n v="754"/>
    <d v="2019-05-02T00:00:00"/>
    <x v="0"/>
    <s v="GAUTAM JAYANTILAL MEHATA"/>
    <s v="ANVPM7520K"/>
    <n v="51138"/>
    <n v="5114"/>
    <m/>
    <s v="10057_x000a_22/05/2019"/>
    <s v="Throughout the year"/>
    <s v="Trading &amp; Trading Advisory Services"/>
    <d v="2019-04-20T00:00:00"/>
    <n v="12"/>
  </r>
  <r>
    <x v="2"/>
    <n v="755"/>
    <d v="2019-05-02T00:00:00"/>
    <x v="0"/>
    <s v="ILABEN GAUTAM KUMAR MEHTA"/>
    <s v="BRVPM1719H"/>
    <n v="51138"/>
    <n v="5114"/>
    <m/>
    <s v="10057_x000a_22/05/2019"/>
    <s v="Throughout the year"/>
    <s v="Trading &amp; Trading Advisory Services"/>
    <d v="2019-04-20T00:00:00"/>
    <n v="12"/>
  </r>
  <r>
    <x v="2"/>
    <n v="769"/>
    <d v="2019-05-02T00:00:00"/>
    <x v="23"/>
    <s v="JIGNESH SANGHVI "/>
    <s v="BBEPS9472G"/>
    <n v="35582"/>
    <n v="3558"/>
    <m/>
    <s v="10057_x000a_22/05/2019"/>
    <s v="Throughout the year"/>
    <s v="Trading &amp; Trading Advisory Services"/>
    <d v="2019-04-20T00:00:00"/>
    <n v="12"/>
  </r>
  <r>
    <x v="2"/>
    <n v="774"/>
    <d v="2019-05-02T00:00:00"/>
    <x v="28"/>
    <s v="KAUSHIK JAVERLAL SANGHVI"/>
    <s v="AVQPS5445L"/>
    <n v="1348"/>
    <n v="135"/>
    <m/>
    <s v="10057_x000a_22/05/2019"/>
    <s v="Throughout the year"/>
    <s v="Trading &amp; Trading Advisory Services"/>
    <d v="2019-04-20T00:00:00"/>
    <n v="12"/>
  </r>
  <r>
    <x v="2"/>
    <n v="775"/>
    <d v="2019-05-02T00:00:00"/>
    <x v="29"/>
    <s v="KIRTI VANECHAND MEHTA"/>
    <s v="ADCPM6013E"/>
    <n v="47390"/>
    <n v="4739"/>
    <m/>
    <s v="10057_x000a_22/05/2019"/>
    <s v="Throughout the year"/>
    <s v="Trading &amp; Trading Advisory Services"/>
    <d v="2019-04-20T00:00:00"/>
    <n v="12"/>
  </r>
  <r>
    <x v="2"/>
    <n v="767"/>
    <d v="2019-05-02T00:00:00"/>
    <x v="26"/>
    <s v="KUNJAN MAHENDRABHAI PAREKH"/>
    <s v="DXVPP1114F"/>
    <n v="18563"/>
    <n v="1856"/>
    <m/>
    <s v="10057_x000a_22/05/2019"/>
    <s v="Throughout the year"/>
    <s v="Trading &amp; Trading Advisory Services"/>
    <d v="2019-04-20T00:00:00"/>
    <n v="12"/>
  </r>
  <r>
    <x v="2"/>
    <n v="770"/>
    <d v="2019-05-02T00:00:00"/>
    <x v="24"/>
    <s v="MILAN SURYAKANT UDANI"/>
    <s v="AAAPU3763E"/>
    <n v="9058"/>
    <n v="906"/>
    <m/>
    <s v="10057_x000a_22/05/2019"/>
    <s v="Throughout the year"/>
    <s v="Trading &amp; Trading Advisory Services"/>
    <d v="2019-04-20T00:00:00"/>
    <n v="12"/>
  </r>
  <r>
    <x v="2"/>
    <n v="751"/>
    <d v="2019-05-02T00:00:00"/>
    <x v="2"/>
    <s v="HEMANGI MITESH DOSHI"/>
    <s v="CICPD8911M"/>
    <n v="89709"/>
    <n v="8971"/>
    <m/>
    <s v="10057_x000a_22/05/2019"/>
    <s v="Throughout the year"/>
    <s v="Trading &amp; Trading Advisory Services"/>
    <d v="2019-04-20T00:00:00"/>
    <n v="12"/>
  </r>
  <r>
    <x v="2"/>
    <n v="750"/>
    <d v="2019-05-02T00:00:00"/>
    <x v="2"/>
    <s v="MITESH JAYANTIBHAI DOSHI"/>
    <s v="APGPD9139Q"/>
    <n v="89709"/>
    <n v="8971"/>
    <m/>
    <s v="10057_x000a_22/05/2019"/>
    <s v="Throughout the year"/>
    <s v="Trading &amp; Trading Advisory Services"/>
    <d v="2019-04-20T00:00:00"/>
    <n v="12"/>
  </r>
  <r>
    <x v="2"/>
    <n v="760"/>
    <d v="2019-05-02T00:00:00"/>
    <x v="10"/>
    <s v="MITUL MOHANLAL MORABIYA"/>
    <s v="AWVPM8396E"/>
    <n v="71898"/>
    <n v="7190"/>
    <m/>
    <s v="10057_x000a_22/05/2019"/>
    <s v="Throughout the year"/>
    <s v="Trading &amp; Trading Advisory Services"/>
    <d v="2019-04-20T00:00:00"/>
    <n v="12"/>
  </r>
  <r>
    <x v="2"/>
    <n v="779"/>
    <d v="2019-05-02T00:00:00"/>
    <x v="30"/>
    <s v="NIKUNJKUMAR MAHENDRAKUMAR MEHTA"/>
    <s v="BDDPM7126E"/>
    <n v="3940"/>
    <n v="394"/>
    <m/>
    <s v="10057_x000a_22/05/2019"/>
    <s v="Throughout the year"/>
    <s v="Trading &amp; Trading Advisory Services"/>
    <d v="2019-04-20T00:00:00"/>
    <n v="12"/>
  </r>
  <r>
    <x v="2"/>
    <n v="761"/>
    <d v="2019-05-02T00:00:00"/>
    <x v="11"/>
    <s v="PARESH KANTILAL MEHTA"/>
    <s v="BCHPM4625F"/>
    <n v="19071"/>
    <n v="1907"/>
    <m/>
    <s v="10057_x000a_22/05/2019"/>
    <s v="Throughout the year"/>
    <s v="Trading &amp; Trading Advisory Services"/>
    <d v="2019-04-20T00:00:00"/>
    <n v="12"/>
  </r>
  <r>
    <x v="2"/>
    <n v="752"/>
    <d v="2019-05-02T00:00:00"/>
    <x v="6"/>
    <s v="PIYUSH DAHYALAL SHETH"/>
    <s v="BMRPS3723E"/>
    <n v="106221"/>
    <n v="10622"/>
    <m/>
    <s v="10057_x000a_22/05/2019"/>
    <s v="Throughout the year"/>
    <s v="Trading &amp; Trading Advisory Services"/>
    <d v="2019-04-20T00:00:00"/>
    <n v="12"/>
  </r>
  <r>
    <x v="2"/>
    <n v="753"/>
    <d v="2019-05-02T00:00:00"/>
    <x v="6"/>
    <s v="PRAGNABEN PIYUSH SHETH"/>
    <s v="GBCPS8333D"/>
    <n v="106221"/>
    <n v="10622"/>
    <m/>
    <s v="10057_x000a_22/05/2019"/>
    <s v="Throughout the year"/>
    <s v="Trading &amp; Trading Advisory Services"/>
    <d v="2019-04-20T00:00:00"/>
    <n v="12"/>
  </r>
  <r>
    <x v="2"/>
    <n v="764"/>
    <d v="2019-05-02T00:00:00"/>
    <x v="12"/>
    <s v="RAJESH SANGHAVI "/>
    <s v="AZJPS0827R"/>
    <n v="451747"/>
    <n v="45175"/>
    <m/>
    <s v="10057_x000a_22/05/2019"/>
    <s v="Throughout the year"/>
    <s v="Trading &amp; Trading Advisory Services"/>
    <d v="2019-04-20T00:00:00"/>
    <n v="12"/>
  </r>
  <r>
    <x v="2"/>
    <n v="780"/>
    <d v="2019-05-02T00:00:00"/>
    <x v="12"/>
    <s v="RAJESH SANGHAVI "/>
    <s v="AZJPS0827R"/>
    <n v="58247"/>
    <n v="5825"/>
    <m/>
    <s v="10057_x000a_22/05/2019"/>
    <s v="Throughout the year"/>
    <s v="Trading &amp; Trading Advisory Services"/>
    <d v="2019-04-20T00:00:00"/>
    <n v="12"/>
  </r>
  <r>
    <x v="2"/>
    <n v="765"/>
    <d v="2019-05-02T00:00:00"/>
    <x v="12"/>
    <s v="SHILPA RAJESH SANGHVI"/>
    <s v="CBTPS7039H"/>
    <n v="451747"/>
    <n v="45175"/>
    <m/>
    <s v="10057_x000a_22/05/2019"/>
    <s v="Throughout the year"/>
    <s v="Trading &amp; Trading Advisory Services"/>
    <d v="2019-04-20T00:00:00"/>
    <n v="12"/>
  </r>
  <r>
    <x v="2"/>
    <n v="771"/>
    <d v="2019-05-02T00:00:00"/>
    <x v="25"/>
    <s v="RAJNISH KUMAR THAKUR"/>
    <s v="AEQPT4039J"/>
    <n v="59900"/>
    <n v="5990"/>
    <m/>
    <s v="10057_x000a_22/05/2019"/>
    <s v="Throughout the year"/>
    <s v="Trading &amp; Trading Advisory Services"/>
    <d v="2019-04-20T00:00:00"/>
    <n v="12"/>
  </r>
  <r>
    <x v="2"/>
    <n v="758"/>
    <d v="2019-05-02T00:00:00"/>
    <x v="13"/>
    <s v="ARUNABEN MAHESHKUMAR KHANDOR"/>
    <s v="ECHPK0520A"/>
    <n v="43849"/>
    <n v="4385"/>
    <m/>
    <s v="10057_x000a_22/05/2019"/>
    <s v="Throughout the year"/>
    <s v="Trading &amp; Trading Advisory Services"/>
    <d v="2019-04-20T00:00:00"/>
    <n v="12"/>
  </r>
  <r>
    <x v="2"/>
    <n v="757"/>
    <d v="2019-05-02T00:00:00"/>
    <x v="13"/>
    <s v="JAYSHREEBEN ROHITKUMAR KHANDOR"/>
    <s v="DEHPK4543G"/>
    <n v="43849"/>
    <n v="4385"/>
    <m/>
    <s v="10057_x000a_22/05/2019"/>
    <s v="Throughout the year"/>
    <s v="Trading &amp; Trading Advisory Services"/>
    <d v="2019-04-20T00:00:00"/>
    <n v="12"/>
  </r>
  <r>
    <x v="2"/>
    <n v="759"/>
    <d v="2019-05-02T00:00:00"/>
    <x v="13"/>
    <s v="MAHESHKUMAR HARILAL KHANDOR"/>
    <s v="ATUPK7060M"/>
    <n v="43849"/>
    <n v="4385"/>
    <m/>
    <s v="10057_x000a_22/05/2019"/>
    <s v="Throughout the year"/>
    <s v="Trading &amp; Trading Advisory Services"/>
    <d v="2019-04-20T00:00:00"/>
    <n v="12"/>
  </r>
  <r>
    <x v="2"/>
    <n v="756"/>
    <d v="2019-05-02T00:00:00"/>
    <x v="13"/>
    <s v="ROHIT HARILAL KHANDOR"/>
    <s v="ATUPK7059A"/>
    <n v="87699"/>
    <n v="8770"/>
    <m/>
    <s v="10057_x000a_22/05/2019"/>
    <s v="Throughout the year"/>
    <s v="Trading &amp; Trading Advisory Services"/>
    <d v="2019-04-20T00:00:00"/>
    <n v="12"/>
  </r>
  <r>
    <x v="2"/>
    <n v="766"/>
    <d v="2019-05-02T00:00:00"/>
    <x v="19"/>
    <s v="MUKESHKUMAR NANALAL SANGHVI"/>
    <s v="AGVPS7118N"/>
    <n v="6836"/>
    <n v="684"/>
    <m/>
    <s v="10057_x000a_22/05/2019"/>
    <s v="Throughout the year"/>
    <s v="Trading &amp; Trading Advisory Services"/>
    <d v="2019-04-20T00:00:00"/>
    <n v="12"/>
  </r>
  <r>
    <x v="2"/>
    <n v="773"/>
    <d v="2019-05-02T00:00:00"/>
    <x v="27"/>
    <s v="SAMEER LALJIBHAI KHANDOR"/>
    <s v="AQXPK8198G"/>
    <n v="22191"/>
    <n v="2219"/>
    <m/>
    <s v="10057_x000a_22/05/2019"/>
    <s v="Throughout the year"/>
    <s v="Trading &amp; Trading Advisory Services"/>
    <d v="2019-04-20T00:00:00"/>
    <n v="12"/>
  </r>
  <r>
    <x v="2"/>
    <n v="763"/>
    <d v="2019-05-02T00:00:00"/>
    <x v="14"/>
    <s v="POOJA SANTOSH GUPTA"/>
    <s v="BYNPG4697P"/>
    <n v="196746"/>
    <n v="19675"/>
    <m/>
    <s v="10057_x000a_22/05/2019"/>
    <s v="Throughout the year"/>
    <s v="Trading &amp; Trading Advisory Services"/>
    <d v="2019-04-20T00:00:00"/>
    <n v="12"/>
  </r>
  <r>
    <x v="2"/>
    <n v="762"/>
    <d v="2019-05-02T00:00:00"/>
    <x v="14"/>
    <s v="SANTOSH SHAMBHUNATH GUPTA"/>
    <s v="AJZPG5193Q"/>
    <n v="196746"/>
    <n v="19675"/>
    <m/>
    <s v="10057_x000a_22/05/2019"/>
    <s v="Throughout the year"/>
    <s v="Trading &amp; Trading Advisory Services"/>
    <d v="2019-04-20T00:00:00"/>
    <n v="12"/>
  </r>
  <r>
    <x v="2"/>
    <n v="778"/>
    <d v="2019-05-02T00:00:00"/>
    <x v="31"/>
    <s v="YASH BHARATBHAI LODARIYA"/>
    <s v="AOHPL7262E"/>
    <n v="56424"/>
    <n v="5642"/>
    <m/>
    <s v="10057_x000a_22/05/2019"/>
    <s v="Throughout the year"/>
    <s v="Trading &amp; Trading Advisory Services"/>
    <d v="2019-04-20T00:00:00"/>
    <n v="12"/>
  </r>
  <r>
    <x v="2"/>
    <n v="777"/>
    <d v="2019-05-02T00:00:00"/>
    <x v="33"/>
    <s v="YOGESHKUMAR RAMNIKLAL SHAH"/>
    <s v="CVZPS8137A"/>
    <n v="35586"/>
    <n v="3559"/>
    <m/>
    <s v="10057_x000a_22/05/2019"/>
    <s v="Throughout the year"/>
    <s v="Trading &amp; Trading Advisory Services"/>
    <d v="2019-04-20T00:00:00"/>
    <n v="12"/>
  </r>
  <r>
    <x v="2"/>
    <n v="795"/>
    <d v="2019-06-03T00:00:00"/>
    <x v="20"/>
    <s v="ASHOK VINOD THAKUR"/>
    <s v="AHIPT0853H"/>
    <n v="32784"/>
    <n v="3278"/>
    <m/>
    <s v="10568_x000a_20/06/2019"/>
    <s v="Throughout the year"/>
    <s v="Trading &amp; Trading Advisory Services"/>
    <d v="2019-05-25T00:00:00"/>
    <n v="9"/>
  </r>
  <r>
    <x v="2"/>
    <n v="792"/>
    <d v="2019-06-03T00:00:00"/>
    <x v="21"/>
    <s v="ASHWIN P. CHANDURA"/>
    <s v="AIBPC2244H"/>
    <n v="42529"/>
    <n v="4253"/>
    <m/>
    <s v="10568_x000a_20/06/2019"/>
    <s v="Throughout the year"/>
    <s v="Trading &amp; Trading Advisory Services"/>
    <d v="2019-05-25T00:00:00"/>
    <n v="9"/>
  </r>
  <r>
    <x v="2"/>
    <n v="793"/>
    <d v="2019-06-03T00:00:00"/>
    <x v="23"/>
    <s v="JIGNESH SANGHVI "/>
    <s v="BBEPS9472G"/>
    <n v="6573"/>
    <n v="657"/>
    <m/>
    <s v="10568_x000a_20/06/2019"/>
    <s v="Throughout the year"/>
    <s v="Trading &amp; Trading Advisory Services"/>
    <d v="2019-05-25T00:00:00"/>
    <n v="9"/>
  </r>
  <r>
    <x v="2"/>
    <n v="791"/>
    <d v="2019-06-03T00:00:00"/>
    <x v="26"/>
    <s v="KUNJAN MAHENDRABHAI PAREKH"/>
    <s v="DXVPP1114F"/>
    <n v="1690"/>
    <n v="169"/>
    <m/>
    <s v="10568_x000a_20/06/2019"/>
    <s v="Throughout the year"/>
    <s v="Trading &amp; Trading Advisory Services"/>
    <d v="2019-05-25T00:00:00"/>
    <n v="9"/>
  </r>
  <r>
    <x v="2"/>
    <n v="798"/>
    <d v="2019-06-03T00:00:00"/>
    <x v="2"/>
    <s v="HEMANGI MITESH DOSHI"/>
    <s v="CICPD8911M"/>
    <n v="50713"/>
    <n v="5071"/>
    <m/>
    <s v="10568_x000a_20/06/2019"/>
    <s v="Throughout the year"/>
    <s v="Trading &amp; Trading Advisory Services"/>
    <d v="2019-05-25T00:00:00"/>
    <n v="9"/>
  </r>
  <r>
    <x v="2"/>
    <n v="801"/>
    <d v="2019-06-03T00:00:00"/>
    <x v="2"/>
    <s v="MITESH JAYANTIBHAI DOSHI"/>
    <s v="APGPD9139Q"/>
    <n v="50713"/>
    <n v="5071"/>
    <m/>
    <s v="10568_x000a_20/06/2019"/>
    <s v="Throughout the year"/>
    <s v="Trading &amp; Trading Advisory Services"/>
    <d v="2019-05-25T00:00:00"/>
    <n v="9"/>
  </r>
  <r>
    <x v="2"/>
    <n v="787"/>
    <d v="2019-06-03T00:00:00"/>
    <x v="10"/>
    <s v="MITUL MOHANLAL MORABIYA"/>
    <s v="AWVPM8396E"/>
    <n v="50389"/>
    <n v="5039"/>
    <m/>
    <s v="10568_x000a_20/06/2019"/>
    <s v="Throughout the year"/>
    <s v="Trading &amp; Trading Advisory Services"/>
    <d v="2019-05-25T00:00:00"/>
    <n v="9"/>
  </r>
  <r>
    <x v="2"/>
    <n v="788"/>
    <d v="2019-06-03T00:00:00"/>
    <x v="11"/>
    <s v="PARESH KANTILAL MEHTA"/>
    <s v="BCHPM4625F"/>
    <n v="88346"/>
    <n v="8835"/>
    <m/>
    <s v="10568_x000a_20/06/2019"/>
    <s v="Throughout the year"/>
    <s v="Trading &amp; Trading Advisory Services"/>
    <d v="2019-05-25T00:00:00"/>
    <n v="9"/>
  </r>
  <r>
    <x v="2"/>
    <n v="799"/>
    <d v="2019-06-03T00:00:00"/>
    <x v="6"/>
    <s v="PIYUSH DAHYALAL SHETH"/>
    <s v="BMRPS3723E"/>
    <n v="56888"/>
    <n v="5689"/>
    <m/>
    <s v="10568_x000a_20/06/2019"/>
    <s v="Throughout the year"/>
    <s v="Trading &amp; Trading Advisory Services"/>
    <d v="2019-05-25T00:00:00"/>
    <n v="9"/>
  </r>
  <r>
    <x v="2"/>
    <n v="800"/>
    <d v="2019-06-03T00:00:00"/>
    <x v="6"/>
    <s v="PRAGNABEN PIYUSH SHETH"/>
    <s v="GBCPS8333D"/>
    <n v="56888"/>
    <n v="5689"/>
    <m/>
    <s v="10568_x000a_20/06/2019"/>
    <s v="Throughout the year"/>
    <s v="Trading &amp; Trading Advisory Services"/>
    <d v="2019-05-25T00:00:00"/>
    <n v="9"/>
  </r>
  <r>
    <x v="2"/>
    <n v="786"/>
    <d v="2019-06-03T00:00:00"/>
    <x v="15"/>
    <s v="MANUBEN VADILALBHAI MEHTA"/>
    <s v="CMMPM3584M"/>
    <n v="55608"/>
    <n v="5561"/>
    <m/>
    <s v="10568_x000a_20/06/2019"/>
    <s v="Throughout the year"/>
    <s v="Trading &amp; Trading Advisory Services"/>
    <d v="2019-05-25T00:00:00"/>
    <n v="9"/>
  </r>
  <r>
    <x v="2"/>
    <n v="785"/>
    <d v="2019-06-03T00:00:00"/>
    <x v="15"/>
    <s v="PRIYANK VADILAL MEHTA"/>
    <s v="BJFPM3782A"/>
    <n v="129752"/>
    <n v="12975"/>
    <m/>
    <s v="10568_x000a_20/06/2019"/>
    <s v="Throughout the year"/>
    <s v="Trading &amp; Trading Advisory Services"/>
    <d v="2019-05-25T00:00:00"/>
    <n v="9"/>
  </r>
  <r>
    <x v="2"/>
    <n v="797"/>
    <d v="2019-06-03T00:00:00"/>
    <x v="12"/>
    <s v="RAJESH SANGHAVI "/>
    <s v="AZJPS0827R"/>
    <n v="24218"/>
    <n v="2422"/>
    <m/>
    <s v="10568_x000a_20/06/2019"/>
    <s v="Throughout the year"/>
    <s v="Trading &amp; Trading Advisory Services"/>
    <d v="2019-05-25T00:00:00"/>
    <n v="9"/>
  </r>
  <r>
    <x v="2"/>
    <n v="794"/>
    <d v="2019-06-03T00:00:00"/>
    <x v="25"/>
    <s v="RAJNISH KUMAR THAKUR"/>
    <s v="AEQPT4039J"/>
    <n v="38506"/>
    <n v="3851"/>
    <m/>
    <s v="10568_x000a_20/06/2019"/>
    <s v="Throughout the year"/>
    <s v="Trading &amp; Trading Advisory Services"/>
    <d v="2019-05-25T00:00:00"/>
    <n v="9"/>
  </r>
  <r>
    <x v="2"/>
    <n v="783"/>
    <d v="2019-06-03T00:00:00"/>
    <x v="13"/>
    <s v="ARUNABEN MAHESHKUMAR KHANDOR"/>
    <s v="ECHPK0520A"/>
    <n v="21112"/>
    <n v="2111"/>
    <m/>
    <s v="10568_x000a_20/06/2019"/>
    <s v="Throughout the year"/>
    <s v="Trading &amp; Trading Advisory Services"/>
    <d v="2019-05-25T00:00:00"/>
    <n v="9"/>
  </r>
  <r>
    <x v="2"/>
    <n v="782"/>
    <d v="2019-06-03T00:00:00"/>
    <x v="13"/>
    <s v="JAYSHREEBEN ROHITKUMAR KHANDOR"/>
    <s v="DEHPK4543G"/>
    <n v="21112"/>
    <n v="2111"/>
    <m/>
    <s v="10568_x000a_20/06/2019"/>
    <s v="Throughout the year"/>
    <s v="Trading &amp; Trading Advisory Services"/>
    <d v="2019-05-25T00:00:00"/>
    <n v="9"/>
  </r>
  <r>
    <x v="2"/>
    <n v="784"/>
    <d v="2019-06-03T00:00:00"/>
    <x v="13"/>
    <s v="MAHESHKUMAR HARILAL KHANDOR"/>
    <s v="ATUPK7060M"/>
    <n v="21112"/>
    <n v="2111"/>
    <m/>
    <s v="10568_x000a_20/06/2019"/>
    <s v="Throughout the year"/>
    <s v="Trading &amp; Trading Advisory Services"/>
    <d v="2019-05-25T00:00:00"/>
    <n v="9"/>
  </r>
  <r>
    <x v="2"/>
    <n v="781"/>
    <d v="2019-06-03T00:00:00"/>
    <x v="13"/>
    <s v="ROHIT HARILAL KHANDOR"/>
    <s v="ATUPK7059A"/>
    <n v="42224"/>
    <n v="4222"/>
    <m/>
    <s v="10568_x000a_20/06/2019"/>
    <s v="Throughout the year"/>
    <s v="Trading &amp; Trading Advisory Services"/>
    <d v="2019-05-25T00:00:00"/>
    <n v="9"/>
  </r>
  <r>
    <x v="2"/>
    <n v="796"/>
    <d v="2019-06-03T00:00:00"/>
    <x v="34"/>
    <s v="ROHIT PRAVINCHAND KUBADIYA"/>
    <s v="AVWPK8039N"/>
    <n v="6800"/>
    <n v="680"/>
    <m/>
    <s v="10568_x000a_20/06/2019"/>
    <s v="Throughout the year"/>
    <s v="Trading &amp; Trading Advisory Services"/>
    <d v="2019-05-25T00:00:00"/>
    <n v="9"/>
  </r>
  <r>
    <x v="2"/>
    <n v="790"/>
    <d v="2019-06-03T00:00:00"/>
    <x v="14"/>
    <s v="POOJA SANTOSH GUPTA"/>
    <s v="BYNPG4697P"/>
    <n v="26860"/>
    <n v="2686"/>
    <m/>
    <s v="10568_x000a_20/06/2019"/>
    <s v="Throughout the year"/>
    <s v="Trading &amp; Trading Advisory Services"/>
    <d v="2019-05-25T00:00:00"/>
    <n v="9"/>
  </r>
  <r>
    <x v="2"/>
    <n v="789"/>
    <d v="2019-06-03T00:00:00"/>
    <x v="14"/>
    <s v="SANTOSH SHAMBHUNATH GUPTA"/>
    <s v="AJZPG5193Q"/>
    <n v="26860"/>
    <n v="2686"/>
    <m/>
    <s v="10568_x000a_20/06/2019"/>
    <s v="Throughout the year"/>
    <s v="Trading &amp; Trading Advisory Services"/>
    <d v="2019-05-25T00:00:00"/>
    <n v="9"/>
  </r>
  <r>
    <x v="2"/>
    <n v="803"/>
    <d v="2019-06-20T00:00:00"/>
    <x v="8"/>
    <s v="DARSHAN JAYSHUKHBHAI MEHTA"/>
    <s v="ATYPM1144L"/>
    <n v="118510"/>
    <n v="11851"/>
    <m/>
    <s v="11779_x000a_02/07/2019"/>
    <s v="Throughout the year"/>
    <s v="Trading &amp; Trading Advisory Services"/>
    <d v="2019-06-08T00:00:00"/>
    <n v="12"/>
  </r>
  <r>
    <x v="2"/>
    <n v="806"/>
    <d v="2019-06-20T00:00:00"/>
    <x v="8"/>
    <s v="JAYSUKH BHIMJIBHAI MEHTA"/>
    <s v="ALYPM9000B"/>
    <n v="118510"/>
    <n v="11851"/>
    <m/>
    <s v="11779_x000a_02/07/2019"/>
    <s v="Throughout the year"/>
    <s v="Trading &amp; Trading Advisory Services"/>
    <d v="2019-06-08T00:00:00"/>
    <n v="12"/>
  </r>
  <r>
    <x v="2"/>
    <n v="807"/>
    <d v="2019-06-20T00:00:00"/>
    <x v="8"/>
    <s v="JIGNA JAYSUKH MEHTA"/>
    <s v="AZPPM4049R"/>
    <n v="118510"/>
    <n v="11851"/>
    <m/>
    <s v="11779_x000a_02/07/2019"/>
    <s v="Throughout the year"/>
    <s v="Trading &amp; Trading Advisory Services"/>
    <d v="2019-06-08T00:00:00"/>
    <n v="12"/>
  </r>
  <r>
    <x v="2"/>
    <n v="804"/>
    <d v="2019-06-20T00:00:00"/>
    <x v="8"/>
    <s v="KHUSHBU DARSHAN MEHTA"/>
    <s v="DPPPK9998G"/>
    <n v="118510"/>
    <n v="11851"/>
    <m/>
    <s v="11779_x000a_02/07/2019"/>
    <s v="Throughout the year"/>
    <s v="Trading &amp; Trading Advisory Services"/>
    <d v="2019-06-08T00:00:00"/>
    <n v="12"/>
  </r>
  <r>
    <x v="2"/>
    <n v="802"/>
    <d v="2019-06-20T00:00:00"/>
    <x v="8"/>
    <s v="KRUPA TEJAS VAN"/>
    <s v="AMZPV8765C"/>
    <n v="177770"/>
    <n v="17777"/>
    <m/>
    <s v="11779_x000a_02/07/2019"/>
    <s v="Throughout the year"/>
    <s v="Trading &amp; Trading Advisory Services"/>
    <d v="2019-06-08T00:00:00"/>
    <n v="12"/>
  </r>
  <r>
    <x v="2"/>
    <n v="805"/>
    <d v="2019-06-20T00:00:00"/>
    <x v="8"/>
    <s v="KUMAR JAYSUKH MEHTA"/>
    <s v="CFEPM3263G"/>
    <n v="118510"/>
    <n v="11851"/>
    <m/>
    <s v="11779_x000a_02/07/2019"/>
    <s v="Throughout the year"/>
    <s v="Trading &amp; Trading Advisory Services"/>
    <d v="2019-06-08T00:00:00"/>
    <n v="12"/>
  </r>
  <r>
    <x v="2"/>
    <n v="811"/>
    <d v="2019-06-20T00:00:00"/>
    <x v="8"/>
    <s v="HARSHITA KUMAR MEHTA"/>
    <s v="AYCPV4912E"/>
    <n v="118510"/>
    <n v="11851"/>
    <m/>
    <s v="11781_x000a_02/07/2019"/>
    <s v="Throughout the year"/>
    <s v="Trading &amp; Trading Advisory Services"/>
    <d v="2019-06-08T00:00:00"/>
    <n v="12"/>
  </r>
  <r>
    <x v="2"/>
    <n v="809"/>
    <d v="2019-06-20T00:00:00"/>
    <x v="3"/>
    <s v="JAYSHREE RAHUL BHADRADIYA"/>
    <s v="AWSPB3693E"/>
    <n v="124952"/>
    <n v="12495"/>
    <m/>
    <s v="11779_x000a_02/07/2019"/>
    <s v="Throughout the year"/>
    <s v="Trading &amp; Trading Advisory Services"/>
    <d v="2019-06-08T00:00:00"/>
    <n v="12"/>
  </r>
  <r>
    <x v="2"/>
    <n v="808"/>
    <d v="2019-06-20T00:00:00"/>
    <x v="3"/>
    <s v="RAHUL MAHASUKHBHAI BHADRADIYA"/>
    <s v="BJBPS5522C"/>
    <n v="124952"/>
    <n v="12495"/>
    <m/>
    <s v="11779_x000a_02/07/2019"/>
    <s v="Throughout the year"/>
    <s v="Trading &amp; Trading Advisory Services"/>
    <d v="2019-06-08T00:00:00"/>
    <n v="12"/>
  </r>
  <r>
    <x v="2"/>
    <n v="810"/>
    <d v="2019-06-20T00:00:00"/>
    <x v="3"/>
    <s v="TANVI KAUSHAL DOSHI"/>
    <s v="BJIPD6884M"/>
    <n v="62476"/>
    <n v="6248"/>
    <m/>
    <s v="11779_x000a_02/07/2019"/>
    <s v="Throughout the year"/>
    <s v="Trading &amp; Trading Advisory Services"/>
    <d v="2019-06-08T00:00:00"/>
    <n v="12"/>
  </r>
  <r>
    <x v="2"/>
    <n v="829"/>
    <d v="2019-06-30T00:00:00"/>
    <x v="20"/>
    <s v="ASHOK VINOD THAKUR"/>
    <s v="AHIPT0853H"/>
    <n v="1670"/>
    <n v="167"/>
    <m/>
    <s v="12827_x000a_05/07/2019"/>
    <s v="Throughout the year"/>
    <s v="Trading &amp; Trading Advisory Services"/>
    <d v="2019-06-25T00:00:00"/>
    <n v="5"/>
  </r>
  <r>
    <x v="2"/>
    <n v="828"/>
    <d v="2019-06-30T00:00:00"/>
    <x v="23"/>
    <s v="JIGNESH SANGHVI "/>
    <s v="BBEPS9472G"/>
    <n v="22117"/>
    <n v="2212"/>
    <m/>
    <s v="12827_x000a_05/07/2019"/>
    <s v="Throughout the year"/>
    <s v="Trading &amp; Trading Advisory Services"/>
    <d v="2019-06-25T00:00:00"/>
    <n v="5"/>
  </r>
  <r>
    <x v="2"/>
    <n v="827"/>
    <d v="2019-06-30T00:00:00"/>
    <x v="26"/>
    <s v="KUNJAN MAHENDRABHAI PAREKH"/>
    <s v="DXVPP1114F"/>
    <n v="63020"/>
    <n v="6302"/>
    <m/>
    <s v="12827_x000a_05/07/2019"/>
    <s v="Throughout the year"/>
    <s v="Trading &amp; Trading Advisory Services"/>
    <d v="2019-06-25T00:00:00"/>
    <n v="5"/>
  </r>
  <r>
    <x v="2"/>
    <n v="812"/>
    <d v="2019-06-30T00:00:00"/>
    <x v="2"/>
    <s v="HEMANGI MITESH DOSHI"/>
    <s v="CICPD8911M"/>
    <n v="92980"/>
    <n v="9298"/>
    <m/>
    <s v="12827_x000a_05/07/2019"/>
    <s v="Throughout the year"/>
    <s v="Trading &amp; Trading Advisory Services"/>
    <d v="2019-06-25T00:00:00"/>
    <n v="5"/>
  </r>
  <r>
    <x v="2"/>
    <n v="815"/>
    <d v="2019-06-30T00:00:00"/>
    <x v="2"/>
    <s v="MITESH JAYANTIBHAI DOSHI"/>
    <s v="APGPD9139Q"/>
    <n v="92980"/>
    <n v="9298"/>
    <m/>
    <s v="12827_x000a_05/07/2019"/>
    <s v="Throughout the year"/>
    <s v="Trading &amp; Trading Advisory Services"/>
    <d v="2019-06-25T00:00:00"/>
    <n v="5"/>
  </r>
  <r>
    <x v="2"/>
    <n v="820"/>
    <d v="2019-06-30T00:00:00"/>
    <x v="10"/>
    <s v="MITUL MOHANLAL MORABIYA"/>
    <s v="AWVPM8396E"/>
    <n v="57287"/>
    <n v="5729"/>
    <m/>
    <s v="12827_x000a_05/07/2019"/>
    <s v="Throughout the year"/>
    <s v="Trading &amp; Trading Advisory Services"/>
    <d v="2019-06-25T00:00:00"/>
    <n v="5"/>
  </r>
  <r>
    <x v="2"/>
    <n v="833"/>
    <d v="2019-06-30T00:00:00"/>
    <x v="30"/>
    <s v="NIKUNJKUMAR MAHENDRAKUMAR MEHTA"/>
    <s v="BDDPM7126E"/>
    <n v="14226"/>
    <n v="1423"/>
    <m/>
    <s v="12827_x000a_05/07/2019"/>
    <s v="Throughout the year"/>
    <s v="Trading &amp; Trading Advisory Services"/>
    <d v="2019-06-25T00:00:00"/>
    <n v="5"/>
  </r>
  <r>
    <x v="2"/>
    <n v="821"/>
    <d v="2019-06-30T00:00:00"/>
    <x v="11"/>
    <s v="PARESH KANTILAL MEHTA"/>
    <s v="BCHPM4625F"/>
    <n v="44919"/>
    <n v="4492"/>
    <m/>
    <s v="12827_x000a_05/07/2019"/>
    <s v="Throughout the year"/>
    <s v="Trading &amp; Trading Advisory Services"/>
    <d v="2019-06-25T00:00:00"/>
    <n v="5"/>
  </r>
  <r>
    <x v="2"/>
    <n v="822"/>
    <d v="2019-06-30T00:00:00"/>
    <x v="11"/>
    <s v="STUTI PARESH MEHTA"/>
    <s v="DGQPM4392J"/>
    <n v="44919"/>
    <n v="4492"/>
    <m/>
    <s v="12827_x000a_05/07/2019"/>
    <s v="Throughout the year"/>
    <s v="Trading &amp; Trading Advisory Services"/>
    <d v="2019-06-25T00:00:00"/>
    <n v="5"/>
  </r>
  <r>
    <x v="2"/>
    <n v="813"/>
    <d v="2019-06-30T00:00:00"/>
    <x v="6"/>
    <s v="PIYUSH DAHYALAL SHETH"/>
    <s v="BMRPS3723E"/>
    <n v="41998"/>
    <n v="4200"/>
    <m/>
    <s v="12827_x000a_05/07/2019"/>
    <s v="Throughout the year"/>
    <s v="Trading &amp; Trading Advisory Services"/>
    <d v="2019-06-25T00:00:00"/>
    <n v="5"/>
  </r>
  <r>
    <x v="2"/>
    <n v="814"/>
    <d v="2019-06-30T00:00:00"/>
    <x v="6"/>
    <s v="PRAGNABEN PIYUSH SHETH"/>
    <s v="GBCPS8333D"/>
    <n v="41998"/>
    <n v="4200"/>
    <m/>
    <s v="12827_x000a_05/07/2019"/>
    <s v="Throughout the year"/>
    <s v="Trading &amp; Trading Advisory Services"/>
    <d v="2019-06-25T00:00:00"/>
    <n v="5"/>
  </r>
  <r>
    <x v="2"/>
    <n v="825"/>
    <d v="2019-06-30T00:00:00"/>
    <x v="12"/>
    <s v="RAJESH SANGHAVI "/>
    <s v="AZJPS0827R"/>
    <n v="122206"/>
    <n v="12221"/>
    <m/>
    <s v="12827_x000a_05/07/2019"/>
    <s v="Throughout the year"/>
    <s v="Trading &amp; Trading Advisory Services"/>
    <d v="2019-06-25T00:00:00"/>
    <n v="5"/>
  </r>
  <r>
    <x v="2"/>
    <n v="834"/>
    <d v="2019-06-30T00:00:00"/>
    <x v="12"/>
    <s v="RAJESH SANGHAVI "/>
    <s v="AZJPS0827R"/>
    <n v="18410"/>
    <n v="1841"/>
    <m/>
    <s v="12827_x000a_05/07/2019"/>
    <s v="Throughout the year"/>
    <s v="Trading &amp; Trading Advisory Services"/>
    <d v="2019-06-25T00:00:00"/>
    <n v="5"/>
  </r>
  <r>
    <x v="2"/>
    <n v="826"/>
    <d v="2019-06-30T00:00:00"/>
    <x v="12"/>
    <s v="SHILPA RAJESH SANGHVI"/>
    <s v="CBTPS7039H"/>
    <n v="122206"/>
    <n v="12221"/>
    <m/>
    <s v="12827_x000a_05/07/2019"/>
    <s v="Throughout the year"/>
    <s v="Trading &amp; Trading Advisory Services"/>
    <d v="2019-06-25T00:00:00"/>
    <n v="5"/>
  </r>
  <r>
    <x v="2"/>
    <n v="818"/>
    <d v="2019-06-30T00:00:00"/>
    <x v="13"/>
    <s v="ARUNABEN MAHESHKUMAR KHANDOR"/>
    <s v="ECHPK0520A"/>
    <n v="23441"/>
    <n v="2344"/>
    <m/>
    <s v="12827_x000a_05/07/2019"/>
    <s v="Throughout the year"/>
    <s v="Trading &amp; Trading Advisory Services"/>
    <d v="2019-06-25T00:00:00"/>
    <n v="5"/>
  </r>
  <r>
    <x v="2"/>
    <n v="817"/>
    <d v="2019-06-30T00:00:00"/>
    <x v="13"/>
    <s v="JAYSHREEBEN ROHITKUMAR KHANDOR"/>
    <s v="DEHPK4543G"/>
    <n v="23441"/>
    <n v="2344"/>
    <m/>
    <s v="12827_x000a_05/07/2019"/>
    <s v="Throughout the year"/>
    <s v="Trading &amp; Trading Advisory Services"/>
    <d v="2019-06-25T00:00:00"/>
    <n v="5"/>
  </r>
  <r>
    <x v="2"/>
    <n v="819"/>
    <d v="2019-06-30T00:00:00"/>
    <x v="13"/>
    <s v="MAHESHKUMAR HARILAL KHANDOR"/>
    <s v="ATUPK7060M"/>
    <n v="23441"/>
    <n v="2344"/>
    <m/>
    <s v="12827_x000a_05/07/2019"/>
    <s v="Throughout the year"/>
    <s v="Trading &amp; Trading Advisory Services"/>
    <d v="2019-06-25T00:00:00"/>
    <n v="5"/>
  </r>
  <r>
    <x v="2"/>
    <n v="816"/>
    <d v="2019-06-30T00:00:00"/>
    <x v="13"/>
    <s v="ROHIT HARILAL KHANDOR"/>
    <s v="ATUPK7059A"/>
    <n v="46882"/>
    <n v="4688"/>
    <m/>
    <s v="12827_x000a_05/07/2019"/>
    <s v="Throughout the year"/>
    <s v="Trading &amp; Trading Advisory Services"/>
    <d v="2019-06-25T00:00:00"/>
    <n v="5"/>
  </r>
  <r>
    <x v="2"/>
    <n v="830"/>
    <d v="2019-06-30T00:00:00"/>
    <x v="27"/>
    <s v="SAMEER LALJIBHAI KHANDOR"/>
    <s v="AQXPK8198G"/>
    <n v="3294"/>
    <n v="329"/>
    <m/>
    <s v="12827_x000a_05/07/2019"/>
    <s v="Throughout the year"/>
    <s v="Trading &amp; Trading Advisory Services"/>
    <d v="2019-06-25T00:00:00"/>
    <n v="5"/>
  </r>
  <r>
    <x v="2"/>
    <n v="824"/>
    <d v="2019-06-30T00:00:00"/>
    <x v="14"/>
    <s v="POOJA SANTOSH GUPTA"/>
    <s v="BYNPG4697P"/>
    <n v="16253"/>
    <n v="1625"/>
    <m/>
    <s v="12827_x000a_05/07/2019"/>
    <s v="Throughout the year"/>
    <s v="Trading &amp; Trading Advisory Services"/>
    <d v="2019-06-25T00:00:00"/>
    <n v="5"/>
  </r>
  <r>
    <x v="2"/>
    <n v="823"/>
    <d v="2019-06-30T00:00:00"/>
    <x v="14"/>
    <s v="SANTOSH SHAMBHUNATH GUPTA"/>
    <s v="AJZPG5193Q"/>
    <n v="16253"/>
    <n v="1625"/>
    <m/>
    <s v="12827_x000a_05/07/2019"/>
    <s v="Throughout the year"/>
    <s v="Trading &amp; Trading Advisory Services"/>
    <d v="2019-06-25T00:00:00"/>
    <n v="5"/>
  </r>
  <r>
    <x v="2"/>
    <n v="832"/>
    <d v="2019-06-30T00:00:00"/>
    <x v="31"/>
    <s v="YASH BHARATBHAI LODARIYA"/>
    <s v="AOHPL7262E"/>
    <n v="25028"/>
    <n v="2503"/>
    <m/>
    <s v="12827_x000a_05/07/2019"/>
    <s v="Throughout the year"/>
    <s v="Trading &amp; Trading Advisory Services"/>
    <d v="2019-06-25T00:00:00"/>
    <n v="5"/>
  </r>
  <r>
    <x v="2"/>
    <n v="831"/>
    <d v="2019-06-30T00:00:00"/>
    <x v="33"/>
    <s v="YOGESHKUMAR RAMNIKLAL SHAH"/>
    <s v="CVZPS8137A"/>
    <n v="20041"/>
    <n v="2004"/>
    <m/>
    <s v="12827_x000a_05/07/2019"/>
    <s v="Throughout the year"/>
    <s v="Trading &amp; Trading Advisory Services"/>
    <d v="2019-06-25T00:00:00"/>
    <n v="5"/>
  </r>
  <r>
    <x v="2"/>
    <n v="835"/>
    <d v="2019-07-16T00:00:00"/>
    <x v="8"/>
    <s v="KRUPA TEJAS VAN"/>
    <s v="AMZPV8765C"/>
    <n v="80000"/>
    <n v="8000"/>
    <m/>
    <s v="11249_x000a_01/08/2019"/>
    <s v="Throughout the year"/>
    <s v="Trading &amp; Trading Advisory Services"/>
    <d v="2019-07-05T00:00:00"/>
    <n v="11"/>
  </r>
  <r>
    <x v="2"/>
    <n v="837"/>
    <d v="2019-07-17T00:00:00"/>
    <x v="3"/>
    <s v="JAYSHREE RAHUL BHADRADIYA"/>
    <s v="AWSPB3693E"/>
    <n v="166728"/>
    <n v="16673"/>
    <m/>
    <s v="11249_x000a_01/08/2019"/>
    <s v="Throughout the year"/>
    <s v="Trading &amp; Trading Advisory Services"/>
    <d v="2019-07-04T00:00:00"/>
    <n v="13"/>
  </r>
  <r>
    <x v="2"/>
    <n v="836"/>
    <d v="2019-07-17T00:00:00"/>
    <x v="3"/>
    <s v="RAHUL MAHASUKHBHAI BHADRADIYA"/>
    <s v="BJBPS5522C"/>
    <n v="250091"/>
    <n v="25009"/>
    <m/>
    <s v="11249_x000a_01/08/2019"/>
    <s v="Throughout the year"/>
    <s v="Trading &amp; Trading Advisory Services"/>
    <d v="2019-07-04T00:00:00"/>
    <n v="13"/>
  </r>
  <r>
    <x v="2"/>
    <n v="838"/>
    <d v="2019-07-17T00:00:00"/>
    <x v="3"/>
    <s v="TANVI KAUSHAL DOSHI"/>
    <s v="BJIPD6884M"/>
    <n v="138940"/>
    <n v="13894"/>
    <m/>
    <s v="11249_x000a_01/08/2019"/>
    <s v="Throughout the year"/>
    <s v="Trading &amp; Trading Advisory Services"/>
    <d v="2019-07-04T00:00:00"/>
    <n v="13"/>
  </r>
  <r>
    <x v="2"/>
    <n v="859"/>
    <d v="2019-08-05T00:00:00"/>
    <x v="8"/>
    <s v="KRUPA TEJAS VAN"/>
    <s v="AMZPV8765C"/>
    <n v="80000"/>
    <n v="8000"/>
    <m/>
    <s v="11739_x000a_29/08/2019"/>
    <s v="Throughout the year"/>
    <s v="Trading &amp; Trading Advisory Services"/>
    <d v="2019-07-22T00:00:00"/>
    <n v="14"/>
  </r>
  <r>
    <x v="2"/>
    <n v="858"/>
    <d v="2019-08-05T00:00:00"/>
    <x v="35"/>
    <s v="DHIRENDRA KUMAR SINGH"/>
    <s v="BPAPS0225M"/>
    <n v="14481"/>
    <n v="1448"/>
    <m/>
    <s v="11738_x000a_29/08/2019"/>
    <s v="Throughout the year"/>
    <s v="Trading &amp; Trading Advisory Services"/>
    <d v="2019-07-22T00:00:00"/>
    <n v="14"/>
  </r>
  <r>
    <x v="2"/>
    <n v="852"/>
    <d v="2019-08-05T00:00:00"/>
    <x v="23"/>
    <s v="JIGNESH SANGHVI "/>
    <s v="BBEPS9472G"/>
    <n v="53586"/>
    <n v="5359"/>
    <m/>
    <s v="11738_x000a_29/08/2019"/>
    <s v="Throughout the year"/>
    <s v="Trading &amp; Trading Advisory Services"/>
    <d v="2019-07-22T00:00:00"/>
    <n v="14"/>
  </r>
  <r>
    <x v="2"/>
    <n v="839"/>
    <d v="2019-08-05T00:00:00"/>
    <x v="2"/>
    <s v="HEMANGI MITESH DOSHI"/>
    <s v="CICPD8911M"/>
    <n v="21382"/>
    <n v="2138"/>
    <m/>
    <s v="11738_x000a_29/08/2019"/>
    <s v="Throughout the year"/>
    <s v="Trading &amp; Trading Advisory Services"/>
    <d v="2019-07-22T00:00:00"/>
    <n v="14"/>
  </r>
  <r>
    <x v="2"/>
    <n v="842"/>
    <d v="2019-08-05T00:00:00"/>
    <x v="2"/>
    <s v="MITESH JAYANTIBHAI DOSHI"/>
    <s v="APGPD9139Q"/>
    <n v="21382"/>
    <n v="2138"/>
    <m/>
    <s v="11738_x000a_29/08/2019"/>
    <s v="Throughout the year"/>
    <s v="Trading &amp; Trading Advisory Services"/>
    <d v="2019-07-22T00:00:00"/>
    <n v="14"/>
  </r>
  <r>
    <x v="2"/>
    <n v="847"/>
    <d v="2019-08-05T00:00:00"/>
    <x v="10"/>
    <s v="MITUL MOHANLAL MORABIYA"/>
    <s v="AWVPM8396E"/>
    <n v="43323"/>
    <n v="4332"/>
    <m/>
    <s v="11738_x000a_29/08/2019"/>
    <s v="Throughout the year"/>
    <s v="Trading &amp; Trading Advisory Services"/>
    <d v="2019-07-22T00:00:00"/>
    <n v="14"/>
  </r>
  <r>
    <x v="2"/>
    <n v="855"/>
    <d v="2019-08-05T00:00:00"/>
    <x v="30"/>
    <s v="NIKUNJKUMAR MAHENDRAKUMAR MEHTA"/>
    <s v="BDDPM7126E"/>
    <n v="48081"/>
    <n v="4808"/>
    <m/>
    <s v="11738_x000a_29/08/2019"/>
    <s v="Throughout the year"/>
    <s v="Trading &amp; Trading Advisory Services"/>
    <d v="2019-07-22T00:00:00"/>
    <n v="14"/>
  </r>
  <r>
    <x v="2"/>
    <n v="840"/>
    <d v="2019-08-05T00:00:00"/>
    <x v="6"/>
    <s v="PIYUSH DAHYALAL SHETH"/>
    <s v="BMRPS3723E"/>
    <n v="7484"/>
    <n v="748"/>
    <m/>
    <s v="11738_x000a_29/08/2019"/>
    <s v="Throughout the year"/>
    <s v="Trading &amp; Trading Advisory Services"/>
    <d v="2019-07-22T00:00:00"/>
    <n v="14"/>
  </r>
  <r>
    <x v="2"/>
    <n v="841"/>
    <d v="2019-08-05T00:00:00"/>
    <x v="6"/>
    <s v="PRAGNABEN PIYUSH SHETH"/>
    <s v="GBCPS8333D"/>
    <n v="7484"/>
    <n v="748"/>
    <m/>
    <s v="11738_x000a_29/08/2019"/>
    <s v="Throughout the year"/>
    <s v="Trading &amp; Trading Advisory Services"/>
    <d v="2019-07-22T00:00:00"/>
    <n v="14"/>
  </r>
  <r>
    <x v="2"/>
    <n v="850"/>
    <d v="2019-08-05T00:00:00"/>
    <x v="12"/>
    <s v="RAJESH SANGHAVI "/>
    <s v="AZJPS0827R"/>
    <n v="3569"/>
    <n v="357"/>
    <m/>
    <s v="11738_x000a_29/08/2019"/>
    <s v="Throughout the year"/>
    <s v="Trading &amp; Trading Advisory Services"/>
    <d v="2019-07-22T00:00:00"/>
    <n v="14"/>
  </r>
  <r>
    <x v="2"/>
    <n v="856"/>
    <d v="2019-08-05T00:00:00"/>
    <x v="12"/>
    <s v="RAJESH SANGHAVI "/>
    <s v="AZJPS0827R"/>
    <n v="10799"/>
    <n v="1080"/>
    <m/>
    <s v="11738_x000a_29/08/2019"/>
    <s v="Throughout the year"/>
    <s v="Trading &amp; Trading Advisory Services"/>
    <d v="2019-07-22T00:00:00"/>
    <n v="14"/>
  </r>
  <r>
    <x v="2"/>
    <n v="851"/>
    <d v="2019-08-05T00:00:00"/>
    <x v="12"/>
    <s v="SHILPA RAJESH SANGHVI"/>
    <s v="CBTPS7039H"/>
    <n v="3569"/>
    <n v="357"/>
    <m/>
    <s v="11738_x000a_29/08/2019"/>
    <s v="Throughout the year"/>
    <s v="Trading &amp; Trading Advisory Services"/>
    <d v="2019-07-22T00:00:00"/>
    <n v="14"/>
  </r>
  <r>
    <x v="2"/>
    <n v="845"/>
    <d v="2019-08-05T00:00:00"/>
    <x v="13"/>
    <s v="ARUNABEN MAHESHKUMAR KHANDOR"/>
    <s v="ECHPK0520A"/>
    <n v="31756"/>
    <n v="3176"/>
    <m/>
    <s v="11738_x000a_29/08/2019"/>
    <s v="Throughout the year"/>
    <s v="Trading &amp; Trading Advisory Services"/>
    <d v="2019-07-22T00:00:00"/>
    <n v="14"/>
  </r>
  <r>
    <x v="2"/>
    <n v="844"/>
    <d v="2019-08-05T00:00:00"/>
    <x v="13"/>
    <s v="JAYSHREEBEN ROHITKUMAR KHANDOR"/>
    <s v="DEHPK4543G"/>
    <n v="31756"/>
    <n v="3176"/>
    <m/>
    <s v="11738_x000a_29/08/2019"/>
    <s v="Throughout the year"/>
    <s v="Trading &amp; Trading Advisory Services"/>
    <d v="2019-07-22T00:00:00"/>
    <n v="14"/>
  </r>
  <r>
    <x v="2"/>
    <n v="846"/>
    <d v="2019-08-05T00:00:00"/>
    <x v="13"/>
    <s v="MAHESHKUMAR HARILAL KHANDOR"/>
    <s v="ATUPK7060M"/>
    <n v="31756"/>
    <n v="3176"/>
    <m/>
    <s v="11738_x000a_29/08/2019"/>
    <s v="Throughout the year"/>
    <s v="Trading &amp; Trading Advisory Services"/>
    <d v="2019-07-22T00:00:00"/>
    <n v="14"/>
  </r>
  <r>
    <x v="2"/>
    <n v="843"/>
    <d v="2019-08-05T00:00:00"/>
    <x v="13"/>
    <s v="ROHIT HARILAL KHANDOR"/>
    <s v="ATUPK7059A"/>
    <n v="63511"/>
    <n v="6351"/>
    <m/>
    <s v="11738_x000a_29/08/2019"/>
    <s v="Throughout the year"/>
    <s v="Trading &amp; Trading Advisory Services"/>
    <d v="2019-07-22T00:00:00"/>
    <n v="14"/>
  </r>
  <r>
    <x v="2"/>
    <n v="857"/>
    <d v="2019-08-05T00:00:00"/>
    <x v="19"/>
    <s v="MUKESHKUMAR NANALAL SANGHVI"/>
    <s v="AGVPS7118N"/>
    <n v="32301"/>
    <n v="3230"/>
    <m/>
    <s v="11738_x000a_29/08/2019"/>
    <s v="Throughout the year"/>
    <s v="Trading &amp; Trading Advisory Services"/>
    <d v="2019-07-22T00:00:00"/>
    <n v="14"/>
  </r>
  <r>
    <x v="2"/>
    <n v="853"/>
    <d v="2019-08-05T00:00:00"/>
    <x v="27"/>
    <s v="SAMEER LALJIBHAI KHANDOR"/>
    <s v="AQXPK8198G"/>
    <n v="59571"/>
    <n v="5957"/>
    <m/>
    <s v="11738_x000a_29/08/2019"/>
    <s v="Throughout the year"/>
    <s v="Trading &amp; Trading Advisory Services"/>
    <d v="2019-07-22T00:00:00"/>
    <n v="14"/>
  </r>
  <r>
    <x v="2"/>
    <n v="849"/>
    <d v="2019-08-05T00:00:00"/>
    <x v="14"/>
    <s v="POOJA SANTOSH GUPTA"/>
    <s v="BYNPG4697P"/>
    <n v="8149"/>
    <n v="815"/>
    <m/>
    <s v="11738_x000a_29/08/2019"/>
    <s v="Throughout the year"/>
    <s v="Trading &amp; Trading Advisory Services"/>
    <d v="2019-07-22T00:00:00"/>
    <n v="14"/>
  </r>
  <r>
    <x v="2"/>
    <n v="848"/>
    <d v="2019-08-05T00:00:00"/>
    <x v="14"/>
    <s v="SANTOSH SHAMBHUNATH GUPTA"/>
    <s v="AJZPG5193Q"/>
    <n v="8149"/>
    <n v="815"/>
    <m/>
    <s v="11738_x000a_29/08/2019"/>
    <s v="Throughout the year"/>
    <s v="Trading &amp; Trading Advisory Services"/>
    <d v="2019-07-22T00:00:00"/>
    <n v="14"/>
  </r>
  <r>
    <x v="2"/>
    <n v="854"/>
    <d v="2019-08-05T00:00:00"/>
    <x v="31"/>
    <s v="YASH BHARATBHAI LODARIYA"/>
    <s v="AOHPL7262E"/>
    <n v="1826"/>
    <n v="183"/>
    <m/>
    <s v="11738_x000a_29/08/2019"/>
    <s v="Throughout the year"/>
    <s v="Trading &amp; Trading Advisory Services"/>
    <d v="2019-07-22T00:00:00"/>
    <n v="14"/>
  </r>
  <r>
    <x v="2"/>
    <n v="861"/>
    <d v="2019-08-07T00:00:00"/>
    <x v="3"/>
    <s v="JAYSHREE RAHUL BHADRADIYA"/>
    <s v="AWSPB3693E"/>
    <n v="59559"/>
    <n v="5956"/>
    <m/>
    <s v="11739_x000a_29/08/2019"/>
    <s v="Throughout the year"/>
    <s v="Trading &amp; Trading Advisory Services"/>
    <d v="2019-07-27T00:00:00"/>
    <n v="11"/>
  </r>
  <r>
    <x v="2"/>
    <n v="860"/>
    <d v="2019-08-07T00:00:00"/>
    <x v="3"/>
    <s v="RAHUL MAHASUKHBHAI BHADRADIYA"/>
    <s v="BJBPS5522C"/>
    <n v="149275"/>
    <n v="14928"/>
    <m/>
    <s v="11739_x000a_29/08/2019"/>
    <s v="Throughout the year"/>
    <s v="Trading &amp; Trading Advisory Services"/>
    <d v="2019-07-27T00:00:00"/>
    <n v="11"/>
  </r>
  <r>
    <x v="2"/>
    <n v="862"/>
    <d v="2019-08-07T00:00:00"/>
    <x v="3"/>
    <s v="TANVI KAUSHAL DOSHI"/>
    <s v="BJIPD6884M"/>
    <n v="40944"/>
    <n v="4094"/>
    <m/>
    <s v="11739_x000a_29/08/2019"/>
    <s v="Throughout the year"/>
    <s v="Trading &amp; Trading Advisory Services"/>
    <d v="2019-07-27T00:00:00"/>
    <n v="11"/>
  </r>
  <r>
    <x v="2"/>
    <n v="863"/>
    <d v="2019-08-13T00:00:00"/>
    <x v="17"/>
    <s v="HETVI PRAKASH PAREKH"/>
    <s v="ENEPP0629F"/>
    <n v="250000"/>
    <n v="25000"/>
    <m/>
    <s v="11739_x000a_29/08/2019"/>
    <s v="Throughout the year"/>
    <s v="Trading &amp; Trading Advisory Services"/>
    <d v="2019-07-31T00:00:00"/>
    <n v="13"/>
  </r>
  <r>
    <x v="2"/>
    <n v="865"/>
    <d v="2019-08-13T00:00:00"/>
    <x v="5"/>
    <s v="JAINA PRASHANTKUMAR SANGHAVI"/>
    <s v="FDAPS4614A"/>
    <n v="67468"/>
    <n v="6747"/>
    <m/>
    <s v="11739_x000a_29/08/2019"/>
    <s v="Throughout the year"/>
    <s v="Trading &amp; Trading Advisory Services"/>
    <d v="2019-07-31T00:00:00"/>
    <n v="13"/>
  </r>
  <r>
    <x v="2"/>
    <n v="864"/>
    <d v="2019-08-13T00:00:00"/>
    <x v="5"/>
    <s v="KOMALBEN VIJAY SANGHAVI"/>
    <s v="AREPG5778N"/>
    <n v="67468"/>
    <n v="6747"/>
    <m/>
    <s v="11739_x000a_29/08/2019"/>
    <s v="Throughout the year"/>
    <s v="Trading &amp; Trading Advisory Services"/>
    <d v="2019-07-31T00:00:00"/>
    <n v="13"/>
  </r>
  <r>
    <x v="2"/>
    <n v="866"/>
    <d v="2019-08-13T00:00:00"/>
    <x v="5"/>
    <s v="VIJAY JAYANTILAL SANGHAVI"/>
    <s v="BSXPS6866G"/>
    <n v="202406"/>
    <n v="20241"/>
    <m/>
    <s v="11739_x000a_29/08/2019"/>
    <s v="Throughout the year"/>
    <s v="Trading &amp; Trading Advisory Services"/>
    <d v="2019-07-31T00:00:00"/>
    <n v="13"/>
  </r>
  <r>
    <x v="2"/>
    <n v="886"/>
    <d v="2019-09-04T00:00:00"/>
    <x v="20"/>
    <s v="ASHOK VINOD THAKUR"/>
    <s v="AHIPT0853H"/>
    <n v="14367"/>
    <n v="1437"/>
    <m/>
    <s v="10098_x000a_21/09/2019"/>
    <s v="Throughout the year"/>
    <s v="Trading &amp; Trading Advisory Services"/>
    <d v="2019-08-21T00:00:00"/>
    <n v="14"/>
  </r>
  <r>
    <x v="2"/>
    <n v="891"/>
    <d v="2019-09-04T00:00:00"/>
    <x v="35"/>
    <s v="DHIRENDRA KUMAR SINGH"/>
    <s v="BPAPS0225M"/>
    <n v="14046"/>
    <n v="1405"/>
    <m/>
    <s v="10098_x000a_21/09/2019"/>
    <s v="Throughout the year"/>
    <s v="Trading &amp; Trading Advisory Services"/>
    <d v="2019-08-21T00:00:00"/>
    <n v="14"/>
  </r>
  <r>
    <x v="2"/>
    <n v="868"/>
    <d v="2019-09-04T00:00:00"/>
    <x v="0"/>
    <s v="GAUTAM JAYANTILAL MEHATA"/>
    <s v="ANVPM7520K"/>
    <n v="76277"/>
    <n v="7628"/>
    <m/>
    <s v="10098_x000a_21/09/2019"/>
    <s v="Throughout the year"/>
    <s v="Trading &amp; Trading Advisory Services"/>
    <d v="2019-08-21T00:00:00"/>
    <n v="14"/>
  </r>
  <r>
    <x v="2"/>
    <n v="869"/>
    <d v="2019-09-04T00:00:00"/>
    <x v="0"/>
    <s v="ILABEN GAUTAM KUMAR MEHTA"/>
    <s v="BRVPM1719H"/>
    <n v="76277"/>
    <n v="7628"/>
    <m/>
    <s v="10098_x000a_21/09/2019"/>
    <s v="Throughout the year"/>
    <s v="Trading &amp; Trading Advisory Services"/>
    <d v="2019-08-21T00:00:00"/>
    <n v="14"/>
  </r>
  <r>
    <x v="2"/>
    <n v="884"/>
    <d v="2019-09-04T00:00:00"/>
    <x v="23"/>
    <s v="JIGNESH SANGHVI "/>
    <s v="BBEPS9472G"/>
    <n v="48130"/>
    <n v="4813"/>
    <m/>
    <s v="10098_x000a_21/09/2019"/>
    <s v="Throughout the year"/>
    <s v="Trading &amp; Trading Advisory Services"/>
    <d v="2019-08-21T00:00:00"/>
    <n v="14"/>
  </r>
  <r>
    <x v="2"/>
    <n v="888"/>
    <d v="2019-09-04T00:00:00"/>
    <x v="29"/>
    <s v="KIRTI VANECHAND MEHTA"/>
    <s v="ADCPM6013E"/>
    <n v="5576"/>
    <n v="558"/>
    <m/>
    <s v="10098_x000a_21/09/2019"/>
    <s v="Throughout the year"/>
    <s v="Trading &amp; Trading Advisory Services"/>
    <d v="2019-08-21T00:00:00"/>
    <n v="14"/>
  </r>
  <r>
    <x v="2"/>
    <n v="883"/>
    <d v="2019-09-04T00:00:00"/>
    <x v="26"/>
    <s v="KUNJAN MAHENDRABHAI PAREKH"/>
    <s v="DXVPP1114F"/>
    <n v="85438"/>
    <n v="8544"/>
    <m/>
    <s v="10098_x000a_21/09/2019"/>
    <s v="Throughout the year"/>
    <s v="Trading &amp; Trading Advisory Services"/>
    <d v="2019-08-21T00:00:00"/>
    <n v="14"/>
  </r>
  <r>
    <x v="2"/>
    <n v="867"/>
    <d v="2019-09-04T00:00:00"/>
    <x v="2"/>
    <s v="HEMANGI MITESH DOSHI"/>
    <s v="CICPD8911M"/>
    <n v="69434"/>
    <n v="6943"/>
    <m/>
    <s v="10098_x000a_21/09/2019"/>
    <s v="Throughout the year"/>
    <s v="Trading &amp; Trading Advisory Services"/>
    <d v="2019-08-21T00:00:00"/>
    <n v="14"/>
  </r>
  <r>
    <x v="2"/>
    <n v="893"/>
    <d v="2019-09-04T00:00:00"/>
    <x v="2"/>
    <s v="MITESH JAYANTIBHAI DOSHI"/>
    <s v="APGPD9139Q"/>
    <n v="69434"/>
    <n v="6943"/>
    <m/>
    <s v="10098_x000a_21/09/2019"/>
    <s v="Throughout the year"/>
    <s v="Trading &amp; Trading Advisory Services"/>
    <d v="2019-08-21T00:00:00"/>
    <n v="14"/>
  </r>
  <r>
    <x v="2"/>
    <n v="877"/>
    <d v="2019-09-04T00:00:00"/>
    <x v="10"/>
    <s v="MITUL MOHANLAL MORABIYA"/>
    <s v="AWVPM8396E"/>
    <n v="127890"/>
    <n v="12789"/>
    <m/>
    <s v="10098_x000a_21/09/2019"/>
    <s v="Throughout the year"/>
    <s v="Trading &amp; Trading Advisory Services"/>
    <d v="2019-08-21T00:00:00"/>
    <n v="14"/>
  </r>
  <r>
    <x v="2"/>
    <n v="890"/>
    <d v="2019-09-04T00:00:00"/>
    <x v="30"/>
    <s v="NIKUNJKUMAR MAHENDRAKUMAR MEHTA"/>
    <s v="BDDPM7126E"/>
    <n v="156682"/>
    <n v="15668"/>
    <m/>
    <s v="10098_x000a_21/09/2019"/>
    <s v="Throughout the year"/>
    <s v="Trading &amp; Trading Advisory Services"/>
    <d v="2019-08-21T00:00:00"/>
    <n v="14"/>
  </r>
  <r>
    <x v="2"/>
    <n v="878"/>
    <d v="2019-09-04T00:00:00"/>
    <x v="11"/>
    <s v="PARESH KANTILAL MEHTA"/>
    <s v="BCHPM4625F"/>
    <n v="75703"/>
    <n v="7570"/>
    <m/>
    <s v="10098_x000a_21/09/2019"/>
    <s v="Throughout the year"/>
    <s v="Trading &amp; Trading Advisory Services"/>
    <d v="2019-08-21T00:00:00"/>
    <n v="14"/>
  </r>
  <r>
    <x v="2"/>
    <n v="879"/>
    <d v="2019-09-04T00:00:00"/>
    <x v="11"/>
    <s v="STUTI PARESH MEHTA"/>
    <s v="DGQPM4392J"/>
    <n v="75703"/>
    <n v="7570"/>
    <m/>
    <s v="10098_x000a_21/09/2019"/>
    <s v="Throughout the year"/>
    <s v="Trading &amp; Trading Advisory Services"/>
    <d v="2019-08-21T00:00:00"/>
    <n v="14"/>
  </r>
  <r>
    <x v="2"/>
    <n v="894"/>
    <d v="2019-09-04T00:00:00"/>
    <x v="6"/>
    <s v="PIYUSH DAHYALAL SHETH"/>
    <s v="BMRPS3723E"/>
    <n v="58882"/>
    <n v="5888"/>
    <m/>
    <s v="10098_x000a_21/09/2019"/>
    <s v="Throughout the year"/>
    <s v="Trading &amp; Trading Advisory Services"/>
    <d v="2019-08-21T00:00:00"/>
    <n v="14"/>
  </r>
  <r>
    <x v="2"/>
    <n v="895"/>
    <d v="2019-09-04T00:00:00"/>
    <x v="6"/>
    <s v="PRAGNABEN PIYUSH SHETH"/>
    <s v="GBCPS8333D"/>
    <n v="58882"/>
    <n v="5888"/>
    <m/>
    <s v="10098_x000a_21/09/2019"/>
    <s v="Throughout the year"/>
    <s v="Trading &amp; Trading Advisory Services"/>
    <d v="2019-08-21T00:00:00"/>
    <n v="14"/>
  </r>
  <r>
    <x v="2"/>
    <n v="876"/>
    <d v="2019-09-04T00:00:00"/>
    <x v="15"/>
    <s v="MANUBEN VADILALBHAI MEHTA"/>
    <s v="CMMPM3584M"/>
    <n v="110727"/>
    <n v="11073"/>
    <m/>
    <s v="10098_x000a_21/09/2019"/>
    <s v="Throughout the year"/>
    <s v="Trading &amp; Trading Advisory Services"/>
    <d v="2019-08-21T00:00:00"/>
    <n v="14"/>
  </r>
  <r>
    <x v="2"/>
    <n v="874"/>
    <d v="2019-09-04T00:00:00"/>
    <x v="15"/>
    <s v="PRIYANK VADILAL MEHTA"/>
    <s v="BJFPM3782A"/>
    <n v="310036"/>
    <n v="31004"/>
    <m/>
    <s v="10098_x000a_21/09/2019"/>
    <s v="Throughout the year"/>
    <s v="Trading &amp; Trading Advisory Services"/>
    <d v="2019-08-21T00:00:00"/>
    <n v="14"/>
  </r>
  <r>
    <x v="2"/>
    <n v="875"/>
    <d v="2019-09-04T00:00:00"/>
    <x v="15"/>
    <s v="VADILAL AMULAKHBHAI MAHETA"/>
    <s v="BGBPM7834G"/>
    <n v="22146"/>
    <n v="2215"/>
    <m/>
    <s v="10098_x000a_21/09/2019"/>
    <s v="Throughout the year"/>
    <s v="Trading &amp; Trading Advisory Services"/>
    <d v="2019-08-21T00:00:00"/>
    <n v="14"/>
  </r>
  <r>
    <x v="2"/>
    <n v="892"/>
    <d v="2019-09-04T00:00:00"/>
    <x v="12"/>
    <s v="RAJESH SANGHAVI "/>
    <s v="AZJPS0827R"/>
    <n v="32440"/>
    <n v="3244"/>
    <m/>
    <s v="10098_x000a_21/09/2019"/>
    <s v="Throughout the year"/>
    <s v="Trading &amp; Trading Advisory Services"/>
    <d v="2019-08-21T00:00:00"/>
    <n v="14"/>
  </r>
  <r>
    <x v="2"/>
    <n v="885"/>
    <d v="2019-09-04T00:00:00"/>
    <x v="25"/>
    <s v="RAJNISH KUMAR THAKUR"/>
    <s v="AEQPT4039J"/>
    <n v="39260"/>
    <n v="3926"/>
    <m/>
    <s v="10098_x000a_21/09/2019"/>
    <s v="Throughout the year"/>
    <s v="Trading &amp; Trading Advisory Services"/>
    <d v="2019-08-21T00:00:00"/>
    <n v="14"/>
  </r>
  <r>
    <x v="2"/>
    <n v="872"/>
    <d v="2019-09-04T00:00:00"/>
    <x v="13"/>
    <s v="ARUNABEN MAHESHKUMAR KHANDOR"/>
    <s v="ECHPK0520A"/>
    <n v="30874"/>
    <n v="3087"/>
    <m/>
    <s v="10098_x000a_21/09/2019"/>
    <s v="Throughout the year"/>
    <s v="Trading &amp; Trading Advisory Services"/>
    <d v="2019-08-21T00:00:00"/>
    <n v="14"/>
  </r>
  <r>
    <x v="2"/>
    <n v="871"/>
    <d v="2019-09-04T00:00:00"/>
    <x v="13"/>
    <s v="JAYSHREEBEN ROHITKUMAR KHANDOR"/>
    <s v="DEHPK4543G"/>
    <n v="30874"/>
    <n v="3087"/>
    <m/>
    <s v="10098_x000a_21/09/2019"/>
    <s v="Throughout the year"/>
    <s v="Trading &amp; Trading Advisory Services"/>
    <d v="2019-08-21T00:00:00"/>
    <n v="14"/>
  </r>
  <r>
    <x v="2"/>
    <n v="873"/>
    <d v="2019-09-04T00:00:00"/>
    <x v="13"/>
    <s v="MAHESHKUMAR HARILAL KHANDOR"/>
    <s v="ATUPK7060M"/>
    <n v="30874"/>
    <n v="3087"/>
    <m/>
    <s v="10098_x000a_21/09/2019"/>
    <s v="Throughout the year"/>
    <s v="Trading &amp; Trading Advisory Services"/>
    <d v="2019-08-21T00:00:00"/>
    <n v="14"/>
  </r>
  <r>
    <x v="2"/>
    <n v="870"/>
    <d v="2019-09-04T00:00:00"/>
    <x v="13"/>
    <s v="ROHIT HARILAL KHANDOR"/>
    <s v="ATUPK7059A"/>
    <n v="61750"/>
    <n v="6175"/>
    <m/>
    <s v="10098_x000a_21/09/2019"/>
    <s v="Throughout the year"/>
    <s v="Trading &amp; Trading Advisory Services"/>
    <d v="2019-08-21T00:00:00"/>
    <n v="14"/>
  </r>
  <r>
    <x v="2"/>
    <n v="882"/>
    <d v="2019-09-04T00:00:00"/>
    <x v="19"/>
    <s v="MUKESHKUMAR NANALAL SANGHVI"/>
    <s v="AGVPS7118N"/>
    <n v="96551"/>
    <n v="9655"/>
    <m/>
    <s v="10098_x000a_21/09/2019"/>
    <s v="Throughout the year"/>
    <s v="Trading &amp; Trading Advisory Services"/>
    <d v="2019-08-21T00:00:00"/>
    <n v="14"/>
  </r>
  <r>
    <x v="2"/>
    <n v="887"/>
    <d v="2019-09-04T00:00:00"/>
    <x v="27"/>
    <s v="SAMEER LALJIBHAI KHANDOR"/>
    <s v="AQXPK8198G"/>
    <n v="15661"/>
    <n v="1566"/>
    <m/>
    <s v="10098_x000a_21/09/2019"/>
    <s v="Throughout the year"/>
    <s v="Trading &amp; Trading Advisory Services"/>
    <d v="2019-08-21T00:00:00"/>
    <n v="14"/>
  </r>
  <r>
    <x v="2"/>
    <n v="881"/>
    <d v="2019-09-04T00:00:00"/>
    <x v="14"/>
    <s v="POOJA SANTOSH GUPTA"/>
    <s v="BYNPG4697P"/>
    <n v="28761"/>
    <n v="2876"/>
    <m/>
    <s v="10098_x000a_21/09/2019"/>
    <s v="Throughout the year"/>
    <s v="Trading &amp; Trading Advisory Services"/>
    <d v="2019-08-21T00:00:00"/>
    <n v="14"/>
  </r>
  <r>
    <x v="2"/>
    <n v="880"/>
    <d v="2019-09-04T00:00:00"/>
    <x v="14"/>
    <s v="SANTOSH SHAMBHUNATH GUPTA"/>
    <s v="AJZPG5193Q"/>
    <n v="28761"/>
    <n v="2876"/>
    <m/>
    <s v="10098_x000a_21/09/2019"/>
    <s v="Throughout the year"/>
    <s v="Trading &amp; Trading Advisory Services"/>
    <d v="2019-08-21T00:00:00"/>
    <n v="14"/>
  </r>
  <r>
    <x v="2"/>
    <n v="889"/>
    <d v="2019-09-04T00:00:00"/>
    <x v="31"/>
    <s v="YASH BHARATBHAI LODARIYA"/>
    <s v="AOHPL7262E"/>
    <n v="86923"/>
    <n v="8692"/>
    <m/>
    <s v="10098_x000a_21/09/2019"/>
    <s v="Throughout the year"/>
    <s v="Trading &amp; Trading Advisory Services"/>
    <d v="2019-08-21T00:00:00"/>
    <n v="14"/>
  </r>
  <r>
    <x v="2"/>
    <n v="897"/>
    <d v="2019-09-12T00:00:00"/>
    <x v="8"/>
    <s v="DARSHAN JAYSHUKHBHAI MEHTA"/>
    <s v="ATYPM1144L"/>
    <n v="200000"/>
    <n v="20000"/>
    <m/>
    <s v="10732_x000a_30/09/2019"/>
    <s v="Throughout the year"/>
    <s v="Trading &amp; Trading Advisory Services"/>
    <d v="2019-08-28T00:00:00"/>
    <n v="15"/>
  </r>
  <r>
    <x v="2"/>
    <n v="899"/>
    <d v="2019-09-12T00:00:00"/>
    <x v="8"/>
    <s v="JAYSUKH BHIMJIBHAI MEHTA"/>
    <s v="ALYPM9000B"/>
    <n v="200000"/>
    <n v="20000"/>
    <m/>
    <s v="10732_x000a_30/09/2019"/>
    <s v="Throughout the year"/>
    <s v="Trading &amp; Trading Advisory Services"/>
    <d v="2019-08-28T00:00:00"/>
    <n v="15"/>
  </r>
  <r>
    <x v="2"/>
    <n v="900"/>
    <d v="2019-09-12T00:00:00"/>
    <x v="8"/>
    <s v="JIGNA JAYSUKH MEHTA"/>
    <s v="AZPPM4049R"/>
    <n v="200000"/>
    <n v="20000"/>
    <m/>
    <s v="10732_x000a_30/09/2019"/>
    <s v="Throughout the year"/>
    <s v="Trading &amp; Trading Advisory Services"/>
    <d v="2019-08-28T00:00:00"/>
    <n v="15"/>
  </r>
  <r>
    <x v="2"/>
    <n v="898"/>
    <d v="2019-09-12T00:00:00"/>
    <x v="8"/>
    <s v="KHUSHBU DARSHAN MEHTA"/>
    <s v="DPPPK9998G"/>
    <n v="200000"/>
    <n v="20000"/>
    <m/>
    <s v="10732_x000a_30/09/2019"/>
    <s v="Throughout the year"/>
    <s v="Trading &amp; Trading Advisory Services"/>
    <d v="2019-08-28T00:00:00"/>
    <n v="15"/>
  </r>
  <r>
    <x v="2"/>
    <n v="896"/>
    <d v="2019-09-12T00:00:00"/>
    <x v="8"/>
    <s v="KRUPA TEJAS VAN"/>
    <s v="AMZPV8765C"/>
    <n v="80000"/>
    <n v="8000"/>
    <m/>
    <s v="10732_x000a_30/09/2019"/>
    <s v="Throughout the year"/>
    <s v="Trading &amp; Trading Advisory Services"/>
    <d v="2019-08-28T00:00:00"/>
    <n v="15"/>
  </r>
  <r>
    <x v="2"/>
    <n v="901"/>
    <d v="2019-09-12T00:00:00"/>
    <x v="8"/>
    <s v="KUMAR JAYSUKH MEHTA"/>
    <s v="CFEPM3263G"/>
    <n v="200000"/>
    <n v="20000"/>
    <m/>
    <s v="10732_x000a_30/09/2019"/>
    <s v="Throughout the year"/>
    <s v="Trading &amp; Trading Advisory Services"/>
    <d v="2019-08-28T00:00:00"/>
    <n v="15"/>
  </r>
  <r>
    <x v="2"/>
    <n v="921"/>
    <d v="2019-09-30T00:00:00"/>
    <x v="20"/>
    <s v="ASHOK VINOD THAKUR"/>
    <s v="AHIPT0853H"/>
    <n v="12510"/>
    <n v="1251"/>
    <m/>
    <s v="22601_x000a_05/10/2019"/>
    <s v="Throughout the year"/>
    <s v="Trading &amp; Trading Advisory Services"/>
    <d v="2019-09-23T00:00:00"/>
    <n v="7"/>
  </r>
  <r>
    <x v="2"/>
    <n v="931"/>
    <d v="2019-09-30T00:00:00"/>
    <x v="8"/>
    <s v="DARSHAN JAYSHUKHBHAI MEHTA"/>
    <s v="ATYPM1144L"/>
    <n v="527036"/>
    <n v="52704"/>
    <m/>
    <s v="31747_x000a_07/10/2019"/>
    <s v="Throughout the year"/>
    <s v="Trading &amp; Trading Advisory Services"/>
    <d v="2019-09-23T00:00:00"/>
    <n v="7"/>
  </r>
  <r>
    <x v="2"/>
    <n v="933"/>
    <d v="2019-09-30T00:00:00"/>
    <x v="8"/>
    <s v="JAYSUKH BHIMJIBHAI MEHTA"/>
    <s v="ALYPM9000B"/>
    <n v="579739"/>
    <n v="57974"/>
    <m/>
    <s v="31747_x000a_07/10/2019"/>
    <s v="Throughout the year"/>
    <s v="Trading &amp; Trading Advisory Services"/>
    <d v="2019-09-23T00:00:00"/>
    <n v="7"/>
  </r>
  <r>
    <x v="2"/>
    <n v="934"/>
    <d v="2019-09-30T00:00:00"/>
    <x v="8"/>
    <s v="JIGNA JAYSUKH MEHTA"/>
    <s v="AZPPM4049R"/>
    <n v="509468"/>
    <n v="50947"/>
    <m/>
    <s v="31747_x000a_07/10/2019"/>
    <s v="Throughout the year"/>
    <s v="Trading &amp; Trading Advisory Services"/>
    <d v="2019-09-23T00:00:00"/>
    <n v="7"/>
  </r>
  <r>
    <x v="2"/>
    <n v="930"/>
    <d v="2019-09-30T00:00:00"/>
    <x v="8"/>
    <s v="JYOSHNA PRAKASH SHAH"/>
    <s v="DNQPS8987E"/>
    <n v="632443"/>
    <n v="63244"/>
    <m/>
    <s v="31747_x000a_07/10/2019"/>
    <s v="Throughout the year"/>
    <s v="Trading &amp; Trading Advisory Services"/>
    <d v="2019-09-23T00:00:00"/>
    <n v="7"/>
  </r>
  <r>
    <x v="2"/>
    <n v="932"/>
    <d v="2019-09-30T00:00:00"/>
    <x v="8"/>
    <s v="KHUSHBU DARSHAN MEHTA"/>
    <s v="DPPPK9998G"/>
    <n v="562171"/>
    <n v="56217"/>
    <m/>
    <s v="31747_x000a_07/10/2019"/>
    <s v="Throughout the year"/>
    <s v="Trading &amp; Trading Advisory Services"/>
    <d v="2019-09-23T00:00:00"/>
    <n v="7"/>
  </r>
  <r>
    <x v="2"/>
    <n v="929"/>
    <d v="2019-09-30T00:00:00"/>
    <x v="8"/>
    <s v="KRUPA TEJAS VAN"/>
    <s v="AMZPV8765C"/>
    <n v="105407"/>
    <n v="10541"/>
    <m/>
    <s v="31747_x000a_07/10/2019"/>
    <s v="Throughout the year"/>
    <s v="Trading &amp; Trading Advisory Services"/>
    <d v="2019-09-23T00:00:00"/>
    <n v="7"/>
  </r>
  <r>
    <x v="2"/>
    <n v="935"/>
    <d v="2019-09-30T00:00:00"/>
    <x v="8"/>
    <s v="KUMAR JAYSUKH MEHTA"/>
    <s v="CFEPM3263G"/>
    <n v="597307"/>
    <n v="59731"/>
    <m/>
    <s v="31747_x000a_07/10/2019"/>
    <s v="Throughout the year"/>
    <s v="Trading &amp; Trading Advisory Services"/>
    <d v="2019-09-23T00:00:00"/>
    <n v="7"/>
  </r>
  <r>
    <x v="2"/>
    <n v="925"/>
    <d v="2019-09-30T00:00:00"/>
    <x v="35"/>
    <s v="DHIRENDRA KUMAR SINGH"/>
    <s v="BPAPS0225M"/>
    <n v="24659"/>
    <n v="2466"/>
    <m/>
    <s v="22601_x000a_05/10/2019"/>
    <s v="Throughout the year"/>
    <s v="Trading &amp; Trading Advisory Services"/>
    <d v="2019-09-23T00:00:00"/>
    <n v="7"/>
  </r>
  <r>
    <x v="2"/>
    <n v="904"/>
    <d v="2019-09-30T00:00:00"/>
    <x v="0"/>
    <s v="GAUTAM JAYANTILAL MEHATA"/>
    <s v="ANVPM7520K"/>
    <n v="2557"/>
    <n v="256"/>
    <m/>
    <s v="22601_x000a_05/10/2019"/>
    <s v="Throughout the year"/>
    <s v="Trading &amp; Trading Advisory Services"/>
    <d v="2019-09-23T00:00:00"/>
    <n v="7"/>
  </r>
  <r>
    <x v="2"/>
    <n v="905"/>
    <d v="2019-09-30T00:00:00"/>
    <x v="0"/>
    <s v="ILABEN GAUTAM KUMAR MEHTA"/>
    <s v="BRVPM1719H"/>
    <n v="2557"/>
    <n v="256"/>
    <m/>
    <s v="22601_x000a_05/10/2019"/>
    <s v="Throughout the year"/>
    <s v="Trading &amp; Trading Advisory Services"/>
    <d v="2019-09-23T00:00:00"/>
    <n v="7"/>
  </r>
  <r>
    <x v="2"/>
    <n v="918"/>
    <d v="2019-09-30T00:00:00"/>
    <x v="23"/>
    <s v="JIGNESH SANGHVI "/>
    <s v="BBEPS9472G"/>
    <n v="45286"/>
    <n v="4529"/>
    <m/>
    <s v="22601_x000a_05/10/2019"/>
    <s v="Throughout the year"/>
    <s v="Trading &amp; Trading Advisory Services"/>
    <d v="2019-09-23T00:00:00"/>
    <n v="7"/>
  </r>
  <r>
    <x v="2"/>
    <n v="922"/>
    <d v="2019-09-30T00:00:00"/>
    <x v="29"/>
    <s v="KIRTI VANECHAND MEHTA"/>
    <s v="ADCPM6013E"/>
    <n v="8"/>
    <n v="1"/>
    <m/>
    <s v="22601_x000a_05/10/2019"/>
    <s v="Throughout the year"/>
    <s v="Trading &amp; Trading Advisory Services"/>
    <d v="2019-09-23T00:00:00"/>
    <n v="7"/>
  </r>
  <r>
    <x v="2"/>
    <n v="917"/>
    <d v="2019-09-30T00:00:00"/>
    <x v="26"/>
    <s v="KUNJAN MAHENDRABHAI PAREKH"/>
    <s v="DXVPP1114F"/>
    <n v="7672"/>
    <n v="767"/>
    <m/>
    <s v="22601_x000a_05/10/2019"/>
    <s v="Throughout the year"/>
    <s v="Trading &amp; Trading Advisory Services"/>
    <d v="2019-09-23T00:00:00"/>
    <n v="7"/>
  </r>
  <r>
    <x v="2"/>
    <n v="938"/>
    <d v="2019-09-30T00:00:00"/>
    <x v="1"/>
    <s v="RUSHIL SEVANTILAL SANGHAVI"/>
    <s v="ARPPS3224E"/>
    <n v="347632"/>
    <n v="34763"/>
    <m/>
    <s v="31747_x000a_07/10/2019"/>
    <s v="Throughout the year"/>
    <s v="Trading &amp; Trading Advisory Services"/>
    <d v="2019-09-23T00:00:00"/>
    <n v="7"/>
  </r>
  <r>
    <x v="2"/>
    <n v="919"/>
    <d v="2019-09-30T00:00:00"/>
    <x v="24"/>
    <s v="MILAN SURYAKANT UDANI"/>
    <s v="AAAPU3763E"/>
    <n v="4728"/>
    <n v="473"/>
    <m/>
    <s v="22601_x000a_05/10/2019"/>
    <s v="Throughout the year"/>
    <s v="Trading &amp; Trading Advisory Services"/>
    <d v="2019-09-23T00:00:00"/>
    <n v="7"/>
  </r>
  <r>
    <x v="2"/>
    <n v="928"/>
    <d v="2019-09-30T00:00:00"/>
    <x v="2"/>
    <s v="HEMANGI MITESH DOSHI"/>
    <s v="CICPD8911M"/>
    <n v="51320"/>
    <n v="5132"/>
    <m/>
    <s v="22601_x000a_05/10/2019"/>
    <s v="Throughout the year"/>
    <s v="Trading &amp; Trading Advisory Services"/>
    <d v="2019-09-23T00:00:00"/>
    <n v="7"/>
  </r>
  <r>
    <x v="2"/>
    <n v="927"/>
    <d v="2019-09-30T00:00:00"/>
    <x v="2"/>
    <s v="MITESH JAYANTIBHAI DOSHI"/>
    <s v="APGPD9139Q"/>
    <n v="51320"/>
    <n v="5132"/>
    <m/>
    <s v="22601_x000a_05/10/2019"/>
    <s v="Throughout the year"/>
    <s v="Trading &amp; Trading Advisory Services"/>
    <d v="2019-09-23T00:00:00"/>
    <n v="7"/>
  </r>
  <r>
    <x v="2"/>
    <n v="913"/>
    <d v="2019-09-30T00:00:00"/>
    <x v="10"/>
    <s v="MITUL MOHANLAL MORABIYA"/>
    <s v="AWVPM8396E"/>
    <n v="2118"/>
    <n v="212"/>
    <m/>
    <s v="22601_x000a_05/10/2019"/>
    <s v="Throughout the year"/>
    <s v="Trading &amp; Trading Advisory Services"/>
    <d v="2019-09-23T00:00:00"/>
    <n v="7"/>
  </r>
  <r>
    <x v="2"/>
    <n v="924"/>
    <d v="2019-09-30T00:00:00"/>
    <x v="30"/>
    <s v="NIKUNJKUMAR MAHENDRAKUMAR MEHTA"/>
    <s v="BDDPM7126E"/>
    <n v="130248"/>
    <n v="13025"/>
    <m/>
    <s v="22601_x000a_05/10/2019"/>
    <s v="Throughout the year"/>
    <s v="Trading &amp; Trading Advisory Services"/>
    <d v="2019-09-23T00:00:00"/>
    <n v="7"/>
  </r>
  <r>
    <x v="2"/>
    <n v="902"/>
    <d v="2019-09-30T00:00:00"/>
    <x v="6"/>
    <s v="PIYUSH DAHYALAL SHETH"/>
    <s v="BMRPS3723E"/>
    <n v="83328"/>
    <n v="8333"/>
    <m/>
    <s v="22601_x000a_05/10/2019"/>
    <s v="Throughout the year"/>
    <s v="Trading &amp; Trading Advisory Services"/>
    <d v="2019-09-23T00:00:00"/>
    <n v="7"/>
  </r>
  <r>
    <x v="2"/>
    <n v="903"/>
    <d v="2019-09-30T00:00:00"/>
    <x v="6"/>
    <s v="PRAGNABEN PIYUSH SHETH"/>
    <s v="GBCPS8333D"/>
    <n v="83328"/>
    <n v="8333"/>
    <m/>
    <s v="22601_x000a_05/10/2019"/>
    <s v="Throughout the year"/>
    <s v="Trading &amp; Trading Advisory Services"/>
    <d v="2019-09-23T00:00:00"/>
    <n v="7"/>
  </r>
  <r>
    <x v="2"/>
    <n v="912"/>
    <d v="2019-09-30T00:00:00"/>
    <x v="15"/>
    <s v="MANUBEN VADILALBHAI MEHTA"/>
    <s v="CMMPM3584M"/>
    <n v="115752"/>
    <n v="11575"/>
    <m/>
    <s v="22601_x000a_05/10/2019"/>
    <s v="Throughout the year"/>
    <s v="Trading &amp; Trading Advisory Services"/>
    <d v="2019-09-23T00:00:00"/>
    <n v="7"/>
  </r>
  <r>
    <x v="2"/>
    <n v="910"/>
    <d v="2019-09-30T00:00:00"/>
    <x v="15"/>
    <s v="PRIYANK VADILAL MEHTA"/>
    <s v="BJFPM3782A"/>
    <n v="231504"/>
    <n v="23150"/>
    <m/>
    <s v="22601_x000a_05/10/2019"/>
    <s v="Throughout the year"/>
    <s v="Trading &amp; Trading Advisory Services"/>
    <d v="2019-09-23T00:00:00"/>
    <n v="7"/>
  </r>
  <r>
    <x v="2"/>
    <n v="911"/>
    <d v="2019-09-30T00:00:00"/>
    <x v="15"/>
    <s v="VADILAL AMULAKHBHAI MAHETA"/>
    <s v="BGBPM7834G"/>
    <n v="38584"/>
    <n v="3858"/>
    <m/>
    <s v="22601_x000a_05/10/2019"/>
    <s v="Throughout the year"/>
    <s v="Trading &amp; Trading Advisory Services"/>
    <d v="2019-09-23T00:00:00"/>
    <n v="7"/>
  </r>
  <r>
    <x v="2"/>
    <n v="926"/>
    <d v="2019-09-30T00:00:00"/>
    <x v="12"/>
    <s v="RAJESH SANGHAVI "/>
    <s v="AZJPS0827R"/>
    <n v="15852"/>
    <n v="1585"/>
    <m/>
    <s v="22601_x000a_05/10/2019"/>
    <s v="Throughout the year"/>
    <s v="Trading &amp; Trading Advisory Services"/>
    <d v="2019-09-23T00:00:00"/>
    <n v="7"/>
  </r>
  <r>
    <x v="2"/>
    <n v="936"/>
    <d v="2019-09-30T00:00:00"/>
    <x v="12"/>
    <s v="RAJESH SANGHAVI "/>
    <s v="AZJPS0827R"/>
    <n v="198601"/>
    <n v="19860"/>
    <m/>
    <s v="31747_x000a_07/10/2019"/>
    <s v="Throughout the year"/>
    <s v="Trading &amp; Trading Advisory Services"/>
    <d v="2019-09-23T00:00:00"/>
    <n v="7"/>
  </r>
  <r>
    <x v="2"/>
    <n v="937"/>
    <d v="2019-09-30T00:00:00"/>
    <x v="12"/>
    <s v="SHILPA RAJESH SANGHVI"/>
    <s v="CBTPS7039H"/>
    <n v="198601"/>
    <n v="19860"/>
    <m/>
    <s v="31747_x000a_07/10/2019"/>
    <s v="Throughout the year"/>
    <s v="Trading &amp; Trading Advisory Services"/>
    <d v="2019-09-23T00:00:00"/>
    <n v="7"/>
  </r>
  <r>
    <x v="2"/>
    <n v="920"/>
    <d v="2019-09-30T00:00:00"/>
    <x v="25"/>
    <s v="RAJNISH KUMAR THAKUR"/>
    <s v="AEQPT4039J"/>
    <n v="68144"/>
    <n v="6814"/>
    <m/>
    <s v="22601_x000a_05/10/2019"/>
    <s v="Throughout the year"/>
    <s v="Trading &amp; Trading Advisory Services"/>
    <d v="2019-09-23T00:00:00"/>
    <n v="7"/>
  </r>
  <r>
    <x v="2"/>
    <n v="908"/>
    <d v="2019-09-30T00:00:00"/>
    <x v="13"/>
    <s v="ARUNABEN MAHESHKUMAR KHANDOR"/>
    <s v="ECHPK0520A"/>
    <n v="32638"/>
    <n v="3264"/>
    <m/>
    <s v="22601_x000a_05/10/2019"/>
    <s v="Throughout the year"/>
    <s v="Trading &amp; Trading Advisory Services"/>
    <d v="2019-09-23T00:00:00"/>
    <n v="7"/>
  </r>
  <r>
    <x v="2"/>
    <n v="907"/>
    <d v="2019-09-30T00:00:00"/>
    <x v="13"/>
    <s v="JAYSHREEBEN ROHITKUMAR KHANDOR"/>
    <s v="DEHPK4543G"/>
    <n v="32638"/>
    <n v="3264"/>
    <m/>
    <s v="22601_x000a_05/10/2019"/>
    <s v="Throughout the year"/>
    <s v="Trading &amp; Trading Advisory Services"/>
    <d v="2019-09-23T00:00:00"/>
    <n v="7"/>
  </r>
  <r>
    <x v="2"/>
    <n v="909"/>
    <d v="2019-09-30T00:00:00"/>
    <x v="13"/>
    <s v="MAHESHKUMAR HARILAL KHANDOR"/>
    <s v="ATUPK7060M"/>
    <n v="32638"/>
    <n v="3264"/>
    <m/>
    <s v="22601_x000a_05/10/2019"/>
    <s v="Throughout the year"/>
    <s v="Trading &amp; Trading Advisory Services"/>
    <d v="2019-09-23T00:00:00"/>
    <n v="7"/>
  </r>
  <r>
    <x v="2"/>
    <n v="906"/>
    <d v="2019-09-30T00:00:00"/>
    <x v="13"/>
    <s v="ROHIT HARILAL KHANDOR"/>
    <s v="ATUPK7059A"/>
    <n v="65277"/>
    <n v="6528"/>
    <m/>
    <s v="22601_x000a_05/10/2019"/>
    <s v="Throughout the year"/>
    <s v="Trading &amp; Trading Advisory Services"/>
    <d v="2019-09-23T00:00:00"/>
    <n v="7"/>
  </r>
  <r>
    <x v="2"/>
    <n v="916"/>
    <d v="2019-09-30T00:00:00"/>
    <x v="19"/>
    <s v="MUKESHKUMAR NANALAL SANGHVI"/>
    <s v="AGVPS7118N"/>
    <n v="67421"/>
    <n v="6742"/>
    <m/>
    <s v="22601_x000a_05/10/2019"/>
    <s v="Throughout the year"/>
    <s v="Trading &amp; Trading Advisory Services"/>
    <d v="2019-09-23T00:00:00"/>
    <n v="7"/>
  </r>
  <r>
    <x v="2"/>
    <n v="915"/>
    <d v="2019-09-30T00:00:00"/>
    <x v="14"/>
    <s v="POOJA SANTOSH GUPTA"/>
    <s v="BYNPG4697P"/>
    <n v="38537"/>
    <n v="3854"/>
    <m/>
    <s v="22601_x000a_05/10/2019"/>
    <s v="Throughout the year"/>
    <s v="Trading &amp; Trading Advisory Services"/>
    <d v="2019-09-23T00:00:00"/>
    <n v="7"/>
  </r>
  <r>
    <x v="2"/>
    <n v="914"/>
    <d v="2019-09-30T00:00:00"/>
    <x v="14"/>
    <s v="SANTOSH SHAMBHUNATH GUPTA"/>
    <s v="AJZPG5193Q"/>
    <n v="38537"/>
    <n v="3854"/>
    <m/>
    <s v="22601_x000a_05/10/2019"/>
    <s v="Throughout the year"/>
    <s v="Trading &amp; Trading Advisory Services"/>
    <d v="2019-09-23T00:00:00"/>
    <n v="7"/>
  </r>
  <r>
    <x v="2"/>
    <n v="923"/>
    <d v="2019-09-30T00:00:00"/>
    <x v="31"/>
    <s v="YASH BHARATBHAI LODARIYA"/>
    <s v="AOHPL7262E"/>
    <n v="98383"/>
    <n v="9838"/>
    <m/>
    <s v="22601_x000a_05/10/2019"/>
    <s v="Throughout the year"/>
    <s v="Trading &amp; Trading Advisory Services"/>
    <d v="2019-09-23T00:00:00"/>
    <n v="7"/>
  </r>
  <r>
    <x v="2"/>
    <n v="946"/>
    <d v="2019-10-01T00:00:00"/>
    <x v="17"/>
    <s v="ASHISH VADILAL MORBIA"/>
    <s v="AQEPM1733E"/>
    <n v="61433"/>
    <n v="6143"/>
    <m/>
    <s v="10778_x000a_05/11/2019"/>
    <s v="Throughout the year"/>
    <s v="Trading &amp; Trading Advisory Services"/>
    <d v="2019-09-20T00:00:00"/>
    <n v="11"/>
  </r>
  <r>
    <x v="2"/>
    <n v="948"/>
    <d v="2019-10-01T00:00:00"/>
    <x v="17"/>
    <s v="BINAL VIPUL PAREKH"/>
    <s v="AUBPP7302F"/>
    <n v="286689"/>
    <n v="28669"/>
    <m/>
    <s v="10778_x000a_05/11/2019"/>
    <s v="Throughout the year"/>
    <s v="Trading &amp; Trading Advisory Services"/>
    <d v="2019-09-20T00:00:00"/>
    <n v="11"/>
  </r>
  <r>
    <x v="2"/>
    <n v="950"/>
    <d v="2019-10-01T00:00:00"/>
    <x v="17"/>
    <s v="KIRTI CHAMANLAL SANGHVI"/>
    <s v="CICPS7436L"/>
    <n v="491467"/>
    <n v="49147"/>
    <m/>
    <s v="10778_x000a_05/11/2019"/>
    <s v="Throughout the year"/>
    <s v="Trading &amp; Trading Advisory Services"/>
    <d v="2019-09-20T00:00:00"/>
    <n v="11"/>
  </r>
  <r>
    <x v="2"/>
    <n v="945"/>
    <d v="2019-10-01T00:00:00"/>
    <x v="17"/>
    <s v="MITESH MANILALBHAI THACKER"/>
    <s v="ACIPT2769F"/>
    <n v="307167"/>
    <n v="30717"/>
    <m/>
    <s v="10778_x000a_05/11/2019"/>
    <s v="Throughout the year"/>
    <s v="Trading &amp; Trading Advisory Services"/>
    <d v="2019-09-20T00:00:00"/>
    <n v="11"/>
  </r>
  <r>
    <x v="2"/>
    <n v="949"/>
    <d v="2019-10-01T00:00:00"/>
    <x v="17"/>
    <s v="VANDANA KIRTI SANGHVI"/>
    <s v="AYOPS0652G"/>
    <n v="491467"/>
    <n v="49147"/>
    <m/>
    <s v="10778_x000a_05/11/2019"/>
    <s v="Throughout the year"/>
    <s v="Trading &amp; Trading Advisory Services"/>
    <d v="2019-09-20T00:00:00"/>
    <n v="11"/>
  </r>
  <r>
    <x v="2"/>
    <n v="940"/>
    <d v="2019-10-01T00:00:00"/>
    <x v="3"/>
    <s v="JAYSHREE RAHUL BHADRADIYA"/>
    <s v="AWSPB3693E"/>
    <n v="92819"/>
    <n v="9282"/>
    <m/>
    <s v="10778_x000a_05/11/2019"/>
    <s v="Throughout the year"/>
    <s v="Trading &amp; Trading Advisory Services"/>
    <d v="2019-09-20T00:00:00"/>
    <n v="11"/>
  </r>
  <r>
    <x v="2"/>
    <n v="939"/>
    <d v="2019-10-01T00:00:00"/>
    <x v="3"/>
    <s v="RAHUL MAHASUKHBHAI BHADRADIYA"/>
    <s v="BJBPS5522C"/>
    <n v="189209"/>
    <n v="18921"/>
    <m/>
    <s v="10778_x000a_05/11/2019"/>
    <s v="Throughout the year"/>
    <s v="Trading &amp; Trading Advisory Services"/>
    <d v="2019-09-20T00:00:00"/>
    <n v="11"/>
  </r>
  <r>
    <x v="2"/>
    <n v="941"/>
    <d v="2019-10-01T00:00:00"/>
    <x v="3"/>
    <s v="TANVI KAUSHAL DOSHI"/>
    <s v="BJIPD6884M"/>
    <n v="74969"/>
    <n v="7497"/>
    <m/>
    <s v="10778_x000a_05/11/2019"/>
    <s v="Throughout the year"/>
    <s v="Trading &amp; Trading Advisory Services"/>
    <d v="2019-09-20T00:00:00"/>
    <n v="11"/>
  </r>
  <r>
    <x v="2"/>
    <n v="947"/>
    <d v="2019-10-01T00:00:00"/>
    <x v="5"/>
    <s v="JAGRUTIBEN MANOJKUMAR MAKWANA"/>
    <s v="CYRPM9786J"/>
    <n v="364114"/>
    <n v="36411"/>
    <m/>
    <s v="10778_x000a_05/11/2019"/>
    <s v="Throughout the year"/>
    <s v="Trading &amp; Trading Advisory Services"/>
    <d v="2019-09-20T00:00:00"/>
    <n v="11"/>
  </r>
  <r>
    <x v="2"/>
    <n v="951"/>
    <d v="2019-10-01T00:00:00"/>
    <x v="5"/>
    <s v="JITENDRA VELJIBHA MAKWANA"/>
    <s v="AEOPM9113J"/>
    <n v="409556"/>
    <n v="40956"/>
    <m/>
    <s v="10778_x000a_05/11/2019"/>
    <s v="Throughout the year"/>
    <s v="Trading &amp; Trading Advisory Services"/>
    <d v="2019-09-20T00:00:00"/>
    <n v="11"/>
  </r>
  <r>
    <x v="2"/>
    <n v="943"/>
    <d v="2019-10-01T00:00:00"/>
    <x v="5"/>
    <s v="NEETABEN JITENDRABHAI MAKWANA"/>
    <s v="CYRPM9785M"/>
    <n v="364114"/>
    <n v="36411"/>
    <m/>
    <s v="10778_x000a_05/11/2019"/>
    <s v="Throughout the year"/>
    <s v="Trading &amp; Trading Advisory Services"/>
    <d v="2019-09-20T00:00:00"/>
    <n v="11"/>
  </r>
  <r>
    <x v="2"/>
    <n v="942"/>
    <d v="2019-10-01T00:00:00"/>
    <x v="5"/>
    <s v="SUNITABEN ANILBHAI MAKWANA"/>
    <s v="CYSPM0169G"/>
    <n v="364114"/>
    <n v="36411"/>
    <m/>
    <s v="10778_x000a_05/11/2019"/>
    <s v="Throughout the year"/>
    <s v="Trading &amp; Trading Advisory Services"/>
    <d v="2019-09-20T00:00:00"/>
    <n v="11"/>
  </r>
  <r>
    <x v="2"/>
    <n v="944"/>
    <d v="2019-10-01T00:00:00"/>
    <x v="5"/>
    <s v="VIJAY JAYANTILAL SANGHAVI"/>
    <s v="BSXPS6866G"/>
    <n v="57492"/>
    <n v="5749"/>
    <m/>
    <s v="10778_x000a_05/11/2019"/>
    <s v="Throughout the year"/>
    <s v="Trading &amp; Trading Advisory Services"/>
    <d v="2019-09-20T00:00:00"/>
    <n v="11"/>
  </r>
  <r>
    <x v="2"/>
    <n v="958"/>
    <d v="2019-11-06T00:00:00"/>
    <x v="20"/>
    <s v="ASHOK VINOD THAKUR"/>
    <s v="AHIPT0853H"/>
    <n v="28319"/>
    <n v="2832"/>
    <m/>
    <s v="10491_x000a_25/11/2019"/>
    <s v="Throughout the year"/>
    <s v="Trading &amp; Trading Advisory Services"/>
    <d v="2019-10-30T00:00:00"/>
    <n v="7"/>
  </r>
  <r>
    <x v="2"/>
    <n v="968"/>
    <d v="2019-11-06T00:00:00"/>
    <x v="7"/>
    <s v="BHARAT KANTILAL MEHTA"/>
    <s v="CNYPM6786Q"/>
    <n v="102700"/>
    <n v="10270"/>
    <m/>
    <s v="10491_x000a_25/11/2019"/>
    <s v="Throughout the year"/>
    <s v="Trading &amp; Trading Advisory Services"/>
    <d v="2019-10-30T00:00:00"/>
    <n v="7"/>
  </r>
  <r>
    <x v="2"/>
    <n v="978"/>
    <d v="2019-11-06T00:00:00"/>
    <x v="8"/>
    <s v="KRUPA TEJAS VAN"/>
    <s v="AMZPV8765C"/>
    <n v="62500"/>
    <n v="6250"/>
    <m/>
    <s v="10469_x000a_30/11/2019"/>
    <s v="Throughout the year"/>
    <s v="Trading &amp; Trading Advisory Services"/>
    <d v="2019-10-30T00:00:00"/>
    <n v="7"/>
  </r>
  <r>
    <x v="2"/>
    <n v="953"/>
    <d v="2019-11-06T00:00:00"/>
    <x v="35"/>
    <s v="DHIRENDRA KUMAR SINGH"/>
    <s v="BPAPS0225M"/>
    <n v="4701"/>
    <n v="470"/>
    <m/>
    <s v="10491_x000a_25/11/2019"/>
    <s v="Throughout the year"/>
    <s v="Trading &amp; Trading Advisory Services"/>
    <d v="2019-10-30T00:00:00"/>
    <n v="7"/>
  </r>
  <r>
    <x v="2"/>
    <n v="954"/>
    <d v="2019-11-06T00:00:00"/>
    <x v="0"/>
    <s v="GAUTAM JAYANTILAL MEHATA"/>
    <s v="ANVPM7520K"/>
    <n v="12781"/>
    <n v="1278"/>
    <m/>
    <s v="10491_x000a_25/11/2019"/>
    <s v="Throughout the year"/>
    <s v="Trading &amp; Trading Advisory Services"/>
    <d v="2019-10-30T00:00:00"/>
    <n v="7"/>
  </r>
  <r>
    <x v="2"/>
    <n v="955"/>
    <d v="2019-11-06T00:00:00"/>
    <x v="0"/>
    <s v="ILABEN GAUTAM KUMAR MEHTA"/>
    <s v="BRVPM1719H"/>
    <n v="12781"/>
    <n v="1278"/>
    <m/>
    <s v="10491_x000a_25/11/2019"/>
    <s v="Throughout the year"/>
    <s v="Trading &amp; Trading Advisory Services"/>
    <d v="2019-10-30T00:00:00"/>
    <n v="7"/>
  </r>
  <r>
    <x v="2"/>
    <n v="957"/>
    <d v="2019-11-06T00:00:00"/>
    <x v="23"/>
    <s v="JIGNESH SANGHVI "/>
    <s v="BBEPS9472G"/>
    <n v="21958"/>
    <n v="2196"/>
    <m/>
    <s v="10491_x000a_25/11/2019"/>
    <s v="Throughout the year"/>
    <s v="Trading &amp; Trading Advisory Services"/>
    <d v="2019-10-30T00:00:00"/>
    <n v="7"/>
  </r>
  <r>
    <x v="2"/>
    <n v="964"/>
    <d v="2019-11-06T00:00:00"/>
    <x v="29"/>
    <s v="KIRTI VANECHAND MEHTA"/>
    <s v="ADCPM6013E"/>
    <n v="64916"/>
    <n v="6492"/>
    <m/>
    <s v="10491_x000a_25/11/2019"/>
    <s v="Throughout the year"/>
    <s v="Trading &amp; Trading Advisory Services"/>
    <d v="2019-10-30T00:00:00"/>
    <n v="7"/>
  </r>
  <r>
    <x v="2"/>
    <n v="975"/>
    <d v="2019-11-06T00:00:00"/>
    <x v="26"/>
    <s v="KUNJAN MAHENDRABHAI PAREKH"/>
    <s v="DXVPP1114F"/>
    <n v="143904"/>
    <n v="14390"/>
    <m/>
    <s v="10491_x000a_25/11/2019"/>
    <s v="Throughout the year"/>
    <s v="Trading &amp; Trading Advisory Services"/>
    <d v="2019-10-30T00:00:00"/>
    <n v="7"/>
  </r>
  <r>
    <x v="2"/>
    <n v="966"/>
    <d v="2019-11-06T00:00:00"/>
    <x v="2"/>
    <s v="HEMANGI MITESH DOSHI"/>
    <s v="CICPD8911M"/>
    <n v="66773"/>
    <n v="6677"/>
    <m/>
    <s v="10491_x000a_25/11/2019"/>
    <s v="Throughout the year"/>
    <s v="Trading &amp; Trading Advisory Services"/>
    <d v="2019-10-30T00:00:00"/>
    <n v="7"/>
  </r>
  <r>
    <x v="2"/>
    <n v="965"/>
    <d v="2019-11-06T00:00:00"/>
    <x v="2"/>
    <s v="MITESH JAYANTIBHAI DOSHI"/>
    <s v="APGPD9139Q"/>
    <n v="66773"/>
    <n v="6677"/>
    <m/>
    <s v="10491_x000a_25/11/2019"/>
    <s v="Throughout the year"/>
    <s v="Trading &amp; Trading Advisory Services"/>
    <d v="2019-10-30T00:00:00"/>
    <n v="7"/>
  </r>
  <r>
    <x v="2"/>
    <n v="960"/>
    <d v="2019-11-06T00:00:00"/>
    <x v="10"/>
    <s v="MITUL MOHANLAL MORABIYA"/>
    <s v="AWVPM8396E"/>
    <n v="57287"/>
    <n v="5729"/>
    <m/>
    <s v="10491_x000a_25/11/2019"/>
    <s v="Throughout the year"/>
    <s v="Trading &amp; Trading Advisory Services"/>
    <d v="2019-10-30T00:00:00"/>
    <n v="7"/>
  </r>
  <r>
    <x v="2"/>
    <n v="976"/>
    <d v="2019-11-06T00:00:00"/>
    <x v="30"/>
    <s v="NIKUNJKUMAR MAHENDRAKUMAR MEHTA"/>
    <s v="BDDPM7126E"/>
    <n v="180502"/>
    <n v="18050"/>
    <m/>
    <s v="10491_x000a_25/11/2019"/>
    <s v="Throughout the year"/>
    <s v="Trading &amp; Trading Advisory Services"/>
    <d v="2019-10-30T00:00:00"/>
    <n v="7"/>
  </r>
  <r>
    <x v="2"/>
    <n v="977"/>
    <d v="2019-11-06T00:00:00"/>
    <x v="11"/>
    <s v="PARESH KANTILAL MEHTA"/>
    <s v="BCHPM4625F"/>
    <n v="205400"/>
    <n v="20540"/>
    <m/>
    <s v="10491_x000a_25/11/2019"/>
    <s v="Throughout the year"/>
    <s v="Trading &amp; Trading Advisory Services"/>
    <d v="2019-10-30T00:00:00"/>
    <n v="7"/>
  </r>
  <r>
    <x v="2"/>
    <n v="969"/>
    <d v="2019-11-06T00:00:00"/>
    <x v="11"/>
    <s v="HETALBEN BHARTABHAI MAHETA"/>
    <s v="DJEPM9645D"/>
    <n v="102700"/>
    <n v="10270"/>
    <m/>
    <s v="10491_x000a_25/11/2019"/>
    <s v="Throughout the year"/>
    <s v="Trading &amp; Trading Advisory Services"/>
    <d v="2019-10-30T00:00:00"/>
    <n v="7"/>
  </r>
  <r>
    <x v="2"/>
    <n v="970"/>
    <d v="2019-11-06T00:00:00"/>
    <x v="11"/>
    <s v="STUTI PARESH MEHTA"/>
    <s v="DGQPM4392J"/>
    <n v="102700"/>
    <n v="10270"/>
    <m/>
    <s v="10491_x000a_25/11/2019"/>
    <s v="Throughout the year"/>
    <s v="Trading &amp; Trading Advisory Services"/>
    <d v="2019-10-30T00:00:00"/>
    <n v="7"/>
  </r>
  <r>
    <x v="2"/>
    <n v="959"/>
    <d v="2019-11-06T00:00:00"/>
    <x v="12"/>
    <s v="RAJESH SANGHAVI "/>
    <s v="AZJPS0827R"/>
    <n v="31300"/>
    <n v="3130"/>
    <m/>
    <s v="10491_x000a_25/11/2019"/>
    <s v="Throughout the year"/>
    <s v="Trading &amp; Trading Advisory Services"/>
    <d v="2019-10-30T00:00:00"/>
    <n v="7"/>
  </r>
  <r>
    <x v="2"/>
    <n v="967"/>
    <d v="2019-11-06T00:00:00"/>
    <x v="25"/>
    <s v="RAJNISH KUMAR THAKUR"/>
    <s v="AEQPT4039J"/>
    <n v="98699"/>
    <n v="9870"/>
    <m/>
    <s v="10491_x000a_25/11/2019"/>
    <s v="Throughout the year"/>
    <s v="Trading &amp; Trading Advisory Services"/>
    <d v="2019-10-30T00:00:00"/>
    <n v="7"/>
  </r>
  <r>
    <x v="2"/>
    <n v="962"/>
    <d v="2019-11-06T00:00:00"/>
    <x v="13"/>
    <s v="ARUNABEN MAHESHKUMAR KHANDOR"/>
    <s v="ECHPK0520A"/>
    <n v="64510"/>
    <n v="6451"/>
    <m/>
    <s v="10491_x000a_25/11/2019"/>
    <s v="Throughout the year"/>
    <s v="Trading &amp; Trading Advisory Services"/>
    <d v="2019-10-30T00:00:00"/>
    <n v="7"/>
  </r>
  <r>
    <x v="2"/>
    <n v="961"/>
    <d v="2019-11-06T00:00:00"/>
    <x v="13"/>
    <s v="JAYSHREEBEN ROHITKUMAR KHANDOR"/>
    <s v="DEHPK4543G"/>
    <n v="64510"/>
    <n v="6451"/>
    <m/>
    <s v="10491_x000a_25/11/2019"/>
    <s v="Throughout the year"/>
    <s v="Trading &amp; Trading Advisory Services"/>
    <d v="2019-10-30T00:00:00"/>
    <n v="7"/>
  </r>
  <r>
    <x v="2"/>
    <n v="963"/>
    <d v="2019-11-06T00:00:00"/>
    <x v="13"/>
    <s v="MAHESHKUMAR HARILAL KHANDOR"/>
    <s v="ATUPK7060M"/>
    <n v="64510"/>
    <n v="6451"/>
    <m/>
    <s v="10491_x000a_25/11/2019"/>
    <s v="Throughout the year"/>
    <s v="Trading &amp; Trading Advisory Services"/>
    <d v="2019-10-30T00:00:00"/>
    <n v="7"/>
  </r>
  <r>
    <x v="2"/>
    <n v="974"/>
    <d v="2019-11-06T00:00:00"/>
    <x v="13"/>
    <s v="ROHIT HARILAL KHANDOR"/>
    <s v="ATUPK7059A"/>
    <n v="129021"/>
    <n v="12902"/>
    <m/>
    <s v="10491_x000a_25/11/2019"/>
    <s v="Throughout the year"/>
    <s v="Trading &amp; Trading Advisory Services"/>
    <d v="2019-10-30T00:00:00"/>
    <n v="7"/>
  </r>
  <r>
    <x v="2"/>
    <n v="973"/>
    <d v="2019-11-06T00:00:00"/>
    <x v="19"/>
    <s v="MUKESHKUMAR NANALAL SANGHVI"/>
    <s v="AGVPS7118N"/>
    <n v="121978"/>
    <n v="12198"/>
    <m/>
    <s v="10491_x000a_25/11/2019"/>
    <s v="Throughout the year"/>
    <s v="Trading &amp; Trading Advisory Services"/>
    <d v="2019-10-30T00:00:00"/>
    <n v="7"/>
  </r>
  <r>
    <x v="2"/>
    <n v="952"/>
    <d v="2019-11-06T00:00:00"/>
    <x v="27"/>
    <s v="SAMEER LALJIBHAI KHANDOR"/>
    <s v="AQXPK8198G"/>
    <n v="1590"/>
    <n v="159"/>
    <m/>
    <s v="10491_x000a_25/11/2019"/>
    <s v="Throughout the year"/>
    <s v="Trading &amp; Trading Advisory Services"/>
    <d v="2019-10-30T00:00:00"/>
    <n v="7"/>
  </r>
  <r>
    <x v="2"/>
    <n v="972"/>
    <d v="2019-11-06T00:00:00"/>
    <x v="14"/>
    <s v="POOJA SANTOSH GUPTA"/>
    <s v="BYNPG4697P"/>
    <n v="103564"/>
    <n v="10356"/>
    <m/>
    <s v="10491_x000a_25/11/2019"/>
    <s v="Throughout the year"/>
    <s v="Trading &amp; Trading Advisory Services"/>
    <d v="2019-10-30T00:00:00"/>
    <n v="7"/>
  </r>
  <r>
    <x v="2"/>
    <n v="971"/>
    <d v="2019-11-06T00:00:00"/>
    <x v="14"/>
    <s v="SANTOSH SHAMBHUNATH GUPTA"/>
    <s v="AJZPG5193Q"/>
    <n v="103564"/>
    <n v="10356"/>
    <m/>
    <s v="10491_x000a_25/11/2019"/>
    <s v="Throughout the year"/>
    <s v="Trading &amp; Trading Advisory Services"/>
    <d v="2019-10-30T00:00:00"/>
    <n v="7"/>
  </r>
  <r>
    <x v="2"/>
    <n v="956"/>
    <d v="2019-11-06T00:00:00"/>
    <x v="33"/>
    <s v="YOGESHKUMAR RAMNIKLAL SHAH"/>
    <s v="CVZPS8137A"/>
    <n v="15061"/>
    <n v="1506"/>
    <m/>
    <s v="10491_x000a_25/11/2019"/>
    <s v="Throughout the year"/>
    <s v="Trading &amp; Trading Advisory Services"/>
    <d v="2019-10-30T00:00:00"/>
    <n v="7"/>
  </r>
  <r>
    <x v="2"/>
    <n v="979"/>
    <d v="2019-11-20T00:00:00"/>
    <x v="15"/>
    <s v="MANUBEN VADILALBHAI MEHTA"/>
    <s v="CMMPM3584M"/>
    <n v="140000"/>
    <n v="14000"/>
    <m/>
    <s v="10469_x000a_30/11/2019"/>
    <s v="Throughout the year"/>
    <s v="Trading &amp; Trading Advisory Services"/>
    <d v="2019-11-07T00:00:00"/>
    <n v="13"/>
  </r>
  <r>
    <x v="2"/>
    <n v="1000"/>
    <d v="2019-12-05T00:00:00"/>
    <x v="20"/>
    <s v="ASHOK VINOD THAKUR"/>
    <s v="AHIPT0853H"/>
    <n v="49586"/>
    <n v="4959"/>
    <m/>
    <s v="10079_x000a_31/12/2019"/>
    <s v="Throughout the year"/>
    <s v="Trading &amp; Trading Advisory Services"/>
    <d v="2019-11-21T00:00:00"/>
    <n v="14"/>
  </r>
  <r>
    <x v="2"/>
    <n v="996"/>
    <d v="2019-12-05T00:00:00"/>
    <x v="21"/>
    <s v="ASHWIN P. CHANDURA"/>
    <s v="AIBPC2244H"/>
    <n v="21159"/>
    <n v="2116"/>
    <m/>
    <s v="10079_x000a_31/12/2019"/>
    <s v="Throughout the year"/>
    <s v="Trading &amp; Trading Advisory Services"/>
    <d v="2019-11-21T00:00:00"/>
    <n v="14"/>
  </r>
  <r>
    <x v="2"/>
    <n v="1007"/>
    <d v="2019-12-05T00:00:00"/>
    <x v="7"/>
    <s v="BHARAT KANTILAL MEHTA"/>
    <s v="CNYPM6786Q"/>
    <n v="2187"/>
    <n v="219"/>
    <m/>
    <s v="10079_x000a_31/12/2019"/>
    <s v="Throughout the year"/>
    <s v="Trading &amp; Trading Advisory Services"/>
    <d v="2019-11-21T00:00:00"/>
    <n v="14"/>
  </r>
  <r>
    <x v="2"/>
    <n v="1010"/>
    <d v="2019-12-05T00:00:00"/>
    <x v="8"/>
    <s v="KRUPA TEJAS VAN"/>
    <s v="AMZPV8765C"/>
    <n v="68000"/>
    <n v="6800"/>
    <m/>
    <s v="10078_x000a_31/12/2019"/>
    <s v="Throughout the year"/>
    <s v="Trading &amp; Trading Advisory Services"/>
    <d v="2019-11-21T00:00:00"/>
    <n v="14"/>
  </r>
  <r>
    <x v="2"/>
    <n v="1006"/>
    <d v="2019-12-05T00:00:00"/>
    <x v="35"/>
    <s v="DHIRENDRA KUMAR SINGH"/>
    <s v="BPAPS0225M"/>
    <n v="28181"/>
    <n v="2818"/>
    <m/>
    <s v="10079_x000a_31/12/2019"/>
    <s v="Throughout the year"/>
    <s v="Trading &amp; Trading Advisory Services"/>
    <d v="2019-11-21T00:00:00"/>
    <n v="14"/>
  </r>
  <r>
    <x v="2"/>
    <n v="984"/>
    <d v="2019-12-05T00:00:00"/>
    <x v="0"/>
    <s v="GAUTAM JAYANTILAL MEHATA"/>
    <s v="ANVPM7520K"/>
    <n v="51171"/>
    <n v="5117"/>
    <m/>
    <s v="10079_x000a_31/12/2019"/>
    <s v="Throughout the year"/>
    <s v="Trading &amp; Trading Advisory Services"/>
    <d v="2019-11-21T00:00:00"/>
    <n v="14"/>
  </r>
  <r>
    <x v="2"/>
    <n v="985"/>
    <d v="2019-12-05T00:00:00"/>
    <x v="0"/>
    <s v="ILABEN GAUTAM KUMAR MEHTA"/>
    <s v="BRVPM1719H"/>
    <n v="51171"/>
    <n v="5117"/>
    <m/>
    <s v="10079_x000a_31/12/2019"/>
    <s v="Throughout the year"/>
    <s v="Trading &amp; Trading Advisory Services"/>
    <d v="2019-11-21T00:00:00"/>
    <n v="14"/>
  </r>
  <r>
    <x v="2"/>
    <n v="997"/>
    <d v="2019-12-05T00:00:00"/>
    <x v="23"/>
    <s v="JIGNESH SANGHVI "/>
    <s v="BBEPS9472G"/>
    <n v="104960"/>
    <n v="10496"/>
    <m/>
    <s v="10079_x000a_31/12/2019"/>
    <s v="Throughout the year"/>
    <s v="Trading &amp; Trading Advisory Services"/>
    <d v="2019-11-21T00:00:00"/>
    <n v="14"/>
  </r>
  <r>
    <x v="2"/>
    <n v="1002"/>
    <d v="2019-12-05T00:00:00"/>
    <x v="29"/>
    <s v="KIRTI VANECHAND MEHTA"/>
    <s v="ADCPM6013E"/>
    <n v="140106"/>
    <n v="14011"/>
    <m/>
    <s v="10079_x000a_31/12/2019"/>
    <s v="Throughout the year"/>
    <s v="Trading &amp; Trading Advisory Services"/>
    <d v="2019-11-21T00:00:00"/>
    <n v="14"/>
  </r>
  <r>
    <x v="2"/>
    <n v="995"/>
    <d v="2019-12-05T00:00:00"/>
    <x v="26"/>
    <s v="KUNJAN MAHENDRABHAI PAREKH"/>
    <s v="DXVPP1114F"/>
    <n v="138957"/>
    <n v="13896"/>
    <m/>
    <s v="10079_x000a_31/12/2019"/>
    <s v="Throughout the year"/>
    <s v="Trading &amp; Trading Advisory Services"/>
    <d v="2019-11-21T00:00:00"/>
    <n v="14"/>
  </r>
  <r>
    <x v="2"/>
    <n v="998"/>
    <d v="2019-12-05T00:00:00"/>
    <x v="24"/>
    <s v="MILAN SURYAKANT UDANI"/>
    <s v="AAAPU3763E"/>
    <n v="15489"/>
    <n v="1549"/>
    <m/>
    <s v="10079_x000a_31/12/2019"/>
    <s v="Throughout the year"/>
    <s v="Trading &amp; Trading Advisory Services"/>
    <d v="2019-11-21T00:00:00"/>
    <n v="14"/>
  </r>
  <r>
    <x v="2"/>
    <n v="981"/>
    <d v="2019-12-05T00:00:00"/>
    <x v="2"/>
    <s v="HEMANGI MITESH DOSHI"/>
    <s v="CICPD8911M"/>
    <n v="231084"/>
    <n v="23108"/>
    <m/>
    <s v="10079_x000a_31/12/2019"/>
    <s v="Throughout the year"/>
    <s v="Trading &amp; Trading Advisory Services"/>
    <d v="2019-11-21T00:00:00"/>
    <n v="14"/>
  </r>
  <r>
    <x v="2"/>
    <n v="980"/>
    <d v="2019-12-05T00:00:00"/>
    <x v="2"/>
    <s v="MITESH JAYANTIBHAI DOSHI"/>
    <s v="APGPD9139Q"/>
    <n v="231084"/>
    <n v="23108"/>
    <m/>
    <s v="10079_x000a_31/12/2019"/>
    <s v="Throughout the year"/>
    <s v="Trading &amp; Trading Advisory Services"/>
    <d v="2019-11-21T00:00:00"/>
    <n v="14"/>
  </r>
  <r>
    <x v="2"/>
    <n v="987"/>
    <d v="2019-12-05T00:00:00"/>
    <x v="10"/>
    <s v="MITUL MOHANLAL MORABIYA"/>
    <s v="AWVPM8396E"/>
    <n v="171094"/>
    <n v="17109"/>
    <m/>
    <s v="10079_x000a_31/12/2019"/>
    <s v="Throughout the year"/>
    <s v="Trading &amp; Trading Advisory Services"/>
    <d v="2019-11-21T00:00:00"/>
    <n v="14"/>
  </r>
  <r>
    <x v="2"/>
    <n v="988"/>
    <d v="2019-12-05T00:00:00"/>
    <x v="10"/>
    <s v="TRUPTIBEN MITULKUMAR MORABIYA"/>
    <s v="CUIPM0916M"/>
    <n v="171094"/>
    <n v="17109"/>
    <m/>
    <s v="10079_x000a_31/12/2019"/>
    <s v="Throughout the year"/>
    <s v="Trading &amp; Trading Advisory Services"/>
    <d v="2019-11-21T00:00:00"/>
    <n v="14"/>
  </r>
  <r>
    <x v="2"/>
    <n v="1005"/>
    <d v="2019-12-05T00:00:00"/>
    <x v="30"/>
    <s v="NIKUNJKUMAR MAHENDRAKUMAR MEHTA"/>
    <s v="BDDPM7126E"/>
    <n v="110790"/>
    <n v="11079"/>
    <m/>
    <s v="10079_x000a_31/12/2019"/>
    <s v="Throughout the year"/>
    <s v="Trading &amp; Trading Advisory Services"/>
    <d v="2019-11-21T00:00:00"/>
    <n v="14"/>
  </r>
  <r>
    <x v="2"/>
    <n v="989"/>
    <d v="2019-12-05T00:00:00"/>
    <x v="11"/>
    <s v="PARESH KANTILAL MEHTA"/>
    <s v="BCHPM4625F"/>
    <n v="79594"/>
    <n v="7959"/>
    <m/>
    <s v="10079_x000a_31/12/2019"/>
    <s v="Throughout the year"/>
    <s v="Trading &amp; Trading Advisory Services"/>
    <d v="2019-11-21T00:00:00"/>
    <n v="14"/>
  </r>
  <r>
    <x v="2"/>
    <n v="990"/>
    <d v="2019-12-05T00:00:00"/>
    <x v="11"/>
    <s v="HETALBEN BHARTABHAI MAHETA"/>
    <s v="DJEPM9645D"/>
    <n v="59696"/>
    <n v="5970"/>
    <m/>
    <s v="10079_x000a_31/12/2019"/>
    <s v="Throughout the year"/>
    <s v="Trading &amp; Trading Advisory Services"/>
    <d v="2019-11-21T00:00:00"/>
    <n v="14"/>
  </r>
  <r>
    <x v="2"/>
    <n v="991"/>
    <d v="2019-12-05T00:00:00"/>
    <x v="11"/>
    <s v="STUTI PARESH MEHTA"/>
    <s v="DGQPM4392J"/>
    <n v="59696"/>
    <n v="5970"/>
    <m/>
    <s v="10079_x000a_31/12/2019"/>
    <s v="Throughout the year"/>
    <s v="Trading &amp; Trading Advisory Services"/>
    <d v="2019-11-21T00:00:00"/>
    <n v="14"/>
  </r>
  <r>
    <x v="2"/>
    <n v="982"/>
    <d v="2019-12-05T00:00:00"/>
    <x v="6"/>
    <s v="PIYUSH DAHYALAL SHETH"/>
    <s v="BMRPS3723E"/>
    <n v="101332"/>
    <n v="10133"/>
    <m/>
    <s v="10079_x000a_31/12/2019"/>
    <s v="Throughout the year"/>
    <s v="Trading &amp; Trading Advisory Services"/>
    <d v="2019-11-21T00:00:00"/>
    <n v="14"/>
  </r>
  <r>
    <x v="2"/>
    <n v="983"/>
    <d v="2019-12-05T00:00:00"/>
    <x v="6"/>
    <s v="PRAGNABEN PIYUSH SHETH"/>
    <s v="GBCPS8333D"/>
    <n v="101332"/>
    <n v="10133"/>
    <m/>
    <s v="10079_x000a_31/12/2019"/>
    <s v="Throughout the year"/>
    <s v="Trading &amp; Trading Advisory Services"/>
    <d v="2019-11-21T00:00:00"/>
    <n v="14"/>
  </r>
  <r>
    <x v="2"/>
    <n v="1018"/>
    <d v="2019-12-05T00:00:00"/>
    <x v="15"/>
    <s v="ANITABEN PRIYANK MEHTA"/>
    <s v="FJUPM2617D"/>
    <n v="40000"/>
    <n v="4000"/>
    <m/>
    <s v="10078_x000a_31/12/2019"/>
    <s v="Throughout the year"/>
    <s v="Trading &amp; Trading Advisory Services"/>
    <d v="2019-11-21T00:00:00"/>
    <n v="14"/>
  </r>
  <r>
    <x v="2"/>
    <n v="1015"/>
    <d v="2019-12-05T00:00:00"/>
    <x v="15"/>
    <s v="MANUBEN VADILALBHAI MEHTA"/>
    <s v="CMMPM3584M"/>
    <n v="50000"/>
    <n v="5000"/>
    <m/>
    <s v="10078_x000a_31/12/2019"/>
    <s v="Throughout the year"/>
    <s v="Trading &amp; Trading Advisory Services"/>
    <d v="2019-11-21T00:00:00"/>
    <n v="14"/>
  </r>
  <r>
    <x v="2"/>
    <n v="1016"/>
    <d v="2019-12-05T00:00:00"/>
    <x v="15"/>
    <s v="PRIYANK VADILAL MEHTA"/>
    <s v="BJFPM3782A"/>
    <n v="50000"/>
    <n v="5000"/>
    <m/>
    <s v="10078_x000a_31/12/2019"/>
    <s v="Throughout the year"/>
    <s v="Trading &amp; Trading Advisory Services"/>
    <d v="2019-11-21T00:00:00"/>
    <n v="14"/>
  </r>
  <r>
    <x v="2"/>
    <n v="1017"/>
    <d v="2019-12-05T00:00:00"/>
    <x v="15"/>
    <s v="VADILAL AMULAKHBHAI MAHETA"/>
    <s v="BGBPM7834G"/>
    <n v="50000"/>
    <n v="5000"/>
    <m/>
    <s v="10078_x000a_31/12/2019"/>
    <s v="Throughout the year"/>
    <s v="Trading &amp; Trading Advisory Services"/>
    <d v="2019-11-21T00:00:00"/>
    <n v="14"/>
  </r>
  <r>
    <x v="2"/>
    <n v="1013"/>
    <d v="2019-12-05T00:00:00"/>
    <x v="3"/>
    <s v="JAYSHREE RAHUL BHADRADIYA"/>
    <s v="AWSPB3693E"/>
    <n v="200000"/>
    <n v="20000"/>
    <m/>
    <s v="10078_x000a_31/12/2019"/>
    <s v="Throughout the year"/>
    <s v="Trading &amp; Trading Advisory Services"/>
    <d v="2019-11-21T00:00:00"/>
    <n v="14"/>
  </r>
  <r>
    <x v="2"/>
    <n v="1012"/>
    <d v="2019-12-05T00:00:00"/>
    <x v="3"/>
    <s v="RAHUL MAHASUKHBHAI BHADRADIYA"/>
    <s v="BJBPS5522C"/>
    <n v="225000"/>
    <n v="22500"/>
    <m/>
    <s v="10078_x000a_31/12/2019"/>
    <s v="Throughout the year"/>
    <s v="Trading &amp; Trading Advisory Services"/>
    <d v="2019-11-21T00:00:00"/>
    <n v="14"/>
  </r>
  <r>
    <x v="2"/>
    <n v="1014"/>
    <d v="2019-12-05T00:00:00"/>
    <x v="3"/>
    <s v="TANVI KAUSHAL DOSHI"/>
    <s v="BJIPD6884M"/>
    <n v="125000"/>
    <n v="12500"/>
    <m/>
    <s v="10078_x000a_31/12/2019"/>
    <s v="Throughout the year"/>
    <s v="Trading &amp; Trading Advisory Services"/>
    <d v="2019-11-21T00:00:00"/>
    <n v="14"/>
  </r>
  <r>
    <x v="2"/>
    <n v="1008"/>
    <d v="2019-12-05T00:00:00"/>
    <x v="12"/>
    <s v="RAJESH SANGHAVI "/>
    <s v="AZJPS0827R"/>
    <n v="74209"/>
    <n v="7421"/>
    <m/>
    <s v="10079_x000a_31/12/2019"/>
    <s v="Throughout the year"/>
    <s v="Trading &amp; Trading Advisory Services"/>
    <d v="2019-11-21T00:00:00"/>
    <n v="14"/>
  </r>
  <r>
    <x v="2"/>
    <n v="999"/>
    <d v="2019-12-05T00:00:00"/>
    <x v="25"/>
    <s v="RAJNISH KUMAR THAKUR"/>
    <s v="AEQPT4039J"/>
    <n v="52738"/>
    <n v="5274"/>
    <m/>
    <s v="10079_x000a_31/12/2019"/>
    <s v="Throughout the year"/>
    <s v="Trading &amp; Trading Advisory Services"/>
    <d v="2019-11-21T00:00:00"/>
    <n v="14"/>
  </r>
  <r>
    <x v="2"/>
    <n v="1003"/>
    <d v="2019-12-05T00:00:00"/>
    <x v="34"/>
    <s v="ROHIT PRAVINCHAND KUBADIYA"/>
    <s v="AVWPK8039N"/>
    <n v="3902"/>
    <n v="390"/>
    <m/>
    <s v="10079_x000a_31/12/2019"/>
    <s v="Throughout the year"/>
    <s v="Trading &amp; Trading Advisory Services"/>
    <d v="2019-11-21T00:00:00"/>
    <n v="14"/>
  </r>
  <r>
    <x v="2"/>
    <n v="994"/>
    <d v="2019-12-05T00:00:00"/>
    <x v="19"/>
    <s v="MUKESHKUMAR NANALAL SANGHVI"/>
    <s v="AGVPS7118N"/>
    <n v="130221"/>
    <n v="13022"/>
    <m/>
    <s v="10079_x000a_31/12/2019"/>
    <s v="Throughout the year"/>
    <s v="Trading &amp; Trading Advisory Services"/>
    <d v="2019-11-21T00:00:00"/>
    <n v="14"/>
  </r>
  <r>
    <x v="2"/>
    <n v="1009"/>
    <d v="2019-12-05T00:00:00"/>
    <x v="27"/>
    <s v="KRINA LALJIBHAI KHANDOR"/>
    <s v="AYGPK6648G"/>
    <n v="307026"/>
    <n v="30703"/>
    <m/>
    <s v="10079_x000a_31/12/2019"/>
    <s v="Throughout the year"/>
    <s v="Trading &amp; Trading Advisory Services"/>
    <d v="2019-11-21T00:00:00"/>
    <n v="14"/>
  </r>
  <r>
    <x v="2"/>
    <n v="986"/>
    <d v="2019-12-05T00:00:00"/>
    <x v="27"/>
    <s v="SAMEER LALJIBHAI KHANDOR"/>
    <s v="AQXPK8198G"/>
    <n v="102342"/>
    <n v="10234"/>
    <m/>
    <s v="10079_x000a_31/12/2019"/>
    <s v="Throughout the year"/>
    <s v="Trading &amp; Trading Advisory Services"/>
    <d v="2019-11-21T00:00:00"/>
    <n v="14"/>
  </r>
  <r>
    <x v="2"/>
    <n v="1001"/>
    <d v="2019-12-05T00:00:00"/>
    <x v="27"/>
    <s v="SAMEER LALJIBHAI KHANDOR"/>
    <s v="AQXPK8198G"/>
    <n v="10552"/>
    <n v="1055"/>
    <m/>
    <s v="10079_x000a_31/12/2019"/>
    <s v="Throughout the year"/>
    <s v="Trading &amp; Trading Advisory Services"/>
    <d v="2019-11-21T00:00:00"/>
    <n v="14"/>
  </r>
  <r>
    <x v="2"/>
    <n v="993"/>
    <d v="2019-12-05T00:00:00"/>
    <x v="14"/>
    <s v="POOJA SANTOSH GUPTA"/>
    <s v="BYNPG4697P"/>
    <n v="69903"/>
    <n v="6990"/>
    <m/>
    <s v="10079_x000a_31/12/2019"/>
    <s v="Throughout the year"/>
    <s v="Trading &amp; Trading Advisory Services"/>
    <d v="2019-11-21T00:00:00"/>
    <n v="14"/>
  </r>
  <r>
    <x v="2"/>
    <n v="992"/>
    <d v="2019-12-05T00:00:00"/>
    <x v="14"/>
    <s v="SANTOSH SHAMBHUNATH GUPTA"/>
    <s v="AJZPG5193Q"/>
    <n v="69903"/>
    <n v="6990"/>
    <m/>
    <s v="10079_x000a_31/12/2019"/>
    <s v="Throughout the year"/>
    <s v="Trading &amp; Trading Advisory Services"/>
    <d v="2019-11-21T00:00:00"/>
    <n v="14"/>
  </r>
  <r>
    <x v="2"/>
    <n v="1011"/>
    <d v="2019-12-05T00:00:00"/>
    <x v="5"/>
    <s v="PAYAL HARDIK MANIYAR"/>
    <s v="APMPV7390H"/>
    <n v="200000"/>
    <n v="20000"/>
    <m/>
    <s v="10078_x000a_31/12/2019"/>
    <s v="Throughout the year"/>
    <s v="Trading &amp; Trading Advisory Services"/>
    <d v="2019-11-21T00:00:00"/>
    <n v="14"/>
  </r>
  <r>
    <x v="2"/>
    <n v="1004"/>
    <d v="2019-12-05T00:00:00"/>
    <x v="33"/>
    <s v="YOGESHKUMAR RAMNIKLAL SHAH"/>
    <s v="CVZPS8137A"/>
    <n v="51048"/>
    <n v="5105"/>
    <m/>
    <s v="10079_x000a_31/12/2019"/>
    <s v="Throughout the year"/>
    <s v="Trading &amp; Trading Advisory Services"/>
    <d v="2019-11-21T00:00:00"/>
    <n v="14"/>
  </r>
  <r>
    <x v="2"/>
    <n v="1039"/>
    <d v="2019-12-31T00:00:00"/>
    <x v="20"/>
    <s v="ASHOK VINOD THAKUR"/>
    <s v="AHIPT0853H"/>
    <n v="17290"/>
    <n v="1729"/>
    <m/>
    <s v="37388_x000a_07/01/2020"/>
    <s v="Throughout the year"/>
    <s v="Trading &amp; Trading Advisory Services"/>
    <d v="2019-12-23T00:00:00"/>
    <n v="8"/>
  </r>
  <r>
    <x v="2"/>
    <n v="1023"/>
    <d v="2019-12-31T00:00:00"/>
    <x v="7"/>
    <s v="BHARAT KANTILAL MEHTA"/>
    <s v="CNYPM6786Q"/>
    <n v="1696"/>
    <n v="170"/>
    <m/>
    <s v="37388_x000a_07/01/2020"/>
    <s v="Throughout the year"/>
    <s v="Trading &amp; Trading Advisory Services"/>
    <d v="2019-12-23T00:00:00"/>
    <n v="8"/>
  </r>
  <r>
    <x v="2"/>
    <n v="1042"/>
    <d v="2019-12-31T00:00:00"/>
    <x v="8"/>
    <s v="KRUPA TEJAS VAN"/>
    <s v="AMZPV8765C"/>
    <n v="70000"/>
    <n v="7000"/>
    <m/>
    <s v="37409_x000a_07/01/2020"/>
    <s v="Throughout the year"/>
    <s v="Trading &amp; Trading Advisory Services"/>
    <d v="2019-12-23T00:00:00"/>
    <n v="8"/>
  </r>
  <r>
    <x v="2"/>
    <n v="1022"/>
    <d v="2019-12-31T00:00:00"/>
    <x v="35"/>
    <s v="DHIRENDRA KUMAR SINGH"/>
    <s v="BPAPS0225M"/>
    <n v="30183"/>
    <n v="3018"/>
    <m/>
    <s v="37388_x000a_07/01/2020"/>
    <s v="Throughout the year"/>
    <s v="Trading &amp; Trading Advisory Services"/>
    <d v="2019-12-23T00:00:00"/>
    <n v="8"/>
  </r>
  <r>
    <x v="2"/>
    <n v="1025"/>
    <d v="2019-12-31T00:00:00"/>
    <x v="0"/>
    <s v="GAUTAM JAYANTILAL MEHATA"/>
    <s v="ANVPM7520K"/>
    <n v="98116"/>
    <n v="9812"/>
    <m/>
    <s v="37388_x000a_07/01/2020"/>
    <s v="Throughout the year"/>
    <s v="Trading &amp; Trading Advisory Services"/>
    <d v="2019-12-23T00:00:00"/>
    <n v="8"/>
  </r>
  <r>
    <x v="2"/>
    <n v="1026"/>
    <d v="2019-12-31T00:00:00"/>
    <x v="0"/>
    <s v="ILABEN GAUTAM KUMAR MEHTA"/>
    <s v="BRVPM1719H"/>
    <n v="98116"/>
    <n v="9812"/>
    <m/>
    <s v="37388_x000a_07/01/2020"/>
    <s v="Throughout the year"/>
    <s v="Trading &amp; Trading Advisory Services"/>
    <d v="2019-12-23T00:00:00"/>
    <n v="8"/>
  </r>
  <r>
    <x v="2"/>
    <n v="1041"/>
    <d v="2019-12-31T00:00:00"/>
    <x v="29"/>
    <s v="KIRTI VANECHAND MEHTA"/>
    <s v="ADCPM6013E"/>
    <n v="63780"/>
    <n v="6378"/>
    <m/>
    <s v="37388_x000a_07/01/2020"/>
    <s v="Throughout the year"/>
    <s v="Trading &amp; Trading Advisory Services"/>
    <d v="2019-12-23T00:00:00"/>
    <n v="8"/>
  </r>
  <r>
    <x v="2"/>
    <n v="1036"/>
    <d v="2019-12-31T00:00:00"/>
    <x v="26"/>
    <s v="KUNJAN MAHENDRABHAI PAREKH"/>
    <s v="DXVPP1114F"/>
    <n v="69143"/>
    <n v="6914"/>
    <m/>
    <s v="37388_x000a_07/01/2020"/>
    <s v="Throughout the year"/>
    <s v="Trading &amp; Trading Advisory Services"/>
    <d v="2019-12-23T00:00:00"/>
    <n v="8"/>
  </r>
  <r>
    <x v="2"/>
    <n v="1037"/>
    <d v="2019-12-31T00:00:00"/>
    <x v="24"/>
    <s v="MILAN SURYAKANT UDANI"/>
    <s v="AAAPU3763E"/>
    <n v="3531"/>
    <n v="353"/>
    <m/>
    <s v="37388_x000a_07/01/2020"/>
    <s v="Throughout the year"/>
    <s v="Trading &amp; Trading Advisory Services"/>
    <d v="2019-12-23T00:00:00"/>
    <n v="8"/>
  </r>
  <r>
    <x v="2"/>
    <n v="1029"/>
    <d v="2019-12-31T00:00:00"/>
    <x v="10"/>
    <s v="MITUL MOHANLAL MORABIYA"/>
    <s v="AWVPM8396E"/>
    <n v="40127"/>
    <n v="4013"/>
    <m/>
    <s v="37388_x000a_07/01/2020"/>
    <s v="Throughout the year"/>
    <s v="Trading &amp; Trading Advisory Services"/>
    <d v="2019-12-23T00:00:00"/>
    <n v="8"/>
  </r>
  <r>
    <x v="2"/>
    <n v="1021"/>
    <d v="2019-12-31T00:00:00"/>
    <x v="30"/>
    <s v="NIKUNJKUMAR MAHENDRAKUMAR MEHTA"/>
    <s v="BDDPM7126E"/>
    <n v="40249"/>
    <n v="4025"/>
    <m/>
    <s v="37388_x000a_07/01/2020"/>
    <s v="Throughout the year"/>
    <s v="Trading &amp; Trading Advisory Services"/>
    <d v="2019-12-23T00:00:00"/>
    <n v="8"/>
  </r>
  <r>
    <x v="2"/>
    <n v="1030"/>
    <d v="2019-12-31T00:00:00"/>
    <x v="11"/>
    <s v="PARESH KANTILAL MEHTA"/>
    <s v="BCHPM4625F"/>
    <n v="14942"/>
    <n v="1494"/>
    <m/>
    <s v="37388_x000a_07/01/2020"/>
    <s v="Throughout the year"/>
    <s v="Trading &amp; Trading Advisory Services"/>
    <d v="2019-12-23T00:00:00"/>
    <n v="8"/>
  </r>
  <r>
    <x v="2"/>
    <n v="1031"/>
    <d v="2019-12-31T00:00:00"/>
    <x v="11"/>
    <s v="HETALBEN BHARTABHAI MAHETA"/>
    <s v="DJEPM9645D"/>
    <n v="11207"/>
    <n v="1121"/>
    <m/>
    <s v="37388_x000a_07/01/2020"/>
    <s v="Throughout the year"/>
    <s v="Trading &amp; Trading Advisory Services"/>
    <d v="2019-12-23T00:00:00"/>
    <n v="8"/>
  </r>
  <r>
    <x v="2"/>
    <n v="1032"/>
    <d v="2019-12-31T00:00:00"/>
    <x v="11"/>
    <s v="STUTI PARESH MEHTA"/>
    <s v="DGQPM4392J"/>
    <n v="11207"/>
    <n v="1121"/>
    <m/>
    <s v="37388_x000a_07/01/2020"/>
    <s v="Throughout the year"/>
    <s v="Trading &amp; Trading Advisory Services"/>
    <d v="2019-12-23T00:00:00"/>
    <n v="8"/>
  </r>
  <r>
    <x v="2"/>
    <n v="1024"/>
    <d v="2019-12-31T00:00:00"/>
    <x v="12"/>
    <s v="RAJESH SANGHAVI "/>
    <s v="AZJPS0827R"/>
    <n v="18622"/>
    <n v="1862"/>
    <m/>
    <s v="37388_x000a_07/01/2020"/>
    <s v="Throughout the year"/>
    <s v="Trading &amp; Trading Advisory Services"/>
    <d v="2019-12-23T00:00:00"/>
    <n v="8"/>
  </r>
  <r>
    <x v="2"/>
    <n v="1038"/>
    <d v="2019-12-31T00:00:00"/>
    <x v="25"/>
    <s v="RAJNISH KUMAR THAKUR"/>
    <s v="AEQPT4039J"/>
    <n v="114661"/>
    <n v="11466"/>
    <m/>
    <s v="37388_x000a_07/01/2020"/>
    <s v="Throughout the year"/>
    <s v="Trading &amp; Trading Advisory Services"/>
    <d v="2019-12-23T00:00:00"/>
    <n v="8"/>
  </r>
  <r>
    <x v="2"/>
    <n v="1019"/>
    <d v="2019-12-31T00:00:00"/>
    <x v="34"/>
    <s v="ROHIT PRAVINCHAND KUBADIYA"/>
    <s v="AVWPK8039N"/>
    <n v="4110"/>
    <n v="411"/>
    <m/>
    <s v="37388_x000a_07/01/2020"/>
    <s v="Throughout the year"/>
    <s v="Trading &amp; Trading Advisory Services"/>
    <d v="2019-12-23T00:00:00"/>
    <n v="8"/>
  </r>
  <r>
    <x v="2"/>
    <n v="1035"/>
    <d v="2019-12-31T00:00:00"/>
    <x v="19"/>
    <s v="MUKESHKUMAR NANALAL SANGHVI"/>
    <s v="AGVPS7118N"/>
    <n v="81294"/>
    <n v="8129"/>
    <m/>
    <s v="37388_x000a_07/01/2020"/>
    <s v="Throughout the year"/>
    <s v="Trading &amp; Trading Advisory Services"/>
    <d v="2019-12-23T00:00:00"/>
    <n v="8"/>
  </r>
  <r>
    <x v="2"/>
    <n v="1028"/>
    <d v="2019-12-31T00:00:00"/>
    <x v="27"/>
    <s v="KRINA LALJIBHAI KHANDOR"/>
    <s v="AYGPK6648G"/>
    <n v="86223"/>
    <n v="8622"/>
    <m/>
    <s v="37388_x000a_07/01/2020"/>
    <s v="Throughout the year"/>
    <s v="Trading &amp; Trading Advisory Services"/>
    <d v="2019-12-23T00:00:00"/>
    <n v="8"/>
  </r>
  <r>
    <x v="2"/>
    <n v="1027"/>
    <d v="2019-12-31T00:00:00"/>
    <x v="27"/>
    <s v="SAMEER LALJIBHAI KHANDOR"/>
    <s v="AQXPK8198G"/>
    <n v="14866"/>
    <n v="1487"/>
    <m/>
    <s v="37388_x000a_07/01/2020"/>
    <s v="Throughout the year"/>
    <s v="Trading &amp; Trading Advisory Services"/>
    <d v="2019-12-23T00:00:00"/>
    <n v="8"/>
  </r>
  <r>
    <x v="2"/>
    <n v="1040"/>
    <d v="2019-12-31T00:00:00"/>
    <x v="27"/>
    <s v="SAMEER LALJIBHAI KHANDOR"/>
    <s v="AQXPK8198G"/>
    <n v="27630"/>
    <n v="2763"/>
    <m/>
    <s v="37388_x000a_07/01/2020"/>
    <s v="Throughout the year"/>
    <s v="Trading &amp; Trading Advisory Services"/>
    <d v="2019-12-23T00:00:00"/>
    <n v="8"/>
  </r>
  <r>
    <x v="2"/>
    <n v="1034"/>
    <d v="2019-12-31T00:00:00"/>
    <x v="14"/>
    <s v="POOJA SANTOSH GUPTA"/>
    <s v="BYNPG4697P"/>
    <n v="20080"/>
    <n v="2008"/>
    <m/>
    <s v="37388_x000a_07/01/2020"/>
    <s v="Throughout the year"/>
    <s v="Trading &amp; Trading Advisory Services"/>
    <d v="2019-12-23T00:00:00"/>
    <n v="8"/>
  </r>
  <r>
    <x v="2"/>
    <n v="1033"/>
    <d v="2019-12-31T00:00:00"/>
    <x v="14"/>
    <s v="SANTOSH SHAMBHUNATH GUPTA"/>
    <s v="AJZPG5193Q"/>
    <n v="20080"/>
    <n v="2008"/>
    <m/>
    <s v="37388_x000a_07/01/2020"/>
    <s v="Throughout the year"/>
    <s v="Trading &amp; Trading Advisory Services"/>
    <d v="2019-12-23T00:00:00"/>
    <n v="8"/>
  </r>
  <r>
    <x v="2"/>
    <n v="1020"/>
    <d v="2019-12-31T00:00:00"/>
    <x v="33"/>
    <s v="YOGESHKUMAR RAMNIKLAL SHAH"/>
    <s v="CVZPS8137A"/>
    <n v="27099"/>
    <n v="2710"/>
    <m/>
    <s v="37388_x000a_07/01/2020"/>
    <s v="Throughout the year"/>
    <s v="Trading &amp; Trading Advisory Services"/>
    <d v="2019-12-23T00:00:00"/>
    <n v="8"/>
  </r>
  <r>
    <x v="2"/>
    <n v="1045"/>
    <d v="2020-01-07T00:00:00"/>
    <x v="15"/>
    <s v="MANUBEN VADILALBHAI MEHTA"/>
    <s v="CMMPM3584M"/>
    <n v="50000"/>
    <n v="5000"/>
    <m/>
    <s v="12337_x000a_03/02/2020"/>
    <s v="Throughout the year"/>
    <s v="Trading &amp; Trading Advisory Services"/>
    <d v="2019-12-24T00:00:00"/>
    <n v="14"/>
  </r>
  <r>
    <x v="2"/>
    <n v="1043"/>
    <d v="2020-01-07T00:00:00"/>
    <x v="15"/>
    <s v="PRIYANK VADILAL MEHTA"/>
    <s v="BJFPM3782A"/>
    <n v="50000"/>
    <n v="5000"/>
    <m/>
    <s v="12337_x000a_03/02/2020"/>
    <s v="Throughout the year"/>
    <s v="Trading &amp; Trading Advisory Services"/>
    <d v="2019-12-24T00:00:00"/>
    <n v="14"/>
  </r>
  <r>
    <x v="2"/>
    <n v="1044"/>
    <d v="2020-01-07T00:00:00"/>
    <x v="15"/>
    <s v="VADILAL AMULAKHBHAI MAHETA"/>
    <s v="BGBPM7834G"/>
    <n v="140000"/>
    <n v="14000"/>
    <m/>
    <s v="12337_x000a_03/02/2020"/>
    <s v="Throughout the year"/>
    <s v="Trading &amp; Trading Advisory Services"/>
    <d v="2019-12-24T00:00:00"/>
    <n v="14"/>
  </r>
  <r>
    <x v="2"/>
    <n v="1052"/>
    <d v="2020-02-06T00:00:00"/>
    <x v="20"/>
    <s v="ASHOK VINOD THAKUR"/>
    <s v="AHIPT0853H"/>
    <n v="46654"/>
    <n v="4665"/>
    <m/>
    <s v="07143_x000a_24/02/2020"/>
    <s v="Throughout the year"/>
    <s v="Trading &amp; Trading Advisory Services"/>
    <d v="2020-01-29T00:00:00"/>
    <n v="8"/>
  </r>
  <r>
    <x v="2"/>
    <n v="1049"/>
    <d v="2020-02-06T00:00:00"/>
    <x v="21"/>
    <s v="ASHWIN P. CHANDURA"/>
    <s v="AIBPC2244H"/>
    <n v="16402"/>
    <n v="1640"/>
    <m/>
    <s v="07143_x000a_24/02/2020"/>
    <s v="Throughout the year"/>
    <s v="Trading &amp; Trading Advisory Services"/>
    <d v="2020-01-29T00:00:00"/>
    <n v="8"/>
  </r>
  <r>
    <x v="2"/>
    <n v="1058"/>
    <d v="2020-02-06T00:00:00"/>
    <x v="7"/>
    <s v="BHARAT KANTILAL MEHTA"/>
    <s v="CNYPM6786Q"/>
    <n v="1580"/>
    <n v="158"/>
    <m/>
    <s v="07143_x000a_24/02/2020"/>
    <s v="Throughout the year"/>
    <s v="Trading &amp; Trading Advisory Services"/>
    <d v="2020-01-29T00:00:00"/>
    <n v="8"/>
  </r>
  <r>
    <x v="2"/>
    <n v="1068"/>
    <d v="2020-02-06T00:00:00"/>
    <x v="8"/>
    <s v="KRUPA TEJAS VAN"/>
    <s v="AMZPV8765C"/>
    <n v="69000"/>
    <n v="6900"/>
    <m/>
    <s v="04886_x000a_29/02/2020"/>
    <s v="Throughout the year"/>
    <s v="Trading &amp; Trading Advisory Services"/>
    <d v="2020-01-29T00:00:00"/>
    <n v="8"/>
  </r>
  <r>
    <x v="2"/>
    <n v="1057"/>
    <d v="2020-02-06T00:00:00"/>
    <x v="35"/>
    <s v="DHIRENDRA KUMAR SINGH"/>
    <s v="BPAPS0225M"/>
    <n v="69221"/>
    <n v="6922"/>
    <m/>
    <s v="07143_x000a_24/02/2020"/>
    <s v="Throughout the year"/>
    <s v="Trading &amp; Trading Advisory Services"/>
    <d v="2020-01-29T00:00:00"/>
    <n v="8"/>
  </r>
  <r>
    <x v="2"/>
    <n v="1064"/>
    <d v="2020-02-06T00:00:00"/>
    <x v="0"/>
    <s v="GAUTAM JAYANTILAL MEHATA"/>
    <s v="ANVPM7520K"/>
    <n v="16403"/>
    <n v="1640"/>
    <m/>
    <s v="07143_x000a_24/02/2020"/>
    <s v="Throughout the year"/>
    <s v="Trading &amp; Trading Advisory Services"/>
    <d v="2020-01-29T00:00:00"/>
    <n v="8"/>
  </r>
  <r>
    <x v="2"/>
    <n v="1063"/>
    <d v="2020-02-06T00:00:00"/>
    <x v="0"/>
    <s v="ILABEN GAUTAM KUMAR MEHTA"/>
    <s v="BRVPM1719H"/>
    <n v="16403"/>
    <n v="1640"/>
    <m/>
    <s v="07143_x000a_24/02/2020"/>
    <s v="Throughout the year"/>
    <s v="Trading &amp; Trading Advisory Services"/>
    <d v="2020-01-29T00:00:00"/>
    <n v="8"/>
  </r>
  <r>
    <x v="2"/>
    <n v="1050"/>
    <d v="2020-02-06T00:00:00"/>
    <x v="23"/>
    <s v="JIGNESH SANGHVI "/>
    <s v="BBEPS9472G"/>
    <n v="10060"/>
    <n v="1006"/>
    <m/>
    <s v="07143_x000a_24/02/2020"/>
    <s v="Throughout the year"/>
    <s v="Trading &amp; Trading Advisory Services"/>
    <d v="2020-01-29T00:00:00"/>
    <n v="8"/>
  </r>
  <r>
    <x v="2"/>
    <n v="1054"/>
    <d v="2020-02-06T00:00:00"/>
    <x v="28"/>
    <s v="KAUSHIK JAVERLAL SANGHVI"/>
    <s v="AVQPS5445L"/>
    <n v="7001"/>
    <n v="700"/>
    <m/>
    <s v="07143_x000a_24/02/2020"/>
    <s v="Throughout the year"/>
    <s v="Trading &amp; Trading Advisory Services"/>
    <d v="2020-01-29T00:00:00"/>
    <n v="8"/>
  </r>
  <r>
    <x v="2"/>
    <n v="1055"/>
    <d v="2020-02-06T00:00:00"/>
    <x v="29"/>
    <s v="KIRTI VANECHAND MEHTA"/>
    <s v="ADCPM6013E"/>
    <n v="31883"/>
    <n v="3188"/>
    <m/>
    <s v="07143_x000a_24/02/2020"/>
    <s v="Throughout the year"/>
    <s v="Trading &amp; Trading Advisory Services"/>
    <d v="2020-01-29T00:00:00"/>
    <n v="8"/>
  </r>
  <r>
    <x v="2"/>
    <n v="1048"/>
    <d v="2020-02-06T00:00:00"/>
    <x v="26"/>
    <s v="KUNJAN MAHENDRABHAI PAREKH"/>
    <s v="DXVPP1114F"/>
    <n v="18904"/>
    <n v="1890"/>
    <m/>
    <s v="07143_x000a_24/02/2020"/>
    <s v="Throughout the year"/>
    <s v="Trading &amp; Trading Advisory Services"/>
    <d v="2020-01-29T00:00:00"/>
    <n v="8"/>
  </r>
  <r>
    <x v="2"/>
    <n v="1060"/>
    <d v="2020-02-06T00:00:00"/>
    <x v="10"/>
    <s v="MITUL MOHANLAL MORABIYA"/>
    <s v="AWVPM8396E"/>
    <n v="16419"/>
    <n v="1642"/>
    <m/>
    <s v="07143_x000a_24/02/2020"/>
    <s v="Throughout the year"/>
    <s v="Trading &amp; Trading Advisory Services"/>
    <d v="2020-01-29T00:00:00"/>
    <n v="8"/>
  </r>
  <r>
    <x v="2"/>
    <n v="1056"/>
    <d v="2020-02-06T00:00:00"/>
    <x v="30"/>
    <s v="NIKUNJKUMAR MAHENDRAKUMAR MEHTA"/>
    <s v="BDDPM7126E"/>
    <n v="83439"/>
    <n v="8344"/>
    <m/>
    <s v="07143_x000a_24/02/2020"/>
    <s v="Throughout the year"/>
    <s v="Trading &amp; Trading Advisory Services"/>
    <d v="2020-01-29T00:00:00"/>
    <n v="8"/>
  </r>
  <r>
    <x v="2"/>
    <n v="1061"/>
    <d v="2020-02-06T00:00:00"/>
    <x v="11"/>
    <s v="PARESH KANTILAL MEHTA"/>
    <s v="BCHPM4625F"/>
    <n v="51918"/>
    <n v="5192"/>
    <m/>
    <s v="07143_x000a_24/02/2020"/>
    <s v="Throughout the year"/>
    <s v="Trading &amp; Trading Advisory Services"/>
    <d v="2020-01-29T00:00:00"/>
    <n v="8"/>
  </r>
  <r>
    <x v="2"/>
    <n v="1062"/>
    <d v="2020-02-06T00:00:00"/>
    <x v="11"/>
    <s v="HETALBEN BHARTABHAI MAHETA"/>
    <s v="DJEPM9645D"/>
    <n v="38939"/>
    <n v="3894"/>
    <m/>
    <s v="07143_x000a_24/02/2020"/>
    <s v="Throughout the year"/>
    <s v="Trading &amp; Trading Advisory Services"/>
    <d v="2020-01-29T00:00:00"/>
    <n v="8"/>
  </r>
  <r>
    <x v="2"/>
    <n v="1046"/>
    <d v="2020-02-06T00:00:00"/>
    <x v="11"/>
    <s v="STUTI PARESH MEHTA"/>
    <s v="DGQPM4392J"/>
    <n v="38939"/>
    <n v="3894"/>
    <m/>
    <s v="07143_x000a_24/02/2020"/>
    <s v="Throughout the year"/>
    <s v="Trading &amp; Trading Advisory Services"/>
    <d v="2020-01-29T00:00:00"/>
    <n v="8"/>
  </r>
  <r>
    <x v="2"/>
    <n v="1065"/>
    <d v="2020-02-06T00:00:00"/>
    <x v="6"/>
    <s v="PIYUSH DAHYALAL SHETH"/>
    <s v="BMRPS3723E"/>
    <n v="23783"/>
    <n v="2378"/>
    <m/>
    <s v="07143_x000a_24/02/2020"/>
    <s v="Throughout the year"/>
    <s v="Trading &amp; Trading Advisory Services"/>
    <d v="2020-01-29T00:00:00"/>
    <n v="8"/>
  </r>
  <r>
    <x v="2"/>
    <n v="1066"/>
    <d v="2020-02-06T00:00:00"/>
    <x v="6"/>
    <s v="PRAGNABEN PIYUSH SHETH"/>
    <s v="GBCPS8333D"/>
    <n v="23783"/>
    <n v="2378"/>
    <m/>
    <s v="07143_x000a_24/02/2020"/>
    <s v="Throughout the year"/>
    <s v="Trading &amp; Trading Advisory Services"/>
    <d v="2020-01-29T00:00:00"/>
    <n v="8"/>
  </r>
  <r>
    <x v="2"/>
    <n v="1073"/>
    <d v="2020-02-06T00:00:00"/>
    <x v="15"/>
    <s v="ANITABEN PRIYANK MEHTA"/>
    <s v="FJUPM2617D"/>
    <n v="40000"/>
    <n v="4000"/>
    <m/>
    <s v="04886_x000a_29/02/2020"/>
    <s v="Throughout the year"/>
    <s v="Trading &amp; Trading Advisory Services"/>
    <d v="2020-01-29T00:00:00"/>
    <n v="8"/>
  </r>
  <r>
    <x v="2"/>
    <n v="1075"/>
    <d v="2020-02-06T00:00:00"/>
    <x v="15"/>
    <s v="MANUBEN VADILALBHAI MEHTA"/>
    <s v="CMMPM3584M"/>
    <n v="150000"/>
    <n v="15000"/>
    <m/>
    <s v="04886_x000a_29/02/2020"/>
    <s v="Throughout the year"/>
    <s v="Trading &amp; Trading Advisory Services"/>
    <d v="2020-01-29T00:00:00"/>
    <n v="8"/>
  </r>
  <r>
    <x v="2"/>
    <n v="1072"/>
    <d v="2020-02-06T00:00:00"/>
    <x v="15"/>
    <s v="PRIYANK VADILAL MEHTA"/>
    <s v="BJFPM3782A"/>
    <n v="60000"/>
    <n v="6000"/>
    <m/>
    <s v="04886_x000a_29/02/2020"/>
    <s v="Throughout the year"/>
    <s v="Trading &amp; Trading Advisory Services"/>
    <d v="2020-01-29T00:00:00"/>
    <n v="8"/>
  </r>
  <r>
    <x v="2"/>
    <n v="1074"/>
    <d v="2020-02-06T00:00:00"/>
    <x v="15"/>
    <s v="VADILAL AMULAKHBHAI MAHETA"/>
    <s v="BGBPM7834G"/>
    <n v="250000"/>
    <n v="25000"/>
    <m/>
    <s v="04886_x000a_29/02/2020"/>
    <s v="Throughout the year"/>
    <s v="Trading &amp; Trading Advisory Services"/>
    <d v="2020-01-29T00:00:00"/>
    <n v="8"/>
  </r>
  <r>
    <x v="2"/>
    <n v="1070"/>
    <d v="2020-02-06T00:00:00"/>
    <x v="3"/>
    <s v="JAYSHREE RAHUL BHADRADIYA"/>
    <s v="AWSPB3693E"/>
    <n v="150000"/>
    <n v="15000"/>
    <m/>
    <s v="04886_x000a_29/02/2020"/>
    <s v="Throughout the year"/>
    <s v="Trading &amp; Trading Advisory Services"/>
    <d v="2020-01-29T00:00:00"/>
    <n v="8"/>
  </r>
  <r>
    <x v="2"/>
    <n v="1069"/>
    <d v="2020-02-06T00:00:00"/>
    <x v="3"/>
    <s v="RAHUL MAHASUKHBHAI BHADRADIYA"/>
    <s v="BJBPS5522C"/>
    <n v="200000"/>
    <n v="20000"/>
    <m/>
    <s v="04886_x000a_29/02/2020"/>
    <s v="Throughout the year"/>
    <s v="Trading &amp; Trading Advisory Services"/>
    <d v="2020-01-29T00:00:00"/>
    <n v="8"/>
  </r>
  <r>
    <x v="2"/>
    <n v="1071"/>
    <d v="2020-02-06T00:00:00"/>
    <x v="3"/>
    <s v="TANVI KAUSHAL DOSHI"/>
    <s v="BJIPD6884M"/>
    <n v="125000"/>
    <n v="12500"/>
    <m/>
    <s v="04886_x000a_29/02/2020"/>
    <s v="Throughout the year"/>
    <s v="Trading &amp; Trading Advisory Services"/>
    <d v="2020-01-29T00:00:00"/>
    <n v="8"/>
  </r>
  <r>
    <x v="2"/>
    <n v="1059"/>
    <d v="2020-02-06T00:00:00"/>
    <x v="12"/>
    <s v="RAJESH SANGHAVI "/>
    <s v="AZJPS0827R"/>
    <n v="38114"/>
    <n v="3811"/>
    <m/>
    <s v="07143_x000a_24/02/2020"/>
    <s v="Throughout the year"/>
    <s v="Trading &amp; Trading Advisory Services"/>
    <d v="2020-01-29T00:00:00"/>
    <n v="8"/>
  </r>
  <r>
    <x v="2"/>
    <n v="1051"/>
    <d v="2020-02-06T00:00:00"/>
    <x v="25"/>
    <s v="RAJNISH KUMAR THAKUR"/>
    <s v="AEQPT4039J"/>
    <n v="95000"/>
    <n v="9500"/>
    <m/>
    <s v="07143_x000a_24/02/2020"/>
    <s v="Throughout the year"/>
    <s v="Trading &amp; Trading Advisory Services"/>
    <d v="2020-01-29T00:00:00"/>
    <n v="8"/>
  </r>
  <r>
    <x v="2"/>
    <n v="1078"/>
    <d v="2020-02-06T00:00:00"/>
    <x v="13"/>
    <s v="ARUNABEN MAHESHKUMAR KHANDOR"/>
    <s v="ECHPK0520A"/>
    <n v="20000"/>
    <n v="2000"/>
    <m/>
    <s v="04886_x000a_29/02/2020"/>
    <s v="Throughout the year"/>
    <s v="Trading &amp; Trading Advisory Services"/>
    <d v="2020-01-29T00:00:00"/>
    <n v="8"/>
  </r>
  <r>
    <x v="2"/>
    <n v="1077"/>
    <d v="2020-02-06T00:00:00"/>
    <x v="13"/>
    <s v="JAYSHREEBEN ROHITKUMAR KHANDOR"/>
    <s v="DEHPK4543G"/>
    <n v="20000"/>
    <n v="2000"/>
    <m/>
    <s v="04886_x000a_29/02/2020"/>
    <s v="Throughout the year"/>
    <s v="Trading &amp; Trading Advisory Services"/>
    <d v="2020-01-29T00:00:00"/>
    <n v="8"/>
  </r>
  <r>
    <x v="2"/>
    <n v="1079"/>
    <d v="2020-02-06T00:00:00"/>
    <x v="13"/>
    <s v="MAHESHKUMAR HARILAL KHANDOR"/>
    <s v="ATUPK7060M"/>
    <n v="20000"/>
    <n v="2000"/>
    <m/>
    <s v="04886_x000a_29/02/2020"/>
    <s v="Throughout the year"/>
    <s v="Trading &amp; Trading Advisory Services"/>
    <d v="2020-01-29T00:00:00"/>
    <n v="8"/>
  </r>
  <r>
    <x v="2"/>
    <n v="1076"/>
    <d v="2020-02-06T00:00:00"/>
    <x v="13"/>
    <s v="ROHIT HARILAL KHANDOR"/>
    <s v="ATUPK7059A"/>
    <n v="40000"/>
    <n v="4000"/>
    <m/>
    <s v="04886_x000a_29/02/2020"/>
    <s v="Throughout the year"/>
    <s v="Trading &amp; Trading Advisory Services"/>
    <d v="2020-01-29T00:00:00"/>
    <n v="8"/>
  </r>
  <r>
    <x v="2"/>
    <n v="1047"/>
    <d v="2020-02-06T00:00:00"/>
    <x v="19"/>
    <s v="MUKESHKUMAR NANALAL SANGHVI"/>
    <s v="AGVPS7118N"/>
    <n v="4247"/>
    <n v="425"/>
    <m/>
    <s v="07143_x000a_24/02/2020"/>
    <s v="Throughout the year"/>
    <s v="Trading &amp; Trading Advisory Services"/>
    <d v="2020-01-29T00:00:00"/>
    <n v="8"/>
  </r>
  <r>
    <x v="2"/>
    <n v="1067"/>
    <d v="2020-02-06T00:00:00"/>
    <x v="19"/>
    <s v="SAIYAM MUKESH SANGHAVI"/>
    <s v="LEAPS8201J"/>
    <n v="80696"/>
    <n v="8070"/>
    <m/>
    <s v="07143_x000a_24/02/2020"/>
    <s v="Throughout the year"/>
    <s v="Trading &amp; Trading Advisory Services"/>
    <d v="2020-01-29T00:00:00"/>
    <n v="8"/>
  </r>
  <r>
    <x v="2"/>
    <n v="1053"/>
    <d v="2020-02-06T00:00:00"/>
    <x v="27"/>
    <s v="SAMEER LALJIBHAI KHANDOR"/>
    <s v="AQXPK8198G"/>
    <n v="10394"/>
    <n v="1039"/>
    <m/>
    <s v="07143_x000a_24/02/2020"/>
    <s v="Throughout the year"/>
    <s v="Trading &amp; Trading Advisory Services"/>
    <d v="2020-01-29T00:00:00"/>
    <n v="8"/>
  </r>
  <r>
    <x v="2"/>
    <n v="1083"/>
    <d v="2020-02-07T00:00:00"/>
    <x v="5"/>
    <s v="HEENA CHETAN KOTHARI"/>
    <s v="BSSPK6780Q"/>
    <n v="300000"/>
    <n v="30000"/>
    <m/>
    <s v="04886_x000a_29/02/2020"/>
    <s v="Throughout the year"/>
    <s v="Trading &amp; Trading Advisory Services"/>
    <d v="2020-01-29T00:00:00"/>
    <n v="9"/>
  </r>
  <r>
    <x v="2"/>
    <n v="1081"/>
    <d v="2020-02-07T00:00:00"/>
    <x v="5"/>
    <s v="JAINA PRASHANTKUMAR SANGHAVI"/>
    <s v="FDAPS4614A"/>
    <n v="300000"/>
    <n v="30000"/>
    <m/>
    <s v="04886_x000a_29/02/2020"/>
    <s v="Throughout the year"/>
    <s v="Trading &amp; Trading Advisory Services"/>
    <d v="2020-01-29T00:00:00"/>
    <n v="9"/>
  </r>
  <r>
    <x v="2"/>
    <n v="1080"/>
    <d v="2020-02-07T00:00:00"/>
    <x v="5"/>
    <s v="PAYAL HARDIK MANIYAR"/>
    <s v="APMPV7390H"/>
    <n v="200000"/>
    <n v="20000"/>
    <m/>
    <s v="04886_x000a_29/02/2020"/>
    <s v="Throughout the year"/>
    <s v="Trading &amp; Trading Advisory Services"/>
    <d v="2020-01-29T00:00:00"/>
    <n v="9"/>
  </r>
  <r>
    <x v="2"/>
    <n v="1082"/>
    <d v="2020-02-07T00:00:00"/>
    <x v="5"/>
    <s v="VIJAY JAYANTILAL SANGHAVI"/>
    <s v="BSXPS6866G"/>
    <n v="150000"/>
    <n v="15000"/>
    <m/>
    <s v="04886_x000a_29/02/2020"/>
    <s v="Throughout the year"/>
    <s v="Trading &amp; Trading Advisory Services"/>
    <d v="2020-01-29T00:00:00"/>
    <n v="9"/>
  </r>
  <r>
    <x v="2"/>
    <n v="1084"/>
    <d v="2020-02-25T00:00:00"/>
    <x v="3"/>
    <s v="TANVI KAUSHAL DOSHI"/>
    <s v="BJIPD6884M"/>
    <n v="150000"/>
    <n v="15000"/>
    <m/>
    <s v="04886_x000a_29/02/2020"/>
    <s v="Throughout the year"/>
    <s v="Trading &amp; Trading Advisory Services"/>
    <d v="2020-02-13T00:00:00"/>
    <n v="12"/>
  </r>
  <r>
    <x v="2"/>
    <n v="1093"/>
    <d v="2020-03-03T00:00:00"/>
    <x v="20"/>
    <s v="ASHOK VINOD THAKUR"/>
    <s v="AHIPT0853H"/>
    <n v="564"/>
    <n v="56"/>
    <m/>
    <s v="02023_x000a_18/03/2020"/>
    <s v="Throughout the year"/>
    <s v="Trading &amp; Trading Advisory Services"/>
    <d v="2020-02-19T00:00:00"/>
    <n v="13"/>
  </r>
  <r>
    <x v="2"/>
    <n v="1097"/>
    <d v="2020-03-03T00:00:00"/>
    <x v="8"/>
    <s v="KRUPA TEJAS VAN"/>
    <s v="AMZPV8765C"/>
    <n v="65000"/>
    <n v="6500"/>
    <m/>
    <s v="02062_x000a_18/03/2020"/>
    <s v="Throughout the year"/>
    <s v="Trading &amp; Trading Advisory Services"/>
    <d v="2020-02-19T00:00:00"/>
    <n v="13"/>
  </r>
  <r>
    <x v="2"/>
    <n v="1095"/>
    <d v="2020-03-03T00:00:00"/>
    <x v="35"/>
    <s v="DHIRENDRA KUMAR SINGH"/>
    <s v="BPAPS0225M"/>
    <n v="77479"/>
    <n v="7748"/>
    <m/>
    <s v="02023_x000a_18/03/2020"/>
    <s v="Throughout the year"/>
    <s v="Trading &amp; Trading Advisory Services"/>
    <d v="2020-02-19T00:00:00"/>
    <n v="13"/>
  </r>
  <r>
    <x v="2"/>
    <n v="1091"/>
    <d v="2020-03-03T00:00:00"/>
    <x v="26"/>
    <s v="KUNJAN MAHENDRABHAI PAREKH"/>
    <s v="DXVPP1114F"/>
    <n v="83107"/>
    <n v="8311"/>
    <m/>
    <s v="02023_x000a_18/03/2020"/>
    <s v="Throughout the year"/>
    <s v="Trading &amp; Trading Advisory Services"/>
    <d v="2020-02-19T00:00:00"/>
    <n v="13"/>
  </r>
  <r>
    <x v="2"/>
    <n v="1085"/>
    <d v="2020-03-03T00:00:00"/>
    <x v="6"/>
    <s v="PIYUSH DAHYALAL SHETH"/>
    <s v="BMRPS3723E"/>
    <n v="4249"/>
    <n v="425"/>
    <m/>
    <s v="02023_x000a_18/03/2020"/>
    <s v="Throughout the year"/>
    <s v="Trading &amp; Trading Advisory Services"/>
    <d v="2020-02-19T00:00:00"/>
    <n v="13"/>
  </r>
  <r>
    <x v="2"/>
    <n v="1086"/>
    <d v="2020-03-03T00:00:00"/>
    <x v="6"/>
    <s v="PRAGNABEN PIYUSH SHETH"/>
    <s v="GBCPS8333D"/>
    <n v="4249"/>
    <n v="425"/>
    <m/>
    <s v="02023_x000a_18/03/2020"/>
    <s v="Throughout the year"/>
    <s v="Trading &amp; Trading Advisory Services"/>
    <d v="2020-02-19T00:00:00"/>
    <n v="13"/>
  </r>
  <r>
    <x v="2"/>
    <n v="1103"/>
    <d v="2020-03-03T00:00:00"/>
    <x v="15"/>
    <s v="MANUBEN VADILALBHAI MEHTA"/>
    <s v="CMMPM3584M"/>
    <n v="68412"/>
    <n v="6841"/>
    <m/>
    <s v="02062_x000a_18/03/2020"/>
    <s v="Throughout the year"/>
    <s v="Trading &amp; Trading Advisory Services"/>
    <d v="2020-02-19T00:00:00"/>
    <n v="13"/>
  </r>
  <r>
    <x v="2"/>
    <n v="1101"/>
    <d v="2020-03-03T00:00:00"/>
    <x v="15"/>
    <s v="PRIYANK VADILAL MEHTA"/>
    <s v="BJFPM3782A"/>
    <n v="68412"/>
    <n v="6841"/>
    <m/>
    <s v="02062_x000a_18/03/2020"/>
    <s v="Throughout the year"/>
    <s v="Trading &amp; Trading Advisory Services"/>
    <d v="2020-02-19T00:00:00"/>
    <n v="13"/>
  </r>
  <r>
    <x v="2"/>
    <n v="1102"/>
    <d v="2020-03-03T00:00:00"/>
    <x v="15"/>
    <s v="VADILAL AMULAKHBHAI MAHETA"/>
    <s v="BGBPM7834G"/>
    <n v="68412"/>
    <n v="6841"/>
    <m/>
    <s v="02062_x000a_18/03/2020"/>
    <s v="Throughout the year"/>
    <s v="Trading &amp; Trading Advisory Services"/>
    <d v="2020-02-19T00:00:00"/>
    <n v="13"/>
  </r>
  <r>
    <x v="2"/>
    <n v="1099"/>
    <d v="2020-03-03T00:00:00"/>
    <x v="3"/>
    <s v="JAYSHREE RAHUL BHADRADIYA"/>
    <s v="AWSPB3693E"/>
    <n v="90000"/>
    <n v="9000"/>
    <m/>
    <s v="02062_x000a_18/03/2020"/>
    <s v="Throughout the year"/>
    <s v="Trading &amp; Trading Advisory Services"/>
    <d v="2020-02-19T00:00:00"/>
    <n v="13"/>
  </r>
  <r>
    <x v="2"/>
    <n v="1098"/>
    <d v="2020-03-03T00:00:00"/>
    <x v="3"/>
    <s v="RAHUL MAHASUKHBHAI BHADRADIYA"/>
    <s v="BJBPS5522C"/>
    <n v="135000"/>
    <n v="13500"/>
    <m/>
    <s v="02062_x000a_18/03/2020"/>
    <s v="Throughout the year"/>
    <s v="Trading &amp; Trading Advisory Services"/>
    <d v="2020-02-19T00:00:00"/>
    <n v="13"/>
  </r>
  <r>
    <x v="2"/>
    <n v="1100"/>
    <d v="2020-03-03T00:00:00"/>
    <x v="3"/>
    <s v="TANVI KAUSHAL DOSHI"/>
    <s v="BJIPD6884M"/>
    <n v="110000"/>
    <n v="11000"/>
    <m/>
    <s v="02062_x000a_18/03/2020"/>
    <s v="Throughout the year"/>
    <s v="Trading &amp; Trading Advisory Services"/>
    <d v="2020-02-19T00:00:00"/>
    <n v="13"/>
  </r>
  <r>
    <x v="2"/>
    <n v="1096"/>
    <d v="2020-03-03T00:00:00"/>
    <x v="12"/>
    <s v="RAJESH SANGHAVI "/>
    <s v="AZJPS0827R"/>
    <n v="10953"/>
    <n v="1095"/>
    <m/>
    <s v="02023_x000a_18/03/2020"/>
    <s v="Throughout the year"/>
    <s v="Trading &amp; Trading Advisory Services"/>
    <d v="2020-02-19T00:00:00"/>
    <n v="13"/>
  </r>
  <r>
    <x v="2"/>
    <n v="1092"/>
    <d v="2020-03-03T00:00:00"/>
    <x v="25"/>
    <s v="RAJNISH KUMAR THAKUR"/>
    <s v="AEQPT4039J"/>
    <n v="104697"/>
    <n v="10470"/>
    <m/>
    <s v="02023_x000a_18/03/2020"/>
    <s v="Throughout the year"/>
    <s v="Trading &amp; Trading Advisory Services"/>
    <d v="2020-02-19T00:00:00"/>
    <n v="13"/>
  </r>
  <r>
    <x v="2"/>
    <n v="1089"/>
    <d v="2020-03-03T00:00:00"/>
    <x v="19"/>
    <s v="MUKESHKUMAR NANALAL SANGHVI"/>
    <s v="AGVPS7118N"/>
    <n v="1166"/>
    <n v="117"/>
    <m/>
    <s v="02023_x000a_18/03/2020"/>
    <s v="Throughout the year"/>
    <s v="Trading &amp; Trading Advisory Services"/>
    <d v="2020-02-19T00:00:00"/>
    <n v="13"/>
  </r>
  <r>
    <x v="2"/>
    <n v="1090"/>
    <d v="2020-03-03T00:00:00"/>
    <x v="19"/>
    <s v="SAIYAM MUKESH SANGHAVI"/>
    <s v="LEAPS8201J"/>
    <n v="22147"/>
    <n v="2215"/>
    <m/>
    <s v="02023_x000a_18/03/2020"/>
    <s v="Throughout the year"/>
    <s v="Trading &amp; Trading Advisory Services"/>
    <d v="2020-02-19T00:00:00"/>
    <n v="13"/>
  </r>
  <r>
    <x v="2"/>
    <n v="1088"/>
    <d v="2020-03-03T00:00:00"/>
    <x v="14"/>
    <s v="POOJA SANTOSH GUPTA"/>
    <s v="BYNPG4697P"/>
    <n v="56481"/>
    <n v="5648"/>
    <m/>
    <s v="02023_x000a_18/03/2020"/>
    <s v="Throughout the year"/>
    <s v="Trading &amp; Trading Advisory Services"/>
    <d v="2020-02-19T00:00:00"/>
    <n v="13"/>
  </r>
  <r>
    <x v="2"/>
    <n v="1087"/>
    <d v="2020-03-03T00:00:00"/>
    <x v="14"/>
    <s v="SANTOSH SHAMBHUNATH GUPTA"/>
    <s v="AJZPG5193Q"/>
    <n v="56481"/>
    <n v="5648"/>
    <m/>
    <s v="02023_x000a_18/03/2020"/>
    <s v="Throughout the year"/>
    <s v="Trading &amp; Trading Advisory Services"/>
    <d v="2020-02-19T00:00:00"/>
    <n v="13"/>
  </r>
  <r>
    <x v="2"/>
    <n v="1094"/>
    <d v="2020-03-03T00:00:00"/>
    <x v="33"/>
    <s v="YOGESHKUMAR RAMNIKLAL SHAH"/>
    <s v="CVZPS8137A"/>
    <n v="24494"/>
    <n v="2449"/>
    <m/>
    <s v="02023_x000a_18/03/2020"/>
    <s v="Throughout the year"/>
    <s v="Trading &amp; Trading Advisory Services"/>
    <d v="2020-02-19T00:00:00"/>
    <n v="13"/>
  </r>
  <r>
    <x v="2"/>
    <n v="1152"/>
    <d v="2020-03-31T00:00:00"/>
    <x v="17"/>
    <s v="ASHISH VADILAL MORBIA"/>
    <s v="AQEPM1733E"/>
    <n v="103408"/>
    <n v="10341"/>
    <m/>
    <s v="42934_x000a_29/04/2020"/>
    <s v="Throughout the year"/>
    <s v="Trading &amp; Trading Advisory Services"/>
    <d v="2020-03-31T00:00:00"/>
    <n v="0"/>
  </r>
  <r>
    <x v="2"/>
    <n v="1158"/>
    <d v="2020-03-31T00:00:00"/>
    <x v="17"/>
    <s v="ASHISH VADILAL MORBIA"/>
    <s v="AQEPM1733E"/>
    <n v="290510"/>
    <n v="29051"/>
    <m/>
    <s v="42934_x000a_29/04/2020"/>
    <s v="Throughout the year"/>
    <s v="Trading &amp; Trading Advisory Services"/>
    <d v="2020-03-31T00:00:00"/>
    <n v="0"/>
  </r>
  <r>
    <x v="2"/>
    <n v="1185"/>
    <d v="2020-03-31T00:00:00"/>
    <x v="17"/>
    <s v="AVNI MITESHKUMAR THACKER"/>
    <s v="ADYPT2802J"/>
    <n v="475379"/>
    <n v="47538"/>
    <m/>
    <s v="42934_x000a_29/04/2020"/>
    <s v="Throughout the year"/>
    <s v="Trading &amp; Trading Advisory Services"/>
    <d v="2020-03-31T00:00:00"/>
    <n v="0"/>
  </r>
  <r>
    <x v="2"/>
    <n v="1159"/>
    <d v="2020-03-31T00:00:00"/>
    <x v="17"/>
    <s v="HETVI PRAKASH PAREKH"/>
    <s v="ENEPP0629F"/>
    <n v="475379"/>
    <n v="47538"/>
    <m/>
    <s v="42934_x000a_29/04/2020"/>
    <s v="Throughout the year"/>
    <s v="Trading &amp; Trading Advisory Services"/>
    <d v="2020-03-31T00:00:00"/>
    <n v="0"/>
  </r>
  <r>
    <x v="2"/>
    <n v="1153"/>
    <d v="2020-03-31T00:00:00"/>
    <x v="17"/>
    <s v="KARUNA ASHISH MORBIA"/>
    <s v="BLZPM4099N"/>
    <n v="103408"/>
    <n v="10341"/>
    <m/>
    <s v="42934_x000a_29/04/2020"/>
    <s v="Throughout the year"/>
    <s v="Trading &amp; Trading Advisory Services"/>
    <d v="2020-03-31T00:00:00"/>
    <n v="0"/>
  </r>
  <r>
    <x v="2"/>
    <n v="1161"/>
    <d v="2020-03-31T00:00:00"/>
    <x v="17"/>
    <s v="KARUNA ASHISH MORBIA"/>
    <s v="BLZPM4099N"/>
    <n v="264100"/>
    <n v="26410"/>
    <m/>
    <s v="42934_x000a_29/04/2020"/>
    <s v="Throughout the year"/>
    <s v="Trading &amp; Trading Advisory Services"/>
    <d v="2020-03-31T00:00:00"/>
    <n v="0"/>
  </r>
  <r>
    <x v="2"/>
    <n v="1162"/>
    <d v="2020-03-31T00:00:00"/>
    <x v="17"/>
    <s v="MITESH MANILALBHAI THACKER"/>
    <s v="ACIPT2769F"/>
    <n v="290510"/>
    <n v="29051"/>
    <m/>
    <s v="42934_x000a_29/04/2020"/>
    <s v="Throughout the year"/>
    <s v="Trading &amp; Trading Advisory Services"/>
    <d v="2020-03-31T00:00:00"/>
    <n v="0"/>
  </r>
  <r>
    <x v="2"/>
    <n v="1151"/>
    <d v="2020-03-31T00:00:00"/>
    <x v="17"/>
    <s v="RINKAL NAYANBHAI MORBIA"/>
    <s v="DHOPM0685K"/>
    <n v="275755"/>
    <n v="27576"/>
    <m/>
    <s v="42934_x000a_29/04/2020"/>
    <s v="Throughout the year"/>
    <s v="Trading &amp; Trading Advisory Services"/>
    <d v="2020-03-31T00:00:00"/>
    <n v="0"/>
  </r>
  <r>
    <x v="2"/>
    <n v="1160"/>
    <d v="2020-03-31T00:00:00"/>
    <x v="17"/>
    <s v="USHMA DARSHAN KHANDOL"/>
    <s v="AKMPK8523A"/>
    <n v="448970"/>
    <n v="44897"/>
    <m/>
    <s v="42934_x000a_29/04/2020"/>
    <s v="Throughout the year"/>
    <s v="Trading &amp; Trading Advisory Services"/>
    <d v="2020-03-31T00:00:00"/>
    <n v="0"/>
  </r>
  <r>
    <x v="2"/>
    <n v="1198"/>
    <d v="2020-03-31T00:00:00"/>
    <x v="17"/>
    <s v="VIPUL MOHANLAL PAREKH"/>
    <s v="AJEPP6333L"/>
    <n v="396150"/>
    <n v="39615"/>
    <m/>
    <s v="42934_x000a_29/04/2020"/>
    <s v="Throughout the year"/>
    <s v="Trading &amp; Trading Advisory Services"/>
    <d v="2020-03-31T00:00:00"/>
    <n v="0"/>
  </r>
  <r>
    <x v="2"/>
    <n v="1116"/>
    <d v="2020-03-31T00:00:00"/>
    <x v="20"/>
    <s v="ASHOK VINOD THAKUR"/>
    <s v="AHIPT0853H"/>
    <n v="68992"/>
    <n v="6899"/>
    <m/>
    <s v="22138_x000a_28/04/2020"/>
    <s v="Throughout the year"/>
    <s v="Trading &amp; Trading Advisory Services"/>
    <d v="2020-03-31T00:00:00"/>
    <n v="0"/>
  </r>
  <r>
    <x v="2"/>
    <n v="1118"/>
    <d v="2020-03-31T00:00:00"/>
    <x v="21"/>
    <s v="ASHWIN P. CHANDURA"/>
    <s v="AIBPC2244H"/>
    <n v="25812"/>
    <n v="2581"/>
    <m/>
    <s v="22138_x000a_28/04/2020"/>
    <s v="Throughout the year"/>
    <s v="Trading &amp; Trading Advisory Services"/>
    <d v="2020-03-31T00:00:00"/>
    <n v="0"/>
  </r>
  <r>
    <x v="2"/>
    <n v="1177"/>
    <d v="2020-03-31T00:00:00"/>
    <x v="21"/>
    <s v="ASHWIN P. CHANDURA"/>
    <s v="AIBPC2244H"/>
    <n v="906494"/>
    <n v="90649"/>
    <m/>
    <s v="42934_x000a_29/04/2020"/>
    <s v="Throughout the year"/>
    <s v="Trading &amp; Trading Advisory Services"/>
    <d v="2020-03-31T00:00:00"/>
    <n v="0"/>
  </r>
  <r>
    <x v="2"/>
    <n v="1110"/>
    <d v="2020-03-31T00:00:00"/>
    <x v="7"/>
    <s v="BHARAT KANTILAL MEHTA"/>
    <s v="CNYPM6786Q"/>
    <n v="4876"/>
    <n v="488"/>
    <m/>
    <s v="22138_x000a_28/04/2020"/>
    <s v="Throughout the year"/>
    <s v="Trading &amp; Trading Advisory Services"/>
    <d v="2020-03-31T00:00:00"/>
    <n v="0"/>
  </r>
  <r>
    <x v="2"/>
    <n v="1179"/>
    <d v="2020-03-31T00:00:00"/>
    <x v="8"/>
    <s v="AKASH P LODARIA"/>
    <s v="AHOPL3704D"/>
    <n v="1035993"/>
    <n v="103599"/>
    <m/>
    <s v="42934_x000a_29/04/2020"/>
    <s v="Throughout the year"/>
    <s v="Trading &amp; Trading Advisory Services"/>
    <d v="2020-03-31T00:00:00"/>
    <n v="0"/>
  </r>
  <r>
    <x v="2"/>
    <n v="1172"/>
    <d v="2020-03-31T00:00:00"/>
    <x v="8"/>
    <s v="DARSHAN JAYSHUKHBHAI MEHTA"/>
    <s v="ATYPM1144L"/>
    <n v="622222"/>
    <n v="62222"/>
    <m/>
    <s v="42934_x000a_29/04/2020"/>
    <s v="Throughout the year"/>
    <s v="Trading &amp; Trading Advisory Services"/>
    <d v="2020-03-31T00:00:00"/>
    <n v="0"/>
  </r>
  <r>
    <x v="2"/>
    <n v="1173"/>
    <d v="2020-03-31T00:00:00"/>
    <x v="8"/>
    <s v="JAYSUKH BHIMJIBHAI MEHTA"/>
    <s v="ALYPM9000B"/>
    <n v="361111"/>
    <n v="36111"/>
    <m/>
    <s v="42934_x000a_29/04/2020"/>
    <s v="Throughout the year"/>
    <s v="Trading &amp; Trading Advisory Services"/>
    <d v="2020-03-31T00:00:00"/>
    <n v="0"/>
  </r>
  <r>
    <x v="2"/>
    <n v="1175"/>
    <d v="2020-03-31T00:00:00"/>
    <x v="8"/>
    <s v="JIGNA JAYSUKH MEHTA"/>
    <s v="AZPPM4049R"/>
    <n v="517997"/>
    <n v="51800"/>
    <m/>
    <s v="42934_x000a_29/04/2020"/>
    <s v="Throughout the year"/>
    <s v="Trading &amp; Trading Advisory Services"/>
    <d v="2020-03-31T00:00:00"/>
    <n v="0"/>
  </r>
  <r>
    <x v="2"/>
    <n v="1191"/>
    <d v="2020-03-31T00:00:00"/>
    <x v="8"/>
    <s v="KHUSHBU DARSHAN MEHTA"/>
    <s v="DPPPK9998G"/>
    <n v="622222"/>
    <n v="62222"/>
    <m/>
    <s v="42934_x000a_29/04/2020"/>
    <s v="Throughout the year"/>
    <s v="Trading &amp; Trading Advisory Services"/>
    <d v="2020-03-31T00:00:00"/>
    <n v="0"/>
  </r>
  <r>
    <x v="2"/>
    <n v="1201"/>
    <d v="2020-03-31T00:00:00"/>
    <x v="8"/>
    <s v="KHUSHBU RAHULKUMAR SANGHAVI"/>
    <s v="HCGPS5327R"/>
    <n v="410975"/>
    <n v="41098"/>
    <m/>
    <s v="42934_x000a_29/04/2020"/>
    <s v="Throughout the year"/>
    <s v="Trading &amp; Trading Advisory Services"/>
    <d v="2020-03-31T00:00:00"/>
    <n v="0"/>
  </r>
  <r>
    <x v="2"/>
    <n v="1184"/>
    <d v="2020-03-31T00:00:00"/>
    <x v="8"/>
    <s v="KRUPA TEJAS VAN"/>
    <s v="AMZPV8765C"/>
    <n v="70070"/>
    <n v="7007"/>
    <m/>
    <s v="42934_x000a_29/04/2020"/>
    <s v="Throughout the year"/>
    <s v="Trading &amp; Trading Advisory Services"/>
    <d v="2020-03-31T00:00:00"/>
    <n v="0"/>
  </r>
  <r>
    <x v="2"/>
    <n v="1174"/>
    <d v="2020-03-31T00:00:00"/>
    <x v="8"/>
    <s v="KUMAR JAYSUKH MEHTA"/>
    <s v="CFEPM3263G"/>
    <n v="461111"/>
    <n v="46111"/>
    <m/>
    <s v="42934_x000a_29/04/2020"/>
    <s v="Throughout the year"/>
    <s v="Trading &amp; Trading Advisory Services"/>
    <d v="2020-03-31T00:00:00"/>
    <n v="0"/>
  </r>
  <r>
    <x v="2"/>
    <n v="1181"/>
    <d v="2020-03-31T00:00:00"/>
    <x v="8"/>
    <s v="SWETA JIGNESH SANGHAVI"/>
    <s v="ARHPM7498J"/>
    <n v="971244"/>
    <n v="97124"/>
    <m/>
    <s v="42934_x000a_29/04/2020"/>
    <s v="Throughout the year"/>
    <s v="Trading &amp; Trading Advisory Services"/>
    <d v="2020-03-31T00:00:00"/>
    <n v="0"/>
  </r>
  <r>
    <x v="2"/>
    <n v="1183"/>
    <d v="2020-03-31T00:00:00"/>
    <x v="8"/>
    <s v="CHARMI RAJNIKANT VORA"/>
    <s v="BBPPV8356P"/>
    <n v="1424491"/>
    <n v="142449"/>
    <m/>
    <s v="42934_x000a_29/04/2020"/>
    <s v="Throughout the year"/>
    <s v="Trading &amp; Trading Advisory Services"/>
    <d v="2020-03-31T00:00:00"/>
    <n v="0"/>
  </r>
  <r>
    <x v="2"/>
    <n v="1199"/>
    <d v="2020-03-31T00:00:00"/>
    <x v="8"/>
    <s v="HARSHITA KUMAR MEHTA"/>
    <s v="AYCPV4912E"/>
    <n v="1294992"/>
    <n v="129499"/>
    <m/>
    <s v="42934_x000a_29/04/2020"/>
    <s v="Throughout the year"/>
    <s v="Trading &amp; Trading Advisory Services"/>
    <d v="2020-03-31T00:00:00"/>
    <n v="0"/>
  </r>
  <r>
    <x v="2"/>
    <n v="1176"/>
    <d v="2020-03-31T00:00:00"/>
    <x v="8"/>
    <s v="KIRTI SHANTILAL DOSHI"/>
    <s v="BCCPD0936R"/>
    <n v="906494"/>
    <n v="90649"/>
    <m/>
    <s v="42934_x000a_29/04/2020"/>
    <s v="Throughout the year"/>
    <s v="Trading &amp; Trading Advisory Services"/>
    <d v="2020-03-31T00:00:00"/>
    <n v="0"/>
  </r>
  <r>
    <x v="2"/>
    <n v="1182"/>
    <d v="2020-03-31T00:00:00"/>
    <x v="8"/>
    <s v="PRIYESH ANILBHAI SANGHAVI"/>
    <s v="HHJPS6950L"/>
    <n v="1100743"/>
    <n v="110074"/>
    <m/>
    <s v="42934_x000a_29/04/2020"/>
    <s v="Throughout the year"/>
    <s v="Trading &amp; Trading Advisory Services"/>
    <d v="2020-03-31T00:00:00"/>
    <n v="0"/>
  </r>
  <r>
    <x v="2"/>
    <n v="1180"/>
    <d v="2020-03-31T00:00:00"/>
    <x v="8"/>
    <s v="UNNATI AKASH LODARIA"/>
    <s v="BERPL4083G"/>
    <n v="1035993"/>
    <n v="103599"/>
    <m/>
    <s v="42934_x000a_29/04/2020"/>
    <s v="Throughout the year"/>
    <s v="Trading &amp; Trading Advisory Services"/>
    <d v="2020-03-31T00:00:00"/>
    <n v="0"/>
  </r>
  <r>
    <x v="2"/>
    <n v="1144"/>
    <d v="2020-03-31T00:00:00"/>
    <x v="32"/>
    <s v="DEVANSH RASHIKBHAI SHETH"/>
    <s v="JEMPS5401G"/>
    <n v="413633"/>
    <n v="41363"/>
    <m/>
    <s v="42934_x000a_29/04/2020"/>
    <s v="Throughout the year"/>
    <s v="Trading &amp; Trading Advisory Services"/>
    <d v="2020-03-31T00:00:00"/>
    <n v="0"/>
  </r>
  <r>
    <x v="2"/>
    <n v="1111"/>
    <d v="2020-03-31T00:00:00"/>
    <x v="35"/>
    <s v="DHIRENDRA KUMAR SINGH"/>
    <s v="BPAPS0225M"/>
    <n v="156358"/>
    <n v="15636"/>
    <m/>
    <s v="22138_x000a_28/04/2020"/>
    <s v="Throughout the year"/>
    <s v="Trading &amp; Trading Advisory Services"/>
    <d v="2020-03-31T00:00:00"/>
    <n v="0"/>
  </r>
  <r>
    <x v="2"/>
    <n v="1109"/>
    <d v="2020-03-31T00:00:00"/>
    <x v="0"/>
    <s v="GAUTAM JAYANTILAL MEHATA"/>
    <s v="ANVPM7520K"/>
    <n v="59453"/>
    <n v="5945"/>
    <m/>
    <s v="22138_x000a_28/04/2020"/>
    <s v="Throughout the year"/>
    <s v="Trading &amp; Trading Advisory Services"/>
    <d v="2020-03-31T00:00:00"/>
    <n v="0"/>
  </r>
  <r>
    <x v="2"/>
    <n v="1122"/>
    <d v="2020-03-31T00:00:00"/>
    <x v="0"/>
    <s v="ILABEN GAUTAM KUMAR MEHTA"/>
    <s v="BRVPM1719H"/>
    <n v="59453"/>
    <n v="5945"/>
    <m/>
    <s v="22138_x000a_28/04/2020"/>
    <s v="Throughout the year"/>
    <s v="Trading &amp; Trading Advisory Services"/>
    <d v="2020-03-31T00:00:00"/>
    <n v="0"/>
  </r>
  <r>
    <x v="2"/>
    <n v="1117"/>
    <d v="2020-03-31T00:00:00"/>
    <x v="23"/>
    <s v="JIGNESH SANGHVI "/>
    <s v="BBEPS9472G"/>
    <n v="410443"/>
    <n v="41044"/>
    <m/>
    <s v="22138_x000a_28/04/2020"/>
    <s v="Throughout the year"/>
    <s v="Trading &amp; Trading Advisory Services"/>
    <d v="2020-03-31T00:00:00"/>
    <n v="0"/>
  </r>
  <r>
    <x v="2"/>
    <n v="1114"/>
    <d v="2020-03-31T00:00:00"/>
    <x v="28"/>
    <s v="KAUSHIK JAVERLAL SANGHVI"/>
    <s v="AVQPS5445L"/>
    <n v="38444"/>
    <n v="3844"/>
    <m/>
    <s v="22138_x000a_28/04/2020"/>
    <s v="Throughout the year"/>
    <s v="Trading &amp; Trading Advisory Services"/>
    <d v="2020-03-31T00:00:00"/>
    <n v="0"/>
  </r>
  <r>
    <x v="2"/>
    <n v="1106"/>
    <d v="2020-03-31T00:00:00"/>
    <x v="29"/>
    <s v="KIRTI VANECHAND MEHTA"/>
    <s v="ADCPM6013E"/>
    <n v="133654"/>
    <n v="13365"/>
    <m/>
    <s v="22138_x000a_28/04/2020"/>
    <s v="Throughout the year"/>
    <s v="Trading &amp; Trading Advisory Services"/>
    <d v="2020-03-31T00:00:00"/>
    <n v="0"/>
  </r>
  <r>
    <x v="2"/>
    <n v="1125"/>
    <d v="2020-03-31T00:00:00"/>
    <x v="26"/>
    <s v="KUNJAN MAHENDRABHAI PAREKH"/>
    <s v="DXVPP1114F"/>
    <n v="226834"/>
    <n v="22683"/>
    <m/>
    <s v="22138_x000a_28/04/2020"/>
    <s v="Throughout the year"/>
    <s v="Trading &amp; Trading Advisory Services"/>
    <d v="2020-03-31T00:00:00"/>
    <n v="0"/>
  </r>
  <r>
    <x v="2"/>
    <n v="1166"/>
    <d v="2020-03-31T00:00:00"/>
    <x v="1"/>
    <s v="NEETA VIKASH SAH"/>
    <s v="BGQPG0189P"/>
    <n v="184639"/>
    <n v="18464"/>
    <m/>
    <s v="42934_x000a_29/04/2020"/>
    <s v="Throughout the year"/>
    <s v="Trading &amp; Trading Advisory Services"/>
    <d v="2020-03-31T00:00:00"/>
    <n v="0"/>
  </r>
  <r>
    <x v="2"/>
    <n v="1167"/>
    <d v="2020-03-31T00:00:00"/>
    <x v="1"/>
    <s v="CHIRAG VASHRAMBHAI BHUNGANI"/>
    <s v="AHOPB3153G"/>
    <n v="184639"/>
    <n v="18464"/>
    <m/>
    <s v="42934_x000a_29/04/2020"/>
    <s v="Throughout the year"/>
    <s v="Trading &amp; Trading Advisory Services"/>
    <d v="2020-03-31T00:00:00"/>
    <n v="0"/>
  </r>
  <r>
    <x v="2"/>
    <n v="1131"/>
    <d v="2020-03-31T00:00:00"/>
    <x v="1"/>
    <s v="VAHIDAHMED SHEKH "/>
    <s v="CWZPS7342J"/>
    <n v="184639"/>
    <n v="18464"/>
    <m/>
    <s v="42934_x000a_29/04/2020"/>
    <s v="Throughout the year"/>
    <s v="Trading &amp; Trading Advisory Services"/>
    <d v="2020-03-31T00:00:00"/>
    <n v="0"/>
  </r>
  <r>
    <x v="2"/>
    <n v="1130"/>
    <d v="2020-03-31T00:00:00"/>
    <x v="1"/>
    <s v="VAISHALIBEN CHIRAGBHAI BHUNGANI"/>
    <s v="CMHPB6565N"/>
    <n v="184639"/>
    <n v="18464"/>
    <m/>
    <s v="42934_x000a_29/04/2020"/>
    <s v="Throughout the year"/>
    <s v="Trading &amp; Trading Advisory Services"/>
    <d v="2020-03-31T00:00:00"/>
    <n v="0"/>
  </r>
  <r>
    <x v="2"/>
    <n v="1140"/>
    <d v="2020-03-31T00:00:00"/>
    <x v="2"/>
    <s v="HEMANGI MITESH DOSHI"/>
    <s v="CICPD8911M"/>
    <n v="20633"/>
    <n v="2063"/>
    <m/>
    <s v="42934_x000a_29/04/2020"/>
    <s v="Throughout the year"/>
    <s v="Trading &amp; Trading Advisory Services"/>
    <d v="2020-03-31T00:00:00"/>
    <n v="0"/>
  </r>
  <r>
    <x v="2"/>
    <n v="1141"/>
    <d v="2020-03-31T00:00:00"/>
    <x v="2"/>
    <s v="JAYANTILAL LADAKCHAND DOSHI"/>
    <s v="AATPD0607P"/>
    <n v="548236"/>
    <n v="54824"/>
    <m/>
    <s v="42934_x000a_29/04/2020"/>
    <s v="Throughout the year"/>
    <s v="Trading &amp; Trading Advisory Services"/>
    <d v="2020-03-31T00:00:00"/>
    <n v="0"/>
  </r>
  <r>
    <x v="2"/>
    <n v="1139"/>
    <d v="2020-03-31T00:00:00"/>
    <x v="2"/>
    <s v="MITESH JAYANTIBHAI DOSHI"/>
    <s v="APGPD9139Q"/>
    <n v="20633"/>
    <n v="2063"/>
    <m/>
    <s v="42934_x000a_29/04/2020"/>
    <s v="Throughout the year"/>
    <s v="Trading &amp; Trading Advisory Services"/>
    <d v="2020-03-31T00:00:00"/>
    <n v="0"/>
  </r>
  <r>
    <x v="2"/>
    <n v="1120"/>
    <d v="2020-03-31T00:00:00"/>
    <x v="10"/>
    <s v="MITUL MOHANLAL MORABIYA"/>
    <s v="AWVPM8396E"/>
    <n v="61021"/>
    <n v="6102"/>
    <m/>
    <s v="22138_x000a_28/04/2020"/>
    <s v="Throughout the year"/>
    <s v="Trading &amp; Trading Advisory Services"/>
    <d v="2020-03-31T00:00:00"/>
    <n v="0"/>
  </r>
  <r>
    <x v="2"/>
    <n v="1149"/>
    <d v="2020-03-31T00:00:00"/>
    <x v="10"/>
    <s v="PRAGNA HITESH VORA"/>
    <s v="AMMPV1249C"/>
    <n v="344694"/>
    <n v="34469"/>
    <m/>
    <s v="42934_x000a_29/04/2020"/>
    <s v="Throughout the year"/>
    <s v="Trading &amp; Trading Advisory Services"/>
    <d v="2020-03-31T00:00:00"/>
    <n v="0"/>
  </r>
  <r>
    <x v="2"/>
    <n v="1121"/>
    <d v="2020-03-31T00:00:00"/>
    <x v="30"/>
    <s v="NIKUNJKUMAR MAHENDRAKUMAR MEHTA"/>
    <s v="BDDPM7126E"/>
    <n v="8920"/>
    <n v="892"/>
    <m/>
    <s v="22138_x000a_28/04/2020"/>
    <s v="Throughout the year"/>
    <s v="Trading &amp; Trading Advisory Services"/>
    <d v="2020-03-31T00:00:00"/>
    <n v="0"/>
  </r>
  <r>
    <x v="2"/>
    <n v="1123"/>
    <d v="2020-03-31T00:00:00"/>
    <x v="6"/>
    <s v="PIYUSH DAHYALAL SHETH"/>
    <s v="BMRPS3723E"/>
    <n v="238727"/>
    <n v="23873"/>
    <m/>
    <s v="22138_x000a_28/04/2020"/>
    <s v="Throughout the year"/>
    <s v="Trading &amp; Trading Advisory Services"/>
    <d v="2020-03-31T00:00:00"/>
    <n v="0"/>
  </r>
  <r>
    <x v="2"/>
    <n v="1124"/>
    <d v="2020-03-31T00:00:00"/>
    <x v="6"/>
    <s v="PRAGNABEN PIYUSH SHETH"/>
    <s v="GBCPS8333D"/>
    <n v="238727"/>
    <n v="23873"/>
    <m/>
    <s v="22138_x000a_28/04/2020"/>
    <s v="Throughout the year"/>
    <s v="Trading &amp; Trading Advisory Services"/>
    <d v="2020-03-31T00:00:00"/>
    <n v="0"/>
  </r>
  <r>
    <x v="2"/>
    <n v="1134"/>
    <d v="2020-03-31T00:00:00"/>
    <x v="15"/>
    <s v="MANUBEN VADILALBHAI MEHTA"/>
    <s v="CMMPM3584M"/>
    <n v="50000"/>
    <n v="5000"/>
    <m/>
    <s v="42934_x000a_29/04/2020"/>
    <s v="Throughout the year"/>
    <s v="Trading &amp; Trading Advisory Services"/>
    <d v="2020-03-31T00:00:00"/>
    <n v="0"/>
  </r>
  <r>
    <x v="2"/>
    <n v="1137"/>
    <d v="2020-03-31T00:00:00"/>
    <x v="15"/>
    <s v="MANUBEN VADILALBHAI MEHTA"/>
    <s v="CMMPM3584M"/>
    <n v="148788"/>
    <n v="14879"/>
    <m/>
    <s v="42934_x000a_29/04/2020"/>
    <s v="Throughout the year"/>
    <s v="Trading &amp; Trading Advisory Services"/>
    <d v="2020-03-31T00:00:00"/>
    <n v="0"/>
  </r>
  <r>
    <x v="2"/>
    <n v="1132"/>
    <d v="2020-03-31T00:00:00"/>
    <x v="15"/>
    <s v="PRIYANK VADILAL MEHTA"/>
    <s v="BJFPM3782A"/>
    <n v="100000"/>
    <n v="10000"/>
    <m/>
    <s v="42934_x000a_29/04/2020"/>
    <s v="Throughout the year"/>
    <s v="Trading &amp; Trading Advisory Services"/>
    <d v="2020-03-31T00:00:00"/>
    <n v="0"/>
  </r>
  <r>
    <x v="2"/>
    <n v="1200"/>
    <d v="2020-03-31T00:00:00"/>
    <x v="15"/>
    <s v="PRIYANK VADILAL MEHTA"/>
    <s v="BJFPM3782A"/>
    <n v="132256"/>
    <n v="13226"/>
    <m/>
    <s v="42934_x000a_29/04/2020"/>
    <s v="Throughout the year"/>
    <s v="Trading &amp; Trading Advisory Services"/>
    <d v="2020-03-31T00:00:00"/>
    <n v="0"/>
  </r>
  <r>
    <x v="2"/>
    <n v="1135"/>
    <d v="2020-03-31T00:00:00"/>
    <x v="15"/>
    <s v="URVASHIBEN PRASHANT MEHTA"/>
    <s v="FSZPM4268N"/>
    <n v="50000"/>
    <n v="5000"/>
    <m/>
    <s v="42934_x000a_29/04/2020"/>
    <s v="Throughout the year"/>
    <s v="Trading &amp; Trading Advisory Services"/>
    <d v="2020-03-31T00:00:00"/>
    <n v="0"/>
  </r>
  <r>
    <x v="2"/>
    <n v="1138"/>
    <d v="2020-03-31T00:00:00"/>
    <x v="15"/>
    <s v="URVASHIBEN PRASHANT MEHTA"/>
    <s v="FSZPM4268N"/>
    <n v="799048"/>
    <n v="79905"/>
    <m/>
    <s v="42934_x000a_29/04/2020"/>
    <s v="Throughout the year"/>
    <s v="Trading &amp; Trading Advisory Services"/>
    <d v="2020-03-31T00:00:00"/>
    <n v="0"/>
  </r>
  <r>
    <x v="2"/>
    <n v="1133"/>
    <d v="2020-03-31T00:00:00"/>
    <x v="15"/>
    <s v="VADILAL AMULAKHBHAI MAHETA"/>
    <s v="BGBPM7834G"/>
    <n v="200000"/>
    <n v="20000"/>
    <m/>
    <s v="42934_x000a_29/04/2020"/>
    <s v="Throughout the year"/>
    <s v="Trading &amp; Trading Advisory Services"/>
    <d v="2020-03-31T00:00:00"/>
    <n v="0"/>
  </r>
  <r>
    <x v="2"/>
    <n v="1136"/>
    <d v="2020-03-31T00:00:00"/>
    <x v="15"/>
    <s v="VADILAL AMULAKHBHAI MAHETA"/>
    <s v="BGBPM7834G"/>
    <n v="22043"/>
    <n v="2204"/>
    <m/>
    <s v="42934_x000a_29/04/2020"/>
    <s v="Throughout the year"/>
    <s v="Trading &amp; Trading Advisory Services"/>
    <d v="2020-03-31T00:00:00"/>
    <n v="0"/>
  </r>
  <r>
    <x v="2"/>
    <n v="1194"/>
    <d v="2020-03-31T00:00:00"/>
    <x v="3"/>
    <s v="AANGI KUMARPAL KOTHARI"/>
    <s v="GHAPK2039A"/>
    <n v="450115"/>
    <n v="45012"/>
    <m/>
    <s v="42934_x000a_29/04/2020"/>
    <s v="Throughout the year"/>
    <s v="Trading &amp; Trading Advisory Services"/>
    <d v="2020-03-31T00:00:00"/>
    <n v="0"/>
  </r>
  <r>
    <x v="2"/>
    <n v="1190"/>
    <d v="2020-03-31T00:00:00"/>
    <x v="3"/>
    <s v="DESHANA RAJ SANGHAVI"/>
    <s v="ABPPF7914C"/>
    <n v="410974"/>
    <n v="41097"/>
    <m/>
    <s v="42934_x000a_29/04/2020"/>
    <s v="Throughout the year"/>
    <s v="Trading &amp; Trading Advisory Services"/>
    <d v="2020-03-31T00:00:00"/>
    <n v="0"/>
  </r>
  <r>
    <x v="2"/>
    <n v="1192"/>
    <d v="2020-03-31T00:00:00"/>
    <x v="3"/>
    <s v="HARDIK MAHASUKHBHAI BHADRADIYA"/>
    <s v="BZKPB2315M"/>
    <n v="410974"/>
    <n v="41097"/>
    <m/>
    <s v="42934_x000a_29/04/2020"/>
    <s v="Throughout the year"/>
    <s v="Trading &amp; Trading Advisory Services"/>
    <d v="2020-03-31T00:00:00"/>
    <n v="0"/>
  </r>
  <r>
    <x v="2"/>
    <n v="1189"/>
    <d v="2020-03-31T00:00:00"/>
    <x v="3"/>
    <s v="JAYSHREE RAHUL BHADRADIYA"/>
    <s v="AWSPB3693E"/>
    <n v="273983"/>
    <n v="27398"/>
    <m/>
    <s v="42934_x000a_29/04/2020"/>
    <s v="Throughout the year"/>
    <s v="Trading &amp; Trading Advisory Services"/>
    <d v="2020-03-31T00:00:00"/>
    <n v="0"/>
  </r>
  <r>
    <x v="2"/>
    <n v="1195"/>
    <d v="2020-03-31T00:00:00"/>
    <x v="3"/>
    <s v="JINAL BIPINCHANDRA KOTHARI"/>
    <s v="CKUPK0583J"/>
    <n v="352264"/>
    <n v="35226"/>
    <m/>
    <s v="42934_x000a_29/04/2020"/>
    <s v="Throughout the year"/>
    <s v="Trading &amp; Trading Advisory Services"/>
    <d v="2020-03-31T00:00:00"/>
    <n v="0"/>
  </r>
  <r>
    <x v="2"/>
    <n v="1193"/>
    <d v="2020-03-31T00:00:00"/>
    <x v="3"/>
    <s v="NANCY KUMARPAL KOTHARI"/>
    <s v="FBOPK7992D"/>
    <n v="410974"/>
    <n v="41097"/>
    <m/>
    <s v="42934_x000a_29/04/2020"/>
    <s v="Throughout the year"/>
    <s v="Trading &amp; Trading Advisory Services"/>
    <d v="2020-03-31T00:00:00"/>
    <n v="0"/>
  </r>
  <r>
    <x v="2"/>
    <n v="1203"/>
    <d v="2020-03-31T00:00:00"/>
    <x v="3"/>
    <s v="PRAKASH HARILAL SHAH"/>
    <s v="BGAPS3830F"/>
    <n v="352265"/>
    <n v="35227"/>
    <m/>
    <s v="42934_x000a_29/04/2020"/>
    <s v="Throughout the year"/>
    <s v="Trading &amp; Trading Advisory Services"/>
    <d v="2020-03-31T00:00:00"/>
    <n v="0"/>
  </r>
  <r>
    <x v="2"/>
    <n v="1196"/>
    <d v="2020-03-31T00:00:00"/>
    <x v="3"/>
    <s v="PRIYAL JIGNESH SANGHVI"/>
    <s v="CKUPK0584R"/>
    <n v="410974"/>
    <n v="41097"/>
    <m/>
    <s v="42934_x000a_29/04/2020"/>
    <s v="Throughout the year"/>
    <s v="Trading &amp; Trading Advisory Services"/>
    <d v="2020-03-31T00:00:00"/>
    <n v="0"/>
  </r>
  <r>
    <x v="2"/>
    <n v="1188"/>
    <d v="2020-03-31T00:00:00"/>
    <x v="3"/>
    <s v="RAHUL MAHASUKHBHAI BHADRADIYA"/>
    <s v="BJBPS5522C"/>
    <n v="430545"/>
    <n v="43055"/>
    <m/>
    <s v="42934_x000a_29/04/2020"/>
    <s v="Throughout the year"/>
    <s v="Trading &amp; Trading Advisory Services"/>
    <d v="2020-03-31T00:00:00"/>
    <n v="0"/>
  </r>
  <r>
    <x v="2"/>
    <n v="1197"/>
    <d v="2020-03-31T00:00:00"/>
    <x v="12"/>
    <s v="CHANDRIKA ANIL SANGHVI"/>
    <s v="BRUPS3805H"/>
    <n v="906495"/>
    <n v="90650"/>
    <m/>
    <s v="42934_x000a_29/04/2020"/>
    <s v="Throughout the year"/>
    <s v="Trading &amp; Trading Advisory Services"/>
    <d v="2020-03-31T00:00:00"/>
    <n v="0"/>
  </r>
  <r>
    <x v="2"/>
    <n v="1187"/>
    <d v="2020-03-31T00:00:00"/>
    <x v="12"/>
    <s v="HARSHA VIPUL SANGHVI"/>
    <s v="BSAPS2629L"/>
    <n v="1264344"/>
    <n v="126434"/>
    <m/>
    <s v="42934_x000a_29/04/2020"/>
    <s v="Throughout the year"/>
    <s v="Trading &amp; Trading Advisory Services"/>
    <d v="2020-03-31T00:00:00"/>
    <n v="0"/>
  </r>
  <r>
    <x v="2"/>
    <n v="1186"/>
    <d v="2020-03-31T00:00:00"/>
    <x v="12"/>
    <s v="JAYSHREE SEVANTILAL SANGHVI"/>
    <s v="BSAPS1719K"/>
    <n v="1264344"/>
    <n v="126434"/>
    <m/>
    <s v="42934_x000a_29/04/2020"/>
    <s v="Throughout the year"/>
    <s v="Trading &amp; Trading Advisory Services"/>
    <d v="2020-03-31T00:00:00"/>
    <n v="0"/>
  </r>
  <r>
    <x v="2"/>
    <n v="1105"/>
    <d v="2020-03-31T00:00:00"/>
    <x v="12"/>
    <s v="RAJESH SANGHAVI "/>
    <s v="AZJPS0827R"/>
    <n v="211442"/>
    <n v="21144"/>
    <m/>
    <s v="22138_x000a_28/04/2020"/>
    <s v="Throughout the year"/>
    <s v="Trading &amp; Trading Advisory Services"/>
    <d v="2020-03-31T00:00:00"/>
    <n v="0"/>
  </r>
  <r>
    <x v="2"/>
    <n v="1169"/>
    <d v="2020-03-31T00:00:00"/>
    <x v="12"/>
    <s v="RAJESH SANGHAVI "/>
    <s v="AZJPS0827R"/>
    <n v="374620"/>
    <n v="37462"/>
    <m/>
    <s v="42934_x000a_29/04/2020"/>
    <s v="Throughout the year"/>
    <s v="Trading &amp; Trading Advisory Services"/>
    <d v="2020-03-31T00:00:00"/>
    <n v="0"/>
  </r>
  <r>
    <x v="2"/>
    <n v="1171"/>
    <d v="2020-03-31T00:00:00"/>
    <x v="12"/>
    <s v="SAPNA SAMEER KHANDOR"/>
    <s v="DEUPK4580J"/>
    <n v="1217516"/>
    <n v="121752"/>
    <m/>
    <s v="42934_x000a_29/04/2020"/>
    <s v="Throughout the year"/>
    <s v="Trading &amp; Trading Advisory Services"/>
    <d v="2020-03-31T00:00:00"/>
    <n v="0"/>
  </r>
  <r>
    <x v="2"/>
    <n v="1170"/>
    <d v="2020-03-31T00:00:00"/>
    <x v="12"/>
    <s v="SHILPA RAJESH SANGHVI"/>
    <s v="CBTPS7039H"/>
    <n v="561931"/>
    <n v="56193"/>
    <m/>
    <s v="42934_x000a_29/04/2020"/>
    <s v="Throughout the year"/>
    <s v="Trading &amp; Trading Advisory Services"/>
    <d v="2020-03-31T00:00:00"/>
    <n v="0"/>
  </r>
  <r>
    <x v="2"/>
    <n v="1104"/>
    <d v="2020-03-31T00:00:00"/>
    <x v="25"/>
    <s v="RAJNISH KUMAR THAKUR"/>
    <s v="AEQPT4039J"/>
    <n v="245526"/>
    <n v="24553"/>
    <m/>
    <s v="22138_x000a_28/04/2020"/>
    <s v="Throughout the year"/>
    <s v="Trading &amp; Trading Advisory Services"/>
    <d v="2020-03-31T00:00:00"/>
    <n v="0"/>
  </r>
  <r>
    <x v="2"/>
    <n v="1156"/>
    <d v="2020-03-31T00:00:00"/>
    <x v="13"/>
    <s v="ARUNABEN MAHESHKUMAR KHANDOR"/>
    <s v="ECHPK0520A"/>
    <n v="484360"/>
    <n v="48436"/>
    <m/>
    <s v="42934_x000a_29/04/2020"/>
    <s v="Throughout the year"/>
    <s v="Trading &amp; Trading Advisory Services"/>
    <d v="2020-03-31T00:00:00"/>
    <n v="0"/>
  </r>
  <r>
    <x v="2"/>
    <n v="1155"/>
    <d v="2020-03-31T00:00:00"/>
    <x v="13"/>
    <s v="JAYSHREEBEN ROHITKUMAR KHANDOR"/>
    <s v="DEHPK4543G"/>
    <n v="484360"/>
    <n v="48436"/>
    <m/>
    <s v="42934_x000a_29/04/2020"/>
    <s v="Throughout the year"/>
    <s v="Trading &amp; Trading Advisory Services"/>
    <d v="2020-03-31T00:00:00"/>
    <n v="0"/>
  </r>
  <r>
    <x v="2"/>
    <n v="1157"/>
    <d v="2020-03-31T00:00:00"/>
    <x v="13"/>
    <s v="MAHESHKUMAR HARILAL KHANDOR"/>
    <s v="ATUPK7060M"/>
    <n v="520280"/>
    <n v="52028"/>
    <m/>
    <s v="42934_x000a_29/04/2020"/>
    <s v="Throughout the year"/>
    <s v="Trading &amp; Trading Advisory Services"/>
    <d v="2020-03-31T00:00:00"/>
    <n v="0"/>
  </r>
  <r>
    <x v="2"/>
    <n v="1154"/>
    <d v="2020-03-31T00:00:00"/>
    <x v="13"/>
    <s v="ROHIT HARILAL KHANDOR"/>
    <s v="ATUPK7059A"/>
    <n v="627364"/>
    <n v="62736"/>
    <m/>
    <s v="42934_x000a_29/04/2020"/>
    <s v="Throughout the year"/>
    <s v="Trading &amp; Trading Advisory Services"/>
    <d v="2020-03-31T00:00:00"/>
    <n v="0"/>
  </r>
  <r>
    <x v="2"/>
    <n v="1165"/>
    <d v="2020-03-31T00:00:00"/>
    <x v="19"/>
    <s v="MUKESHKUMAR NANALAL SANGHVI"/>
    <s v="AGVPS7118N"/>
    <n v="272690"/>
    <n v="27269"/>
    <m/>
    <s v="42934_x000a_29/04/2020"/>
    <s v="Throughout the year"/>
    <s v="Trading &amp; Trading Advisory Services"/>
    <d v="2020-03-31T00:00:00"/>
    <n v="0"/>
  </r>
  <r>
    <x v="2"/>
    <n v="1119"/>
    <d v="2020-03-31T00:00:00"/>
    <x v="19"/>
    <s v="SAIYAM MUKESH SANGHAVI"/>
    <s v="LEAPS8201J"/>
    <n v="171447"/>
    <n v="17145"/>
    <m/>
    <s v="22138_x000a_28/04/2020"/>
    <s v="Throughout the year"/>
    <s v="Trading &amp; Trading Advisory Services"/>
    <d v="2020-03-31T00:00:00"/>
    <n v="0"/>
  </r>
  <r>
    <x v="2"/>
    <n v="1164"/>
    <d v="2020-03-31T00:00:00"/>
    <x v="19"/>
    <s v="SAIYAM MUKESH SANGHAVI"/>
    <s v="LEAPS8201J"/>
    <n v="272690"/>
    <n v="27269"/>
    <m/>
    <s v="42934_x000a_29/04/2020"/>
    <s v="Throughout the year"/>
    <s v="Trading &amp; Trading Advisory Services"/>
    <d v="2020-03-31T00:00:00"/>
    <n v="0"/>
  </r>
  <r>
    <x v="2"/>
    <n v="1115"/>
    <d v="2020-03-31T00:00:00"/>
    <x v="27"/>
    <s v="SAMEER LALJIBHAI KHANDOR"/>
    <s v="AQXPK8198G"/>
    <n v="30942"/>
    <n v="3094"/>
    <m/>
    <s v="22138_x000a_28/04/2020"/>
    <s v="Throughout the year"/>
    <s v="Trading &amp; Trading Advisory Services"/>
    <d v="2020-03-31T00:00:00"/>
    <n v="0"/>
  </r>
  <r>
    <x v="2"/>
    <n v="1108"/>
    <d v="2020-03-31T00:00:00"/>
    <x v="14"/>
    <s v="POOJA SANTOSH GUPTA"/>
    <s v="BYNPG4697P"/>
    <n v="257444"/>
    <n v="25744"/>
    <m/>
    <s v="22138_x000a_28/04/2020"/>
    <s v="Throughout the year"/>
    <s v="Trading &amp; Trading Advisory Services"/>
    <d v="2020-03-31T00:00:00"/>
    <n v="0"/>
  </r>
  <r>
    <x v="2"/>
    <n v="1107"/>
    <d v="2020-03-31T00:00:00"/>
    <x v="14"/>
    <s v="SANTOSH SHAMBHUNATH GUPTA"/>
    <s v="AJZPG5193Q"/>
    <n v="257444"/>
    <n v="25744"/>
    <m/>
    <s v="22138_x000a_28/04/2020"/>
    <s v="Throughout the year"/>
    <s v="Trading &amp; Trading Advisory Services"/>
    <d v="2020-03-31T00:00:00"/>
    <n v="0"/>
  </r>
  <r>
    <x v="2"/>
    <n v="1126"/>
    <d v="2020-03-31T00:00:00"/>
    <x v="5"/>
    <s v="ANKITKUMAR KISHORKUMAR PUJARA"/>
    <s v="FEYPP8640J"/>
    <n v="596320"/>
    <n v="59632"/>
    <m/>
    <s v="42934_x000a_29/04/2020"/>
    <s v="Throughout the year"/>
    <s v="Trading &amp; Trading Advisory Services"/>
    <d v="2020-03-31T00:00:00"/>
    <n v="0"/>
  </r>
  <r>
    <x v="2"/>
    <n v="1129"/>
    <d v="2020-03-31T00:00:00"/>
    <x v="5"/>
    <s v="GEETABEN KISHOR PUJARA"/>
    <s v="AKKPP7074K"/>
    <n v="603214"/>
    <n v="60321"/>
    <m/>
    <s v="42934_x000a_29/04/2020"/>
    <s v="Throughout the year"/>
    <s v="Trading &amp; Trading Advisory Services"/>
    <d v="2020-03-31T00:00:00"/>
    <n v="0"/>
  </r>
  <r>
    <x v="2"/>
    <n v="1202"/>
    <d v="2020-03-31T00:00:00"/>
    <x v="5"/>
    <s v="HASMUKH LALJI SHAH"/>
    <s v="BGGPL1799A"/>
    <n v="361929"/>
    <n v="36193"/>
    <m/>
    <s v="42934_x000a_29/04/2020"/>
    <s v="Throughout the year"/>
    <s v="Trading &amp; Trading Advisory Services"/>
    <d v="2020-03-31T00:00:00"/>
    <n v="0"/>
  </r>
  <r>
    <x v="2"/>
    <n v="1148"/>
    <d v="2020-03-31T00:00:00"/>
    <x v="5"/>
    <s v="HITESH CHANDULAL VORA"/>
    <s v="AETPV1279H"/>
    <n v="344694"/>
    <n v="34469"/>
    <m/>
    <s v="42934_x000a_29/04/2020"/>
    <s v="Throughout the year"/>
    <s v="Trading &amp; Trading Advisory Services"/>
    <d v="2020-03-31T00:00:00"/>
    <n v="0"/>
  </r>
  <r>
    <x v="2"/>
    <n v="1150"/>
    <d v="2020-03-31T00:00:00"/>
    <x v="5"/>
    <s v="JAINA PRASHANTKUMAR SANGHAVI"/>
    <s v="FDAPS4614A"/>
    <n v="275755"/>
    <n v="27576"/>
    <m/>
    <s v="42934_x000a_29/04/2020"/>
    <s v="Throughout the year"/>
    <s v="Trading &amp; Trading Advisory Services"/>
    <d v="2020-03-31T00:00:00"/>
    <n v="0"/>
  </r>
  <r>
    <x v="2"/>
    <n v="1168"/>
    <d v="2020-03-31T00:00:00"/>
    <x v="5"/>
    <s v="JAIYENDRA C SHAH"/>
    <s v="CHBPS4143N"/>
    <n v="361929"/>
    <n v="36193"/>
    <m/>
    <s v="42934_x000a_29/04/2020"/>
    <s v="Throughout the year"/>
    <s v="Trading &amp; Trading Advisory Services"/>
    <d v="2020-03-31T00:00:00"/>
    <n v="0"/>
  </r>
  <r>
    <x v="2"/>
    <n v="1127"/>
    <d v="2020-03-31T00:00:00"/>
    <x v="5"/>
    <s v="JIGNABEN KAUSHIK PUJARA"/>
    <s v="AJCPP1028J"/>
    <n v="599767"/>
    <n v="59977"/>
    <m/>
    <s v="42934_x000a_29/04/2020"/>
    <s v="Throughout the year"/>
    <s v="Trading &amp; Trading Advisory Services"/>
    <d v="2020-03-31T00:00:00"/>
    <n v="0"/>
  </r>
  <r>
    <x v="2"/>
    <n v="1145"/>
    <d v="2020-03-31T00:00:00"/>
    <x v="5"/>
    <s v="JITESH KANABHAI SOLANKI"/>
    <s v="FGXPS4798P"/>
    <n v="298506"/>
    <n v="29851"/>
    <m/>
    <s v="42934_x000a_29/04/2020"/>
    <s v="Throughout the year"/>
    <s v="Trading &amp; Trading Advisory Services"/>
    <d v="2020-03-31T00:00:00"/>
    <n v="0"/>
  </r>
  <r>
    <x v="2"/>
    <n v="1143"/>
    <d v="2020-03-31T00:00:00"/>
    <x v="5"/>
    <s v="KOMALBEN VIJAY SANGHAVI"/>
    <s v="AREPG5778N"/>
    <n v="620449"/>
    <n v="62045"/>
    <m/>
    <s v="42934_x000a_29/04/2020"/>
    <s v="Throughout the year"/>
    <s v="Trading &amp; Trading Advisory Services"/>
    <d v="2020-03-31T00:00:00"/>
    <n v="0"/>
  </r>
  <r>
    <x v="2"/>
    <n v="1128"/>
    <d v="2020-03-31T00:00:00"/>
    <x v="5"/>
    <s v="MUKESHKUMAR CHAMANLAL SHAH"/>
    <s v="BSHPS9836G"/>
    <n v="361929"/>
    <n v="36193"/>
    <m/>
    <s v="42934_x000a_29/04/2020"/>
    <s v="Throughout the year"/>
    <s v="Trading &amp; Trading Advisory Services"/>
    <d v="2020-03-31T00:00:00"/>
    <n v="0"/>
  </r>
  <r>
    <x v="2"/>
    <n v="1178"/>
    <d v="2020-03-31T00:00:00"/>
    <x v="5"/>
    <s v="NENSY RUSHABH SHAH"/>
    <s v="AXLPD6210B"/>
    <n v="712245"/>
    <n v="71225"/>
    <m/>
    <s v="42934_x000a_29/04/2020"/>
    <s v="Throughout the year"/>
    <s v="Trading &amp; Trading Advisory Services"/>
    <d v="2020-03-31T00:00:00"/>
    <n v="0"/>
  </r>
  <r>
    <x v="2"/>
    <n v="1147"/>
    <d v="2020-03-31T00:00:00"/>
    <x v="5"/>
    <s v="PRASHANTKUMAR J SANGHAVI"/>
    <s v="BTWPS8211H"/>
    <n v="413633"/>
    <n v="41363"/>
    <m/>
    <s v="42934_x000a_29/04/2020"/>
    <s v="Throughout the year"/>
    <s v="Trading &amp; Trading Advisory Services"/>
    <d v="2020-03-31T00:00:00"/>
    <n v="0"/>
  </r>
  <r>
    <x v="2"/>
    <n v="1146"/>
    <d v="2020-03-31T00:00:00"/>
    <x v="5"/>
    <s v="PRITI RAJESHKUMAR KOTHARI"/>
    <s v="AMTPD4355L"/>
    <n v="298506"/>
    <n v="29851"/>
    <m/>
    <s v="42934_x000a_29/04/2020"/>
    <s v="Throughout the year"/>
    <s v="Trading &amp; Trading Advisory Services"/>
    <d v="2020-03-31T00:00:00"/>
    <n v="0"/>
  </r>
  <r>
    <x v="2"/>
    <n v="1142"/>
    <d v="2020-03-31T00:00:00"/>
    <x v="5"/>
    <s v="VIJAY JAYANTILAL SANGHAVI"/>
    <s v="BSXPS6866G"/>
    <n v="516351"/>
    <n v="51635"/>
    <m/>
    <s v="42934_x000a_29/04/2020"/>
    <s v="Throughout the year"/>
    <s v="Trading &amp; Trading Advisory Services"/>
    <d v="2020-03-31T00:00:00"/>
    <n v="0"/>
  </r>
  <r>
    <x v="2"/>
    <n v="1163"/>
    <d v="2020-03-31T00:00:00"/>
    <x v="31"/>
    <s v="YASH BHARATBHAI LODARIYA"/>
    <s v="AOHPL7262E"/>
    <n v="363587"/>
    <n v="36359"/>
    <m/>
    <s v="42934_x000a_29/04/2020"/>
    <s v="Throughout the year"/>
    <s v="Trading &amp; Trading Advisory Services"/>
    <d v="2020-03-31T00:00:00"/>
    <n v="0"/>
  </r>
  <r>
    <x v="2"/>
    <n v="1112"/>
    <d v="2020-03-31T00:00:00"/>
    <x v="33"/>
    <s v="AJITA SAGAR MEHTA"/>
    <s v="ASUPV0474B"/>
    <n v="169481"/>
    <n v="16948"/>
    <m/>
    <s v="22138_x000a_28/04/2020"/>
    <s v="Throughout the year"/>
    <s v="Trading &amp; Trading Advisory Services"/>
    <d v="2020-03-31T00:00:00"/>
    <n v="0"/>
  </r>
  <r>
    <x v="2"/>
    <n v="1113"/>
    <d v="2020-03-31T00:00:00"/>
    <x v="33"/>
    <s v="YOGESHKUMAR RAMNIKLAL SHAH"/>
    <s v="CVZPS8137A"/>
    <n v="47077"/>
    <n v="4708"/>
    <m/>
    <s v="22138_x000a_28/04/2020"/>
    <s v="Throughout the year"/>
    <s v="Trading &amp; Trading Advisory Services"/>
    <d v="2020-03-31T00:00:00"/>
    <n v="0"/>
  </r>
  <r>
    <x v="3"/>
    <n v="1212"/>
    <d v="2020-05-08T00:00:00"/>
    <x v="21"/>
    <s v="ASHWIN P. CHANDURA"/>
    <s v="AIBPC2244H"/>
    <n v="29149"/>
    <n v="2915"/>
    <m/>
    <s v="27740_x000a_05/06/2020"/>
    <s v="Throughout the year"/>
    <s v="Trading &amp; Trading Advisory Services"/>
    <d v="2020-04-27T00:00:00"/>
    <n v="11"/>
  </r>
  <r>
    <x v="3"/>
    <n v="1206"/>
    <d v="2020-05-08T00:00:00"/>
    <x v="0"/>
    <s v="GAUTAM JAYANTILAL MEHATA"/>
    <s v="ANVPM7520K"/>
    <n v="8607"/>
    <n v="861"/>
    <m/>
    <s v="27740_x000a_05/06/2020"/>
    <s v="Throughout the year"/>
    <s v="Trading &amp; Trading Advisory Services"/>
    <d v="2020-04-27T00:00:00"/>
    <n v="11"/>
  </r>
  <r>
    <x v="3"/>
    <n v="1207"/>
    <d v="2020-05-08T00:00:00"/>
    <x v="0"/>
    <s v="ILABEN GAUTAM KUMAR MEHTA"/>
    <s v="BRVPM1719H"/>
    <n v="8607"/>
    <n v="861"/>
    <m/>
    <s v="27740_x000a_05/06/2020"/>
    <s v="Throughout the year"/>
    <s v="Trading &amp; Trading Advisory Services"/>
    <d v="2020-04-27T00:00:00"/>
    <n v="11"/>
  </r>
  <r>
    <x v="3"/>
    <n v="1213"/>
    <d v="2020-05-08T00:00:00"/>
    <x v="23"/>
    <s v="JIGNESH SANGHVI "/>
    <s v="BBEPS9472G"/>
    <n v="49006"/>
    <n v="4901"/>
    <m/>
    <s v="27740_x000a_05/06/2020"/>
    <s v="Throughout the year"/>
    <s v="Trading &amp; Trading Advisory Services"/>
    <d v="2020-04-27T00:00:00"/>
    <n v="11"/>
  </r>
  <r>
    <x v="3"/>
    <n v="1215"/>
    <d v="2020-05-08T00:00:00"/>
    <x v="28"/>
    <s v="KAUSHIK JAVERLAL SANGHVI"/>
    <s v="AVQPS5445L"/>
    <n v="3604"/>
    <n v="360"/>
    <m/>
    <s v="27740_x000a_05/06/2020"/>
    <s v="Throughout the year"/>
    <s v="Trading &amp; Trading Advisory Services"/>
    <d v="2020-04-27T00:00:00"/>
    <n v="11"/>
  </r>
  <r>
    <x v="3"/>
    <n v="1204"/>
    <d v="2020-05-08T00:00:00"/>
    <x v="6"/>
    <s v="PIYUSH DAHYALAL SHETH"/>
    <s v="BMRPS3723E"/>
    <n v="6970"/>
    <n v="697"/>
    <m/>
    <s v="27740_x000a_05/06/2020"/>
    <s v="Throughout the year"/>
    <s v="Trading &amp; Trading Advisory Services"/>
    <d v="2020-04-27T00:00:00"/>
    <n v="11"/>
  </r>
  <r>
    <x v="3"/>
    <n v="1205"/>
    <d v="2020-05-08T00:00:00"/>
    <x v="6"/>
    <s v="PRAGNABEN PIYUSH SHETH"/>
    <s v="GBCPS8333D"/>
    <n v="6970"/>
    <n v="697"/>
    <m/>
    <s v="27740_x000a_05/06/2020"/>
    <s v="Throughout the year"/>
    <s v="Trading &amp; Trading Advisory Services"/>
    <d v="2020-04-27T00:00:00"/>
    <n v="11"/>
  </r>
  <r>
    <x v="3"/>
    <n v="1217"/>
    <d v="2020-05-08T00:00:00"/>
    <x v="12"/>
    <s v="RAJESH SANGHAVI "/>
    <s v="AZJPS0827R"/>
    <n v="158923"/>
    <n v="15892"/>
    <m/>
    <s v="27740_x000a_05/06/2020"/>
    <s v="Throughout the year"/>
    <s v="Trading &amp; Trading Advisory Services"/>
    <d v="2020-04-27T00:00:00"/>
    <n v="11"/>
  </r>
  <r>
    <x v="3"/>
    <n v="1210"/>
    <d v="2020-05-08T00:00:00"/>
    <x v="19"/>
    <s v="MUKESHKUMAR NANALAL SANGHVI"/>
    <s v="AGVPS7118N"/>
    <n v="109842"/>
    <n v="10984"/>
    <m/>
    <s v="27740_x000a_05/06/2020"/>
    <s v="Throughout the year"/>
    <s v="Trading &amp; Trading Advisory Services"/>
    <d v="2020-04-27T00:00:00"/>
    <n v="11"/>
  </r>
  <r>
    <x v="3"/>
    <n v="1211"/>
    <d v="2020-05-08T00:00:00"/>
    <x v="19"/>
    <s v="SAIYAM MUKESH SANGHAVI"/>
    <s v="LEAPS8201J"/>
    <n v="109842"/>
    <n v="10984"/>
    <m/>
    <s v="27740_x000a_05/06/2020"/>
    <s v="Throughout the year"/>
    <s v="Trading &amp; Trading Advisory Services"/>
    <d v="2020-04-27T00:00:00"/>
    <n v="11"/>
  </r>
  <r>
    <x v="3"/>
    <n v="1214"/>
    <d v="2020-05-08T00:00:00"/>
    <x v="27"/>
    <s v="SAMEER LALJIBHAI KHANDOR"/>
    <s v="AQXPK8198G"/>
    <n v="34147"/>
    <n v="3415"/>
    <m/>
    <s v="27740_x000a_05/06/2020"/>
    <s v="Throughout the year"/>
    <s v="Trading &amp; Trading Advisory Services"/>
    <d v="2020-04-27T00:00:00"/>
    <n v="11"/>
  </r>
  <r>
    <x v="3"/>
    <n v="1209"/>
    <d v="2020-05-08T00:00:00"/>
    <x v="14"/>
    <s v="POOJA SANTOSH GUPTA"/>
    <s v="BYNPG4697P"/>
    <n v="26168"/>
    <n v="2617"/>
    <m/>
    <s v="27740_x000a_05/06/2020"/>
    <s v="Throughout the year"/>
    <s v="Trading &amp; Trading Advisory Services"/>
    <d v="2020-04-27T00:00:00"/>
    <n v="11"/>
  </r>
  <r>
    <x v="3"/>
    <n v="1208"/>
    <d v="2020-05-08T00:00:00"/>
    <x v="14"/>
    <s v="SANTOSH SHAMBHUNATH GUPTA"/>
    <s v="AJZPG5193Q"/>
    <n v="26168"/>
    <n v="2617"/>
    <m/>
    <s v="27740_x000a_05/06/2020"/>
    <s v="Throughout the year"/>
    <s v="Trading &amp; Trading Advisory Services"/>
    <d v="2020-04-27T00:00:00"/>
    <n v="11"/>
  </r>
  <r>
    <x v="3"/>
    <n v="1216"/>
    <d v="2020-05-08T00:00:00"/>
    <x v="33"/>
    <s v="YOGESHKUMAR RAMNIKLAL SHAH"/>
    <s v="CVZPS8137A"/>
    <n v="103791"/>
    <n v="10379"/>
    <m/>
    <s v="27740_x000a_05/06/2020"/>
    <s v="Throughout the year"/>
    <s v="Trading &amp; Trading Advisory Services"/>
    <d v="2020-04-27T00:00:00"/>
    <n v="11"/>
  </r>
  <r>
    <x v="3"/>
    <n v="1219"/>
    <d v="2020-05-14T00:00:00"/>
    <x v="2"/>
    <s v="HEMANGI MITESH DOSHI"/>
    <s v="CICPD8911M"/>
    <n v="25000"/>
    <n v="2500"/>
    <m/>
    <s v="27746_x000a_05/06/2020"/>
    <s v="Throughout the year"/>
    <s v="Trading &amp; Trading Advisory Services"/>
    <d v="2020-05-06T00:00:00"/>
    <n v="8"/>
  </r>
  <r>
    <x v="3"/>
    <n v="1218"/>
    <d v="2020-05-14T00:00:00"/>
    <x v="2"/>
    <s v="MITESH JAYANTIBHAI DOSHI"/>
    <s v="APGPD9139Q"/>
    <n v="25000"/>
    <n v="2500"/>
    <m/>
    <s v="27746_x000a_05/06/2020"/>
    <s v="Throughout the year"/>
    <s v="Trading &amp; Trading Advisory Services"/>
    <d v="2020-05-06T00:00:00"/>
    <n v="8"/>
  </r>
  <r>
    <x v="3"/>
    <n v="1220"/>
    <d v="2020-05-29T00:00:00"/>
    <x v="3"/>
    <s v="TANVI KAUSHAL DOSHI"/>
    <s v="BJIPD6884M"/>
    <n v="220000"/>
    <n v="22000"/>
    <m/>
    <s v="27746_x000a_05/06/2020"/>
    <s v="Throughout the year"/>
    <s v="Trading &amp; Trading Advisory Services"/>
    <d v="2020-05-20T00:00:00"/>
    <n v="9"/>
  </r>
  <r>
    <x v="3"/>
    <n v="1228"/>
    <d v="2020-06-05T00:00:00"/>
    <x v="21"/>
    <s v="ASHWIN P. CHANDURA"/>
    <s v="AIBPC2244H"/>
    <n v="7456"/>
    <n v="746"/>
    <m/>
    <s v="65948_x000a_06/07/2020"/>
    <s v="Throughout the year"/>
    <s v="Trading &amp; Trading Advisory Services"/>
    <d v="2020-05-25T00:00:00"/>
    <n v="11"/>
  </r>
  <r>
    <x v="3"/>
    <n v="1236"/>
    <d v="2020-06-05T00:00:00"/>
    <x v="35"/>
    <s v="DHIRENDRA KUMAR SINGH"/>
    <s v="BPAPS0225M"/>
    <n v="4293"/>
    <n v="429"/>
    <m/>
    <s v="65948_x000a_06/07/2020"/>
    <s v="Throughout the year"/>
    <s v="Trading &amp; Trading Advisory Services"/>
    <d v="2020-05-25T00:00:00"/>
    <n v="11"/>
  </r>
  <r>
    <x v="3"/>
    <n v="1229"/>
    <d v="2020-06-05T00:00:00"/>
    <x v="23"/>
    <s v="JIGNESH SANGHVI "/>
    <s v="BBEPS9472G"/>
    <n v="549254"/>
    <n v="54925"/>
    <m/>
    <s v="65948_x000a_06/07/2020"/>
    <s v="Throughout the year"/>
    <s v="Trading &amp; Trading Advisory Services"/>
    <d v="2020-05-25T00:00:00"/>
    <n v="11"/>
  </r>
  <r>
    <x v="3"/>
    <n v="1233"/>
    <d v="2020-06-05T00:00:00"/>
    <x v="28"/>
    <s v="KAUSHIK JAVERLAL SANGHVI"/>
    <s v="AVQPS5445L"/>
    <n v="12074"/>
    <n v="1207"/>
    <m/>
    <s v="65948_x000a_06/07/2020"/>
    <s v="Throughout the year"/>
    <s v="Trading &amp; Trading Advisory Services"/>
    <d v="2020-05-25T00:00:00"/>
    <n v="11"/>
  </r>
  <r>
    <x v="3"/>
    <n v="1226"/>
    <d v="2020-06-05T00:00:00"/>
    <x v="26"/>
    <s v="KUNJAN MAHENDRABHAI PAREKH"/>
    <s v="DXVPP1114F"/>
    <n v="32512"/>
    <n v="3251"/>
    <m/>
    <s v="65948_x000a_06/07/2020"/>
    <s v="Throughout the year"/>
    <s v="Trading &amp; Trading Advisory Services"/>
    <d v="2020-05-25T00:00:00"/>
    <n v="11"/>
  </r>
  <r>
    <x v="3"/>
    <n v="1221"/>
    <d v="2020-06-05T00:00:00"/>
    <x v="10"/>
    <s v="MITUL MOHANLAL MORABIYA"/>
    <s v="AWVPM8396E"/>
    <n v="190922"/>
    <n v="19092"/>
    <m/>
    <s v="65948_x000a_06/07/2020"/>
    <s v="Throughout the year"/>
    <s v="Trading &amp; Trading Advisory Services"/>
    <d v="2020-05-25T00:00:00"/>
    <n v="11"/>
  </r>
  <r>
    <x v="3"/>
    <n v="1234"/>
    <d v="2020-06-05T00:00:00"/>
    <x v="30"/>
    <s v="NIKUNJKUMAR MAHENDRAKUMAR MEHTA"/>
    <s v="BDDPM7126E"/>
    <n v="15598"/>
    <n v="1560"/>
    <m/>
    <s v="65948_x000a_06/07/2020"/>
    <s v="Throughout the year"/>
    <s v="Trading &amp; Trading Advisory Services"/>
    <d v="2020-05-25T00:00:00"/>
    <n v="11"/>
  </r>
  <r>
    <x v="3"/>
    <n v="1227"/>
    <d v="2020-06-05T00:00:00"/>
    <x v="11"/>
    <s v="SAMRTH MAHENDRABHAI PAREKH"/>
    <s v="EDSPP8018Q"/>
    <n v="292608"/>
    <n v="29261"/>
    <m/>
    <s v="65948_x000a_06/07/2020"/>
    <s v="Throughout the year"/>
    <s v="Trading &amp; Trading Advisory Services"/>
    <d v="2020-05-25T00:00:00"/>
    <n v="11"/>
  </r>
  <r>
    <x v="3"/>
    <n v="1237"/>
    <d v="2020-06-05T00:00:00"/>
    <x v="12"/>
    <s v="RAJESH SANGHAVI "/>
    <s v="AZJPS0827R"/>
    <n v="121611"/>
    <n v="12161"/>
    <m/>
    <s v="65948_x000a_06/07/2020"/>
    <s v="Throughout the year"/>
    <s v="Trading &amp; Trading Advisory Services"/>
    <d v="2020-05-25T00:00:00"/>
    <n v="11"/>
  </r>
  <r>
    <x v="3"/>
    <n v="1230"/>
    <d v="2020-06-05T00:00:00"/>
    <x v="25"/>
    <s v="RAJNISH KUMAR THAKUR"/>
    <s v="AEQPT4039J"/>
    <n v="37671"/>
    <n v="3767"/>
    <m/>
    <s v="65948_x000a_06/07/2020"/>
    <s v="Throughout the year"/>
    <s v="Trading &amp; Trading Advisory Services"/>
    <d v="2020-05-25T00:00:00"/>
    <n v="11"/>
  </r>
  <r>
    <x v="3"/>
    <n v="1224"/>
    <d v="2020-06-05T00:00:00"/>
    <x v="19"/>
    <s v="MUKESHKUMAR NANALAL SANGHVI"/>
    <s v="AGVPS7118N"/>
    <n v="99524"/>
    <n v="9952"/>
    <m/>
    <s v="65948_x000a_06/07/2020"/>
    <s v="Throughout the year"/>
    <s v="Trading &amp; Trading Advisory Services"/>
    <d v="2020-05-25T00:00:00"/>
    <n v="11"/>
  </r>
  <r>
    <x v="3"/>
    <n v="1225"/>
    <d v="2020-06-05T00:00:00"/>
    <x v="19"/>
    <s v="SAIYAM MUKESH SANGHAVI"/>
    <s v="LEAPS8201J"/>
    <n v="99524"/>
    <n v="9952"/>
    <m/>
    <s v="65948_x000a_06/07/2020"/>
    <s v="Throughout the year"/>
    <s v="Trading &amp; Trading Advisory Services"/>
    <d v="2020-05-25T00:00:00"/>
    <n v="11"/>
  </r>
  <r>
    <x v="3"/>
    <n v="1232"/>
    <d v="2020-06-05T00:00:00"/>
    <x v="27"/>
    <s v="KRINA LALJIBHAI KHANDOR"/>
    <s v="AYGPK6648G"/>
    <n v="276191"/>
    <n v="27619"/>
    <m/>
    <s v="65948_x000a_06/07/2020"/>
    <s v="Throughout the year"/>
    <s v="Trading &amp; Trading Advisory Services"/>
    <d v="2020-05-25T00:00:00"/>
    <n v="11"/>
  </r>
  <r>
    <x v="3"/>
    <n v="1231"/>
    <d v="2020-06-05T00:00:00"/>
    <x v="27"/>
    <s v="SAMEER LALJIBHAI KHANDOR"/>
    <s v="AQXPK8198G"/>
    <n v="276191"/>
    <n v="27619"/>
    <m/>
    <s v="65948_x000a_06/07/2020"/>
    <s v="Throughout the year"/>
    <s v="Trading &amp; Trading Advisory Services"/>
    <d v="2020-05-25T00:00:00"/>
    <n v="11"/>
  </r>
  <r>
    <x v="3"/>
    <n v="1223"/>
    <d v="2020-06-05T00:00:00"/>
    <x v="14"/>
    <s v="POOJA SANTOSH GUPTA"/>
    <s v="BYNPG4697P"/>
    <n v="64407"/>
    <n v="6441"/>
    <m/>
    <s v="65948_x000a_06/07/2020"/>
    <s v="Throughout the year"/>
    <s v="Trading &amp; Trading Advisory Services"/>
    <d v="2020-05-25T00:00:00"/>
    <n v="11"/>
  </r>
  <r>
    <x v="3"/>
    <n v="1222"/>
    <d v="2020-06-05T00:00:00"/>
    <x v="14"/>
    <s v="SANTOSH SHAMBHUNATH GUPTA"/>
    <s v="AJZPG5193Q"/>
    <n v="64407"/>
    <n v="6441"/>
    <m/>
    <s v="65948_x000a_06/07/2020"/>
    <s v="Throughout the year"/>
    <s v="Trading &amp; Trading Advisory Services"/>
    <d v="2020-05-25T00:00:00"/>
    <n v="11"/>
  </r>
  <r>
    <x v="3"/>
    <n v="1235"/>
    <d v="2020-06-05T00:00:00"/>
    <x v="33"/>
    <s v="AJITA SAGAR MEHTA"/>
    <s v="ASUPV0474B"/>
    <n v="296367"/>
    <n v="29637"/>
    <m/>
    <s v="65948_x000a_06/07/2020"/>
    <s v="Throughout the year"/>
    <s v="Trading &amp; Trading Advisory Services"/>
    <d v="2020-05-25T00:00:00"/>
    <n v="11"/>
  </r>
  <r>
    <x v="3"/>
    <n v="1242"/>
    <d v="2020-06-20T00:00:00"/>
    <x v="0"/>
    <s v="GAUTAM JAYANTILAL MEHATA"/>
    <s v="ANVPM7520K"/>
    <n v="200000"/>
    <n v="20000"/>
    <m/>
    <s v="65949_x000a_06/07/2020"/>
    <s v="Throughout the year"/>
    <s v="Trading &amp; Trading Advisory Services"/>
    <d v="2020-06-05T00:00:00"/>
    <n v="15"/>
  </r>
  <r>
    <x v="3"/>
    <n v="1243"/>
    <d v="2020-06-20T00:00:00"/>
    <x v="0"/>
    <s v="ILABEN GAUTAM KUMAR MEHTA"/>
    <s v="BRVPM1719H"/>
    <n v="200000"/>
    <n v="20000"/>
    <m/>
    <s v="65949_x000a_06/07/2020"/>
    <s v="Throughout the year"/>
    <s v="Trading &amp; Trading Advisory Services"/>
    <d v="2020-06-05T00:00:00"/>
    <n v="15"/>
  </r>
  <r>
    <x v="3"/>
    <n v="1245"/>
    <d v="2020-06-20T00:00:00"/>
    <x v="0"/>
    <s v="ILABEN GAUTAM KUMAR MEHTA"/>
    <s v="BRVPM1719H"/>
    <n v="200000"/>
    <n v="20000"/>
    <m/>
    <s v="65949_x000a_06/07/2020"/>
    <s v="Throughout the year"/>
    <s v="Trading &amp; Trading Advisory Services"/>
    <d v="2020-06-05T00:00:00"/>
    <n v="15"/>
  </r>
  <r>
    <x v="3"/>
    <n v="1239"/>
    <d v="2020-06-20T00:00:00"/>
    <x v="1"/>
    <s v="CHIRAG VARSHRAMBHAI BHUNGANI"/>
    <s v="AHOPB3153G"/>
    <n v="306468"/>
    <n v="30647"/>
    <m/>
    <s v="65949_x000a_06/07/2020"/>
    <s v="Throughout the year"/>
    <s v="Trading &amp; Trading Advisory Services"/>
    <d v="2020-06-05T00:00:00"/>
    <n v="15"/>
  </r>
  <r>
    <x v="3"/>
    <n v="1238"/>
    <d v="2020-06-20T00:00:00"/>
    <x v="1"/>
    <s v="NEETA VIKASH SAH"/>
    <s v="BGQPG0189P"/>
    <n v="306832"/>
    <n v="30683"/>
    <m/>
    <s v="65949_x000a_06/07/2020"/>
    <s v="Throughout the year"/>
    <s v="Trading &amp; Trading Advisory Services"/>
    <d v="2020-06-05T00:00:00"/>
    <n v="15"/>
  </r>
  <r>
    <x v="3"/>
    <n v="1241"/>
    <d v="2020-06-20T00:00:00"/>
    <x v="1"/>
    <s v="SHEKH VAHIDAHMED "/>
    <s v="CWZPS7342J"/>
    <n v="306350"/>
    <n v="30635"/>
    <m/>
    <s v="65949_x000a_06/07/2020"/>
    <s v="Throughout the year"/>
    <s v="Trading &amp; Trading Advisory Services"/>
    <d v="2020-06-05T00:00:00"/>
    <n v="15"/>
  </r>
  <r>
    <x v="3"/>
    <n v="1240"/>
    <d v="2020-06-20T00:00:00"/>
    <x v="1"/>
    <s v="VAISHALIBEN CHIRAGBHAI BHUNGANI"/>
    <s v="CMHPB6565N"/>
    <n v="306654"/>
    <n v="30665"/>
    <m/>
    <s v="65949_x000a_06/07/2020"/>
    <s v="Throughout the year"/>
    <s v="Trading &amp; Trading Advisory Services"/>
    <d v="2020-06-05T00:00:00"/>
    <n v="15"/>
  </r>
  <r>
    <x v="3"/>
    <n v="1244"/>
    <d v="2020-06-20T00:00:00"/>
    <x v="6"/>
    <s v="NIKHILKUMAR AMRUTLAL VORA"/>
    <s v="ASOPV6663L"/>
    <n v="200000"/>
    <n v="20000"/>
    <m/>
    <s v="65949_x000a_06/07/2020"/>
    <s v="Throughout the year"/>
    <s v="Trading &amp; Trading Advisory Services"/>
    <d v="2020-06-05T00:00:00"/>
    <n v="15"/>
  </r>
  <r>
    <x v="3"/>
    <n v="1254"/>
    <d v="2020-06-30T00:00:00"/>
    <x v="20"/>
    <s v="ASHOK VINOD THAKUR"/>
    <s v="AHIPT0853H"/>
    <n v="1212"/>
    <n v="121"/>
    <m/>
    <s v="65872_x000a_06/07/2020"/>
    <s v="Throughout the year"/>
    <s v="Trading &amp; Trading Advisory Services"/>
    <d v="2020-06-22T00:00:00"/>
    <n v="8"/>
  </r>
  <r>
    <x v="3"/>
    <n v="1256"/>
    <d v="2020-06-30T00:00:00"/>
    <x v="35"/>
    <s v="DHIRENDRA KUMAR SINGH"/>
    <s v="BPAPS0225M"/>
    <n v="2540"/>
    <n v="254"/>
    <m/>
    <s v="65872_x000a_06/07/2020"/>
    <s v="Throughout the year"/>
    <s v="Trading &amp; Trading Advisory Services"/>
    <d v="2020-06-22T00:00:00"/>
    <n v="8"/>
  </r>
  <r>
    <x v="3"/>
    <n v="1252"/>
    <d v="2020-06-30T00:00:00"/>
    <x v="23"/>
    <s v="JIGNESH SANGHVI "/>
    <s v="BBEPS9472G"/>
    <n v="23158"/>
    <n v="2316"/>
    <m/>
    <s v="65872_x000a_06/07/2020"/>
    <s v="Throughout the year"/>
    <s v="Trading &amp; Trading Advisory Services"/>
    <d v="2020-06-22T00:00:00"/>
    <n v="8"/>
  </r>
  <r>
    <x v="3"/>
    <n v="1250"/>
    <d v="2020-06-30T00:00:00"/>
    <x v="26"/>
    <s v="KUNJAN MAHENDRABHAI PAREKH"/>
    <s v="DXVPP1114F"/>
    <n v="15760"/>
    <n v="1576"/>
    <m/>
    <s v="65872_x000a_06/07/2020"/>
    <s v="Throughout the year"/>
    <s v="Trading &amp; Trading Advisory Services"/>
    <d v="2020-06-22T00:00:00"/>
    <n v="8"/>
  </r>
  <r>
    <x v="3"/>
    <n v="1246"/>
    <d v="2020-06-30T00:00:00"/>
    <x v="10"/>
    <s v="MITUL MOHANLAL MORABIYA"/>
    <s v="AWVPM8396E"/>
    <n v="44660"/>
    <n v="4466"/>
    <m/>
    <s v="65872_x000a_06/07/2020"/>
    <s v="Throughout the year"/>
    <s v="Trading &amp; Trading Advisory Services"/>
    <d v="2020-06-22T00:00:00"/>
    <n v="8"/>
  </r>
  <r>
    <x v="3"/>
    <n v="1247"/>
    <d v="2020-06-30T00:00:00"/>
    <x v="10"/>
    <s v="TRUPTIBEN MITULKUMAR MORABIYA"/>
    <s v="CUIPM0916M"/>
    <n v="44660"/>
    <n v="4466"/>
    <m/>
    <s v="65872_x000a_06/07/2020"/>
    <s v="Throughout the year"/>
    <s v="Trading &amp; Trading Advisory Services"/>
    <d v="2020-06-22T00:00:00"/>
    <n v="8"/>
  </r>
  <r>
    <x v="3"/>
    <n v="1255"/>
    <d v="2020-06-30T00:00:00"/>
    <x v="30"/>
    <s v="NIKUNJKUMAR MAHENDRAKUMAR MEHTA"/>
    <s v="BDDPM7126E"/>
    <n v="241646"/>
    <n v="24165"/>
    <m/>
    <s v="65872_x000a_06/07/2020"/>
    <s v="Throughout the year"/>
    <s v="Trading &amp; Trading Advisory Services"/>
    <d v="2020-06-22T00:00:00"/>
    <n v="8"/>
  </r>
  <r>
    <x v="3"/>
    <n v="1251"/>
    <d v="2020-06-30T00:00:00"/>
    <x v="11"/>
    <s v="SAMRTH MAHENDRABHAI PAREKH"/>
    <s v="EDSPP8018Q"/>
    <n v="141843"/>
    <n v="14184"/>
    <m/>
    <s v="65872_x000a_06/07/2020"/>
    <s v="Throughout the year"/>
    <s v="Trading &amp; Trading Advisory Services"/>
    <d v="2020-06-22T00:00:00"/>
    <n v="8"/>
  </r>
  <r>
    <x v="3"/>
    <n v="1257"/>
    <d v="2020-06-30T00:00:00"/>
    <x v="12"/>
    <s v="RAJESH SANGHAVI "/>
    <s v="AZJPS0827R"/>
    <n v="16892"/>
    <n v="1689"/>
    <m/>
    <s v="65872_x000a_06/07/2020"/>
    <s v="Throughout the year"/>
    <s v="Trading &amp; Trading Advisory Services"/>
    <d v="2020-06-22T00:00:00"/>
    <n v="8"/>
  </r>
  <r>
    <x v="3"/>
    <n v="1253"/>
    <d v="2020-06-30T00:00:00"/>
    <x v="25"/>
    <s v="RAJNISH KUMAR THAKUR"/>
    <s v="AEQPT4039J"/>
    <n v="41321"/>
    <n v="4132"/>
    <m/>
    <s v="65872_x000a_06/07/2020"/>
    <s v="Throughout the year"/>
    <s v="Trading &amp; Trading Advisory Services"/>
    <d v="2020-06-22T00:00:00"/>
    <n v="8"/>
  </r>
  <r>
    <x v="3"/>
    <n v="1249"/>
    <d v="2020-06-30T00:00:00"/>
    <x v="14"/>
    <s v="POOJA SANTOSH GUPTA"/>
    <s v="BYNPG4697P"/>
    <n v="26071"/>
    <n v="2607"/>
    <m/>
    <s v="65872_x000a_06/07/2020"/>
    <s v="Throughout the year"/>
    <s v="Trading &amp; Trading Advisory Services"/>
    <d v="2020-06-22T00:00:00"/>
    <n v="8"/>
  </r>
  <r>
    <x v="3"/>
    <n v="1248"/>
    <d v="2020-06-30T00:00:00"/>
    <x v="14"/>
    <s v="SANTOSH SHAMBHUNATH GUPTA"/>
    <s v="AJZPG5193Q"/>
    <n v="26071"/>
    <n v="2607"/>
    <m/>
    <s v="65872_x000a_06/07/2020"/>
    <s v="Throughout the year"/>
    <s v="Trading &amp; Trading Advisory Services"/>
    <d v="2020-06-22T00:00:00"/>
    <n v="8"/>
  </r>
  <r>
    <x v="3"/>
    <n v="1258"/>
    <d v="2020-07-23T00:00:00"/>
    <x v="8"/>
    <s v="KRUPA TEJAS VAN"/>
    <s v="AMZPV8765C"/>
    <n v="270000"/>
    <n v="27000"/>
    <m/>
    <s v="37683_x000a_05/08/2020"/>
    <s v="Throughout the year"/>
    <s v="Trading &amp; Trading Advisory Services"/>
    <d v="2020-07-11T00:00:00"/>
    <n v="12"/>
  </r>
  <r>
    <x v="3"/>
    <n v="1259"/>
    <d v="2020-07-23T00:00:00"/>
    <x v="0"/>
    <s v="GAUTAM JAYANTILAL MEHATA"/>
    <s v="ANVPM7520K"/>
    <n v="68912"/>
    <n v="6891"/>
    <m/>
    <s v="37683_x000a_05/08/2020"/>
    <s v="Throughout the year"/>
    <s v="Trading &amp; Trading Advisory Services"/>
    <d v="2020-07-11T00:00:00"/>
    <n v="12"/>
  </r>
  <r>
    <x v="3"/>
    <n v="1260"/>
    <d v="2020-07-23T00:00:00"/>
    <x v="0"/>
    <s v="ILABEN GAUTAM KUMAR MEHTA"/>
    <s v="BRVPM1719H"/>
    <n v="68912"/>
    <n v="6891"/>
    <m/>
    <s v="37683_x000a_05/08/2020"/>
    <s v="Throughout the year"/>
    <s v="Trading &amp; Trading Advisory Services"/>
    <d v="2020-07-11T00:00:00"/>
    <n v="12"/>
  </r>
  <r>
    <x v="3"/>
    <n v="1261"/>
    <d v="2020-07-23T00:00:00"/>
    <x v="0"/>
    <s v="ILABEN GAUTAM KUMAR MEHTA"/>
    <s v="BRVPM1719H"/>
    <n v="200000"/>
    <n v="20000"/>
    <m/>
    <s v="37683_x000a_05/08/2020"/>
    <s v="Throughout the year"/>
    <s v="Trading &amp; Trading Advisory Services"/>
    <d v="2020-07-11T00:00:00"/>
    <n v="12"/>
  </r>
  <r>
    <x v="3"/>
    <n v="1265"/>
    <d v="2020-07-30T00:00:00"/>
    <x v="8"/>
    <s v="KHUSHBU RAHULKUMAR SANGHAVI"/>
    <s v="HCGPS5327R"/>
    <n v="199623"/>
    <n v="19962"/>
    <m/>
    <s v="37659_x000a_05/08/2020"/>
    <s v="Throughout the year"/>
    <s v="Trading &amp; Trading Advisory Services"/>
    <d v="2020-07-21T00:00:00"/>
    <n v="9"/>
  </r>
  <r>
    <x v="3"/>
    <n v="1266"/>
    <d v="2020-07-30T00:00:00"/>
    <x v="3"/>
    <s v="DESHANA RAJ SANGHAVI"/>
    <s v="ABPPF7914C"/>
    <n v="199623"/>
    <n v="19962"/>
    <m/>
    <s v="37659_x000a_05/08/2020"/>
    <s v="Throughout the year"/>
    <s v="Trading &amp; Trading Advisory Services"/>
    <d v="2020-07-21T00:00:00"/>
    <n v="9"/>
  </r>
  <r>
    <x v="3"/>
    <n v="1264"/>
    <d v="2020-07-30T00:00:00"/>
    <x v="3"/>
    <s v="HARDIK MAHASUKHBHAI BHADRADIYA"/>
    <s v="BZKPB2315M"/>
    <n v="197030"/>
    <n v="19703"/>
    <m/>
    <s v="37659_x000a_05/08/2020"/>
    <s v="Throughout the year"/>
    <s v="Trading &amp; Trading Advisory Services"/>
    <d v="2020-07-21T00:00:00"/>
    <n v="9"/>
  </r>
  <r>
    <x v="3"/>
    <n v="1263"/>
    <d v="2020-07-30T00:00:00"/>
    <x v="3"/>
    <s v="JAYSHREE RAHUL BHADRADIYA"/>
    <s v="AWSPB3693E"/>
    <n v="399868"/>
    <n v="39987"/>
    <m/>
    <s v="37659_x000a_05/08/2020"/>
    <s v="Throughout the year"/>
    <s v="Trading &amp; Trading Advisory Services"/>
    <d v="2020-07-21T00:00:00"/>
    <n v="9"/>
  </r>
  <r>
    <x v="3"/>
    <n v="1262"/>
    <d v="2020-07-30T00:00:00"/>
    <x v="3"/>
    <s v="RAHUL MAHASUKHBHAI BHADRADIYA"/>
    <s v="BJBPS5522C"/>
    <n v="799736"/>
    <n v="79974"/>
    <m/>
    <s v="37659_x000a_05/08/2020"/>
    <s v="Throughout the year"/>
    <s v="Trading &amp; Trading Advisory Services"/>
    <d v="2020-07-21T00:00:00"/>
    <n v="9"/>
  </r>
  <r>
    <x v="3"/>
    <n v="1271"/>
    <d v="2020-08-03T00:00:00"/>
    <x v="5"/>
    <s v="CHIRAG HASMUKHLAL SHAH"/>
    <s v="BFRPH3442E"/>
    <n v="423334"/>
    <n v="42333"/>
    <m/>
    <s v="43617_x000a_04/09/2020"/>
    <s v="Throughout the year"/>
    <s v="Trading &amp; Trading Advisory Services"/>
    <d v="2020-07-25T00:00:00"/>
    <n v="9"/>
  </r>
  <r>
    <x v="3"/>
    <n v="1269"/>
    <d v="2020-08-03T00:00:00"/>
    <x v="5"/>
    <s v="HASMUKH LALJI SHAH"/>
    <s v="BGGPL1799A"/>
    <n v="423136"/>
    <n v="42314"/>
    <m/>
    <s v="43617_x000a_04/09/2020"/>
    <s v="Throughout the year"/>
    <s v="Trading &amp; Trading Advisory Services"/>
    <d v="2020-07-25T00:00:00"/>
    <n v="9"/>
  </r>
  <r>
    <x v="3"/>
    <n v="1267"/>
    <d v="2020-08-03T00:00:00"/>
    <x v="5"/>
    <s v="JAIYENDRA C SHAH"/>
    <s v="CHBPS4143N"/>
    <n v="424128"/>
    <n v="42413"/>
    <m/>
    <s v="43617_x000a_04/09/2020"/>
    <s v="Throughout the year"/>
    <s v="Trading &amp; Trading Advisory Services"/>
    <d v="2020-07-25T00:00:00"/>
    <n v="9"/>
  </r>
  <r>
    <x v="3"/>
    <n v="1270"/>
    <d v="2020-08-03T00:00:00"/>
    <x v="5"/>
    <s v="MINABEN DENISH GANDHI"/>
    <s v="HWIPS0401Q"/>
    <n v="423730"/>
    <n v="42373"/>
    <m/>
    <s v="43617_x000a_04/09/2020"/>
    <s v="Throughout the year"/>
    <s v="Trading &amp; Trading Advisory Services"/>
    <d v="2020-07-25T00:00:00"/>
    <n v="9"/>
  </r>
  <r>
    <x v="3"/>
    <n v="1268"/>
    <d v="2020-08-03T00:00:00"/>
    <x v="5"/>
    <s v="MUKESHKUMAR CHAMANLAL SHAH"/>
    <s v="BSHPS9836G"/>
    <n v="422145"/>
    <n v="42215"/>
    <m/>
    <s v="43617_x000a_04/09/2020"/>
    <s v="Throughout the year"/>
    <s v="Trading &amp; Trading Advisory Services"/>
    <d v="2020-07-25T00:00:00"/>
    <n v="9"/>
  </r>
  <r>
    <x v="3"/>
    <n v="1274"/>
    <d v="2020-08-07T00:00:00"/>
    <x v="26"/>
    <s v="KUNJAN MAHENDRABHAI PAREKH"/>
    <s v="DXVPP1114F"/>
    <n v="57"/>
    <n v="6"/>
    <m/>
    <s v="43617_x000a_04/09/2020"/>
    <s v="Throughout the year"/>
    <s v="Trading &amp; Trading Advisory Services"/>
    <d v="2020-07-31T00:00:00"/>
    <n v="7"/>
  </r>
  <r>
    <x v="3"/>
    <n v="1272"/>
    <d v="2020-08-07T00:00:00"/>
    <x v="10"/>
    <s v="MITUL MOHANLAL MORABIYA"/>
    <s v="AWVPM8396E"/>
    <n v="4861"/>
    <n v="486"/>
    <m/>
    <s v="43617_x000a_04/09/2020"/>
    <s v="Throughout the year"/>
    <s v="Trading &amp; Trading Advisory Services"/>
    <d v="2020-07-31T00:00:00"/>
    <n v="7"/>
  </r>
  <r>
    <x v="3"/>
    <n v="1273"/>
    <d v="2020-08-07T00:00:00"/>
    <x v="10"/>
    <s v="TRUPTIBEN MITULKUMAR MORABIYA"/>
    <s v="CUIPM0916M"/>
    <n v="4861"/>
    <n v="486"/>
    <m/>
    <s v="43617_x000a_04/09/2020"/>
    <s v="Throughout the year"/>
    <s v="Trading &amp; Trading Advisory Services"/>
    <d v="2020-07-31T00:00:00"/>
    <n v="7"/>
  </r>
  <r>
    <x v="3"/>
    <n v="1275"/>
    <d v="2020-08-07T00:00:00"/>
    <x v="11"/>
    <s v="SAMRTH MAHENDRABHAI PAREKH"/>
    <s v="EDSPP8018Q"/>
    <n v="57"/>
    <n v="6"/>
    <m/>
    <s v="43617_x000a_04/09/2020"/>
    <s v="Throughout the year"/>
    <s v="Trading &amp; Trading Advisory Services"/>
    <d v="2020-07-31T00:00:00"/>
    <n v="7"/>
  </r>
  <r>
    <x v="3"/>
    <n v="1280"/>
    <d v="2020-09-04T00:00:00"/>
    <x v="8"/>
    <s v="KRUPA TEJAS VAN"/>
    <s v="AMZPV8765C"/>
    <n v="140000"/>
    <n v="14000"/>
    <m/>
    <s v="23309_x000a_03/10/2020"/>
    <s v="Throughout the year"/>
    <s v="Trading &amp; Trading Advisory Services"/>
    <d v="2020-08-24T00:00:00"/>
    <n v="11"/>
  </r>
  <r>
    <x v="3"/>
    <n v="1278"/>
    <d v="2020-09-04T00:00:00"/>
    <x v="26"/>
    <s v="KUNJAN MAHENDRABHAI PAREKH"/>
    <s v="DXVPP1114F"/>
    <n v="50155"/>
    <n v="5016"/>
    <m/>
    <s v="23309_x000a_03/10/2020"/>
    <s v="Throughout the year"/>
    <s v="Trading &amp; Trading Advisory Services"/>
    <d v="2020-08-24T00:00:00"/>
    <n v="11"/>
  </r>
  <r>
    <x v="3"/>
    <n v="1276"/>
    <d v="2020-09-04T00:00:00"/>
    <x v="10"/>
    <s v="MITUL MOHANLAL MORABIYA"/>
    <s v="AWVPM8396E"/>
    <n v="19824"/>
    <n v="1982"/>
    <m/>
    <s v="23309_x000a_03/10/2020"/>
    <s v="Throughout the year"/>
    <s v="Trading &amp; Trading Advisory Services"/>
    <d v="2020-08-24T00:00:00"/>
    <n v="11"/>
  </r>
  <r>
    <x v="3"/>
    <n v="1277"/>
    <d v="2020-09-04T00:00:00"/>
    <x v="10"/>
    <s v="TRUPTIBEN MITULKUMAR MORABIYA"/>
    <s v="CUIPM0916M"/>
    <n v="19824"/>
    <n v="1982"/>
    <m/>
    <s v="23309_x000a_03/10/2020"/>
    <s v="Throughout the year"/>
    <s v="Trading &amp; Trading Advisory Services"/>
    <d v="2020-08-24T00:00:00"/>
    <n v="11"/>
  </r>
  <r>
    <x v="3"/>
    <n v="1279"/>
    <d v="2020-09-04T00:00:00"/>
    <x v="30"/>
    <s v="NIKUNJKUMAR MAHENDRAKUMAR MEHTA"/>
    <s v="BDDPM7126E"/>
    <n v="139948"/>
    <n v="13995"/>
    <m/>
    <s v="23309_x000a_03/10/2020"/>
    <s v="Throughout the year"/>
    <s v="Trading &amp; Trading Advisory Services"/>
    <d v="2020-08-24T00:00:00"/>
    <n v="11"/>
  </r>
  <r>
    <x v="3"/>
    <n v="1283"/>
    <d v="2020-09-04T00:00:00"/>
    <x v="11"/>
    <s v="SAMRTH MAHENDRABHAI PAREKH"/>
    <s v="EDSPP8018Q"/>
    <n v="117027"/>
    <n v="11703"/>
    <m/>
    <s v="23309_x000a_03/10/2020"/>
    <s v="Throughout the year"/>
    <s v="Trading &amp; Trading Advisory Services"/>
    <d v="2020-08-24T00:00:00"/>
    <n v="11"/>
  </r>
  <r>
    <x v="3"/>
    <n v="1282"/>
    <d v="2020-09-04T00:00:00"/>
    <x v="19"/>
    <s v="MUKESHKUMAR NANALAL SANGHVI"/>
    <s v="AGVPS7118N"/>
    <n v="40000"/>
    <n v="4000"/>
    <m/>
    <s v="23309_x000a_03/10/2020"/>
    <s v="Throughout the year"/>
    <s v="Trading &amp; Trading Advisory Services"/>
    <d v="2020-08-24T00:00:00"/>
    <n v="11"/>
  </r>
  <r>
    <x v="3"/>
    <n v="1281"/>
    <d v="2020-09-04T00:00:00"/>
    <x v="19"/>
    <s v="SAIYAM MUKESH SANGHAVI"/>
    <s v="LEAPS8201J"/>
    <n v="40000"/>
    <n v="4000"/>
    <m/>
    <s v="23309_x000a_03/10/2020"/>
    <s v="Throughout the year"/>
    <s v="Trading &amp; Trading Advisory Services"/>
    <d v="2020-08-24T00:00:00"/>
    <n v="11"/>
  </r>
  <r>
    <x v="3"/>
    <n v="1286"/>
    <d v="2020-09-30T00:00:00"/>
    <x v="26"/>
    <s v="KUNJAN MAHENDRABHAI PAREKH"/>
    <s v="DXVPP1114F"/>
    <n v="44229"/>
    <n v="4423"/>
    <m/>
    <s v="87607_x000a_06/10/2020"/>
    <s v="Throughout the year"/>
    <s v="Trading &amp; Trading Advisory Services"/>
    <d v="2020-09-21T00:00:00"/>
    <n v="9"/>
  </r>
  <r>
    <x v="3"/>
    <n v="1284"/>
    <d v="2020-09-30T00:00:00"/>
    <x v="10"/>
    <s v="MITUL MOHANLAL MORABIYA"/>
    <s v="AWVPM8396E"/>
    <n v="15467"/>
    <n v="1547"/>
    <m/>
    <s v="87607_x000a_06/10/2020"/>
    <s v="Throughout the year"/>
    <s v="Trading &amp; Trading Advisory Services"/>
    <d v="2020-09-21T00:00:00"/>
    <n v="9"/>
  </r>
  <r>
    <x v="3"/>
    <n v="1285"/>
    <d v="2020-09-30T00:00:00"/>
    <x v="10"/>
    <s v="TRUPTIBEN MITULKUMAR MORABIYA"/>
    <s v="CUIPM0916M"/>
    <n v="15467"/>
    <n v="1547"/>
    <m/>
    <s v="87607_x000a_06/10/2020"/>
    <s v="Throughout the year"/>
    <s v="Trading &amp; Trading Advisory Services"/>
    <d v="2020-09-21T00:00:00"/>
    <n v="9"/>
  </r>
  <r>
    <x v="3"/>
    <n v="1287"/>
    <d v="2020-09-30T00:00:00"/>
    <x v="11"/>
    <s v="SAMRTH MAHENDRABHAI PAREKH"/>
    <s v="EDSPP8018Q"/>
    <n v="103201"/>
    <n v="10320"/>
    <m/>
    <s v="87607_x000a_06/10/2020"/>
    <s v="Throughout the year"/>
    <s v="Trading &amp; Trading Advisory Services"/>
    <d v="2020-09-21T00:00:00"/>
    <n v="9"/>
  </r>
  <r>
    <x v="3"/>
    <n v="1289"/>
    <d v="2020-10-08T00:00:00"/>
    <x v="8"/>
    <s v="KRUPA TEJAS VAN"/>
    <s v="AMZPV8765C"/>
    <n v="70000"/>
    <n v="7000"/>
    <m/>
    <s v="12185_x000a_06/11/2020"/>
    <s v="Throughout the year"/>
    <s v="Trading &amp; Trading Advisory Services"/>
    <d v="2020-10-01T00:00:00"/>
    <n v="7"/>
  </r>
  <r>
    <x v="3"/>
    <n v="1291"/>
    <d v="2020-10-08T00:00:00"/>
    <x v="19"/>
    <s v="MUKESHKUMAR NANALAL SANGHVI"/>
    <s v="AGVPS7118N"/>
    <n v="50000"/>
    <n v="5000"/>
    <m/>
    <s v="12185_x000a_06/11/2020"/>
    <s v="Throughout the year"/>
    <s v="Trading &amp; Trading Advisory Services"/>
    <d v="2020-10-01T00:00:00"/>
    <n v="7"/>
  </r>
  <r>
    <x v="3"/>
    <n v="1290"/>
    <d v="2020-10-08T00:00:00"/>
    <x v="19"/>
    <s v="SAIYAM MUKESH SANGHAVI"/>
    <s v="LEAPS8201J"/>
    <n v="50000"/>
    <n v="5000"/>
    <m/>
    <s v="12185_x000a_06/11/2020"/>
    <s v="Throughout the year"/>
    <s v="Trading &amp; Trading Advisory Services"/>
    <d v="2020-10-01T00:00:00"/>
    <n v="7"/>
  </r>
  <r>
    <x v="3"/>
    <n v="1288"/>
    <d v="2020-10-08T00:00:00"/>
    <x v="5"/>
    <s v="NEETABEN JITENDRABHAI MAKWANA"/>
    <s v="CYRPM9785M"/>
    <n v="449533"/>
    <n v="44953"/>
    <m/>
    <s v="12185_x000a_06/11/2020"/>
    <s v="Throughout the year"/>
    <s v="Trading &amp; Trading Advisory Services"/>
    <d v="2020-10-01T00:00:00"/>
    <n v="7"/>
  </r>
  <r>
    <x v="3"/>
    <n v="1292"/>
    <d v="2020-10-08T00:00:00"/>
    <x v="5"/>
    <s v="SUNITABEN ANILBHAI MAKWANA"/>
    <s v="CYSPM0169G"/>
    <n v="450812"/>
    <n v="45081"/>
    <m/>
    <s v="12185_x000a_06/11/2020"/>
    <s v="Throughout the year"/>
    <s v="Trading &amp; Trading Advisory Services"/>
    <d v="2020-10-01T00:00:00"/>
    <n v="7"/>
  </r>
  <r>
    <x v="3"/>
    <n v="1293"/>
    <d v="2020-10-13T00:00:00"/>
    <x v="2"/>
    <s v="PREKSHA VASTUPAL VORA"/>
    <s v="BHGPV9635J"/>
    <n v="500129"/>
    <n v="50013"/>
    <m/>
    <s v="12185_x000a_06/11/2020"/>
    <s v="Throughout the year"/>
    <s v="Trading &amp; Trading Advisory Services"/>
    <d v="2020-10-06T00:00:00"/>
    <n v="7"/>
  </r>
  <r>
    <x v="3"/>
    <n v="1294"/>
    <d v="2020-10-13T00:00:00"/>
    <x v="2"/>
    <s v="VASTUPAL ARVINDBHAI VORA"/>
    <s v="AFEPV8931Q"/>
    <n v="500153"/>
    <n v="50015"/>
    <m/>
    <s v="12185_x000a_06/11/2020"/>
    <s v="Throughout the year"/>
    <s v="Trading &amp; Trading Advisory Services"/>
    <d v="2020-10-06T00:00:00"/>
    <n v="7"/>
  </r>
  <r>
    <x v="3"/>
    <n v="1295"/>
    <d v="2020-10-13T00:00:00"/>
    <x v="5"/>
    <s v="NENSY RUSHABH SHAH"/>
    <s v="AXLPD6210B"/>
    <n v="700351"/>
    <n v="70035"/>
    <m/>
    <s v="12185_x000a_06/11/2020"/>
    <s v="Throughout the year"/>
    <s v="Trading &amp; Trading Advisory Services"/>
    <d v="2020-10-06T00:00:00"/>
    <n v="7"/>
  </r>
  <r>
    <x v="3"/>
    <n v="1297"/>
    <d v="2020-10-13T00:00:00"/>
    <x v="5"/>
    <s v="PARSHVA CONSULTANCY (JATIN A MEHTA)"/>
    <s v="AACPM3975G"/>
    <n v="500095"/>
    <n v="50010"/>
    <m/>
    <s v="12185_x000a_06/11/2020"/>
    <s v="Throughout the year"/>
    <s v="Trading &amp; Trading Advisory Services"/>
    <d v="2020-10-06T00:00:00"/>
    <n v="7"/>
  </r>
  <r>
    <x v="3"/>
    <n v="1296"/>
    <d v="2020-10-13T00:00:00"/>
    <x v="5"/>
    <s v="RUSHABH NAVINBHAI SHAH"/>
    <s v="BZIPS6407F"/>
    <n v="700132"/>
    <n v="70013"/>
    <m/>
    <s v="12185_x000a_06/11/2020"/>
    <s v="Throughout the year"/>
    <s v="Trading &amp; Trading Advisory Services"/>
    <d v="2020-10-06T00:00:00"/>
    <n v="7"/>
  </r>
  <r>
    <x v="3"/>
    <n v="1298"/>
    <d v="2020-10-16T00:00:00"/>
    <x v="8"/>
    <s v="JYOSHNA PRAKASH SHAH"/>
    <s v="DNQPS8987E"/>
    <n v="800126"/>
    <n v="80013"/>
    <m/>
    <s v="12185_x000a_06/11/2020"/>
    <s v="Throughout the year"/>
    <s v="Trading &amp; Trading Advisory Services"/>
    <d v="2020-10-09T00:00:00"/>
    <n v="7"/>
  </r>
  <r>
    <x v="3"/>
    <n v="1299"/>
    <d v="2020-10-16T00:00:00"/>
    <x v="8"/>
    <s v="PRAKASH HARILAL SHAH"/>
    <s v="BGAPS3830F"/>
    <n v="799930"/>
    <n v="79993"/>
    <m/>
    <s v="12185_x000a_06/11/2020"/>
    <s v="Throughout the year"/>
    <s v="Trading &amp; Trading Advisory Services"/>
    <d v="2020-10-09T00:00:00"/>
    <n v="7"/>
  </r>
  <r>
    <x v="3"/>
    <n v="1302"/>
    <d v="2020-10-26T00:00:00"/>
    <x v="3"/>
    <s v="BIRJU HIMMATLAL JOGANI"/>
    <s v="AFIPJ3628Q"/>
    <n v="315650"/>
    <n v="31565"/>
    <m/>
    <s v="12185_x000a_06/11/2020"/>
    <s v="Throughout the year"/>
    <s v="Trading &amp; Trading Advisory Services"/>
    <d v="2020-10-15T00:00:00"/>
    <n v="11"/>
  </r>
  <r>
    <x v="3"/>
    <n v="1301"/>
    <d v="2020-10-26T00:00:00"/>
    <x v="3"/>
    <s v="HIREN HIMATLAL JOGANI"/>
    <s v="AIEPJ6131F"/>
    <n v="315480"/>
    <n v="31548"/>
    <m/>
    <s v="12185_x000a_06/11/2020"/>
    <s v="Throughout the year"/>
    <s v="Trading &amp; Trading Advisory Services"/>
    <d v="2020-10-15T00:00:00"/>
    <n v="11"/>
  </r>
  <r>
    <x v="3"/>
    <n v="1303"/>
    <d v="2020-10-26T00:00:00"/>
    <x v="3"/>
    <s v="PINAL BIRJUKUMAR JOGANI"/>
    <s v="ALBPJ2706Q"/>
    <n v="286900"/>
    <n v="28690"/>
    <m/>
    <s v="12185_x000a_06/11/2020"/>
    <s v="Throughout the year"/>
    <s v="Trading &amp; Trading Advisory Services"/>
    <d v="2020-10-15T00:00:00"/>
    <n v="11"/>
  </r>
  <r>
    <x v="3"/>
    <n v="1300"/>
    <d v="2020-10-26T00:00:00"/>
    <x v="3"/>
    <s v="PIYUSH HIMATLAL JOGANI"/>
    <s v="ALBPJ2728E"/>
    <n v="330270"/>
    <n v="33027"/>
    <m/>
    <s v="12185_x000a_06/11/2020"/>
    <s v="Throughout the year"/>
    <s v="Trading &amp; Trading Advisory Services"/>
    <d v="2020-10-15T00:00:00"/>
    <n v="11"/>
  </r>
  <r>
    <x v="3"/>
    <n v="1304"/>
    <d v="2020-10-26T00:00:00"/>
    <x v="3"/>
    <s v="TANVI KAUSHAL DOSHI"/>
    <s v="BJIPD6884M"/>
    <n v="251700"/>
    <n v="25170"/>
    <m/>
    <s v="12185_x000a_06/11/2020"/>
    <s v="Throughout the year"/>
    <s v="Trading &amp; Trading Advisory Services"/>
    <d v="2020-10-15T00:00:00"/>
    <n v="11"/>
  </r>
  <r>
    <x v="3"/>
    <n v="1305"/>
    <d v="2020-10-26T00:00:00"/>
    <x v="5"/>
    <s v="VIJAY JAYANTILAL SANGHAVI"/>
    <s v="BSXPS6866G"/>
    <n v="600000"/>
    <n v="60000"/>
    <m/>
    <s v="12185_x000a_06/11/2020"/>
    <s v="Throughout the year"/>
    <s v="Trading &amp; Trading Advisory Services"/>
    <d v="2020-10-15T00:00:00"/>
    <n v="11"/>
  </r>
  <r>
    <x v="3"/>
    <n v="1308"/>
    <d v="2020-11-03T00:00:00"/>
    <x v="8"/>
    <s v="KHUSHBU RAHULKUMAR SANGHAVI"/>
    <s v="HCGPS5327R"/>
    <n v="301568"/>
    <n v="30157"/>
    <m/>
    <s v="39214_x000a_05/12/2020"/>
    <s v="Throughout the year"/>
    <s v="Trading &amp; Trading Advisory Services"/>
    <d v="2020-10-27T00:00:00"/>
    <n v="7"/>
  </r>
  <r>
    <x v="3"/>
    <n v="1307"/>
    <d v="2020-11-03T00:00:00"/>
    <x v="3"/>
    <s v="DESHANA RAJ SANGHAVI"/>
    <s v="ABPPF7914C"/>
    <n v="299563"/>
    <n v="29956"/>
    <m/>
    <s v="39214_x000a_05/12/2020"/>
    <s v="Throughout the year"/>
    <s v="Trading &amp; Trading Advisory Services"/>
    <d v="2020-10-27T00:00:00"/>
    <n v="7"/>
  </r>
  <r>
    <x v="3"/>
    <n v="1310"/>
    <d v="2020-11-03T00:00:00"/>
    <x v="3"/>
    <s v="JAYSHREE RAHUL BHADRADIYA"/>
    <s v="AWSPB3693E"/>
    <n v="299898"/>
    <n v="29990"/>
    <m/>
    <s v="39214_x000a_05/12/2020"/>
    <s v="Throughout the year"/>
    <s v="Trading &amp; Trading Advisory Services"/>
    <d v="2020-10-27T00:00:00"/>
    <n v="7"/>
  </r>
  <r>
    <x v="3"/>
    <n v="1306"/>
    <d v="2020-11-03T00:00:00"/>
    <x v="3"/>
    <s v="RAHUL MAHASUKHBHAI BHADRADIYA"/>
    <s v="BJBPS5522C"/>
    <n v="461852"/>
    <n v="46185"/>
    <m/>
    <s v="39214_x000a_05/12/2020"/>
    <s v="Throughout the year"/>
    <s v="Trading &amp; Trading Advisory Services"/>
    <d v="2020-10-27T00:00:00"/>
    <n v="7"/>
  </r>
  <r>
    <x v="3"/>
    <n v="1309"/>
    <d v="2020-11-03T00:00:00"/>
    <x v="3"/>
    <s v="TANVI KAUSHAL DOSHI"/>
    <s v="BJIPD6884M"/>
    <n v="201807"/>
    <n v="20181"/>
    <m/>
    <s v="39214_x000a_05/12/2020"/>
    <s v="Throughout the year"/>
    <s v="Trading &amp; Trading Advisory Services"/>
    <d v="2020-10-27T00:00:00"/>
    <n v="7"/>
  </r>
  <r>
    <x v="3"/>
    <n v="1315"/>
    <d v="2020-11-23T00:00:00"/>
    <x v="17"/>
    <s v="ASHISH VADILAL MORBIA"/>
    <s v="AQEPM1733E"/>
    <n v="432194"/>
    <n v="43219"/>
    <m/>
    <s v="39214_x000a_05/12/2020"/>
    <s v="Throughout the year"/>
    <s v="Trading &amp; Trading Advisory Services"/>
    <d v="2020-11-11T00:00:00"/>
    <n v="12"/>
  </r>
  <r>
    <x v="3"/>
    <n v="1320"/>
    <d v="2020-11-23T00:00:00"/>
    <x v="17"/>
    <s v="BINAL VIPUL PAREKH"/>
    <s v="AUBPP7302F"/>
    <n v="345798"/>
    <n v="34580"/>
    <m/>
    <s v="39214_x000a_05/12/2020"/>
    <s v="Throughout the year"/>
    <s v="Trading &amp; Trading Advisory Services"/>
    <d v="2020-11-11T00:00:00"/>
    <n v="12"/>
  </r>
  <r>
    <x v="3"/>
    <n v="1317"/>
    <d v="2020-11-23T00:00:00"/>
    <x v="17"/>
    <s v="HETVI PRAKASH PAREKH"/>
    <s v="ENEPP0629F"/>
    <n v="345756"/>
    <n v="34576"/>
    <m/>
    <s v="39214_x000a_05/12/2020"/>
    <s v="Throughout the year"/>
    <s v="Trading &amp; Trading Advisory Services"/>
    <d v="2020-11-11T00:00:00"/>
    <n v="12"/>
  </r>
  <r>
    <x v="3"/>
    <n v="1318"/>
    <d v="2020-11-23T00:00:00"/>
    <x v="17"/>
    <s v="KARUNA ASHISH MORBIA"/>
    <s v="BLZPM4099N"/>
    <n v="489814"/>
    <n v="48981"/>
    <m/>
    <s v="39214_x000a_05/12/2020"/>
    <s v="Throughout the year"/>
    <s v="Trading &amp; Trading Advisory Services"/>
    <d v="2020-11-11T00:00:00"/>
    <n v="12"/>
  </r>
  <r>
    <x v="3"/>
    <n v="1316"/>
    <d v="2020-11-23T00:00:00"/>
    <x v="17"/>
    <s v="MITESH MANILALBHAI THACKER"/>
    <s v="ACIPT2769F"/>
    <n v="489821"/>
    <n v="48982"/>
    <m/>
    <s v="39214_x000a_05/12/2020"/>
    <s v="Throughout the year"/>
    <s v="Trading &amp; Trading Advisory Services"/>
    <d v="2020-11-11T00:00:00"/>
    <n v="12"/>
  </r>
  <r>
    <x v="3"/>
    <n v="1319"/>
    <d v="2020-11-23T00:00:00"/>
    <x v="17"/>
    <s v="RINKAL NAYANBHAI MORBIA"/>
    <s v="DHOPM0685K"/>
    <n v="432193"/>
    <n v="43219"/>
    <m/>
    <s v="39214_x000a_05/12/2020"/>
    <s v="Throughout the year"/>
    <s v="Trading &amp; Trading Advisory Services"/>
    <d v="2020-11-11T00:00:00"/>
    <n v="12"/>
  </r>
  <r>
    <x v="3"/>
    <n v="1327"/>
    <d v="2020-11-23T00:00:00"/>
    <x v="17"/>
    <s v="VIPUL MOHANLAL PAREKH"/>
    <s v="AJEPP6333L"/>
    <n v="345806"/>
    <n v="34581"/>
    <m/>
    <s v="39214_x000a_05/12/2020"/>
    <s v="Throughout the year"/>
    <s v="Trading &amp; Trading Advisory Services"/>
    <d v="2020-11-11T00:00:00"/>
    <n v="12"/>
  </r>
  <r>
    <x v="3"/>
    <n v="1323"/>
    <d v="2020-11-23T00:00:00"/>
    <x v="26"/>
    <s v="KUNJAN MAHENDRABHAI PAREKH"/>
    <s v="DXVPP1114F"/>
    <n v="347673"/>
    <n v="34767"/>
    <m/>
    <s v="39214_x000a_05/12/2020"/>
    <s v="Throughout the year"/>
    <s v="Trading &amp; Trading Advisory Services"/>
    <d v="2020-11-11T00:00:00"/>
    <n v="12"/>
  </r>
  <r>
    <x v="3"/>
    <n v="1314"/>
    <d v="2020-11-23T00:00:00"/>
    <x v="15"/>
    <s v="ANITABEN PRIYANK MEHTA"/>
    <s v="FJUPM2617D"/>
    <n v="500129"/>
    <n v="50013"/>
    <m/>
    <s v="39214_x000a_05/12/2020"/>
    <s v="Throughout the year"/>
    <s v="Trading &amp; Trading Advisory Services"/>
    <d v="2020-11-11T00:00:00"/>
    <n v="12"/>
  </r>
  <r>
    <x v="3"/>
    <n v="1325"/>
    <d v="2020-11-23T00:00:00"/>
    <x v="15"/>
    <s v="JAY VADILAL MEHTA"/>
    <s v="CVSPM1216R"/>
    <n v="650416"/>
    <n v="65042"/>
    <m/>
    <s v="39214_x000a_05/12/2020"/>
    <s v="Throughout the year"/>
    <s v="Trading &amp; Trading Advisory Services"/>
    <d v="2020-11-11T00:00:00"/>
    <n v="12"/>
  </r>
  <r>
    <x v="3"/>
    <n v="1313"/>
    <d v="2020-11-23T00:00:00"/>
    <x v="15"/>
    <s v="MANUBEN VADILALBHAI MEHTA"/>
    <s v="CMMPM3584M"/>
    <n v="649563"/>
    <n v="64956"/>
    <m/>
    <s v="39214_x000a_05/12/2020"/>
    <s v="Throughout the year"/>
    <s v="Trading &amp; Trading Advisory Services"/>
    <d v="2020-11-11T00:00:00"/>
    <n v="12"/>
  </r>
  <r>
    <x v="3"/>
    <n v="1311"/>
    <d v="2020-11-23T00:00:00"/>
    <x v="15"/>
    <s v="PRIYANK VADILAL MEHTA"/>
    <s v="BJFPM3782A"/>
    <n v="692671"/>
    <n v="69267"/>
    <m/>
    <s v="39214_x000a_05/12/2020"/>
    <s v="Throughout the year"/>
    <s v="Trading &amp; Trading Advisory Services"/>
    <d v="2020-11-11T00:00:00"/>
    <n v="12"/>
  </r>
  <r>
    <x v="3"/>
    <n v="1326"/>
    <d v="2020-11-23T00:00:00"/>
    <x v="15"/>
    <s v="SWETA MILANKUMAR LODARIYA"/>
    <s v="BKTPM8272J"/>
    <n v="449897"/>
    <n v="44990"/>
    <m/>
    <s v="39214_x000a_05/12/2020"/>
    <s v="Throughout the year"/>
    <s v="Trading &amp; Trading Advisory Services"/>
    <d v="2020-11-11T00:00:00"/>
    <n v="12"/>
  </r>
  <r>
    <x v="3"/>
    <n v="1324"/>
    <d v="2020-11-23T00:00:00"/>
    <x v="15"/>
    <s v="URVASHIBEN PRASHANT MEHTA"/>
    <s v="FSZPM4268N"/>
    <n v="650351"/>
    <n v="65035"/>
    <m/>
    <s v="39214_x000a_05/12/2020"/>
    <s v="Throughout the year"/>
    <s v="Trading &amp; Trading Advisory Services"/>
    <d v="2020-11-11T00:00:00"/>
    <n v="12"/>
  </r>
  <r>
    <x v="3"/>
    <n v="1312"/>
    <d v="2020-11-23T00:00:00"/>
    <x v="15"/>
    <s v="VADILAL AMULAKHBHAI MAHETA"/>
    <s v="BGBPM7834G"/>
    <n v="650123"/>
    <n v="65012"/>
    <m/>
    <s v="39214_x000a_05/12/2020"/>
    <s v="Throughout the year"/>
    <s v="Trading &amp; Trading Advisory Services"/>
    <d v="2020-11-11T00:00:00"/>
    <n v="12"/>
  </r>
  <r>
    <x v="3"/>
    <n v="1322"/>
    <d v="2020-11-23T00:00:00"/>
    <x v="19"/>
    <s v="MUKESHKUMAR NANALAL SANGHVI"/>
    <s v="AGVPS7118N"/>
    <n v="100000"/>
    <n v="10000"/>
    <m/>
    <s v="39214_x000a_05/12/2020"/>
    <s v="Throughout the year"/>
    <s v="Trading &amp; Trading Advisory Services"/>
    <d v="2020-11-11T00:00:00"/>
    <n v="12"/>
  </r>
  <r>
    <x v="3"/>
    <n v="1321"/>
    <d v="2020-11-23T00:00:00"/>
    <x v="19"/>
    <s v="SAIYAM MUKESH SANGHAVI"/>
    <s v="LEAPS8201J"/>
    <n v="100000"/>
    <n v="10000"/>
    <m/>
    <s v="39214_x000a_05/12/2020"/>
    <s v="Throughout the year"/>
    <s v="Trading &amp; Trading Advisory Services"/>
    <d v="2020-11-11T00:00:00"/>
    <n v="12"/>
  </r>
  <r>
    <x v="3"/>
    <n v="1328"/>
    <d v="2020-11-25T00:00:00"/>
    <x v="8"/>
    <s v="KRUPA TEJAS VAN"/>
    <s v="AMZPV8765C"/>
    <n v="70000"/>
    <n v="7000"/>
    <m/>
    <s v="39214_x000a_05/12/2020"/>
    <s v="Throughout the year"/>
    <s v="Trading &amp; Trading Advisory Services"/>
    <d v="2020-11-17T00:00:00"/>
    <n v="8"/>
  </r>
  <r>
    <x v="3"/>
    <n v="1329"/>
    <d v="2020-12-01T00:00:00"/>
    <x v="5"/>
    <s v="RITA S PANCHAL"/>
    <s v="AKFPP7692A"/>
    <n v="899567"/>
    <n v="89957"/>
    <m/>
    <s v="19041_x000a_02/01/2021"/>
    <s v="Throughout the year"/>
    <s v="Trading &amp; Trading Advisory Services"/>
    <d v="2020-11-23T00:00:00"/>
    <n v="8"/>
  </r>
  <r>
    <x v="3"/>
    <n v="1334"/>
    <d v="2020-12-03T00:00:00"/>
    <x v="8"/>
    <s v="DARSHAN JAYSHUKHBHAI MEHTA"/>
    <s v="ATYPM1144L"/>
    <n v="500123"/>
    <n v="50012"/>
    <m/>
    <s v="19041_x000a_02/01/2021"/>
    <s v="Throughout the year"/>
    <s v="Trading &amp; Trading Advisory Services"/>
    <d v="2020-11-26T00:00:00"/>
    <n v="7"/>
  </r>
  <r>
    <x v="3"/>
    <n v="1336"/>
    <d v="2020-12-03T00:00:00"/>
    <x v="8"/>
    <s v="JIGNA JAYSUKH MEHTA"/>
    <s v="AZPPM4049R"/>
    <n v="500370"/>
    <n v="50037"/>
    <m/>
    <s v="19041_x000a_02/01/2021"/>
    <s v="Throughout the year"/>
    <s v="Trading &amp; Trading Advisory Services"/>
    <d v="2020-11-26T00:00:00"/>
    <n v="7"/>
  </r>
  <r>
    <x v="3"/>
    <n v="1337"/>
    <d v="2020-12-03T00:00:00"/>
    <x v="8"/>
    <s v="KHUSHBU DARSHAN MEHTA"/>
    <s v="DPPPK9998G"/>
    <n v="500495"/>
    <n v="50050"/>
    <m/>
    <s v="19041_x000a_02/01/2021"/>
    <s v="Throughout the year"/>
    <s v="Trading &amp; Trading Advisory Services"/>
    <d v="2020-11-26T00:00:00"/>
    <n v="7"/>
  </r>
  <r>
    <x v="3"/>
    <n v="1335"/>
    <d v="2020-12-03T00:00:00"/>
    <x v="8"/>
    <s v="KUMAR JAYSUKH MEHTA"/>
    <s v="CFEPM3263G"/>
    <n v="500246"/>
    <n v="50025"/>
    <m/>
    <s v="19041_x000a_02/01/2021"/>
    <s v="Throughout the year"/>
    <s v="Trading &amp; Trading Advisory Services"/>
    <d v="2020-11-26T00:00:00"/>
    <n v="7"/>
  </r>
  <r>
    <x v="3"/>
    <n v="1342"/>
    <d v="2020-12-03T00:00:00"/>
    <x v="8"/>
    <s v="CHARMI RAJNIKANT VORA"/>
    <s v="BBPPV8356P"/>
    <n v="500475"/>
    <n v="50048"/>
    <m/>
    <s v="19041_x000a_02/01/2021"/>
    <s v="Throughout the year"/>
    <s v="Trading &amp; Trading Advisory Services"/>
    <d v="2020-11-26T00:00:00"/>
    <n v="7"/>
  </r>
  <r>
    <x v="3"/>
    <n v="1343"/>
    <d v="2020-12-03T00:00:00"/>
    <x v="8"/>
    <s v="HARSHITA KUMAR MEHTA"/>
    <s v="AYCPV4912E"/>
    <n v="500631"/>
    <n v="50063"/>
    <m/>
    <s v="19041_x000a_02/01/2021"/>
    <s v="Throughout the year"/>
    <s v="Trading &amp; Trading Advisory Services"/>
    <d v="2020-11-26T00:00:00"/>
    <n v="7"/>
  </r>
  <r>
    <x v="3"/>
    <n v="1341"/>
    <d v="2020-12-03T00:00:00"/>
    <x v="8"/>
    <s v="KIRTI SHANTILAL DOSHI"/>
    <s v="BCCPD0936R"/>
    <n v="502552"/>
    <n v="50255"/>
    <m/>
    <s v="19041_x000a_02/01/2021"/>
    <s v="Throughout the year"/>
    <s v="Trading &amp; Trading Advisory Services"/>
    <d v="2020-11-26T00:00:00"/>
    <n v="7"/>
  </r>
  <r>
    <x v="3"/>
    <n v="1340"/>
    <d v="2020-12-03T00:00:00"/>
    <x v="8"/>
    <s v="UNNATI AKASH LODARIA"/>
    <s v="BERPL4083G"/>
    <n v="505301"/>
    <n v="50530"/>
    <m/>
    <s v="19041_x000a_02/01/2021"/>
    <s v="Throughout the year"/>
    <s v="Trading &amp; Trading Advisory Services"/>
    <d v="2020-11-26T00:00:00"/>
    <n v="7"/>
  </r>
  <r>
    <x v="3"/>
    <n v="1338"/>
    <d v="2020-12-03T00:00:00"/>
    <x v="28"/>
    <s v="KAUSHIK JAVERLAL SANGHVI"/>
    <s v="AVQPS5445L"/>
    <n v="549831"/>
    <n v="54983"/>
    <m/>
    <s v="19041_x000a_02/01/2021"/>
    <s v="Throughout the year"/>
    <s v="Trading &amp; Trading Advisory Services"/>
    <d v="2020-11-26T00:00:00"/>
    <n v="7"/>
  </r>
  <r>
    <x v="3"/>
    <n v="1332"/>
    <d v="2020-12-03T00:00:00"/>
    <x v="13"/>
    <s v="ARUNABEN MAHESHKUMAR KHANDOR"/>
    <s v="ECHPK0520A"/>
    <n v="515207"/>
    <n v="51521"/>
    <m/>
    <s v="19041_x000a_02/01/2021"/>
    <s v="Throughout the year"/>
    <s v="Trading &amp; Trading Advisory Services"/>
    <d v="2020-11-26T00:00:00"/>
    <n v="7"/>
  </r>
  <r>
    <x v="3"/>
    <n v="1333"/>
    <d v="2020-12-03T00:00:00"/>
    <x v="13"/>
    <s v="JAYSHREEBEN ROHITKUMAR KHANDOR"/>
    <s v="DEHPK4543G"/>
    <n v="514113"/>
    <n v="51411"/>
    <m/>
    <s v="19041_x000a_02/01/2021"/>
    <s v="Throughout the year"/>
    <s v="Trading &amp; Trading Advisory Services"/>
    <d v="2020-11-26T00:00:00"/>
    <n v="7"/>
  </r>
  <r>
    <x v="3"/>
    <n v="1331"/>
    <d v="2020-12-03T00:00:00"/>
    <x v="13"/>
    <s v="MAHESHKUMAR HARILAL KHANDOR"/>
    <s v="ATUPK7060M"/>
    <n v="514929"/>
    <n v="51493"/>
    <m/>
    <s v="19041_x000a_02/01/2021"/>
    <s v="Throughout the year"/>
    <s v="Trading &amp; Trading Advisory Services"/>
    <d v="2020-11-26T00:00:00"/>
    <n v="7"/>
  </r>
  <r>
    <x v="3"/>
    <n v="1330"/>
    <d v="2020-12-03T00:00:00"/>
    <x v="13"/>
    <s v="ROHIT HARILAL KHANDOR"/>
    <s v="ATUPK7059A"/>
    <n v="715116"/>
    <n v="71512"/>
    <m/>
    <s v="19041_x000a_02/01/2021"/>
    <s v="Throughout the year"/>
    <s v="Trading &amp; Trading Advisory Services"/>
    <d v="2020-11-26T00:00:00"/>
    <n v="7"/>
  </r>
  <r>
    <x v="3"/>
    <n v="1339"/>
    <d v="2020-12-03T00:00:00"/>
    <x v="31"/>
    <s v="YASH BHARATBHAI LODARIYA"/>
    <s v="AOHPL7262E"/>
    <n v="499812"/>
    <n v="49981"/>
    <m/>
    <s v="19041_x000a_02/01/2021"/>
    <s v="Throughout the year"/>
    <s v="Trading &amp; Trading Advisory Services"/>
    <d v="2020-11-26T00:00:00"/>
    <n v="7"/>
  </r>
  <r>
    <x v="3"/>
    <n v="1344"/>
    <d v="2020-12-07T00:00:00"/>
    <x v="8"/>
    <s v="KRUPA TEJAS VAN"/>
    <s v="AMZPV8765C"/>
    <n v="70000"/>
    <n v="7000"/>
    <m/>
    <s v="19041_x000a_02/01/2021"/>
    <s v="Throughout the year"/>
    <s v="Trading &amp; Trading Advisory Services"/>
    <d v="2020-11-23T00:00:00"/>
    <n v="14"/>
  </r>
  <r>
    <x v="3"/>
    <n v="1345"/>
    <d v="2020-12-10T00:00:00"/>
    <x v="1"/>
    <s v="NEETA VIKASH SAH"/>
    <s v="BGQPG0189P"/>
    <n v="432397"/>
    <n v="43240"/>
    <m/>
    <s v="19041_x000a_02/01/2021"/>
    <s v="Throughout the year"/>
    <s v="Trading &amp; Trading Advisory Services"/>
    <d v="2020-12-02T00:00:00"/>
    <n v="8"/>
  </r>
  <r>
    <x v="3"/>
    <n v="1347"/>
    <d v="2020-12-10T00:00:00"/>
    <x v="10"/>
    <s v="MITUL MOHANLAL MORABIYA"/>
    <s v="AWVPM8396E"/>
    <n v="125939"/>
    <n v="12594"/>
    <m/>
    <s v="19041_x000a_02/01/2021"/>
    <s v="Throughout the year"/>
    <s v="Trading &amp; Trading Advisory Services"/>
    <d v="2020-12-02T00:00:00"/>
    <n v="8"/>
  </r>
  <r>
    <x v="3"/>
    <n v="1348"/>
    <d v="2020-12-10T00:00:00"/>
    <x v="10"/>
    <s v="TRUPTIBEN MITULKUMAR MORABIYA"/>
    <s v="CUIPM0916M"/>
    <n v="125939"/>
    <n v="12594"/>
    <m/>
    <s v="19041_x000a_02/01/2021"/>
    <s v="Throughout the year"/>
    <s v="Trading &amp; Trading Advisory Services"/>
    <d v="2020-12-02T00:00:00"/>
    <n v="8"/>
  </r>
  <r>
    <x v="3"/>
    <n v="1346"/>
    <d v="2020-12-10T00:00:00"/>
    <x v="13"/>
    <s v="ROHIT HARILAL KHANDOR"/>
    <s v="ATUPK7059A"/>
    <n v="211389"/>
    <n v="21139"/>
    <m/>
    <s v="19041_x000a_02/01/2021"/>
    <s v="Throughout the year"/>
    <s v="Trading &amp; Trading Advisory Services"/>
    <d v="2020-12-02T00:00:00"/>
    <n v="8"/>
  </r>
  <r>
    <x v="3"/>
    <n v="1349"/>
    <d v="2020-12-15T00:00:00"/>
    <x v="26"/>
    <s v="KUNJAN MAHENDRABHAI PAREKH"/>
    <s v="DXVPP1114F"/>
    <n v="300953"/>
    <n v="30095"/>
    <m/>
    <s v="19041_x000a_02/01/2021"/>
    <s v="Throughout the year"/>
    <s v="Trading &amp; Trading Advisory Services"/>
    <d v="2020-12-05T00:00:00"/>
    <n v="10"/>
  </r>
  <r>
    <x v="3"/>
    <n v="1350"/>
    <d v="2021-01-06T00:00:00"/>
    <x v="8"/>
    <s v="KRUPA TEJAS VAN"/>
    <s v="AMZPV8765C"/>
    <n v="66000"/>
    <n v="6600"/>
    <m/>
    <s v="28015_x000a_02/02/2021"/>
    <s v="Throughout the year"/>
    <s v="Trading &amp; Trading Advisory Services"/>
    <d v="2020-12-24T00:00:00"/>
    <n v="13"/>
  </r>
  <r>
    <x v="3"/>
    <n v="1355"/>
    <d v="2021-01-06T00:00:00"/>
    <x v="10"/>
    <s v="MITUL MOHANLAL MORABIYA"/>
    <s v="AWVPM8396E"/>
    <n v="38370"/>
    <n v="3837"/>
    <m/>
    <s v="28015_x000a_02/02/2021"/>
    <s v="Throughout the year"/>
    <s v="Trading &amp; Trading Advisory Services"/>
    <d v="2020-12-24T00:00:00"/>
    <n v="13"/>
  </r>
  <r>
    <x v="3"/>
    <n v="1356"/>
    <d v="2021-01-06T00:00:00"/>
    <x v="10"/>
    <s v="TRUPTIBEN MITULKUMAR MORABIYA"/>
    <s v="CUIPM0916M"/>
    <n v="38370"/>
    <n v="3837"/>
    <m/>
    <s v="28015_x000a_02/02/2021"/>
    <s v="Throughout the year"/>
    <s v="Trading &amp; Trading Advisory Services"/>
    <d v="2020-12-24T00:00:00"/>
    <n v="13"/>
  </r>
  <r>
    <x v="3"/>
    <n v="1353"/>
    <d v="2021-01-06T00:00:00"/>
    <x v="11"/>
    <s v="PARESH KANTILAL MEHTA"/>
    <s v="BCHPM4625F"/>
    <n v="354000"/>
    <n v="35400"/>
    <m/>
    <s v="28015_x000a_02/02/2021"/>
    <s v="Throughout the year"/>
    <s v="Trading &amp; Trading Advisory Services"/>
    <d v="2020-12-24T00:00:00"/>
    <n v="13"/>
  </r>
  <r>
    <x v="3"/>
    <n v="1354"/>
    <d v="2021-01-06T00:00:00"/>
    <x v="11"/>
    <s v="STUTI PARESH MEHTA"/>
    <s v="DGQPM4392J"/>
    <n v="354000"/>
    <n v="35400"/>
    <m/>
    <s v="28015_x000a_02/02/2021"/>
    <s v="Throughout the year"/>
    <s v="Trading &amp; Trading Advisory Services"/>
    <d v="2020-12-24T00:00:00"/>
    <n v="13"/>
  </r>
  <r>
    <x v="3"/>
    <n v="1352"/>
    <d v="2021-01-06T00:00:00"/>
    <x v="19"/>
    <s v="MUKESHKUMAR NANALAL SANGHVI"/>
    <s v="AGVPS7118N"/>
    <n v="200000"/>
    <n v="20000"/>
    <m/>
    <s v="28015_x000a_02/02/2021"/>
    <s v="Throughout the year"/>
    <s v="Trading &amp; Trading Advisory Services"/>
    <d v="2020-12-24T00:00:00"/>
    <n v="13"/>
  </r>
  <r>
    <x v="3"/>
    <n v="1351"/>
    <d v="2021-01-06T00:00:00"/>
    <x v="19"/>
    <s v="SAIYAM MUKESH SANGHAVI"/>
    <s v="LEAPS8201J"/>
    <n v="200000"/>
    <n v="20000"/>
    <m/>
    <s v="28015_x000a_02/02/2021"/>
    <s v="Throughout the year"/>
    <s v="Trading &amp; Trading Advisory Services"/>
    <d v="2020-12-24T00:00:00"/>
    <n v="13"/>
  </r>
  <r>
    <x v="3"/>
    <n v="1357"/>
    <d v="2021-01-08T00:00:00"/>
    <x v="36"/>
    <s v="BIRENDRA AMARNATH PASI"/>
    <s v="AQYPP6269Q"/>
    <n v="73833"/>
    <n v="7383"/>
    <m/>
    <s v="28015_x000a_02/02/2021"/>
    <s v="Throughout the year"/>
    <s v="Trading &amp; Trading Advisory Services"/>
    <d v="2020-12-24T00:00:00"/>
    <n v="15"/>
  </r>
  <r>
    <x v="3"/>
    <n v="1358"/>
    <d v="2021-01-13T00:00:00"/>
    <x v="26"/>
    <s v="KUNJAN MAHENDRABHAI PAREKH"/>
    <s v="DXVPP1114F"/>
    <n v="150000"/>
    <n v="15000"/>
    <m/>
    <s v="28015_x000a_02/02/2021"/>
    <s v="Throughout the year"/>
    <s v="Trading &amp; Trading Advisory Services"/>
    <d v="2021-01-07T00:00:00"/>
    <n v="6"/>
  </r>
  <r>
    <x v="3"/>
    <n v="1359"/>
    <d v="2021-01-13T00:00:00"/>
    <x v="11"/>
    <s v="SAMRTH MAHENDRABHAI PAREKH"/>
    <s v="EDSPP8018Q"/>
    <n v="127000"/>
    <n v="12700"/>
    <m/>
    <s v="28015_x000a_02/02/2021"/>
    <s v="Throughout the year"/>
    <s v="Trading &amp; Trading Advisory Services"/>
    <d v="2021-01-07T00:00:00"/>
    <n v="6"/>
  </r>
  <r>
    <x v="3"/>
    <n v="1360"/>
    <d v="2021-01-13T00:00:00"/>
    <x v="37"/>
    <s v="SACHIN CHANDULAL MEHTA"/>
    <s v="AMZPM9917D"/>
    <n v="26292"/>
    <n v="2629"/>
    <m/>
    <s v="28015_x000a_02/02/2021"/>
    <s v="Throughout the year"/>
    <s v="Trading &amp; Trading Advisory Services"/>
    <d v="2021-01-07T00:00:00"/>
    <n v="6"/>
  </r>
  <r>
    <x v="3"/>
    <n v="1362"/>
    <d v="2021-01-15T00:00:00"/>
    <x v="8"/>
    <s v="JIGNA JAYSUKH MEHTA"/>
    <s v="AZPPM4049R"/>
    <n v="510385"/>
    <n v="51039"/>
    <m/>
    <s v="28015_x000a_02/02/2021"/>
    <s v="Throughout the year"/>
    <s v="Trading &amp; Trading Advisory Services"/>
    <d v="2021-01-06T00:00:00"/>
    <n v="9"/>
  </r>
  <r>
    <x v="3"/>
    <n v="1368"/>
    <d v="2021-01-15T00:00:00"/>
    <x v="8"/>
    <s v="JYOSHNA PRAKASH SHAH"/>
    <s v="DNQPS8987E"/>
    <n v="559839"/>
    <n v="55984"/>
    <m/>
    <s v="28015_x000a_02/02/2021"/>
    <s v="Throughout the year"/>
    <s v="Trading &amp; Trading Advisory Services"/>
    <d v="2021-01-06T00:00:00"/>
    <n v="9"/>
  </r>
  <r>
    <x v="3"/>
    <n v="1363"/>
    <d v="2021-01-15T00:00:00"/>
    <x v="8"/>
    <s v="KHUSHBU DARSHAN MEHTA"/>
    <s v="DPPPK9998G"/>
    <n v="485234"/>
    <n v="48523"/>
    <m/>
    <s v="28015_x000a_02/02/2021"/>
    <s v="Throughout the year"/>
    <s v="Trading &amp; Trading Advisory Services"/>
    <d v="2021-01-06T00:00:00"/>
    <n v="9"/>
  </r>
  <r>
    <x v="3"/>
    <n v="1361"/>
    <d v="2021-01-15T00:00:00"/>
    <x v="8"/>
    <s v="KUMAR JAYSUKH MEHTA"/>
    <s v="CFEPM3263G"/>
    <n v="490285"/>
    <n v="49029"/>
    <m/>
    <s v="28015_x000a_02/02/2021"/>
    <s v="Throughout the year"/>
    <s v="Trading &amp; Trading Advisory Services"/>
    <d v="2021-01-06T00:00:00"/>
    <n v="9"/>
  </r>
  <r>
    <x v="3"/>
    <n v="1365"/>
    <d v="2021-01-15T00:00:00"/>
    <x v="8"/>
    <s v="CHARMI RAJNIKANT VORA"/>
    <s v="BBPPV8356P"/>
    <n v="478345"/>
    <n v="47835"/>
    <m/>
    <s v="28015_x000a_02/02/2021"/>
    <s v="Throughout the year"/>
    <s v="Trading &amp; Trading Advisory Services"/>
    <d v="2021-01-06T00:00:00"/>
    <n v="9"/>
  </r>
  <r>
    <x v="3"/>
    <n v="1364"/>
    <d v="2021-01-15T00:00:00"/>
    <x v="8"/>
    <s v="HARSHITA KUMAR MEHTA"/>
    <s v="AYCPV4912E"/>
    <n v="510334"/>
    <n v="51033"/>
    <m/>
    <s v="28015_x000a_02/02/2021"/>
    <s v="Throughout the year"/>
    <s v="Trading &amp; Trading Advisory Services"/>
    <d v="2021-01-06T00:00:00"/>
    <n v="9"/>
  </r>
  <r>
    <x v="3"/>
    <n v="1366"/>
    <d v="2021-01-15T00:00:00"/>
    <x v="8"/>
    <s v="KIRTI SHANTILAL DOSHI"/>
    <s v="BCCPD0936R"/>
    <n v="525385"/>
    <n v="52539"/>
    <m/>
    <s v="28015_x000a_02/02/2021"/>
    <s v="Throughout the year"/>
    <s v="Trading &amp; Trading Advisory Services"/>
    <d v="2021-01-06T00:00:00"/>
    <n v="9"/>
  </r>
  <r>
    <x v="3"/>
    <n v="1367"/>
    <d v="2021-01-15T00:00:00"/>
    <x v="8"/>
    <s v="UNNATI AKASH LODARIA"/>
    <s v="BERPL4083G"/>
    <n v="459899"/>
    <n v="45990"/>
    <m/>
    <s v="28015_x000a_02/02/2021"/>
    <s v="Throughout the year"/>
    <s v="Trading &amp; Trading Advisory Services"/>
    <d v="2021-01-06T00:00:00"/>
    <n v="9"/>
  </r>
  <r>
    <x v="3"/>
    <n v="1375"/>
    <d v="2021-01-18T00:00:00"/>
    <x v="1"/>
    <s v="HARSHA MEHULKUMAR MUNGRA"/>
    <s v="CGZPM5172L"/>
    <n v="500000"/>
    <n v="50000"/>
    <m/>
    <s v="28015_x000a_02/02/2021"/>
    <s v="Throughout the year"/>
    <s v="Trading &amp; Trading Advisory Services"/>
    <d v="2021-01-06T00:00:00"/>
    <n v="12"/>
  </r>
  <r>
    <x v="3"/>
    <n v="1372"/>
    <d v="2021-01-18T00:00:00"/>
    <x v="15"/>
    <s v="ANITABEN PRIYANK MEHTA"/>
    <s v="FJUPM2617D"/>
    <n v="750000"/>
    <n v="75000"/>
    <m/>
    <s v="28015_x000a_02/02/2021"/>
    <s v="Throughout the year"/>
    <s v="Trading &amp; Trading Advisory Services"/>
    <d v="2021-01-06T00:00:00"/>
    <n v="12"/>
  </r>
  <r>
    <x v="3"/>
    <n v="1374"/>
    <d v="2021-01-18T00:00:00"/>
    <x v="15"/>
    <s v="JAY VADILAL MEHTA"/>
    <s v="CVSPM1216R"/>
    <n v="600000"/>
    <n v="60000"/>
    <m/>
    <s v="28015_x000a_02/02/2021"/>
    <s v="Throughout the year"/>
    <s v="Trading &amp; Trading Advisory Services"/>
    <d v="2021-01-06T00:00:00"/>
    <n v="12"/>
  </r>
  <r>
    <x v="3"/>
    <n v="1371"/>
    <d v="2021-01-18T00:00:00"/>
    <x v="15"/>
    <s v="MANUBEN VADILALBHAI MEHTA"/>
    <s v="CMMPM3584M"/>
    <n v="600000"/>
    <n v="60000"/>
    <m/>
    <s v="28015_x000a_02/02/2021"/>
    <s v="Throughout the year"/>
    <s v="Trading &amp; Trading Advisory Services"/>
    <d v="2021-01-06T00:00:00"/>
    <n v="12"/>
  </r>
  <r>
    <x v="3"/>
    <n v="1369"/>
    <d v="2021-01-18T00:00:00"/>
    <x v="15"/>
    <s v="PRIYANK VADILAL MEHTA"/>
    <s v="BJFPM3782A"/>
    <n v="528741"/>
    <n v="52874"/>
    <m/>
    <s v="28015_x000a_02/02/2021"/>
    <s v="Throughout the year"/>
    <s v="Trading &amp; Trading Advisory Services"/>
    <d v="2021-01-06T00:00:00"/>
    <n v="12"/>
  </r>
  <r>
    <x v="3"/>
    <n v="1373"/>
    <d v="2021-01-18T00:00:00"/>
    <x v="15"/>
    <s v="URVASHIBEN PRASHANT MEHTA"/>
    <s v="FSZPM4268N"/>
    <n v="600000"/>
    <n v="60000"/>
    <m/>
    <s v="28015_x000a_02/02/2021"/>
    <s v="Throughout the year"/>
    <s v="Trading &amp; Trading Advisory Services"/>
    <d v="2021-01-06T00:00:00"/>
    <n v="12"/>
  </r>
  <r>
    <x v="3"/>
    <n v="1370"/>
    <d v="2021-01-18T00:00:00"/>
    <x v="15"/>
    <s v="VADILAL AMULAKHBHAI MAHETA"/>
    <s v="BGBPM7834G"/>
    <n v="600000"/>
    <n v="60000"/>
    <m/>
    <s v="28015_x000a_02/02/2021"/>
    <s v="Throughout the year"/>
    <s v="Trading &amp; Trading Advisory Services"/>
    <d v="2021-01-06T00:00:00"/>
    <n v="12"/>
  </r>
  <r>
    <x v="3"/>
    <n v="1376"/>
    <d v="2021-01-19T00:00:00"/>
    <x v="6"/>
    <s v="NIKHILKUMAR AMRUTLAL VORA"/>
    <s v="ASOPV6663L"/>
    <n v="19657"/>
    <n v="1966"/>
    <m/>
    <s v="28015_x000a_02/02/2021"/>
    <s v="Throughout the year"/>
    <s v="Trading &amp; Trading Advisory Services"/>
    <d v="2021-01-12T00:00:00"/>
    <n v="7"/>
  </r>
  <r>
    <x v="3"/>
    <n v="1377"/>
    <d v="2021-01-19T00:00:00"/>
    <x v="6"/>
    <s v="VIRENDRAKUMAR VINODCHANDRA KHANDOR"/>
    <s v="COPPK1651C"/>
    <n v="220000"/>
    <n v="22000"/>
    <m/>
    <s v="28015_x000a_02/02/2021"/>
    <s v="Throughout the year"/>
    <s v="Trading &amp; Trading Advisory Services"/>
    <d v="2021-01-12T00:00:00"/>
    <n v="7"/>
  </r>
  <r>
    <x v="3"/>
    <n v="1379"/>
    <d v="2021-02-04T00:00:00"/>
    <x v="3"/>
    <s v="JAYSHREE RAHUL BHADRADIYA"/>
    <s v="AWSPB3693E"/>
    <n v="102251"/>
    <n v="10225"/>
    <m/>
    <s v="35640_x000a_03/03/2021"/>
    <s v="Throughout the year"/>
    <s v="Trading &amp; Trading Advisory Services"/>
    <d v="2021-01-27T00:00:00"/>
    <n v="8"/>
  </r>
  <r>
    <x v="3"/>
    <n v="1378"/>
    <d v="2021-02-04T00:00:00"/>
    <x v="3"/>
    <s v="RAHUL MAHASUKHBHAI BHADRADIYA"/>
    <s v="BJBPS5522C"/>
    <n v="150226"/>
    <n v="15023"/>
    <m/>
    <s v="35640_x000a_03/03/2021"/>
    <s v="Throughout the year"/>
    <s v="Trading &amp; Trading Advisory Services"/>
    <d v="2021-01-27T00:00:00"/>
    <n v="8"/>
  </r>
  <r>
    <x v="3"/>
    <n v="1380"/>
    <d v="2021-02-05T00:00:00"/>
    <x v="3"/>
    <s v="TANVI KAUSHAL DOSHI"/>
    <s v="BJIPD6884M"/>
    <n v="74714"/>
    <n v="7471"/>
    <m/>
    <s v="35640_x000a_03/03/2021"/>
    <s v="Throughout the year"/>
    <s v="Trading &amp; Trading Advisory Services"/>
    <d v="2021-01-27T00:00:00"/>
    <n v="9"/>
  </r>
  <r>
    <x v="3"/>
    <n v="1387"/>
    <d v="2021-02-12T00:00:00"/>
    <x v="10"/>
    <s v="MITUL MOHANLAL MORABIYA"/>
    <s v="AWVPM8396E"/>
    <n v="39229"/>
    <n v="3923"/>
    <m/>
    <s v="35640_x000a_03/03/2021"/>
    <s v="Throughout the year"/>
    <s v="Trading &amp; Trading Advisory Services"/>
    <d v="2021-02-03T00:00:00"/>
    <n v="9"/>
  </r>
  <r>
    <x v="3"/>
    <n v="1388"/>
    <d v="2021-02-12T00:00:00"/>
    <x v="10"/>
    <s v="TRUPTIBEN MITULKUMAR MORABIYA"/>
    <s v="CUIPM0916M"/>
    <n v="39230"/>
    <n v="3923"/>
    <m/>
    <s v="35640_x000a_03/03/2021"/>
    <s v="Throughout the year"/>
    <s v="Trading &amp; Trading Advisory Services"/>
    <d v="2021-02-03T00:00:00"/>
    <n v="9"/>
  </r>
  <r>
    <x v="3"/>
    <n v="1385"/>
    <d v="2021-02-12T00:00:00"/>
    <x v="6"/>
    <s v="ANJALIBEN KIRITBHAI KOTHARI"/>
    <s v="FEXPK6451P"/>
    <n v="378520"/>
    <n v="37852"/>
    <m/>
    <s v="35640_x000a_03/03/2021"/>
    <s v="Throughout the year"/>
    <s v="Trading &amp; Trading Advisory Services"/>
    <d v="2021-02-03T00:00:00"/>
    <n v="9"/>
  </r>
  <r>
    <x v="3"/>
    <n v="1386"/>
    <d v="2021-02-12T00:00:00"/>
    <x v="6"/>
    <s v="VIRENDRAKUMAR VINODCHANDRA KHANDOR"/>
    <s v="COPPK1651C"/>
    <n v="155268"/>
    <n v="15527"/>
    <m/>
    <s v="35640_x000a_03/03/2021"/>
    <s v="Throughout the year"/>
    <s v="Trading &amp; Trading Advisory Services"/>
    <d v="2021-02-03T00:00:00"/>
    <n v="9"/>
  </r>
  <r>
    <x v="3"/>
    <n v="1384"/>
    <d v="2021-02-12T00:00:00"/>
    <x v="15"/>
    <s v="DHARATIBEN KIRITKUMAR KOTHARI"/>
    <s v="FKKPK1009Q"/>
    <n v="430110"/>
    <n v="43011"/>
    <m/>
    <s v="35640_x000a_03/03/2021"/>
    <s v="Throughout the year"/>
    <s v="Trading &amp; Trading Advisory Services"/>
    <d v="2021-02-03T00:00:00"/>
    <n v="9"/>
  </r>
  <r>
    <x v="3"/>
    <n v="1382"/>
    <d v="2021-02-12T00:00:00"/>
    <x v="33"/>
    <s v="SHITALBEN MEHULKUMAR SHAH"/>
    <s v="MPIPS9388Q"/>
    <n v="299563"/>
    <n v="29956"/>
    <m/>
    <s v="35640_x000a_03/03/2021"/>
    <s v="Throughout the year"/>
    <s v="Trading &amp; Trading Advisory Services"/>
    <d v="2021-02-03T00:00:00"/>
    <n v="9"/>
  </r>
  <r>
    <x v="3"/>
    <n v="1383"/>
    <d v="2021-02-12T00:00:00"/>
    <x v="33"/>
    <s v="SMITABEN NAYANKUMAR SHAH"/>
    <s v="MPIPS7692F"/>
    <n v="302531"/>
    <n v="30253"/>
    <m/>
    <s v="35640_x000a_03/03/2021"/>
    <s v="Throughout the year"/>
    <s v="Trading &amp; Trading Advisory Services"/>
    <d v="2021-02-03T00:00:00"/>
    <n v="9"/>
  </r>
  <r>
    <x v="3"/>
    <n v="1381"/>
    <d v="2021-02-12T00:00:00"/>
    <x v="33"/>
    <s v="YOGESHKUMAR RAMNIKLAL SHAH"/>
    <s v="CVZPS8137A"/>
    <n v="102357"/>
    <n v="10236"/>
    <m/>
    <s v="35640_x000a_03/03/2021"/>
    <s v="Throughout the year"/>
    <s v="Trading &amp; Trading Advisory Services"/>
    <d v="2021-02-03T00:00:00"/>
    <n v="9"/>
  </r>
  <r>
    <x v="3"/>
    <n v="1389"/>
    <d v="2021-02-13T00:00:00"/>
    <x v="1"/>
    <s v="HARSHA MEHULKUMAR MUNGRA"/>
    <s v="CGZPM5172L"/>
    <n v="501261"/>
    <n v="50126"/>
    <m/>
    <s v="35640_x000a_03/03/2021"/>
    <s v="Throughout the year"/>
    <s v="Trading &amp; Trading Advisory Services"/>
    <d v="2021-02-08T00:00:00"/>
    <n v="5"/>
  </r>
  <r>
    <x v="3"/>
    <n v="1393"/>
    <d v="2021-02-23T00:00:00"/>
    <x v="12"/>
    <s v="HARSHA VIPUL SANGHVI"/>
    <s v="BSAPS2629L"/>
    <n v="657374"/>
    <n v="65737"/>
    <m/>
    <s v="35640_x000a_03/03/2021"/>
    <s v="Throughout the year"/>
    <s v="Trading &amp; Trading Advisory Services"/>
    <d v="2021-02-12T00:00:00"/>
    <n v="11"/>
  </r>
  <r>
    <x v="3"/>
    <n v="1394"/>
    <d v="2021-02-23T00:00:00"/>
    <x v="12"/>
    <s v="JAYSHREE SEVANTILAL SANGHVI"/>
    <s v="BSAPS1719K"/>
    <n v="190415"/>
    <n v="19042"/>
    <m/>
    <s v="35640_x000a_03/03/2021"/>
    <s v="Throughout the year"/>
    <s v="Trading &amp; Trading Advisory Services"/>
    <d v="2021-02-12T00:00:00"/>
    <n v="11"/>
  </r>
  <r>
    <x v="3"/>
    <n v="1390"/>
    <d v="2021-02-23T00:00:00"/>
    <x v="12"/>
    <s v="SHILPA RAJESH SANGHVI"/>
    <s v="CBTPS7039H"/>
    <n v="673149"/>
    <n v="67315"/>
    <m/>
    <s v="35640_x000a_03/03/2021"/>
    <s v="Throughout the year"/>
    <s v="Trading &amp; Trading Advisory Services"/>
    <d v="2021-02-12T00:00:00"/>
    <n v="11"/>
  </r>
  <r>
    <x v="3"/>
    <n v="1392"/>
    <d v="2021-02-23T00:00:00"/>
    <x v="19"/>
    <s v="MUKESHKUMAR NANALAL SANGHVI"/>
    <s v="AGVPS7118N"/>
    <n v="100000"/>
    <n v="10000"/>
    <m/>
    <s v="35640_x000a_03/03/2021"/>
    <s v="Throughout the year"/>
    <s v="Trading &amp; Trading Advisory Services"/>
    <d v="2021-02-12T00:00:00"/>
    <n v="11"/>
  </r>
  <r>
    <x v="3"/>
    <n v="1391"/>
    <d v="2021-02-23T00:00:00"/>
    <x v="19"/>
    <s v="SAIYAM MUKESH SANGHAVI"/>
    <s v="LEAPS8201J"/>
    <n v="100000"/>
    <n v="10000"/>
    <m/>
    <s v="35640_x000a_03/03/2021"/>
    <s v="Throughout the year"/>
    <s v="Trading &amp; Trading Advisory Services"/>
    <d v="2021-02-12T00:00:00"/>
    <n v="11"/>
  </r>
  <r>
    <x v="3"/>
    <n v="1396"/>
    <d v="2021-03-01T00:00:00"/>
    <x v="5"/>
    <s v="JYOTSHNA SURESH SOLANKI"/>
    <s v="EHPPS7263K"/>
    <n v="799864"/>
    <n v="79986"/>
    <m/>
    <s v="25208_x000a_31/03/2021"/>
    <s v="Throughout the year"/>
    <s v="Trading &amp; Trading Advisory Services"/>
    <d v="2021-02-15T00:00:00"/>
    <n v="14"/>
  </r>
  <r>
    <x v="3"/>
    <n v="1395"/>
    <d v="2021-03-01T00:00:00"/>
    <x v="5"/>
    <s v="PARSHVA CONSULTANCY (JATIN A MEHTA)"/>
    <s v="AACPM3975G"/>
    <n v="151237"/>
    <n v="15124"/>
    <m/>
    <s v="25208_x000a_31/03/2021"/>
    <s v="Throughout the year"/>
    <s v="Trading &amp; Trading Advisory Services"/>
    <d v="2021-02-15T00:00:00"/>
    <n v="14"/>
  </r>
  <r>
    <x v="3"/>
    <n v="1398"/>
    <d v="2021-03-10T00:00:00"/>
    <x v="6"/>
    <s v="ANJALIBEN KIRITBHAI KOTHARI"/>
    <s v="FEXPK6451P"/>
    <n v="421480"/>
    <n v="42148"/>
    <m/>
    <s v="25208_x000a_31/03/2021"/>
    <s v="Throughout the year"/>
    <s v="Trading &amp; Trading Advisory Services"/>
    <d v="2021-02-24T00:00:00"/>
    <n v="14"/>
  </r>
  <r>
    <x v="3"/>
    <n v="1397"/>
    <d v="2021-03-10T00:00:00"/>
    <x v="15"/>
    <s v="DHARATIBEN KIRITKUMAR KOTHARI"/>
    <s v="FKKPK1009Q"/>
    <n v="369159"/>
    <n v="36916"/>
    <m/>
    <s v="25208_x000a_31/03/2021"/>
    <s v="Throughout the year"/>
    <s v="Trading &amp; Trading Advisory Services"/>
    <d v="2021-02-24T00:00:00"/>
    <n v="14"/>
  </r>
  <r>
    <x v="3"/>
    <n v="1407"/>
    <d v="2021-03-17T00:00:00"/>
    <x v="7"/>
    <s v="BHARAT KANTILAL MEHTA"/>
    <s v="CNYPM6786Q"/>
    <n v="138484"/>
    <n v="13848"/>
    <m/>
    <s v="25208_x000a_31/03/2021"/>
    <s v="Throughout the year"/>
    <s v="Trading &amp; Trading Advisory Services"/>
    <d v="2021-03-10T00:00:00"/>
    <n v="7"/>
  </r>
  <r>
    <x v="3"/>
    <n v="1408"/>
    <d v="2021-03-17T00:00:00"/>
    <x v="10"/>
    <s v="MITUL MOHANLAL MORABIYA"/>
    <s v="AWVPM8396E"/>
    <n v="29884"/>
    <n v="2988"/>
    <m/>
    <s v="25208_x000a_31/03/2021"/>
    <s v="Throughout the year"/>
    <s v="Trading &amp; Trading Advisory Services"/>
    <d v="2021-03-10T00:00:00"/>
    <n v="7"/>
  </r>
  <r>
    <x v="3"/>
    <n v="1409"/>
    <d v="2021-03-17T00:00:00"/>
    <x v="10"/>
    <s v="TRUPTIBEN MITULKUMAR MORABIYA"/>
    <s v="CUIPM0916M"/>
    <n v="29884"/>
    <n v="2988"/>
    <m/>
    <s v="25208_x000a_31/03/2021"/>
    <s v="Throughout the year"/>
    <s v="Trading &amp; Trading Advisory Services"/>
    <d v="2021-03-10T00:00:00"/>
    <n v="7"/>
  </r>
  <r>
    <x v="3"/>
    <n v="1404"/>
    <d v="2021-03-17T00:00:00"/>
    <x v="11"/>
    <s v="PARESH KANTILAL MEHTA"/>
    <s v="BCHPM4625F"/>
    <n v="223922"/>
    <n v="22392"/>
    <m/>
    <s v="25208_x000a_31/03/2021"/>
    <s v="Throughout the year"/>
    <s v="Trading &amp; Trading Advisory Services"/>
    <d v="2021-03-10T00:00:00"/>
    <n v="7"/>
  </r>
  <r>
    <x v="3"/>
    <n v="1406"/>
    <d v="2021-03-17T00:00:00"/>
    <x v="11"/>
    <s v="HETALBEN BHARTABHAI MAHETA"/>
    <s v="DJEPM9645D"/>
    <n v="401341"/>
    <n v="40134"/>
    <m/>
    <s v="25208_x000a_31/03/2021"/>
    <s v="Throughout the year"/>
    <s v="Trading &amp; Trading Advisory Services"/>
    <d v="2021-03-10T00:00:00"/>
    <n v="7"/>
  </r>
  <r>
    <x v="3"/>
    <n v="1405"/>
    <d v="2021-03-17T00:00:00"/>
    <x v="11"/>
    <s v="STUTI PARESH MEHTA"/>
    <s v="DGQPM4392J"/>
    <n v="223922"/>
    <n v="22392"/>
    <m/>
    <s v="25208_x000a_31/03/2021"/>
    <s v="Throughout the year"/>
    <s v="Trading &amp; Trading Advisory Services"/>
    <d v="2021-03-10T00:00:00"/>
    <n v="7"/>
  </r>
  <r>
    <x v="3"/>
    <n v="1403"/>
    <d v="2021-03-17T00:00:00"/>
    <x v="6"/>
    <s v="PRAGNA MANISHBHAI MEHTA"/>
    <s v="BLUPM7048C"/>
    <n v="341956"/>
    <n v="34196"/>
    <m/>
    <s v="25208_x000a_31/03/2021"/>
    <s v="Throughout the year"/>
    <s v="Trading &amp; Trading Advisory Services"/>
    <d v="2021-03-10T00:00:00"/>
    <n v="7"/>
  </r>
  <r>
    <x v="3"/>
    <n v="1400"/>
    <d v="2021-03-17T00:00:00"/>
    <x v="5"/>
    <s v="LAVISH KAUSHAL JAIN"/>
    <s v="BZWPJ9705M"/>
    <n v="503356"/>
    <n v="50336"/>
    <m/>
    <s v="25208_x000a_31/03/2021"/>
    <s v="Throughout the year"/>
    <s v="Trading &amp; Trading Advisory Services"/>
    <d v="2021-03-10T00:00:00"/>
    <n v="7"/>
  </r>
  <r>
    <x v="3"/>
    <n v="1401"/>
    <d v="2021-03-17T00:00:00"/>
    <x v="5"/>
    <s v="LOKESH RAMESH SINGH"/>
    <s v="FPWPS4832G"/>
    <n v="501274"/>
    <n v="50127"/>
    <m/>
    <s v="25208_x000a_31/03/2021"/>
    <s v="Throughout the year"/>
    <s v="Trading &amp; Trading Advisory Services"/>
    <d v="2021-03-10T00:00:00"/>
    <n v="7"/>
  </r>
  <r>
    <x v="3"/>
    <n v="1399"/>
    <d v="2021-03-17T00:00:00"/>
    <x v="5"/>
    <s v="PAYAL HARDIK MANIYAR"/>
    <s v="APMPV7390H"/>
    <n v="497174"/>
    <n v="49717"/>
    <m/>
    <s v="25208_x000a_31/03/2021"/>
    <s v="Throughout the year"/>
    <s v="Trading &amp; Trading Advisory Services"/>
    <d v="2021-03-10T00:00:00"/>
    <n v="7"/>
  </r>
  <r>
    <x v="3"/>
    <n v="1402"/>
    <d v="2021-03-17T00:00:00"/>
    <x v="5"/>
    <s v="VIPUL HARIBHAI GAGAL"/>
    <s v="CBNPG1817R"/>
    <n v="504953"/>
    <n v="50495"/>
    <m/>
    <s v="25208_x000a_31/03/2021"/>
    <s v="Throughout the year"/>
    <s v="Trading &amp; Trading Advisory Services"/>
    <d v="2021-03-10T00:00:00"/>
    <n v="7"/>
  </r>
  <r>
    <x v="3"/>
    <n v="1411"/>
    <d v="2021-03-23T00:00:00"/>
    <x v="7"/>
    <s v="BHARAT KANTILAL MEHTA"/>
    <s v="CNYPM6786Q"/>
    <n v="49792"/>
    <n v="4979"/>
    <m/>
    <s v="25208_x000a_31/03/2021"/>
    <s v="Throughout the year"/>
    <s v="Trading &amp; Trading Advisory Services"/>
    <d v="2021-03-18T00:00:00"/>
    <n v="5"/>
  </r>
  <r>
    <x v="3"/>
    <n v="1410"/>
    <d v="2021-03-23T00:00:00"/>
    <x v="11"/>
    <s v="HARSHA KIRTI MEHTA"/>
    <s v="BCHPM4623D"/>
    <n v="301126"/>
    <n v="30113"/>
    <m/>
    <s v="25208_x000a_31/03/2021"/>
    <s v="Throughout the year"/>
    <s v="Trading &amp; Trading Advisory Services"/>
    <d v="2021-03-18T00:00:00"/>
    <n v="5"/>
  </r>
  <r>
    <x v="3"/>
    <n v="1412"/>
    <d v="2021-03-26T00:00:00"/>
    <x v="5"/>
    <s v="LAVISH KAUSHAL JAIN"/>
    <s v="BZWPJ9705M"/>
    <n v="498253"/>
    <n v="49825"/>
    <m/>
    <s v="25208_x000a_31/03/2021"/>
    <s v="Throughout the year"/>
    <s v="Trading &amp; Trading Advisory Services"/>
    <d v="2021-03-13T00:00:00"/>
    <n v="13"/>
  </r>
  <r>
    <x v="3"/>
    <n v="1413"/>
    <d v="2021-03-26T00:00:00"/>
    <x v="5"/>
    <s v="LOKESH RAMESH SINGH"/>
    <s v="FPWPS4832G"/>
    <n v="499743"/>
    <n v="49974"/>
    <m/>
    <s v="25208_x000a_31/03/2021"/>
    <s v="Throughout the year"/>
    <s v="Trading &amp; Trading Advisory Services"/>
    <d v="2021-03-13T00:00:00"/>
    <n v="13"/>
  </r>
  <r>
    <x v="3"/>
    <n v="1414"/>
    <d v="2021-03-26T00:00:00"/>
    <x v="5"/>
    <s v="VIPUL HARIBHAI GAGAL"/>
    <s v="CBNPG1817R"/>
    <n v="497861"/>
    <n v="49786"/>
    <m/>
    <s v="25208_x000a_31/03/2021"/>
    <s v="Throughout the year"/>
    <s v="Trading &amp; Trading Advisory Services"/>
    <d v="2021-03-13T00:00:00"/>
    <n v="13"/>
  </r>
  <r>
    <x v="3"/>
    <n v="1434"/>
    <d v="2021-03-31T00:00:00"/>
    <x v="17"/>
    <s v="ASHISH VADILAL MORBIA"/>
    <s v="AQEPM1733E"/>
    <n v="219674"/>
    <n v="21967"/>
    <m/>
    <s v="42293_x000a_30/04/2021"/>
    <s v="Throughout the year"/>
    <s v="Trading &amp; Trading Advisory Services"/>
    <d v="2021-03-31T00:00:00"/>
    <n v="0"/>
  </r>
  <r>
    <x v="3"/>
    <n v="1435"/>
    <d v="2021-03-31T00:00:00"/>
    <x v="17"/>
    <s v="HETVI PRAKASH PAREKH"/>
    <s v="ENEPP0629F"/>
    <n v="292899"/>
    <n v="29290"/>
    <m/>
    <s v="42293_x000a_30/04/2021"/>
    <s v="Throughout the year"/>
    <s v="Trading &amp; Trading Advisory Services"/>
    <d v="2021-03-31T00:00:00"/>
    <n v="0"/>
  </r>
  <r>
    <x v="3"/>
    <n v="1436"/>
    <d v="2021-03-31T00:00:00"/>
    <x v="17"/>
    <s v="KARUNA ASHISH MORBIA"/>
    <s v="BLZPM4099N"/>
    <n v="183062"/>
    <n v="18306"/>
    <m/>
    <s v="42293_x000a_30/04/2021"/>
    <s v="Throughout the year"/>
    <s v="Trading &amp; Trading Advisory Services"/>
    <d v="2021-03-31T00:00:00"/>
    <n v="0"/>
  </r>
  <r>
    <x v="3"/>
    <n v="1437"/>
    <d v="2021-03-31T00:00:00"/>
    <x v="17"/>
    <s v="RINKAL NAYANBHAI MORBIA"/>
    <s v="DHOPM0685K"/>
    <n v="219674"/>
    <n v="21967"/>
    <m/>
    <s v="42293_x000a_30/04/2021"/>
    <s v="Throughout the year"/>
    <s v="Trading &amp; Trading Advisory Services"/>
    <d v="2021-03-31T00:00:00"/>
    <n v="0"/>
  </r>
  <r>
    <x v="3"/>
    <n v="1445"/>
    <d v="2021-03-31T00:00:00"/>
    <x v="7"/>
    <s v="BHARAT KANTILAL MEHTA"/>
    <s v="CNYPM6786Q"/>
    <n v="388613"/>
    <n v="38861"/>
    <m/>
    <s v="42293_x000a_30/04/2021"/>
    <s v="Throughout the year"/>
    <s v="Trading &amp; Trading Advisory Services"/>
    <d v="2021-03-31T00:00:00"/>
    <n v="0"/>
  </r>
  <r>
    <x v="3"/>
    <n v="1426"/>
    <d v="2021-03-31T00:00:00"/>
    <x v="36"/>
    <s v="BIRENDRA AMARNATH PASI"/>
    <s v="AQYPP6269Q"/>
    <n v="752150"/>
    <n v="75215"/>
    <m/>
    <s v="42293_x000a_30/04/2021"/>
    <s v="Throughout the year"/>
    <s v="Trading &amp; Trading Advisory Services"/>
    <d v="2021-03-31T00:00:00"/>
    <n v="0"/>
  </r>
  <r>
    <x v="3"/>
    <n v="1415"/>
    <d v="2021-03-31T00:00:00"/>
    <x v="8"/>
    <s v="DARSHAN JAYSHUKHBHAI MEHTA"/>
    <s v="ATYPM1144L"/>
    <n v="18610"/>
    <n v="1861"/>
    <m/>
    <s v="42293_x000a_30/04/2021"/>
    <s v="Throughout the year"/>
    <s v="Trading &amp; Trading Advisory Services"/>
    <d v="2021-03-31T00:00:00"/>
    <n v="0"/>
  </r>
  <r>
    <x v="3"/>
    <n v="1459"/>
    <d v="2021-03-31T00:00:00"/>
    <x v="0"/>
    <s v="DIPTI MEHULKUMAR MEHTA"/>
    <s v="BTOPM8426L"/>
    <n v="301357"/>
    <n v="30136"/>
    <m/>
    <s v="42293_x000a_30/04/2021"/>
    <s v="Throughout the year"/>
    <s v="Trading &amp; Trading Advisory Services"/>
    <d v="2021-03-31T00:00:00"/>
    <n v="0"/>
  </r>
  <r>
    <x v="3"/>
    <n v="1441"/>
    <d v="2021-03-31T00:00:00"/>
    <x v="0"/>
    <s v="GAUTAM JAYANTILAL MEHATA"/>
    <s v="ANVPM7520K"/>
    <n v="246458"/>
    <n v="24646"/>
    <m/>
    <s v="42293_x000a_30/04/2021"/>
    <s v="Throughout the year"/>
    <s v="Trading &amp; Trading Advisory Services"/>
    <d v="2021-03-31T00:00:00"/>
    <n v="0"/>
  </r>
  <r>
    <x v="3"/>
    <n v="1465"/>
    <d v="2021-03-31T00:00:00"/>
    <x v="0"/>
    <s v="GAUTAM JAYANTILAL MEHATA"/>
    <s v="ANVPM7520K"/>
    <n v="30000"/>
    <n v="3000"/>
    <m/>
    <s v="42293_x000a_30/04/2021"/>
    <s v="Throughout the year"/>
    <s v="Trading &amp; Trading Advisory Services"/>
    <d v="2021-03-31T00:00:00"/>
    <n v="0"/>
  </r>
  <r>
    <x v="3"/>
    <n v="1466"/>
    <d v="2021-03-31T00:00:00"/>
    <x v="0"/>
    <s v="MANISHKUMAR KIRTIBHAI PATAVA"/>
    <s v="CBCPP0069D"/>
    <n v="548681"/>
    <n v="54868"/>
    <m/>
    <s v="42293_x000a_30/04/2021"/>
    <s v="Throughout the year"/>
    <s v="Trading &amp; Trading Advisory Services"/>
    <d v="2021-03-31T00:00:00"/>
    <n v="0"/>
  </r>
  <r>
    <x v="3"/>
    <n v="1458"/>
    <d v="2021-03-31T00:00:00"/>
    <x v="0"/>
    <s v="MITALBEN DHARMESHKUMAR MEHTA"/>
    <s v="ALTPM6339G"/>
    <n v="302164"/>
    <n v="30216"/>
    <m/>
    <s v="42293_x000a_30/04/2021"/>
    <s v="Throughout the year"/>
    <s v="Trading &amp; Trading Advisory Services"/>
    <d v="2021-03-31T00:00:00"/>
    <n v="0"/>
  </r>
  <r>
    <x v="3"/>
    <n v="1461"/>
    <d v="2021-03-31T00:00:00"/>
    <x v="0"/>
    <s v="RUSHABH MAHENDRABHAI MEHTA"/>
    <s v="CZHPM0850L"/>
    <n v="298134"/>
    <n v="29813"/>
    <m/>
    <s v="42293_x000a_30/04/2021"/>
    <s v="Throughout the year"/>
    <s v="Trading &amp; Trading Advisory Services"/>
    <d v="2021-03-31T00:00:00"/>
    <n v="0"/>
  </r>
  <r>
    <x v="3"/>
    <n v="1460"/>
    <d v="2021-03-31T00:00:00"/>
    <x v="0"/>
    <s v="VARSHABEN NILESHKUMAR SHAH"/>
    <s v="BPEPM3346H"/>
    <n v="299496"/>
    <n v="29950"/>
    <m/>
    <s v="42293_x000a_30/04/2021"/>
    <s v="Throughout the year"/>
    <s v="Trading &amp; Trading Advisory Services"/>
    <d v="2021-03-31T00:00:00"/>
    <n v="0"/>
  </r>
  <r>
    <x v="3"/>
    <n v="1447"/>
    <d v="2021-03-31T00:00:00"/>
    <x v="26"/>
    <s v="KUNJAN MAHENDRABHAI PAREKH"/>
    <s v="DXVPP1114F"/>
    <n v="405761"/>
    <n v="40576"/>
    <m/>
    <s v="42293_x000a_30/04/2021"/>
    <s v="Throughout the year"/>
    <s v="Trading &amp; Trading Advisory Services"/>
    <d v="2021-03-31T00:00:00"/>
    <n v="0"/>
  </r>
  <r>
    <x v="3"/>
    <n v="1427"/>
    <d v="2021-03-31T00:00:00"/>
    <x v="1"/>
    <s v="NEETA VIKASH SAH"/>
    <s v="BGQPG0189P"/>
    <n v="918946"/>
    <n v="91895"/>
    <m/>
    <s v="42293_x000a_30/04/2021"/>
    <s v="Throughout the year"/>
    <s v="Trading &amp; Trading Advisory Services"/>
    <d v="2021-03-31T00:00:00"/>
    <n v="0"/>
  </r>
  <r>
    <x v="3"/>
    <n v="1452"/>
    <d v="2021-03-31T00:00:00"/>
    <x v="1"/>
    <s v="PAYAL MAULIK PAREKH"/>
    <s v="DPOPP6212P"/>
    <n v="792152"/>
    <n v="79215"/>
    <m/>
    <s v="42293_x000a_30/04/2021"/>
    <s v="Throughout the year"/>
    <s v="Trading &amp; Trading Advisory Services"/>
    <d v="2021-03-31T00:00:00"/>
    <n v="0"/>
  </r>
  <r>
    <x v="3"/>
    <n v="1429"/>
    <d v="2021-03-31T00:00:00"/>
    <x v="2"/>
    <s v="HEMANGI MITESH DOSHI"/>
    <s v="CICPD8911M"/>
    <n v="938356"/>
    <n v="93836"/>
    <m/>
    <s v="42293_x000a_30/04/2021"/>
    <s v="Throughout the year"/>
    <s v="Trading &amp; Trading Advisory Services"/>
    <d v="2021-03-31T00:00:00"/>
    <n v="0"/>
  </r>
  <r>
    <x v="3"/>
    <n v="1451"/>
    <d v="2021-03-31T00:00:00"/>
    <x v="2"/>
    <s v="JAYANTILAL LADAKCHAND DOSHI"/>
    <s v="AATPD0607P"/>
    <n v="938356"/>
    <n v="93836"/>
    <m/>
    <s v="42293_x000a_30/04/2021"/>
    <s v="Throughout the year"/>
    <s v="Trading &amp; Trading Advisory Services"/>
    <d v="2021-03-31T00:00:00"/>
    <n v="0"/>
  </r>
  <r>
    <x v="3"/>
    <n v="1428"/>
    <d v="2021-03-31T00:00:00"/>
    <x v="2"/>
    <s v="MITESH JAYANTIBHAI DOSHI"/>
    <s v="APGPD9139Q"/>
    <n v="938356"/>
    <n v="93836"/>
    <m/>
    <s v="42293_x000a_30/04/2021"/>
    <s v="Throughout the year"/>
    <s v="Trading &amp; Trading Advisory Services"/>
    <d v="2021-03-31T00:00:00"/>
    <n v="0"/>
  </r>
  <r>
    <x v="3"/>
    <n v="1418"/>
    <d v="2021-03-31T00:00:00"/>
    <x v="10"/>
    <s v="MITUL MOHANLAL MORABIYA"/>
    <s v="AWVPM8396E"/>
    <n v="167619"/>
    <n v="16762"/>
    <m/>
    <s v="42293_x000a_30/04/2021"/>
    <s v="Throughout the year"/>
    <s v="Trading &amp; Trading Advisory Services"/>
    <d v="2021-03-31T00:00:00"/>
    <n v="0"/>
  </r>
  <r>
    <x v="3"/>
    <n v="1475"/>
    <d v="2021-03-31T00:00:00"/>
    <x v="10"/>
    <s v="PRAGNA HITESH VORA"/>
    <s v="AMMPV1249C"/>
    <n v="902197"/>
    <n v="90220"/>
    <m/>
    <s v="17083_x000a_21/06/2021"/>
    <s v="Throughout the year"/>
    <s v="Trading &amp; Trading Advisory Services"/>
    <d v="2021-03-31T00:00:00"/>
    <n v="0"/>
  </r>
  <r>
    <x v="3"/>
    <n v="1419"/>
    <d v="2021-03-31T00:00:00"/>
    <x v="10"/>
    <s v="TRUPTIBEN MITULKUMAR MORABIYA"/>
    <s v="CUIPM0916M"/>
    <n v="167619"/>
    <n v="16762"/>
    <m/>
    <s v="42293_x000a_30/04/2021"/>
    <s v="Throughout the year"/>
    <s v="Trading &amp; Trading Advisory Services"/>
    <d v="2021-03-31T00:00:00"/>
    <n v="0"/>
  </r>
  <r>
    <x v="3"/>
    <n v="1464"/>
    <d v="2021-03-31T00:00:00"/>
    <x v="30"/>
    <s v="AKASH ARVINDKUMAR PARIKH"/>
    <s v="CRLPP1062K"/>
    <n v="499357"/>
    <n v="49936"/>
    <m/>
    <s v="42293_x000a_30/04/2021"/>
    <s v="Throughout the year"/>
    <s v="Trading &amp; Trading Advisory Services"/>
    <d v="2021-03-31T00:00:00"/>
    <n v="0"/>
  </r>
  <r>
    <x v="3"/>
    <n v="1449"/>
    <d v="2021-03-31T00:00:00"/>
    <x v="30"/>
    <s v="NIKUNJKUMAR MAHENDRAKUMAR MEHTA"/>
    <s v="BDDPM7126E"/>
    <n v="402371"/>
    <n v="40237"/>
    <m/>
    <s v="42293_x000a_30/04/2021"/>
    <s v="Throughout the year"/>
    <s v="Trading &amp; Trading Advisory Services"/>
    <d v="2021-03-31T00:00:00"/>
    <n v="0"/>
  </r>
  <r>
    <x v="3"/>
    <n v="1442"/>
    <d v="2021-03-31T00:00:00"/>
    <x v="11"/>
    <s v="PARESH KANTILAL MEHTA"/>
    <s v="BCHPM4625F"/>
    <n v="148324"/>
    <n v="14832"/>
    <m/>
    <s v="42293_x000a_30/04/2021"/>
    <s v="Throughout the year"/>
    <s v="Trading &amp; Trading Advisory Services"/>
    <d v="2021-03-31T00:00:00"/>
    <n v="0"/>
  </r>
  <r>
    <x v="3"/>
    <n v="1444"/>
    <d v="2021-03-31T00:00:00"/>
    <x v="11"/>
    <s v="HARSHA KIRTI MEHTA"/>
    <s v="BCHPM4623D"/>
    <n v="188440"/>
    <n v="18844"/>
    <m/>
    <s v="42293_x000a_30/04/2021"/>
    <s v="Throughout the year"/>
    <s v="Trading &amp; Trading Advisory Services"/>
    <d v="2021-03-31T00:00:00"/>
    <n v="0"/>
  </r>
  <r>
    <x v="3"/>
    <n v="1446"/>
    <d v="2021-03-31T00:00:00"/>
    <x v="11"/>
    <s v="HETALBEN BHARTABHAI MAHETA"/>
    <s v="DJEPM9645D"/>
    <n v="51900"/>
    <n v="5190"/>
    <m/>
    <s v="42293_x000a_30/04/2021"/>
    <s v="Throughout the year"/>
    <s v="Trading &amp; Trading Advisory Services"/>
    <d v="2021-03-31T00:00:00"/>
    <n v="0"/>
  </r>
  <r>
    <x v="3"/>
    <n v="1448"/>
    <d v="2021-03-31T00:00:00"/>
    <x v="11"/>
    <s v="SAMRTH MAHENDRABHAI PAREKH"/>
    <s v="EDSPP8018Q"/>
    <n v="498647"/>
    <n v="49865"/>
    <m/>
    <s v="42293_x000a_30/04/2021"/>
    <s v="Throughout the year"/>
    <s v="Trading &amp; Trading Advisory Services"/>
    <d v="2021-03-31T00:00:00"/>
    <n v="0"/>
  </r>
  <r>
    <x v="3"/>
    <n v="1443"/>
    <d v="2021-03-31T00:00:00"/>
    <x v="11"/>
    <s v="STUTI PARESH MEHTA"/>
    <s v="DGQPM4392J"/>
    <n v="146681"/>
    <n v="14668"/>
    <m/>
    <s v="42293_x000a_30/04/2021"/>
    <s v="Throughout the year"/>
    <s v="Trading &amp; Trading Advisory Services"/>
    <d v="2021-03-31T00:00:00"/>
    <n v="0"/>
  </r>
  <r>
    <x v="3"/>
    <n v="1440"/>
    <d v="2021-03-31T00:00:00"/>
    <x v="6"/>
    <s v="PRAGNA MANISHBHAI MEHTA"/>
    <s v="BLUPM7048C"/>
    <n v="201382"/>
    <n v="20138"/>
    <m/>
    <s v="42293_x000a_30/04/2021"/>
    <s v="Throughout the year"/>
    <s v="Trading &amp; Trading Advisory Services"/>
    <d v="2021-03-31T00:00:00"/>
    <n v="0"/>
  </r>
  <r>
    <x v="3"/>
    <n v="1423"/>
    <d v="2021-03-31T00:00:00"/>
    <x v="15"/>
    <s v="ANITABEN PRIYANK MEHTA"/>
    <s v="FJUPM2617D"/>
    <n v="149863"/>
    <n v="14986"/>
    <m/>
    <s v="42293_x000a_30/04/2021"/>
    <s v="Throughout the year"/>
    <s v="Trading &amp; Trading Advisory Services"/>
    <d v="2021-03-31T00:00:00"/>
    <n v="0"/>
  </r>
  <r>
    <x v="3"/>
    <n v="1425"/>
    <d v="2021-03-31T00:00:00"/>
    <x v="15"/>
    <s v="JAY VADILAL MEHTA"/>
    <s v="CVSPM1216R"/>
    <n v="348568"/>
    <n v="34857"/>
    <m/>
    <s v="42293_x000a_30/04/2021"/>
    <s v="Throughout the year"/>
    <s v="Trading &amp; Trading Advisory Services"/>
    <d v="2021-03-31T00:00:00"/>
    <n v="0"/>
  </r>
  <r>
    <x v="3"/>
    <n v="1422"/>
    <d v="2021-03-31T00:00:00"/>
    <x v="15"/>
    <s v="MANUBEN VADILALBHAI MEHTA"/>
    <s v="CMMPM3584M"/>
    <n v="249856"/>
    <n v="24986"/>
    <m/>
    <s v="42293_x000a_30/04/2021"/>
    <s v="Throughout the year"/>
    <s v="Trading &amp; Trading Advisory Services"/>
    <d v="2021-03-31T00:00:00"/>
    <n v="0"/>
  </r>
  <r>
    <x v="3"/>
    <n v="1420"/>
    <d v="2021-03-31T00:00:00"/>
    <x v="15"/>
    <s v="PRIYANK VADILAL MEHTA"/>
    <s v="BJFPM3782A"/>
    <n v="339214"/>
    <n v="33921"/>
    <m/>
    <s v="42293_x000a_30/04/2021"/>
    <s v="Throughout the year"/>
    <s v="Trading &amp; Trading Advisory Services"/>
    <d v="2021-03-31T00:00:00"/>
    <n v="0"/>
  </r>
  <r>
    <x v="3"/>
    <n v="1424"/>
    <d v="2021-03-31T00:00:00"/>
    <x v="15"/>
    <s v="URVASHIBEN PRASHANT MEHTA"/>
    <s v="FSZPM4268N"/>
    <n v="251689"/>
    <n v="25169"/>
    <m/>
    <s v="42293_x000a_30/04/2021"/>
    <s v="Throughout the year"/>
    <s v="Trading &amp; Trading Advisory Services"/>
    <d v="2021-03-31T00:00:00"/>
    <n v="0"/>
  </r>
  <r>
    <x v="3"/>
    <n v="1421"/>
    <d v="2021-03-31T00:00:00"/>
    <x v="15"/>
    <s v="VADILAL AMULAKHBHAI MAHETA"/>
    <s v="BGBPM7834G"/>
    <n v="150024"/>
    <n v="15002"/>
    <m/>
    <s v="42293_x000a_30/04/2021"/>
    <s v="Throughout the year"/>
    <s v="Trading &amp; Trading Advisory Services"/>
    <d v="2021-03-31T00:00:00"/>
    <n v="0"/>
  </r>
  <r>
    <x v="3"/>
    <n v="1416"/>
    <d v="2021-03-31T00:00:00"/>
    <x v="12"/>
    <s v="RAJESH SANGHAVI "/>
    <s v="AZJPS0827R"/>
    <n v="26502"/>
    <n v="2650"/>
    <m/>
    <s v="42293_x000a_30/04/2021"/>
    <s v="Throughout the year"/>
    <s v="Trading &amp; Trading Advisory Services"/>
    <d v="2021-03-31T00:00:00"/>
    <n v="0"/>
  </r>
  <r>
    <x v="3"/>
    <n v="1431"/>
    <d v="2021-03-31T00:00:00"/>
    <x v="13"/>
    <s v="ARUNABEN MAHESHKUMAR KHANDOR"/>
    <s v="ECHPK0520A"/>
    <n v="384396"/>
    <n v="38440"/>
    <m/>
    <s v="42293_x000a_30/04/2021"/>
    <s v="Throughout the year"/>
    <s v="Trading &amp; Trading Advisory Services"/>
    <d v="2021-03-31T00:00:00"/>
    <n v="0"/>
  </r>
  <r>
    <x v="3"/>
    <n v="1433"/>
    <d v="2021-03-31T00:00:00"/>
    <x v="13"/>
    <s v="FENIL KHANDOR "/>
    <s v="EPBPK9094A"/>
    <n v="794253"/>
    <n v="79425"/>
    <m/>
    <s v="42293_x000a_30/04/2021"/>
    <s v="Throughout the year"/>
    <s v="Trading &amp; Trading Advisory Services"/>
    <d v="2021-03-31T00:00:00"/>
    <n v="0"/>
  </r>
  <r>
    <x v="3"/>
    <n v="1432"/>
    <d v="2021-03-31T00:00:00"/>
    <x v="13"/>
    <s v="JAYSHREEBEN ROHITKUMAR KHANDOR"/>
    <s v="DEHPK4543G"/>
    <n v="386268"/>
    <n v="38627"/>
    <m/>
    <s v="42293_x000a_30/04/2021"/>
    <s v="Throughout the year"/>
    <s v="Trading &amp; Trading Advisory Services"/>
    <d v="2021-03-31T00:00:00"/>
    <n v="0"/>
  </r>
  <r>
    <x v="3"/>
    <n v="1454"/>
    <d v="2021-03-31T00:00:00"/>
    <x v="13"/>
    <s v="KRUPA DHAVALKUMAR KHKANDOR"/>
    <s v="CILPP2291K"/>
    <n v="798157"/>
    <n v="79816"/>
    <m/>
    <s v="42293_x000a_30/04/2021"/>
    <s v="Throughout the year"/>
    <s v="Trading &amp; Trading Advisory Services"/>
    <d v="2021-03-31T00:00:00"/>
    <n v="0"/>
  </r>
  <r>
    <x v="3"/>
    <n v="1453"/>
    <d v="2021-03-31T00:00:00"/>
    <x v="13"/>
    <s v="MAULIK HARESHKUMAR PAREKH"/>
    <s v="CTNPP1598N"/>
    <n v="799156"/>
    <n v="79916"/>
    <m/>
    <s v="42293_x000a_30/04/2021"/>
    <s v="Throughout the year"/>
    <s v="Trading &amp; Trading Advisory Services"/>
    <d v="2021-03-31T00:00:00"/>
    <n v="0"/>
  </r>
  <r>
    <x v="3"/>
    <n v="1430"/>
    <d v="2021-03-31T00:00:00"/>
    <x v="13"/>
    <s v="ROHIT HARILAL KHANDOR"/>
    <s v="ATUPK7059A"/>
    <n v="273197"/>
    <n v="27320"/>
    <m/>
    <s v="42293_x000a_30/04/2021"/>
    <s v="Throughout the year"/>
    <s v="Trading &amp; Trading Advisory Services"/>
    <d v="2021-03-31T00:00:00"/>
    <n v="0"/>
  </r>
  <r>
    <x v="3"/>
    <n v="1463"/>
    <d v="2021-03-31T00:00:00"/>
    <x v="19"/>
    <s v="BHOOMI SAMBHAV LODARIYA"/>
    <s v="BGMPL6949L"/>
    <n v="893738"/>
    <n v="89374"/>
    <m/>
    <s v="42293_x000a_30/04/2021"/>
    <s v="Throughout the year"/>
    <s v="Trading &amp; Trading Advisory Services"/>
    <d v="2021-03-31T00:00:00"/>
    <n v="0"/>
  </r>
  <r>
    <x v="3"/>
    <n v="1462"/>
    <d v="2021-03-31T00:00:00"/>
    <x v="19"/>
    <s v="TWINKLE RAMESHBHAI SANGHVI"/>
    <s v="KNIPS5767M"/>
    <n v="801693"/>
    <n v="80169"/>
    <m/>
    <s v="42293_x000a_30/04/2021"/>
    <s v="Throughout the year"/>
    <s v="Trading &amp; Trading Advisory Services"/>
    <d v="2021-03-31T00:00:00"/>
    <n v="0"/>
  </r>
  <r>
    <x v="3"/>
    <n v="1474"/>
    <d v="2021-03-31T00:00:00"/>
    <x v="5"/>
    <s v="HITESH CHANDULAL VORA"/>
    <s v="AETPV1279H"/>
    <n v="898963"/>
    <n v="89896"/>
    <m/>
    <s v="17083_x000a_21/06/2021"/>
    <s v="Throughout the year"/>
    <s v="Trading &amp; Trading Advisory Services"/>
    <d v="2021-03-31T00:00:00"/>
    <n v="0"/>
  </r>
  <r>
    <x v="3"/>
    <n v="1469"/>
    <d v="2021-03-31T00:00:00"/>
    <x v="5"/>
    <s v="JAGRUTIBEN MANOJKUMAR MAKWANA"/>
    <s v="CYRPM9786J"/>
    <n v="799962"/>
    <n v="79996"/>
    <m/>
    <s v="17083_x000a_21/06/2021"/>
    <s v="Throughout the year"/>
    <s v="Trading &amp; Trading Advisory Services"/>
    <d v="2021-03-31T00:00:00"/>
    <n v="0"/>
  </r>
  <r>
    <x v="3"/>
    <n v="1471"/>
    <d v="2021-03-31T00:00:00"/>
    <x v="5"/>
    <s v="JAINA PRASHANTKUMAR SANGHAVI"/>
    <s v="FDAPS4614A"/>
    <n v="1301293"/>
    <n v="130129"/>
    <m/>
    <s v="17083_x000a_21/06/2021"/>
    <s v="Throughout the year"/>
    <s v="Trading &amp; Trading Advisory Services"/>
    <d v="2021-03-31T00:00:00"/>
    <n v="0"/>
  </r>
  <r>
    <x v="3"/>
    <n v="1470"/>
    <d v="2021-03-31T00:00:00"/>
    <x v="5"/>
    <s v="KOMALBEN VIJAY SANGHAVI"/>
    <s v="AREPG5778N"/>
    <n v="1299834"/>
    <n v="129983"/>
    <m/>
    <s v="17083_x000a_21/06/2021"/>
    <s v="Throughout the year"/>
    <s v="Trading &amp; Trading Advisory Services"/>
    <d v="2021-03-31T00:00:00"/>
    <n v="0"/>
  </r>
  <r>
    <x v="3"/>
    <n v="1468"/>
    <d v="2021-03-31T00:00:00"/>
    <x v="5"/>
    <s v="NEETABEN JITENDRABHAI MAKWANA"/>
    <s v="CYRPM9785M"/>
    <n v="450321"/>
    <n v="45032"/>
    <m/>
    <s v="17083_x000a_21/06/2021"/>
    <s v="Throughout the year"/>
    <s v="Trading &amp; Trading Advisory Services"/>
    <d v="2021-03-31T00:00:00"/>
    <n v="0"/>
  </r>
  <r>
    <x v="3"/>
    <n v="1473"/>
    <d v="2021-03-31T00:00:00"/>
    <x v="5"/>
    <s v="PRACHI MANISH PUJ"/>
    <s v="FZHPP1245R"/>
    <n v="499873"/>
    <n v="49987"/>
    <m/>
    <s v="17083_x000a_21/06/2021"/>
    <s v="Throughout the year"/>
    <s v="Trading &amp; Trading Advisory Services"/>
    <d v="2021-03-31T00:00:00"/>
    <n v="0"/>
  </r>
  <r>
    <x v="3"/>
    <n v="1472"/>
    <d v="2021-03-31T00:00:00"/>
    <x v="5"/>
    <s v="SUNITABEN ANILBHAI MAKWANA"/>
    <s v="CYSPM0169G"/>
    <n v="449621"/>
    <n v="44962"/>
    <m/>
    <s v="17083_x000a_21/06/2021"/>
    <s v="Throughout the year"/>
    <s v="Trading &amp; Trading Advisory Services"/>
    <d v="2021-03-31T00:00:00"/>
    <n v="0"/>
  </r>
  <r>
    <x v="3"/>
    <n v="1467"/>
    <d v="2021-03-31T00:00:00"/>
    <x v="5"/>
    <s v="VIJAY JAYANTILAL SANGHAVI"/>
    <s v="BSXPS6866G"/>
    <n v="400749"/>
    <n v="40075"/>
    <m/>
    <s v="17083_x000a_21/06/2021"/>
    <s v="Throughout the year"/>
    <s v="Trading &amp; Trading Advisory Services"/>
    <d v="2021-03-31T00:00:00"/>
    <n v="0"/>
  </r>
  <r>
    <x v="3"/>
    <n v="1457"/>
    <d v="2021-03-31T00:00:00"/>
    <x v="31"/>
    <s v="HANSABEN ARVINDBHAI MEHTA"/>
    <s v="DZOPM2564M"/>
    <n v="907938"/>
    <n v="90794"/>
    <m/>
    <s v="42293_x000a_30/04/2021"/>
    <s v="Throughout the year"/>
    <s v="Trading &amp; Trading Advisory Services"/>
    <d v="2021-03-31T00:00:00"/>
    <n v="0"/>
  </r>
  <r>
    <x v="3"/>
    <n v="1455"/>
    <d v="2021-03-31T00:00:00"/>
    <x v="31"/>
    <s v="MAMTABEN PARASKUMAR LODARIYA"/>
    <s v="BDNPL4462J"/>
    <n v="903694"/>
    <n v="90369"/>
    <m/>
    <s v="42293_x000a_30/04/2021"/>
    <s v="Throughout the year"/>
    <s v="Trading &amp; Trading Advisory Services"/>
    <d v="2021-03-31T00:00:00"/>
    <n v="0"/>
  </r>
  <r>
    <x v="3"/>
    <n v="1456"/>
    <d v="2021-03-31T00:00:00"/>
    <x v="31"/>
    <s v="PRINCY YASHKUMAR LODARIYA"/>
    <s v="BJAPL3069E"/>
    <n v="908683"/>
    <n v="90868"/>
    <m/>
    <s v="42293_x000a_30/04/2021"/>
    <s v="Throughout the year"/>
    <s v="Trading &amp; Trading Advisory Services"/>
    <d v="2021-03-31T00:00:00"/>
    <n v="0"/>
  </r>
  <r>
    <x v="3"/>
    <n v="1438"/>
    <d v="2021-03-31T00:00:00"/>
    <x v="31"/>
    <s v="YASH BHARATBHAI LODARIYA"/>
    <s v="AOHPL7262E"/>
    <n v="806597"/>
    <n v="80660"/>
    <m/>
    <s v="42293_x000a_30/04/2021"/>
    <s v="Throughout the year"/>
    <s v="Trading &amp; Trading Advisory Services"/>
    <d v="2021-03-31T00:00:00"/>
    <n v="0"/>
  </r>
  <r>
    <x v="3"/>
    <n v="1450"/>
    <d v="2021-03-31T00:00:00"/>
    <x v="33"/>
    <s v="AJITA SAGAR MEHTA"/>
    <s v="ASUPV0474B"/>
    <n v="401734"/>
    <n v="40173"/>
    <m/>
    <s v="42293_x000a_30/04/2021"/>
    <s v="Throughout the year"/>
    <s v="Trading &amp; Trading Advisory Services"/>
    <d v="2021-03-31T00:00:00"/>
    <n v="0"/>
  </r>
  <r>
    <x v="3"/>
    <n v="1439"/>
    <d v="2021-03-31T00:00:00"/>
    <x v="33"/>
    <s v="SHITALBEN MEHULKUMAR SHAH"/>
    <s v="MPIPS9388Q"/>
    <n v="285123"/>
    <n v="28512"/>
    <m/>
    <s v="42293_x000a_30/04/2021"/>
    <s v="Throughout the year"/>
    <s v="Trading &amp; Trading Advisory Services"/>
    <d v="2021-03-31T00:00:00"/>
    <n v="0"/>
  </r>
  <r>
    <x v="3"/>
    <n v="1417"/>
    <d v="2021-03-31T00:00:00"/>
    <x v="33"/>
    <s v="YOGESHKUMAR RAMNIKLAL SHAH"/>
    <s v="CVZPS8137A"/>
    <n v="100000"/>
    <n v="10000"/>
    <m/>
    <s v="42293_x000a_30/04/2021"/>
    <s v="Throughout the year"/>
    <s v="Trading &amp; Trading Advisory Services"/>
    <d v="2021-03-31T00:00:00"/>
    <n v="0"/>
  </r>
  <r>
    <x v="4"/>
    <n v="1476"/>
    <d v="2021-05-17T00:00:00"/>
    <x v="10"/>
    <s v="MITUL MOHANLAL MORABIYA"/>
    <s v="AWVPM8396E"/>
    <n v="36271"/>
    <n v="3627"/>
    <m/>
    <s v="22421_x000a_29/05/2021"/>
    <s v="Throughout the year"/>
    <s v="Trading &amp; Trading Advisory Services"/>
    <d v="2021-05-12T00:00:00"/>
    <n v="5"/>
  </r>
  <r>
    <x v="4"/>
    <n v="1477"/>
    <d v="2021-05-17T00:00:00"/>
    <x v="10"/>
    <s v="TRUPTIBEN MITULKUMAR MORABIYA"/>
    <s v="CUIPM0916M"/>
    <n v="36271"/>
    <n v="3627"/>
    <m/>
    <s v="22421_x000a_29/05/2021"/>
    <s v="Throughout the year"/>
    <s v="Trading &amp; Trading Advisory Services"/>
    <d v="2021-05-12T00:00:00"/>
    <n v="5"/>
  </r>
  <r>
    <x v="4"/>
    <n v="1478"/>
    <d v="2021-06-04T00:00:00"/>
    <x v="10"/>
    <s v="MITUL MOHANLAL MORABIYA"/>
    <s v="AWVPM8396E"/>
    <n v="11547"/>
    <n v="1155"/>
    <m/>
    <s v="52142_x000a_05/07/2021"/>
    <s v="Throughout the year"/>
    <s v="Trading &amp; Trading Advisory Services"/>
    <d v="2021-05-24T00:00:00"/>
    <n v="11"/>
  </r>
  <r>
    <x v="4"/>
    <n v="1479"/>
    <d v="2021-06-04T00:00:00"/>
    <x v="10"/>
    <s v="TRUPTIBEN MITULKUMAR MORABIYA"/>
    <s v="CUIPM0916M"/>
    <n v="11546"/>
    <n v="1155"/>
    <m/>
    <s v="52142_x000a_05/07/2021"/>
    <s v="Throughout the year"/>
    <s v="Trading &amp; Trading Advisory Services"/>
    <d v="2021-05-24T00:00:00"/>
    <n v="11"/>
  </r>
  <r>
    <x v="4"/>
    <n v="1481"/>
    <d v="2021-06-11T00:00:00"/>
    <x v="36"/>
    <s v="BIRENDRA AMARNATH PASI"/>
    <s v="AQYPP6269Q"/>
    <n v="248647"/>
    <n v="24865"/>
    <m/>
    <s v="52142_x000a_05/07/2021"/>
    <s v="Throughout the year"/>
    <s v="Trading &amp; Trading Advisory Services"/>
    <d v="2021-06-03T00:00:00"/>
    <n v="8"/>
  </r>
  <r>
    <x v="4"/>
    <n v="1482"/>
    <d v="2021-06-11T00:00:00"/>
    <x v="36"/>
    <s v="RENU BIRENDRA PASI"/>
    <s v="CJKPP0435K"/>
    <n v="110889"/>
    <n v="11089"/>
    <m/>
    <s v="52142_x000a_05/07/2021"/>
    <s v="Throughout the year"/>
    <s v="Trading &amp; Trading Advisory Services"/>
    <d v="2021-06-03T00:00:00"/>
    <n v="8"/>
  </r>
  <r>
    <x v="4"/>
    <n v="1480"/>
    <d v="2021-06-11T00:00:00"/>
    <x v="6"/>
    <s v="PIYUSH DAHYALAL SHETH"/>
    <s v="BMRPS3723E"/>
    <n v="243874"/>
    <n v="24387"/>
    <m/>
    <s v="52142_x000a_05/07/2021"/>
    <s v="Throughout the year"/>
    <s v="Trading &amp; Trading Advisory Services"/>
    <d v="2021-06-03T00:00:00"/>
    <n v="8"/>
  </r>
  <r>
    <x v="4"/>
    <n v="1486"/>
    <d v="2021-07-12T00:00:00"/>
    <x v="36"/>
    <s v="RENU BIRENDRA PASI"/>
    <s v="CJKPP0435K"/>
    <n v="100000"/>
    <n v="10000"/>
    <m/>
    <s v="44206_x000a_07/08/2021"/>
    <s v="Throughout the year"/>
    <s v="Trading &amp; Trading Advisory Services"/>
    <d v="2021-07-05T00:00:00"/>
    <n v="7"/>
  </r>
  <r>
    <x v="4"/>
    <n v="1491"/>
    <d v="2021-07-12T00:00:00"/>
    <x v="0"/>
    <s v="MANISHKUMAR KIRTIBHAI PATAVA"/>
    <s v="CBCPP0069D"/>
    <n v="400000"/>
    <n v="40000"/>
    <m/>
    <s v="44206_x000a_07/08/2021"/>
    <s v="Throughout the year"/>
    <s v="Trading &amp; Trading Advisory Services"/>
    <d v="2021-07-05T00:00:00"/>
    <n v="7"/>
  </r>
  <r>
    <x v="4"/>
    <n v="1487"/>
    <d v="2021-07-12T00:00:00"/>
    <x v="10"/>
    <s v="MITUL MOHANLAL MORABIYA"/>
    <s v="AWVPM8396E"/>
    <n v="11547"/>
    <n v="1155"/>
    <m/>
    <s v="44206_x000a_07/08/2021"/>
    <s v="Throughout the year"/>
    <s v="Trading &amp; Trading Advisory Services"/>
    <d v="2021-07-05T00:00:00"/>
    <n v="7"/>
  </r>
  <r>
    <x v="4"/>
    <n v="1488"/>
    <d v="2021-07-12T00:00:00"/>
    <x v="10"/>
    <s v="TRUPTIBEN MITULKUMAR MORABIYA"/>
    <s v="CUIPM0916M"/>
    <n v="11546"/>
    <n v="1155"/>
    <m/>
    <s v="44206_x000a_07/08/2021"/>
    <s v="Throughout the year"/>
    <s v="Trading &amp; Trading Advisory Services"/>
    <d v="2021-07-05T00:00:00"/>
    <n v="7"/>
  </r>
  <r>
    <x v="4"/>
    <n v="1489"/>
    <d v="2021-07-12T00:00:00"/>
    <x v="30"/>
    <s v="NIKUNJKUMAR MAHENDRAKUMAR MEHTA"/>
    <s v="BDDPM7126E"/>
    <n v="400000"/>
    <n v="40000"/>
    <m/>
    <s v="44206_x000a_07/08/2021"/>
    <s v="Throughout the year"/>
    <s v="Trading &amp; Trading Advisory Services"/>
    <d v="2021-07-05T00:00:00"/>
    <n v="7"/>
  </r>
  <r>
    <x v="4"/>
    <n v="1484"/>
    <d v="2021-07-12T00:00:00"/>
    <x v="6"/>
    <s v="ANJALIBEN KIRITBHAI KOTHARI"/>
    <s v="FEXPK6451P"/>
    <n v="270000"/>
    <n v="27000"/>
    <m/>
    <s v="44206_x000a_07/08/2021"/>
    <s v="Throughout the year"/>
    <s v="Trading &amp; Trading Advisory Services"/>
    <d v="2021-07-05T00:00:00"/>
    <n v="7"/>
  </r>
  <r>
    <x v="4"/>
    <n v="1485"/>
    <d v="2021-07-12T00:00:00"/>
    <x v="6"/>
    <s v="PRAGNA MANISHBHAI MEHTA"/>
    <s v="BLUPM7048C"/>
    <n v="180000"/>
    <n v="18000"/>
    <m/>
    <s v="44206_x000a_07/08/2021"/>
    <s v="Throughout the year"/>
    <s v="Trading &amp; Trading Advisory Services"/>
    <d v="2021-07-05T00:00:00"/>
    <n v="7"/>
  </r>
  <r>
    <x v="4"/>
    <n v="1483"/>
    <d v="2021-07-12T00:00:00"/>
    <x v="15"/>
    <s v="DHARATIBEN KIRITKUMAR KOTHARI"/>
    <s v="FKKPK1009Q"/>
    <n v="270000"/>
    <n v="27000"/>
    <m/>
    <s v="44206_x000a_07/08/2021"/>
    <s v="Throughout the year"/>
    <s v="Trading &amp; Trading Advisory Services"/>
    <d v="2021-07-05T00:00:00"/>
    <n v="7"/>
  </r>
  <r>
    <x v="4"/>
    <n v="1490"/>
    <d v="2021-07-12T00:00:00"/>
    <x v="33"/>
    <s v="AJITA SAGAR MEHTA"/>
    <s v="ASUPV0474B"/>
    <n v="400000"/>
    <n v="40000"/>
    <m/>
    <s v="44206_x000a_07/08/2021"/>
    <s v="Throughout the year"/>
    <s v="Trading &amp; Trading Advisory Services"/>
    <d v="2021-07-05T00:00:00"/>
    <n v="7"/>
  </r>
  <r>
    <x v="4"/>
    <n v="1493"/>
    <d v="2021-07-16T00:00:00"/>
    <x v="36"/>
    <s v="BIRENDRA AMARNATH PASI"/>
    <s v="AQYPP6269Q"/>
    <n v="240129"/>
    <n v="24013"/>
    <m/>
    <s v="44206_x000a_07/08/2021"/>
    <s v="Throughout the year"/>
    <s v="Trading &amp; Trading Advisory Services"/>
    <d v="2021-07-10T00:00:00"/>
    <n v="6"/>
  </r>
  <r>
    <x v="4"/>
    <n v="1495"/>
    <d v="2021-07-16T00:00:00"/>
    <x v="30"/>
    <s v="SAMAPTIBEN NIKUNJBHAI MEHTA"/>
    <s v="CQIPM2795J"/>
    <n v="500000"/>
    <n v="50000"/>
    <m/>
    <s v="44206_x000a_07/08/2021"/>
    <s v="Throughout the year"/>
    <s v="Trading &amp; Trading Advisory Services"/>
    <d v="2021-07-10T00:00:00"/>
    <n v="6"/>
  </r>
  <r>
    <x v="4"/>
    <n v="1494"/>
    <d v="2021-07-16T00:00:00"/>
    <x v="11"/>
    <s v="SAMRTH MAHENDRABHAI PAREKH"/>
    <s v="EDSPP8018Q"/>
    <n v="520000"/>
    <n v="52000"/>
    <m/>
    <s v="44206_x000a_07/08/2021"/>
    <s v="Throughout the year"/>
    <s v="Trading &amp; Trading Advisory Services"/>
    <d v="2021-07-10T00:00:00"/>
    <n v="6"/>
  </r>
  <r>
    <x v="4"/>
    <n v="1492"/>
    <d v="2021-07-16T00:00:00"/>
    <x v="6"/>
    <s v="PIYUSH DAHYALAL SHETH"/>
    <s v="BMRPS3723E"/>
    <n v="138000"/>
    <n v="13800"/>
    <m/>
    <s v="44206_x000a_07/08/2021"/>
    <s v="Throughout the year"/>
    <s v="Trading &amp; Trading Advisory Services"/>
    <d v="2021-07-10T00:00:00"/>
    <n v="6"/>
  </r>
  <r>
    <x v="4"/>
    <n v="1496"/>
    <d v="2021-07-26T00:00:00"/>
    <x v="1"/>
    <s v="SHEKH VAHIDAHMED "/>
    <s v="CWZPS7342J"/>
    <n v="953419"/>
    <n v="95342"/>
    <m/>
    <s v="44206_x000a_07/08/2021"/>
    <s v="Throughout the year"/>
    <s v="Trading &amp; Trading Advisory Services"/>
    <d v="2021-07-14T00:00:00"/>
    <n v="12"/>
  </r>
  <r>
    <x v="4"/>
    <n v="1497"/>
    <d v="2021-07-31T00:00:00"/>
    <x v="26"/>
    <s v="KUNJAN MAHENDRABHAI PAREKH"/>
    <s v="DXVPP1114F"/>
    <n v="600000"/>
    <n v="60000"/>
    <m/>
    <s v="44206_x000a_07/08/2021"/>
    <s v="Throughout the year"/>
    <s v="Trading &amp; Trading Advisory Services"/>
    <d v="2021-07-24T00:00:00"/>
    <n v="7"/>
  </r>
  <r>
    <x v="4"/>
    <n v="1498"/>
    <d v="2021-07-31T00:00:00"/>
    <x v="5"/>
    <s v="HITESH CHANDULAL VORA"/>
    <s v="AETPV1279H"/>
    <n v="600000"/>
    <n v="60000"/>
    <m/>
    <s v="44206_x000a_07/08/2021"/>
    <s v="Throughout the year"/>
    <s v="Trading &amp; Trading Advisory Services"/>
    <d v="2021-07-24T00:00:00"/>
    <n v="7"/>
  </r>
  <r>
    <x v="4"/>
    <n v="1505"/>
    <d v="2021-08-06T00:00:00"/>
    <x v="36"/>
    <s v="RENU BIRENDRA PASI"/>
    <s v="CJKPP0435K"/>
    <n v="100000"/>
    <n v="10000"/>
    <m/>
    <s v="41535_x000a_04/09/2021"/>
    <s v="Throughout the year"/>
    <s v="Trading &amp; Trading Advisory Services"/>
    <d v="2021-07-31T00:00:00"/>
    <n v="6"/>
  </r>
  <r>
    <x v="4"/>
    <n v="1506"/>
    <d v="2021-08-06T00:00:00"/>
    <x v="10"/>
    <s v="MITUL MOHANLAL MORABIYA"/>
    <s v="AWVPM8396E"/>
    <n v="95975"/>
    <n v="9598"/>
    <m/>
    <s v="41535_x000a_04/09/2021"/>
    <s v="Throughout the year"/>
    <s v="Trading &amp; Trading Advisory Services"/>
    <d v="2021-07-31T00:00:00"/>
    <n v="6"/>
  </r>
  <r>
    <x v="4"/>
    <n v="1502"/>
    <d v="2021-08-06T00:00:00"/>
    <x v="15"/>
    <s v="ANITABEN PRIYANK MEHTA"/>
    <s v="FJUPM2617D"/>
    <n v="777902"/>
    <n v="77790"/>
    <m/>
    <s v="41535_x000a_04/09/2021"/>
    <s v="Throughout the year"/>
    <s v="Trading &amp; Trading Advisory Services"/>
    <d v="2021-07-31T00:00:00"/>
    <n v="6"/>
  </r>
  <r>
    <x v="4"/>
    <n v="1504"/>
    <d v="2021-08-06T00:00:00"/>
    <x v="15"/>
    <s v="JAY VADILAL MEHTA"/>
    <s v="CVSPM1216R"/>
    <n v="777902"/>
    <n v="77790"/>
    <m/>
    <s v="41535_x000a_04/09/2021"/>
    <s v="Throughout the year"/>
    <s v="Trading &amp; Trading Advisory Services"/>
    <d v="2021-07-31T00:00:00"/>
    <n v="6"/>
  </r>
  <r>
    <x v="4"/>
    <n v="1501"/>
    <d v="2021-08-06T00:00:00"/>
    <x v="15"/>
    <s v="MANUBEN VADILALBHAI MEHTA"/>
    <s v="CMMPM3584M"/>
    <n v="777902"/>
    <n v="77790"/>
    <m/>
    <s v="41535_x000a_04/09/2021"/>
    <s v="Throughout the year"/>
    <s v="Trading &amp; Trading Advisory Services"/>
    <d v="2021-07-31T00:00:00"/>
    <n v="6"/>
  </r>
  <r>
    <x v="4"/>
    <n v="1499"/>
    <d v="2021-08-06T00:00:00"/>
    <x v="15"/>
    <s v="PRIYANK VADILAL MEHTA"/>
    <s v="BJFPM3782A"/>
    <n v="777902"/>
    <n v="77790"/>
    <m/>
    <s v="41535_x000a_04/09/2021"/>
    <s v="Throughout the year"/>
    <s v="Trading &amp; Trading Advisory Services"/>
    <d v="2021-07-31T00:00:00"/>
    <n v="6"/>
  </r>
  <r>
    <x v="4"/>
    <n v="1503"/>
    <d v="2021-08-06T00:00:00"/>
    <x v="15"/>
    <s v="URVASHIBEN PRASHANT MEHTA"/>
    <s v="FSZPM4268N"/>
    <n v="777902"/>
    <n v="77790"/>
    <m/>
    <s v="41535_x000a_04/09/2021"/>
    <s v="Throughout the year"/>
    <s v="Trading &amp; Trading Advisory Services"/>
    <d v="2021-07-31T00:00:00"/>
    <n v="6"/>
  </r>
  <r>
    <x v="4"/>
    <n v="1500"/>
    <d v="2021-08-06T00:00:00"/>
    <x v="15"/>
    <s v="VADILAL AMULAKHBHAI MAHETA"/>
    <s v="BGBPM7834G"/>
    <n v="777902"/>
    <n v="77790"/>
    <m/>
    <s v="41535_x000a_04/09/2021"/>
    <s v="Throughout the year"/>
    <s v="Trading &amp; Trading Advisory Services"/>
    <d v="2021-07-31T00:00:00"/>
    <n v="6"/>
  </r>
  <r>
    <x v="4"/>
    <n v="1507"/>
    <d v="2021-08-07T00:00:00"/>
    <x v="10"/>
    <s v="TRUPTIBEN MITULKUMAR MORABIYA"/>
    <s v="CUIPM0916M"/>
    <n v="95975"/>
    <n v="9598"/>
    <m/>
    <s v="41535_x000a_04/09/2021"/>
    <s v="Throughout the year"/>
    <s v="Trading &amp; Trading Advisory Services"/>
    <d v="2021-07-30T00:00:00"/>
    <n v="8"/>
  </r>
  <r>
    <x v="4"/>
    <n v="1508"/>
    <d v="2021-08-12T00:00:00"/>
    <x v="36"/>
    <s v="BIRENDRA AMARNATH PASI"/>
    <s v="AQYPP6269Q"/>
    <n v="428792"/>
    <n v="42879"/>
    <m/>
    <s v="41535_x000a_04/09/2021"/>
    <s v="Throughout the year"/>
    <s v="Trading &amp; Trading Advisory Services"/>
    <d v="2021-08-03T00:00:00"/>
    <n v="9"/>
  </r>
  <r>
    <x v="4"/>
    <n v="1511"/>
    <d v="2021-08-12T00:00:00"/>
    <x v="0"/>
    <s v="VARSHABEN DARSHANKUMAR TREVADIYA"/>
    <s v="ASLPM7030M"/>
    <n v="950000"/>
    <n v="95000"/>
    <m/>
    <s v="41535_x000a_04/09/2021"/>
    <s v="Throughout the year"/>
    <s v="Trading &amp; Trading Advisory Services"/>
    <d v="2021-08-03T00:00:00"/>
    <n v="9"/>
  </r>
  <r>
    <x v="4"/>
    <n v="1510"/>
    <d v="2021-08-12T00:00:00"/>
    <x v="30"/>
    <s v="NIKUNJKUMAR MAHENDRAKUMAR MEHTA"/>
    <s v="BDDPM7126E"/>
    <n v="600000"/>
    <n v="60000"/>
    <m/>
    <s v="41535_x000a_04/09/2021"/>
    <s v="Throughout the year"/>
    <s v="Trading &amp; Trading Advisory Services"/>
    <d v="2021-08-03T00:00:00"/>
    <n v="9"/>
  </r>
  <r>
    <x v="4"/>
    <n v="1509"/>
    <d v="2021-08-12T00:00:00"/>
    <x v="11"/>
    <s v="SAMRTH MAHENDRABHAI PAREKH"/>
    <s v="EDSPP8018Q"/>
    <n v="550000"/>
    <n v="55000"/>
    <m/>
    <s v="41535_x000a_04/09/2021"/>
    <s v="Throughout the year"/>
    <s v="Trading &amp; Trading Advisory Services"/>
    <d v="2021-08-03T00:00:00"/>
    <n v="9"/>
  </r>
  <r>
    <x v="4"/>
    <n v="1513"/>
    <d v="2021-08-18T00:00:00"/>
    <x v="0"/>
    <s v="MANISHABEN PRIJESHBHAI PRAJAPATI"/>
    <s v="CVCPP2492J"/>
    <n v="424597"/>
    <n v="42460"/>
    <m/>
    <s v="41535_x000a_04/09/2021"/>
    <s v="Throughout the year"/>
    <s v="Trading &amp; Trading Advisory Services"/>
    <d v="2021-08-03T00:00:00"/>
    <n v="15"/>
  </r>
  <r>
    <x v="4"/>
    <n v="1512"/>
    <d v="2021-08-18T00:00:00"/>
    <x v="13"/>
    <s v="JAYSHRIBEN HIMMATBHAI PRAJAPATI"/>
    <s v="CVCPP2497P"/>
    <n v="424597"/>
    <n v="42460"/>
    <m/>
    <s v="41535_x000a_04/09/2021"/>
    <s v="Throughout the year"/>
    <s v="Trading &amp; Trading Advisory Services"/>
    <d v="2021-08-03T00:00:00"/>
    <n v="15"/>
  </r>
  <r>
    <x v="4"/>
    <n v="1515"/>
    <d v="2021-08-23T00:00:00"/>
    <x v="5"/>
    <s v="KAMALA JAIN "/>
    <s v="AOXPK5306A"/>
    <n v="550000"/>
    <n v="55000"/>
    <m/>
    <s v="41535_x000a_04/09/2021"/>
    <s v="Throughout the year"/>
    <s v="Trading &amp; Trading Advisory Services"/>
    <d v="2021-08-10T00:00:00"/>
    <n v="13"/>
  </r>
  <r>
    <x v="4"/>
    <n v="1514"/>
    <d v="2021-08-23T00:00:00"/>
    <x v="5"/>
    <s v="VILISH LALITKUMAR BHANSALI"/>
    <s v="DWBPB1944J"/>
    <n v="550000"/>
    <n v="55000"/>
    <m/>
    <s v="41535_x000a_04/09/2021"/>
    <s v="Throughout the year"/>
    <s v="Trading &amp; Trading Advisory Services"/>
    <d v="2021-08-10T00:00:00"/>
    <n v="13"/>
  </r>
  <r>
    <x v="4"/>
    <n v="1516"/>
    <d v="2021-08-23T00:00:00"/>
    <x v="31"/>
    <s v="YASH BHARATBHAI LODARIYA"/>
    <s v="AOHPL7262E"/>
    <n v="472302"/>
    <n v="47230"/>
    <m/>
    <s v="41535_x000a_04/09/2021"/>
    <s v="Throughout the year"/>
    <s v="Trading &amp; Trading Advisory Services"/>
    <d v="2021-08-10T00:00:00"/>
    <n v="13"/>
  </r>
  <r>
    <x v="4"/>
    <n v="1518"/>
    <d v="2021-08-27T00:00:00"/>
    <x v="6"/>
    <s v="ANJALIBEN KIRITBHAI KOTHARI"/>
    <s v="FEXPK6451P"/>
    <n v="338000"/>
    <n v="33800"/>
    <m/>
    <s v="41535_x000a_04/09/2021"/>
    <s v="Throughout the year"/>
    <s v="Trading &amp; Trading Advisory Services"/>
    <d v="2021-08-12T00:00:00"/>
    <n v="15"/>
  </r>
  <r>
    <x v="4"/>
    <n v="1517"/>
    <d v="2021-08-27T00:00:00"/>
    <x v="15"/>
    <s v="DHARATIBEN KIRITKUMAR KOTHARI"/>
    <s v="FKKPK1009Q"/>
    <n v="338000"/>
    <n v="33800"/>
    <m/>
    <s v="41535_x000a_04/09/2021"/>
    <s v="Throughout the year"/>
    <s v="Trading &amp; Trading Advisory Services"/>
    <d v="2021-08-12T00:00:00"/>
    <n v="15"/>
  </r>
  <r>
    <x v="4"/>
    <n v="1519"/>
    <d v="2021-08-31T00:00:00"/>
    <x v="6"/>
    <s v="PRAGNA MANISHBHAI MEHTA"/>
    <s v="BLUPM7048C"/>
    <n v="400000"/>
    <n v="40000"/>
    <m/>
    <s v="41535_x000a_04/09/2021"/>
    <s v="Throughout the year"/>
    <s v="Trading &amp; Trading Advisory Services"/>
    <d v="2021-08-24T00:00:00"/>
    <n v="7"/>
  </r>
  <r>
    <x v="4"/>
    <n v="1520"/>
    <d v="2021-08-31T00:00:00"/>
    <x v="6"/>
    <s v="PRAGNABEN PIYUSH SHETH"/>
    <s v="GBCPS8333D"/>
    <n v="200000"/>
    <n v="20000"/>
    <m/>
    <s v="41535_x000a_04/09/2021"/>
    <s v="Throughout the year"/>
    <s v="Trading &amp; Trading Advisory Services"/>
    <d v="2021-08-24T00:00:00"/>
    <n v="7"/>
  </r>
  <r>
    <x v="4"/>
    <n v="1524"/>
    <d v="2021-09-13T00:00:00"/>
    <x v="36"/>
    <s v="BIRENDRA AMARNATH PASI"/>
    <s v="AQYPP6269Q"/>
    <n v="429263"/>
    <n v="42926"/>
    <m/>
    <s v="38620_x000a_06/10/2021"/>
    <s v="Throughout the year"/>
    <s v="Trading &amp; Trading Advisory Services"/>
    <d v="2021-09-06T00:00:00"/>
    <n v="7"/>
  </r>
  <r>
    <x v="4"/>
    <n v="1525"/>
    <d v="2021-09-13T00:00:00"/>
    <x v="36"/>
    <s v="RENU BIRENDRA PASI"/>
    <s v="CJKPP0435K"/>
    <n v="100000"/>
    <n v="10000"/>
    <m/>
    <s v="38620_x000a_06/10/2021"/>
    <s v="Throughout the year"/>
    <s v="Trading &amp; Trading Advisory Services"/>
    <d v="2021-09-06T00:00:00"/>
    <n v="7"/>
  </r>
  <r>
    <x v="4"/>
    <n v="1522"/>
    <d v="2021-09-13T00:00:00"/>
    <x v="2"/>
    <s v="HEMANGI MITESH DOSHI"/>
    <s v="CICPD8911M"/>
    <n v="200000"/>
    <n v="20000"/>
    <m/>
    <s v="38620_x000a_06/10/2021"/>
    <s v="Throughout the year"/>
    <s v="Trading &amp; Trading Advisory Services"/>
    <d v="2021-09-06T00:00:00"/>
    <n v="7"/>
  </r>
  <r>
    <x v="4"/>
    <n v="1523"/>
    <d v="2021-09-13T00:00:00"/>
    <x v="2"/>
    <s v="JAYANTILAL LADAKCHAND DOSHI"/>
    <s v="AATPD0607P"/>
    <n v="200000"/>
    <n v="20000"/>
    <m/>
    <s v="38620_x000a_06/10/2021"/>
    <s v="Throughout the year"/>
    <s v="Trading &amp; Trading Advisory Services"/>
    <d v="2021-09-06T00:00:00"/>
    <n v="7"/>
  </r>
  <r>
    <x v="4"/>
    <n v="1521"/>
    <d v="2021-09-13T00:00:00"/>
    <x v="2"/>
    <s v="MITESH JAYANTIBHAI DOSHI"/>
    <s v="APGPD9139Q"/>
    <n v="200000"/>
    <n v="20000"/>
    <m/>
    <s v="38620_x000a_06/10/2021"/>
    <s v="Throughout the year"/>
    <s v="Trading &amp; Trading Advisory Services"/>
    <d v="2021-09-06T00:00:00"/>
    <n v="7"/>
  </r>
  <r>
    <x v="4"/>
    <n v="1526"/>
    <d v="2021-09-14T00:00:00"/>
    <x v="10"/>
    <s v="MITUL MOHANLAL MORABIYA"/>
    <s v="AWVPM8396E"/>
    <n v="55505"/>
    <n v="5551"/>
    <m/>
    <s v="38620_x000a_06/10/2021"/>
    <s v="Throughout the year"/>
    <s v="Trading &amp; Trading Advisory Services"/>
    <d v="2021-09-08T00:00:00"/>
    <n v="6"/>
  </r>
  <r>
    <x v="4"/>
    <n v="1527"/>
    <d v="2021-09-14T00:00:00"/>
    <x v="10"/>
    <s v="TRUPTIBEN MITULKUMAR MORABIYA"/>
    <s v="CUIPM0916M"/>
    <n v="55505"/>
    <n v="5551"/>
    <m/>
    <s v="38620_x000a_06/10/2021"/>
    <s v="Throughout the year"/>
    <s v="Trading &amp; Trading Advisory Services"/>
    <d v="2021-09-08T00:00:00"/>
    <n v="6"/>
  </r>
  <r>
    <x v="4"/>
    <n v="1528"/>
    <d v="2021-09-17T00:00:00"/>
    <x v="6"/>
    <s v="PIYUSH DAHYALAL SHETH"/>
    <s v="BMRPS3723E"/>
    <n v="59116"/>
    <n v="5912"/>
    <m/>
    <s v="38620_x000a_06/10/2021"/>
    <s v="Throughout the year"/>
    <s v="Trading &amp; Trading Advisory Services"/>
    <d v="2021-09-10T00:00:00"/>
    <n v="7"/>
  </r>
  <r>
    <x v="4"/>
    <n v="1529"/>
    <d v="2021-09-30T00:00:00"/>
    <x v="33"/>
    <s v="YOGESHKUMAR RAMNIKLAL SHAH"/>
    <s v="CVZPS8137A"/>
    <n v="120000"/>
    <n v="12000"/>
    <m/>
    <s v="38620_x000a_06/10/2021"/>
    <s v="Throughout the year"/>
    <s v="Trading &amp; Trading Advisory Services"/>
    <d v="2021-09-23T00:00:00"/>
    <n v="7"/>
  </r>
  <r>
    <x v="4"/>
    <n v="1538"/>
    <d v="2021-10-08T00:00:00"/>
    <x v="17"/>
    <s v="ASHISH VADILAL MORBIA"/>
    <s v="AQEPM1733E"/>
    <n v="200000"/>
    <n v="20000"/>
    <m/>
    <s v="23158_x000a_02/11/2021"/>
    <s v="Throughout the year"/>
    <s v="Trading &amp; Trading Advisory Services"/>
    <d v="2021-09-23T00:00:00"/>
    <n v="15"/>
  </r>
  <r>
    <x v="4"/>
    <n v="1541"/>
    <d v="2021-10-08T00:00:00"/>
    <x v="17"/>
    <s v="BINAL VIPUL PAREKH"/>
    <s v="AUBPP7302F"/>
    <n v="300000"/>
    <n v="30000"/>
    <m/>
    <s v="23158_x000a_02/11/2021"/>
    <s v="Throughout the year"/>
    <s v="Trading &amp; Trading Advisory Services"/>
    <d v="2021-09-23T00:00:00"/>
    <n v="15"/>
  </r>
  <r>
    <x v="4"/>
    <n v="1539"/>
    <d v="2021-10-08T00:00:00"/>
    <x v="17"/>
    <s v="HETVI PRAKASH PAREKH"/>
    <s v="ENEPP0629F"/>
    <n v="300000"/>
    <n v="30000"/>
    <m/>
    <s v="23158_x000a_02/11/2021"/>
    <s v="Throughout the year"/>
    <s v="Trading &amp; Trading Advisory Services"/>
    <d v="2021-09-23T00:00:00"/>
    <n v="15"/>
  </r>
  <r>
    <x v="4"/>
    <n v="1542"/>
    <d v="2021-10-08T00:00:00"/>
    <x v="17"/>
    <s v="KARUNA ASHISH MORBIA"/>
    <s v="BLZPM4099N"/>
    <n v="200000"/>
    <n v="20000"/>
    <m/>
    <s v="23158_x000a_02/11/2021"/>
    <s v="Throughout the year"/>
    <s v="Trading &amp; Trading Advisory Services"/>
    <d v="2021-09-23T00:00:00"/>
    <n v="15"/>
  </r>
  <r>
    <x v="4"/>
    <n v="1543"/>
    <d v="2021-10-08T00:00:00"/>
    <x v="17"/>
    <s v="RINKAL NAYANBHAI MORBIA"/>
    <s v="DHOPM0685K"/>
    <n v="200000"/>
    <n v="20000"/>
    <m/>
    <s v="23158_x000a_02/11/2021"/>
    <s v="Throughout the year"/>
    <s v="Trading &amp; Trading Advisory Services"/>
    <d v="2021-09-23T00:00:00"/>
    <n v="15"/>
  </r>
  <r>
    <x v="4"/>
    <n v="1540"/>
    <d v="2021-10-08T00:00:00"/>
    <x v="17"/>
    <s v="VIPUL MOHANLAL PAREKH"/>
    <s v="AJEPP6333L"/>
    <n v="300000"/>
    <n v="30000"/>
    <m/>
    <s v="23158_x000a_02/11/2021"/>
    <s v="Throughout the year"/>
    <s v="Trading &amp; Trading Advisory Services"/>
    <d v="2021-09-23T00:00:00"/>
    <n v="15"/>
  </r>
  <r>
    <x v="4"/>
    <n v="1546"/>
    <d v="2021-10-08T00:00:00"/>
    <x v="36"/>
    <s v="BIRENDRA AMARNATH PASI"/>
    <s v="AQYPP6269Q"/>
    <n v="282738"/>
    <n v="28274"/>
    <m/>
    <s v="23158_x000a_02/11/2021"/>
    <s v="Throughout the year"/>
    <s v="Trading &amp; Trading Advisory Services"/>
    <d v="2021-09-23T00:00:00"/>
    <n v="15"/>
  </r>
  <r>
    <x v="4"/>
    <n v="1547"/>
    <d v="2021-10-08T00:00:00"/>
    <x v="36"/>
    <s v="RENU BIRENDRA PASI"/>
    <s v="CJKPP0435K"/>
    <n v="100000"/>
    <n v="10000"/>
    <m/>
    <s v="23158_x000a_02/11/2021"/>
    <s v="Throughout the year"/>
    <s v="Trading &amp; Trading Advisory Services"/>
    <d v="2021-09-23T00:00:00"/>
    <n v="15"/>
  </r>
  <r>
    <x v="4"/>
    <n v="1534"/>
    <d v="2021-10-08T00:00:00"/>
    <x v="1"/>
    <s v="PAYAL MAULIK PAREKH"/>
    <s v="DPOPP6212P"/>
    <n v="419000"/>
    <n v="41900"/>
    <m/>
    <s v="23158_x000a_02/11/2021"/>
    <s v="Throughout the year"/>
    <s v="Trading &amp; Trading Advisory Services"/>
    <d v="2021-09-23T00:00:00"/>
    <n v="15"/>
  </r>
  <r>
    <x v="4"/>
    <n v="1548"/>
    <d v="2021-10-08T00:00:00"/>
    <x v="10"/>
    <s v="MITUL MOHANLAL MORABIYA"/>
    <s v="AWVPM8396E"/>
    <n v="50866"/>
    <n v="5087"/>
    <m/>
    <s v="23158_x000a_02/11/2021"/>
    <s v="Throughout the year"/>
    <s v="Trading &amp; Trading Advisory Services"/>
    <d v="2021-09-23T00:00:00"/>
    <n v="15"/>
  </r>
  <r>
    <x v="4"/>
    <n v="1549"/>
    <d v="2021-10-08T00:00:00"/>
    <x v="10"/>
    <s v="TRUPTIBEN MITULKUMAR MORABIYA"/>
    <s v="CUIPM0916M"/>
    <n v="50866"/>
    <n v="5087"/>
    <m/>
    <s v="23158_x000a_02/11/2021"/>
    <s v="Throughout the year"/>
    <s v="Trading &amp; Trading Advisory Services"/>
    <d v="2021-09-23T00:00:00"/>
    <n v="15"/>
  </r>
  <r>
    <x v="4"/>
    <n v="1544"/>
    <d v="2021-10-08T00:00:00"/>
    <x v="6"/>
    <s v="PIYUSH DAHYALAL SHETH"/>
    <s v="BMRPS3723E"/>
    <n v="100000"/>
    <n v="10000"/>
    <m/>
    <s v="23158_x000a_02/11/2021"/>
    <s v="Throughout the year"/>
    <s v="Trading &amp; Trading Advisory Services"/>
    <d v="2021-09-23T00:00:00"/>
    <n v="15"/>
  </r>
  <r>
    <x v="4"/>
    <n v="1545"/>
    <d v="2021-10-08T00:00:00"/>
    <x v="6"/>
    <s v="PRAGNABEN PIYUSH SHETH"/>
    <s v="GBCPS8333D"/>
    <n v="58581"/>
    <n v="5858"/>
    <m/>
    <s v="23158_x000a_02/11/2021"/>
    <s v="Throughout the year"/>
    <s v="Trading &amp; Trading Advisory Services"/>
    <d v="2021-09-23T00:00:00"/>
    <n v="15"/>
  </r>
  <r>
    <x v="4"/>
    <n v="1532"/>
    <d v="2021-10-08T00:00:00"/>
    <x v="13"/>
    <s v="ARUNABEN MAHESHKUMAR KHANDOR"/>
    <s v="ECHPK0520A"/>
    <n v="419000"/>
    <n v="41900"/>
    <m/>
    <s v="23158_x000a_02/11/2021"/>
    <s v="Throughout the year"/>
    <s v="Trading &amp; Trading Advisory Services"/>
    <d v="2021-09-23T00:00:00"/>
    <n v="15"/>
  </r>
  <r>
    <x v="4"/>
    <n v="1537"/>
    <d v="2021-10-08T00:00:00"/>
    <x v="13"/>
    <s v="FENIL BHOGILAL KHANDOR"/>
    <s v="EPBPK9094A"/>
    <n v="417000"/>
    <n v="41700"/>
    <m/>
    <s v="23158_x000a_02/11/2021"/>
    <s v="Throughout the year"/>
    <s v="Trading &amp; Trading Advisory Services"/>
    <d v="2021-09-23T00:00:00"/>
    <n v="15"/>
  </r>
  <r>
    <x v="4"/>
    <n v="1533"/>
    <d v="2021-10-08T00:00:00"/>
    <x v="13"/>
    <s v="JAYSHREEBEN ROHITKUMAR KHANDOR"/>
    <s v="DEHPK4543G"/>
    <n v="421000"/>
    <n v="42100"/>
    <m/>
    <s v="23158_x000a_02/11/2021"/>
    <s v="Throughout the year"/>
    <s v="Trading &amp; Trading Advisory Services"/>
    <d v="2021-09-23T00:00:00"/>
    <n v="15"/>
  </r>
  <r>
    <x v="4"/>
    <n v="1536"/>
    <d v="2021-10-08T00:00:00"/>
    <x v="13"/>
    <s v="KRUPA DHAVALKUMAR KHKANDOR"/>
    <s v="CILPP2291K"/>
    <n v="416000"/>
    <n v="41600"/>
    <m/>
    <s v="23158_x000a_02/11/2021"/>
    <s v="Throughout the year"/>
    <s v="Trading &amp; Trading Advisory Services"/>
    <d v="2021-09-23T00:00:00"/>
    <n v="15"/>
  </r>
  <r>
    <x v="4"/>
    <n v="1531"/>
    <d v="2021-10-08T00:00:00"/>
    <x v="13"/>
    <s v="MAHESHKUMAR HARILAL KHANDOR"/>
    <s v="ATUPK7060M"/>
    <n v="422000"/>
    <n v="42200"/>
    <m/>
    <s v="23158_x000a_02/11/2021"/>
    <s v="Throughout the year"/>
    <s v="Trading &amp; Trading Advisory Services"/>
    <d v="2021-09-23T00:00:00"/>
    <n v="15"/>
  </r>
  <r>
    <x v="4"/>
    <n v="1535"/>
    <d v="2021-10-08T00:00:00"/>
    <x v="13"/>
    <s v="MAULIK HARESHKUMAR PAREKH"/>
    <s v="CTNPP1598N"/>
    <n v="421000"/>
    <n v="42100"/>
    <m/>
    <s v="23158_x000a_02/11/2021"/>
    <s v="Throughout the year"/>
    <s v="Trading &amp; Trading Advisory Services"/>
    <d v="2021-09-23T00:00:00"/>
    <n v="15"/>
  </r>
  <r>
    <x v="4"/>
    <n v="1530"/>
    <d v="2021-10-08T00:00:00"/>
    <x v="13"/>
    <s v="ROHIT HARILAL KHANDOR"/>
    <s v="ATUPK7059A"/>
    <n v="423000"/>
    <n v="42300"/>
    <m/>
    <s v="23158_x000a_02/11/2021"/>
    <s v="Throughout the year"/>
    <s v="Trading &amp; Trading Advisory Services"/>
    <d v="2021-09-23T00:00:00"/>
    <n v="15"/>
  </r>
  <r>
    <x v="4"/>
    <n v="1552"/>
    <d v="2021-10-13T00:00:00"/>
    <x v="17"/>
    <s v="AVNI MITESHKUMAR THACKER"/>
    <s v="ADYPT2802J"/>
    <n v="300000"/>
    <n v="30000"/>
    <m/>
    <s v="23158_x000a_02/11/2021"/>
    <s v="Throughout the year"/>
    <s v="Trading &amp; Trading Advisory Services"/>
    <d v="2021-10-06T00:00:00"/>
    <n v="7"/>
  </r>
  <r>
    <x v="4"/>
    <n v="1551"/>
    <d v="2021-10-13T00:00:00"/>
    <x v="17"/>
    <s v="MITESH MANILALBHAI THACKER"/>
    <s v="ACIPT2769F"/>
    <n v="500000"/>
    <n v="50000"/>
    <m/>
    <s v="23158_x000a_02/11/2021"/>
    <s v="Throughout the year"/>
    <s v="Trading &amp; Trading Advisory Services"/>
    <d v="2021-10-06T00:00:00"/>
    <n v="7"/>
  </r>
  <r>
    <x v="4"/>
    <n v="1553"/>
    <d v="2021-10-13T00:00:00"/>
    <x v="26"/>
    <s v="KUNJAN MAHENDRABHAI PAREKH"/>
    <s v="DXVPP1114F"/>
    <n v="766000"/>
    <n v="76600"/>
    <m/>
    <s v="23158_x000a_02/11/2021"/>
    <s v="Throughout the year"/>
    <s v="Trading &amp; Trading Advisory Services"/>
    <d v="2021-10-06T00:00:00"/>
    <n v="7"/>
  </r>
  <r>
    <x v="4"/>
    <n v="1550"/>
    <d v="2021-10-13T00:00:00"/>
    <x v="1"/>
    <s v="NEETA VIKASH SAH"/>
    <s v="BGQPG0189P"/>
    <n v="950000"/>
    <n v="95000"/>
    <m/>
    <s v="23158_x000a_02/11/2021"/>
    <s v="Throughout the year"/>
    <s v="Trading &amp; Trading Advisory Services"/>
    <d v="2021-10-06T00:00:00"/>
    <n v="7"/>
  </r>
  <r>
    <x v="4"/>
    <n v="1556"/>
    <d v="2021-10-14T00:00:00"/>
    <x v="13"/>
    <s v="JAYSHREEBEN ROHITKUMAR KHANDOR"/>
    <s v="DEHPK4543G"/>
    <n v="230000"/>
    <n v="23000"/>
    <m/>
    <s v="23158_x000a_02/11/2021"/>
    <s v="Throughout the year"/>
    <s v="Trading &amp; Trading Advisory Services"/>
    <d v="2021-10-09T00:00:00"/>
    <n v="5"/>
  </r>
  <r>
    <x v="4"/>
    <n v="1555"/>
    <d v="2021-10-14T00:00:00"/>
    <x v="13"/>
    <s v="MAHESHKUMAR HARILAL KHANDOR"/>
    <s v="ATUPK7060M"/>
    <n v="225000"/>
    <n v="22500"/>
    <m/>
    <s v="23158_x000a_02/11/2021"/>
    <s v="Throughout the year"/>
    <s v="Trading &amp; Trading Advisory Services"/>
    <d v="2021-10-09T00:00:00"/>
    <n v="5"/>
  </r>
  <r>
    <x v="4"/>
    <n v="1554"/>
    <d v="2021-10-14T00:00:00"/>
    <x v="13"/>
    <s v="ROHIT HARILAL KHANDOR"/>
    <s v="ATUPK7059A"/>
    <n v="280000"/>
    <n v="28000"/>
    <m/>
    <s v="23158_x000a_02/11/2021"/>
    <s v="Throughout the year"/>
    <s v="Trading &amp; Trading Advisory Services"/>
    <d v="2021-10-09T00:00:00"/>
    <n v="5"/>
  </r>
  <r>
    <x v="4"/>
    <n v="1557"/>
    <d v="2021-10-19T00:00:00"/>
    <x v="19"/>
    <s v="MUKESHKUMAR NANALAL SANGHVI"/>
    <s v="AGVPS7118N"/>
    <n v="500000"/>
    <n v="50000"/>
    <m/>
    <s v="23158_x000a_02/11/2021"/>
    <s v="Throughout the year"/>
    <s v="Trading &amp; Trading Advisory Services"/>
    <d v="2021-10-12T00:00:00"/>
    <n v="7"/>
  </r>
  <r>
    <x v="4"/>
    <n v="1559"/>
    <d v="2021-10-29T00:00:00"/>
    <x v="17"/>
    <s v="DHRUV PRAKASH PAREKH"/>
    <s v="DJPPP8145G"/>
    <n v="700000"/>
    <n v="70000"/>
    <m/>
    <s v="23158_x000a_02/11/2021"/>
    <s v="Throughout the year"/>
    <s v="Trading &amp; Trading Advisory Services"/>
    <d v="2021-10-16T00:00:00"/>
    <n v="13"/>
  </r>
  <r>
    <x v="4"/>
    <n v="1558"/>
    <d v="2021-10-29T00:00:00"/>
    <x v="13"/>
    <s v="ARUNABEN MAHESHKUMAR KHANDOR"/>
    <s v="ECHPK0520A"/>
    <n v="220000"/>
    <n v="22000"/>
    <m/>
    <s v="23158_x000a_02/11/2021"/>
    <s v="Throughout the year"/>
    <s v="Trading &amp; Trading Advisory Services"/>
    <d v="2021-10-16T00:00:00"/>
    <n v="13"/>
  </r>
  <r>
    <x v="4"/>
    <n v="1560"/>
    <d v="2021-10-29T00:00:00"/>
    <x v="33"/>
    <s v="YOGESHKUMAR RAMNIKLAL SHAH"/>
    <s v="CVZPS8137A"/>
    <n v="145000"/>
    <n v="14500"/>
    <m/>
    <s v="23158_x000a_02/11/2021"/>
    <s v="Throughout the year"/>
    <s v="Trading &amp; Trading Advisory Services"/>
    <d v="2021-10-16T00:00:00"/>
    <n v="13"/>
  </r>
  <r>
    <x v="4"/>
    <n v="1562"/>
    <d v="2021-11-03T00:00:00"/>
    <x v="36"/>
    <s v="RENU BIRENDRA PASI"/>
    <s v="CJKPP0435K"/>
    <n v="100000"/>
    <n v="10000"/>
    <m/>
    <s v="13131_x000a_03/12/2021"/>
    <s v="Throughout the year"/>
    <s v="Trading &amp; Trading Advisory Services"/>
    <d v="2021-10-26T00:00:00"/>
    <n v="8"/>
  </r>
  <r>
    <x v="4"/>
    <n v="1563"/>
    <d v="2021-11-03T00:00:00"/>
    <x v="26"/>
    <s v="KUNJAN MAHENDRABHAI PAREKH"/>
    <s v="DXVPP1114F"/>
    <n v="261399"/>
    <n v="26140"/>
    <m/>
    <s v="13131_x000a_03/12/2021"/>
    <s v="Throughout the year"/>
    <s v="Trading &amp; Trading Advisory Services"/>
    <d v="2021-10-26T00:00:00"/>
    <n v="8"/>
  </r>
  <r>
    <x v="4"/>
    <n v="1564"/>
    <d v="2021-11-03T00:00:00"/>
    <x v="10"/>
    <s v="MITUL MOHANLAL MORABIYA"/>
    <s v="AWVPM8396E"/>
    <n v="106727"/>
    <n v="10673"/>
    <m/>
    <s v="13131_x000a_03/12/2021"/>
    <s v="Throughout the year"/>
    <s v="Trading &amp; Trading Advisory Services"/>
    <d v="2021-10-26T00:00:00"/>
    <n v="8"/>
  </r>
  <r>
    <x v="4"/>
    <n v="1565"/>
    <d v="2021-11-03T00:00:00"/>
    <x v="10"/>
    <s v="TRUPTIBEN MITULKUMAR MORABIYA"/>
    <s v="CUIPM0916M"/>
    <n v="106727"/>
    <n v="10673"/>
    <m/>
    <s v="13131_x000a_03/12/2021"/>
    <s v="Throughout the year"/>
    <s v="Trading &amp; Trading Advisory Services"/>
    <d v="2021-10-26T00:00:00"/>
    <n v="8"/>
  </r>
  <r>
    <x v="4"/>
    <n v="1561"/>
    <d v="2021-11-03T00:00:00"/>
    <x v="19"/>
    <s v="MUKESHKUMAR NANALAL SANGHVI"/>
    <s v="AGVPS7118N"/>
    <n v="500000"/>
    <n v="50000"/>
    <m/>
    <s v="13131_x000a_03/12/2021"/>
    <s v="Throughout the year"/>
    <s v="Trading &amp; Trading Advisory Services"/>
    <d v="2021-10-26T00:00:00"/>
    <n v="8"/>
  </r>
  <r>
    <x v="4"/>
    <n v="1566"/>
    <d v="2021-11-11T00:00:00"/>
    <x v="36"/>
    <s v="RENU BIRENDRA PASI"/>
    <s v="CJKPP0435K"/>
    <n v="1292563"/>
    <n v="129256"/>
    <m/>
    <s v="13131_x000a_03/12/2021"/>
    <s v="Throughout the year"/>
    <s v="Trading &amp; Trading Advisory Services"/>
    <d v="2021-10-30T00:00:00"/>
    <n v="12"/>
  </r>
  <r>
    <x v="4"/>
    <n v="1567"/>
    <d v="2021-11-18T00:00:00"/>
    <x v="1"/>
    <s v="PRIT MUKESHBHAI MEHTA"/>
    <s v="FKRPM3226E"/>
    <n v="888900"/>
    <n v="88890"/>
    <m/>
    <s v="13131_x000a_03/12/2021"/>
    <s v="Throughout the year"/>
    <s v="Trading &amp; Trading Advisory Services"/>
    <d v="2021-11-10T00:00:00"/>
    <n v="8"/>
  </r>
  <r>
    <x v="4"/>
    <n v="1572"/>
    <d v="2021-12-04T00:00:00"/>
    <x v="26"/>
    <s v="MAITRI NAMANKUMAR KOTHARI"/>
    <s v="KBGPK5656D"/>
    <n v="800000"/>
    <n v="80000"/>
    <m/>
    <s v="16557_x000a_04/01/2022"/>
    <s v="Throughout the year"/>
    <s v="Trading &amp; Trading Advisory Services"/>
    <d v="2021-11-20T00:00:00"/>
    <n v="14"/>
  </r>
  <r>
    <x v="4"/>
    <n v="1573"/>
    <d v="2021-12-04T00:00:00"/>
    <x v="10"/>
    <s v="MITUL MOHANLAL MORABIYA"/>
    <s v="AWVPM8396E"/>
    <n v="130637"/>
    <n v="13064"/>
    <m/>
    <s v="16557_x000a_04/01/2022"/>
    <s v="Throughout the year"/>
    <s v="Trading &amp; Trading Advisory Services"/>
    <d v="2021-11-20T00:00:00"/>
    <n v="14"/>
  </r>
  <r>
    <x v="4"/>
    <n v="1574"/>
    <d v="2021-12-04T00:00:00"/>
    <x v="10"/>
    <s v="TRUPTIBEN MITULKUMAR MORABIYA"/>
    <s v="CUIPM0916M"/>
    <n v="130637"/>
    <n v="13064"/>
    <m/>
    <s v="16557_x000a_04/01/2022"/>
    <s v="Throughout the year"/>
    <s v="Trading &amp; Trading Advisory Services"/>
    <d v="2021-11-20T00:00:00"/>
    <n v="14"/>
  </r>
  <r>
    <x v="4"/>
    <n v="1571"/>
    <d v="2021-12-04T00:00:00"/>
    <x v="6"/>
    <s v="ANJALIBEN KIRITBHAI KOTHARI"/>
    <s v="FEXPK6451P"/>
    <n v="200000"/>
    <n v="20000"/>
    <m/>
    <s v="16557_x000a_04/01/2022"/>
    <s v="Throughout the year"/>
    <s v="Trading &amp; Trading Advisory Services"/>
    <d v="2021-11-20T00:00:00"/>
    <n v="14"/>
  </r>
  <r>
    <x v="4"/>
    <n v="1568"/>
    <d v="2021-12-04T00:00:00"/>
    <x v="6"/>
    <s v="PIYUSH DAHYALAL SHETH"/>
    <s v="BMRPS3723E"/>
    <n v="236000"/>
    <n v="23600"/>
    <m/>
    <s v="16557_x000a_04/01/2022"/>
    <s v="Throughout the year"/>
    <s v="Trading &amp; Trading Advisory Services"/>
    <d v="2021-11-20T00:00:00"/>
    <n v="14"/>
  </r>
  <r>
    <x v="4"/>
    <n v="1569"/>
    <d v="2021-12-04T00:00:00"/>
    <x v="6"/>
    <s v="PRAGNABEN PIYUSH SHETH"/>
    <s v="GBCPS8333D"/>
    <n v="236000"/>
    <n v="23600"/>
    <m/>
    <s v="16557_x000a_04/01/2022"/>
    <s v="Throughout the year"/>
    <s v="Trading &amp; Trading Advisory Services"/>
    <d v="2021-11-20T00:00:00"/>
    <n v="14"/>
  </r>
  <r>
    <x v="4"/>
    <n v="1570"/>
    <d v="2021-12-04T00:00:00"/>
    <x v="15"/>
    <s v="DHARATIBEN KIRITKUMAR KOTHARI"/>
    <s v="FKKPK1009Q"/>
    <n v="200000"/>
    <n v="20000"/>
    <m/>
    <s v="16557_x000a_04/01/2022"/>
    <s v="Throughout the year"/>
    <s v="Trading &amp; Trading Advisory Services"/>
    <d v="2021-11-20T00:00:00"/>
    <n v="14"/>
  </r>
  <r>
    <x v="4"/>
    <n v="1575"/>
    <d v="2021-12-08T00:00:00"/>
    <x v="2"/>
    <s v="MITESH JAYANTIBHAI DOSHI"/>
    <s v="APGPD9139Q"/>
    <n v="100000"/>
    <n v="10000"/>
    <m/>
    <s v="16557_x000a_04/01/2022"/>
    <s v="Throughout the year"/>
    <s v="Trading &amp; Trading Advisory Services"/>
    <d v="2021-12-01T00:00:00"/>
    <n v="7"/>
  </r>
  <r>
    <x v="4"/>
    <n v="1576"/>
    <d v="2021-12-15T00:00:00"/>
    <x v="38"/>
    <s v="RAJKUMAR BABULAL VIRVADIYA"/>
    <s v="BOVPV7878B"/>
    <n v="50000"/>
    <n v="5000"/>
    <m/>
    <s v="16557_x000a_04/01/2022"/>
    <s v="Throughout the year"/>
    <s v="Trading &amp; Trading Advisory Services"/>
    <d v="2021-12-08T00:00:00"/>
    <n v="7"/>
  </r>
  <r>
    <x v="4"/>
    <n v="1577"/>
    <d v="2021-12-17T00:00:00"/>
    <x v="33"/>
    <s v="YOGESHKUMAR RAMNIKLAL SHAH"/>
    <s v="CVZPS8137A"/>
    <n v="120000"/>
    <n v="12000"/>
    <m/>
    <s v="16557_x000a_04/01/2022"/>
    <s v="Throughout the year"/>
    <s v="Trading &amp; Trading Advisory Services"/>
    <d v="2021-12-06T00:00:00"/>
    <n v="11"/>
  </r>
  <r>
    <x v="4"/>
    <n v="1579"/>
    <d v="2021-12-21T00:00:00"/>
    <x v="5"/>
    <s v="CHANDRIKA JAYENDRA PATWA"/>
    <s v="BZIPP9780L"/>
    <n v="500000"/>
    <n v="50000"/>
    <m/>
    <s v="16557_x000a_04/01/2022"/>
    <s v="Throughout the year"/>
    <s v="Trading &amp; Trading Advisory Services"/>
    <d v="2021-12-15T00:00:00"/>
    <n v="6"/>
  </r>
  <r>
    <x v="4"/>
    <n v="1578"/>
    <d v="2021-12-21T00:00:00"/>
    <x v="5"/>
    <s v="PRACHI MANISH PUJ"/>
    <s v="FZHPP1245R"/>
    <n v="500000"/>
    <n v="50000"/>
    <m/>
    <s v="16557_x000a_04/01/2022"/>
    <s v="Throughout the year"/>
    <s v="Trading &amp; Trading Advisory Services"/>
    <d v="2021-12-15T00:00:00"/>
    <n v="6"/>
  </r>
  <r>
    <x v="4"/>
    <n v="1581"/>
    <d v="2021-12-28T00:00:00"/>
    <x v="2"/>
    <s v="HEMANGI MITESH DOSHI"/>
    <s v="CICPD8911M"/>
    <n v="200000"/>
    <n v="20000"/>
    <m/>
    <s v="16557_x000a_04/01/2022"/>
    <s v="Throughout the year"/>
    <s v="Trading &amp; Trading Advisory Services"/>
    <d v="2021-12-22T00:00:00"/>
    <n v="6"/>
  </r>
  <r>
    <x v="4"/>
    <n v="1582"/>
    <d v="2021-12-28T00:00:00"/>
    <x v="2"/>
    <s v="JAYANTILAL LADAKCHAND DOSHI"/>
    <s v="AATPD0607P"/>
    <n v="200000"/>
    <n v="20000"/>
    <m/>
    <s v="16557_x000a_04/01/2022"/>
    <s v="Throughout the year"/>
    <s v="Trading &amp; Trading Advisory Services"/>
    <d v="2021-12-22T00:00:00"/>
    <n v="6"/>
  </r>
  <r>
    <x v="4"/>
    <n v="1580"/>
    <d v="2021-12-28T00:00:00"/>
    <x v="2"/>
    <s v="MITESH JAYANTIBHAI DOSHI"/>
    <s v="APGPD9139Q"/>
    <n v="200000"/>
    <n v="20000"/>
    <m/>
    <s v="16557_x000a_04/01/2022"/>
    <s v="Throughout the year"/>
    <s v="Trading &amp; Trading Advisory Services"/>
    <d v="2021-12-22T00:00:00"/>
    <n v="6"/>
  </r>
  <r>
    <x v="4"/>
    <n v="1583"/>
    <d v="2021-12-28T00:00:00"/>
    <x v="6"/>
    <s v="PIYUSH DAHYALAL SHETH"/>
    <s v="BMRPS3723E"/>
    <n v="220000"/>
    <n v="22000"/>
    <m/>
    <s v="16557_x000a_04/01/2022"/>
    <s v="Throughout the year"/>
    <s v="Trading &amp; Trading Advisory Services"/>
    <d v="2021-12-22T00:00:00"/>
    <n v="6"/>
  </r>
  <r>
    <x v="4"/>
    <n v="1584"/>
    <d v="2021-12-28T00:00:00"/>
    <x v="6"/>
    <s v="PRAGNABEN PIYUSH SHETH"/>
    <s v="GBCPS8333D"/>
    <n v="130000"/>
    <n v="13000"/>
    <m/>
    <s v="16557_x000a_04/01/2022"/>
    <s v="Throughout the year"/>
    <s v="Trading &amp; Trading Advisory Services"/>
    <d v="2021-12-22T00:00:00"/>
    <n v="6"/>
  </r>
  <r>
    <x v="4"/>
    <n v="1585"/>
    <d v="2021-12-30T00:00:00"/>
    <x v="33"/>
    <s v="SHITALBEN MEHULKUMAR SHAH"/>
    <s v="MPIPS9388Q"/>
    <n v="148000"/>
    <n v="14800"/>
    <m/>
    <s v="16557_x000a_04/01/2022"/>
    <s v="Throughout the year"/>
    <s v="Trading &amp; Trading Advisory Services"/>
    <d v="2021-12-23T00:00:00"/>
    <n v="7"/>
  </r>
  <r>
    <x v="4"/>
    <n v="1586"/>
    <d v="2021-12-30T00:00:00"/>
    <x v="33"/>
    <s v="SMITABEN NAYANKUMAR SHAH"/>
    <s v="MPIPS7692F"/>
    <n v="152000"/>
    <n v="15200"/>
    <m/>
    <s v="16557_x000a_04/01/2022"/>
    <s v="Throughout the year"/>
    <s v="Trading &amp; Trading Advisory Services"/>
    <d v="2021-12-23T00:00:00"/>
    <n v="7"/>
  </r>
  <r>
    <x v="4"/>
    <n v="1588"/>
    <d v="2022-01-10T00:00:00"/>
    <x v="31"/>
    <s v="PRINCY YASHKUMAR LODARIYA"/>
    <s v="BJAPL3069E"/>
    <n v="500000"/>
    <n v="50000"/>
    <m/>
    <s v="63782_x000a_04/02/2022"/>
    <s v="Throughout the year"/>
    <s v="Trading &amp; Trading Advisory Services"/>
    <d v="2022-01-03T00:00:00"/>
    <n v="7"/>
  </r>
  <r>
    <x v="4"/>
    <n v="1587"/>
    <d v="2022-01-10T00:00:00"/>
    <x v="31"/>
    <s v="YASH BHARATBHAI LODARIYA"/>
    <s v="AOHPL7262E"/>
    <n v="1000000"/>
    <n v="100000"/>
    <m/>
    <s v="63782_x000a_04/02/2022"/>
    <s v="Throughout the year"/>
    <s v="Trading &amp; Trading Advisory Services"/>
    <d v="2022-01-03T00:00:00"/>
    <n v="7"/>
  </r>
  <r>
    <x v="4"/>
    <n v="1589"/>
    <d v="2022-01-14T00:00:00"/>
    <x v="6"/>
    <s v="PRAGNABEN PIYUSH SHETH"/>
    <s v="GBCPS8333D"/>
    <n v="200000"/>
    <n v="20000"/>
    <m/>
    <s v="63782_x000a_04/02/2022"/>
    <s v="Throughout the year"/>
    <s v="Trading &amp; Trading Advisory Services"/>
    <d v="2021-12-30T00:00:00"/>
    <n v="15"/>
  </r>
  <r>
    <x v="4"/>
    <n v="1590"/>
    <d v="2022-01-14T00:00:00"/>
    <x v="6"/>
    <s v="ROSHNI BHAVIKKUMAR KORADIYA"/>
    <s v="AWHPM0177F"/>
    <n v="300000"/>
    <n v="30000"/>
    <m/>
    <s v="63782_x000a_04/02/2022"/>
    <s v="Throughout the year"/>
    <s v="Trading &amp; Trading Advisory Services"/>
    <d v="2021-12-30T00:00:00"/>
    <n v="15"/>
  </r>
  <r>
    <x v="4"/>
    <n v="1591"/>
    <d v="2022-01-14T00:00:00"/>
    <x v="31"/>
    <s v="HANSABEN ARVINDBHAI MEHTA"/>
    <s v="DZOPM2564M"/>
    <n v="1000000"/>
    <n v="100000"/>
    <m/>
    <s v="63782_x000a_04/02/2022"/>
    <s v="Throughout the year"/>
    <s v="Trading &amp; Trading Advisory Services"/>
    <d v="2021-12-30T00:00:00"/>
    <n v="15"/>
  </r>
  <r>
    <x v="4"/>
    <n v="1592"/>
    <d v="2022-01-25T00:00:00"/>
    <x v="10"/>
    <s v="MITUL MOHANLAL MORABIYA"/>
    <s v="AWVPM8396E"/>
    <n v="204002"/>
    <n v="20400"/>
    <m/>
    <s v="63782_x000a_04/02/2022"/>
    <s v="Throughout the year"/>
    <s v="Trading &amp; Trading Advisory Services"/>
    <d v="2022-01-15T00:00:00"/>
    <n v="10"/>
  </r>
  <r>
    <x v="4"/>
    <n v="1593"/>
    <d v="2022-01-27T00:00:00"/>
    <x v="19"/>
    <s v="TWINKLE RAMESHBHAI SANGHVI"/>
    <s v="KNIPS5767M"/>
    <n v="1000000"/>
    <n v="100000"/>
    <m/>
    <s v="63782_x000a_04/02/2022"/>
    <s v="Throughout the year"/>
    <s v="Trading &amp; Trading Advisory Services"/>
    <d v="2022-01-13T00:00:00"/>
    <n v="14"/>
  </r>
  <r>
    <x v="4"/>
    <n v="1601"/>
    <d v="2022-02-07T00:00:00"/>
    <x v="17"/>
    <s v="AYUSHI HIRENBHAI PRAJAPATI"/>
    <s v="FIFPP2974G"/>
    <n v="600000"/>
    <n v="60000"/>
    <m/>
    <s v="42712_x000a_03/03/2022"/>
    <s v="Throughout the year"/>
    <s v="Trading &amp; Trading Advisory Services"/>
    <d v="2022-01-27T00:00:00"/>
    <n v="11"/>
  </r>
  <r>
    <x v="4"/>
    <n v="1602"/>
    <d v="2022-02-07T00:00:00"/>
    <x v="17"/>
    <s v="HINABEN KAMLESHBHAI PRAJAPTI"/>
    <s v="CVPPP5634R"/>
    <n v="700000"/>
    <n v="70000"/>
    <m/>
    <s v="42712_x000a_03/03/2022"/>
    <s v="Throughout the year"/>
    <s v="Trading &amp; Trading Advisory Services"/>
    <d v="2022-01-27T00:00:00"/>
    <n v="11"/>
  </r>
  <r>
    <x v="4"/>
    <n v="1603"/>
    <d v="2022-02-07T00:00:00"/>
    <x v="17"/>
    <s v="ISHITA HIREN PRAJAPATI"/>
    <s v="FIFPP2930A"/>
    <n v="600000"/>
    <n v="60000"/>
    <m/>
    <s v="42712_x000a_03/03/2022"/>
    <s v="Throughout the year"/>
    <s v="Trading &amp; Trading Advisory Services"/>
    <d v="2022-01-27T00:00:00"/>
    <n v="11"/>
  </r>
  <r>
    <x v="4"/>
    <n v="1604"/>
    <d v="2022-02-07T00:00:00"/>
    <x v="0"/>
    <s v="YASHKUMAR HIRENBHAI PRAJAPATI"/>
    <s v="ESIPP0416F"/>
    <n v="600000"/>
    <n v="60000"/>
    <m/>
    <s v="42712_x000a_03/03/2022"/>
    <s v="Throughout the year"/>
    <s v="Trading &amp; Trading Advisory Services"/>
    <d v="2022-01-27T00:00:00"/>
    <n v="11"/>
  </r>
  <r>
    <x v="4"/>
    <n v="1600"/>
    <d v="2022-02-07T00:00:00"/>
    <x v="6"/>
    <s v="MANISH CHIMANLAL MEHTA"/>
    <s v="AQNPM5173B"/>
    <n v="200000"/>
    <n v="20000"/>
    <m/>
    <s v="42712_x000a_03/03/2022"/>
    <s v="Throughout the year"/>
    <s v="Trading &amp; Trading Advisory Services"/>
    <d v="2022-01-27T00:00:00"/>
    <n v="11"/>
  </r>
  <r>
    <x v="4"/>
    <n v="1599"/>
    <d v="2022-02-07T00:00:00"/>
    <x v="6"/>
    <s v="ROSHNI BHAVIKKUMAR KORADIYA"/>
    <s v="AWHPM0177F"/>
    <n v="238000"/>
    <n v="23800"/>
    <m/>
    <s v="42712_x000a_03/03/2022"/>
    <s v="Throughout the year"/>
    <s v="Trading &amp; Trading Advisory Services"/>
    <d v="2022-01-27T00:00:00"/>
    <n v="11"/>
  </r>
  <r>
    <x v="4"/>
    <n v="1597"/>
    <d v="2022-02-07T00:00:00"/>
    <x v="15"/>
    <s v="ANITABEN PRIYANK MEHTA"/>
    <s v="FJUPM2617D"/>
    <n v="649263"/>
    <n v="64926"/>
    <m/>
    <s v="42712_x000a_03/03/2022"/>
    <s v="Throughout the year"/>
    <s v="Trading &amp; Trading Advisory Services"/>
    <d v="2022-01-27T00:00:00"/>
    <n v="11"/>
  </r>
  <r>
    <x v="4"/>
    <n v="1596"/>
    <d v="2022-02-07T00:00:00"/>
    <x v="15"/>
    <s v="MANUBEN VADILALBHAI MEHTA"/>
    <s v="CMMPM3584M"/>
    <n v="649263"/>
    <n v="64926"/>
    <m/>
    <s v="42712_x000a_03/03/2022"/>
    <s v="Throughout the year"/>
    <s v="Trading &amp; Trading Advisory Services"/>
    <d v="2022-01-27T00:00:00"/>
    <n v="11"/>
  </r>
  <r>
    <x v="4"/>
    <n v="1594"/>
    <d v="2022-02-07T00:00:00"/>
    <x v="15"/>
    <s v="PRIYANK VADILAL MEHTA"/>
    <s v="BJFPM3782A"/>
    <n v="649263"/>
    <n v="64926"/>
    <m/>
    <s v="42712_x000a_03/03/2022"/>
    <s v="Throughout the year"/>
    <s v="Trading &amp; Trading Advisory Services"/>
    <d v="2022-01-27T00:00:00"/>
    <n v="11"/>
  </r>
  <r>
    <x v="4"/>
    <n v="1598"/>
    <d v="2022-02-07T00:00:00"/>
    <x v="15"/>
    <s v="URVASHIBEN PRASHANT MEHTA"/>
    <s v="FSZPM4268N"/>
    <n v="649263"/>
    <n v="64926"/>
    <m/>
    <s v="42712_x000a_03/03/2022"/>
    <s v="Throughout the year"/>
    <s v="Trading &amp; Trading Advisory Services"/>
    <d v="2022-01-27T00:00:00"/>
    <n v="11"/>
  </r>
  <r>
    <x v="4"/>
    <n v="1595"/>
    <d v="2022-02-07T00:00:00"/>
    <x v="15"/>
    <s v="VADILAL AMULAKHBHAI MAHETA"/>
    <s v="BGBPM7834G"/>
    <n v="649263"/>
    <n v="64926"/>
    <m/>
    <s v="42712_x000a_03/03/2022"/>
    <s v="Throughout the year"/>
    <s v="Trading &amp; Trading Advisory Services"/>
    <d v="2022-01-27T00:00:00"/>
    <n v="11"/>
  </r>
  <r>
    <x v="4"/>
    <n v="1605"/>
    <d v="2022-02-15T00:00:00"/>
    <x v="6"/>
    <s v="JIGNABEN VIRENDRAKUMAR KHANDOR"/>
    <s v="CNPPK4912B"/>
    <n v="293000"/>
    <n v="29300"/>
    <m/>
    <s v="42712_x000a_03/03/2022"/>
    <s v="Throughout the year"/>
    <s v="Trading &amp; Trading Advisory Services"/>
    <d v="2022-02-09T00:00:00"/>
    <n v="6"/>
  </r>
  <r>
    <x v="4"/>
    <n v="1606"/>
    <d v="2022-02-17T00:00:00"/>
    <x v="6"/>
    <s v="MANISH CHIMANLAL MEHTA"/>
    <s v="AQNPM5173B"/>
    <n v="600000"/>
    <n v="60000"/>
    <m/>
    <s v="42712_x000a_03/03/2022"/>
    <s v="Throughout the year"/>
    <s v="Trading &amp; Trading Advisory Services"/>
    <d v="2022-02-05T00:00:00"/>
    <n v="12"/>
  </r>
  <r>
    <x v="4"/>
    <n v="1607"/>
    <d v="2022-02-22T00:00:00"/>
    <x v="33"/>
    <s v="YOGESHKUMAR RAMNIKLAL SHAH"/>
    <s v="CVZPS8137A"/>
    <n v="118000"/>
    <n v="11800"/>
    <m/>
    <s v="42712_x000a_03/03/2022"/>
    <s v="Throughout the year"/>
    <s v="Trading &amp; Trading Advisory Services"/>
    <d v="2022-02-12T00:00:00"/>
    <n v="10"/>
  </r>
  <r>
    <x v="4"/>
    <n v="1608"/>
    <d v="2022-03-05T00:00:00"/>
    <x v="7"/>
    <s v="BHARAT KANTILAL MEHTA"/>
    <s v="CNYPM6786Q"/>
    <n v="200000"/>
    <n v="20000"/>
    <m/>
    <s v="45262_x000a_05/04/2022"/>
    <s v="Throughout the year"/>
    <s v="Trading &amp; Trading Advisory Services"/>
    <d v="2022-02-26T00:00:00"/>
    <n v="7"/>
  </r>
  <r>
    <x v="4"/>
    <n v="1611"/>
    <d v="2022-03-08T00:00:00"/>
    <x v="6"/>
    <s v="JAYSHREE DHAVALKUMAR KORADIYA"/>
    <s v="ASQPD4797H"/>
    <n v="622000"/>
    <n v="62200"/>
    <m/>
    <s v="45262_x000a_05/04/2022"/>
    <s v="Throughout the year"/>
    <s v="Trading &amp; Trading Advisory Services"/>
    <d v="2022-02-28T00:00:00"/>
    <n v="8"/>
  </r>
  <r>
    <x v="4"/>
    <n v="1610"/>
    <d v="2022-03-08T00:00:00"/>
    <x v="6"/>
    <s v="JIGNABEN VIRENDRAKUMAR KHANDOR"/>
    <s v="CNPPK4912B"/>
    <n v="438000"/>
    <n v="43800"/>
    <m/>
    <s v="45262_x000a_05/04/2022"/>
    <s v="Throughout the year"/>
    <s v="Trading &amp; Trading Advisory Services"/>
    <d v="2022-02-28T00:00:00"/>
    <n v="8"/>
  </r>
  <r>
    <x v="4"/>
    <n v="1609"/>
    <d v="2022-03-08T00:00:00"/>
    <x v="6"/>
    <s v="ROSHNI BHAVIKKUMAR KORADIYA"/>
    <s v="AWHPM0177F"/>
    <n v="158800"/>
    <n v="15880"/>
    <m/>
    <s v="45262_x000a_05/04/2022"/>
    <s v="Throughout the year"/>
    <s v="Trading &amp; Trading Advisory Services"/>
    <d v="2022-02-28T00:00:00"/>
    <n v="8"/>
  </r>
  <r>
    <x v="4"/>
    <n v="1612"/>
    <d v="2022-03-16T00:00:00"/>
    <x v="33"/>
    <s v="YOGESHKUMAR RAMNIKLAL SHAH"/>
    <s v="CVZPS8137A"/>
    <n v="122000"/>
    <n v="12200"/>
    <m/>
    <s v="45262_x000a_05/04/2022"/>
    <s v="Throughout the year"/>
    <s v="Trading &amp; Trading Advisory Services"/>
    <d v="2022-03-04T00:00:00"/>
    <n v="12"/>
  </r>
  <r>
    <x v="4"/>
    <n v="1613"/>
    <d v="2022-03-24T00:00:00"/>
    <x v="6"/>
    <s v="BHAVYKUMAR BABULAL VIRVADIYA"/>
    <s v="CACPV9045G"/>
    <n v="1000000"/>
    <n v="100000"/>
    <m/>
    <s v="45262_x000a_05/04/2022"/>
    <s v="Throughout the year"/>
    <s v="Trading &amp; Trading Advisory Services"/>
    <d v="2022-03-17T00:00:00"/>
    <n v="7"/>
  </r>
  <r>
    <x v="4"/>
    <n v="1615"/>
    <d v="2022-03-29T00:00:00"/>
    <x v="17"/>
    <s v="ASHISH VADILAL MORBIA"/>
    <s v="AQEPM1733E"/>
    <n v="499587"/>
    <n v="49959"/>
    <m/>
    <s v="45262_x000a_05/04/2022"/>
    <s v="Throughout the year"/>
    <s v="Trading &amp; Trading Advisory Services"/>
    <d v="2022-03-15T00:00:00"/>
    <n v="14"/>
  </r>
  <r>
    <x v="4"/>
    <n v="1616"/>
    <d v="2022-03-29T00:00:00"/>
    <x v="17"/>
    <s v="KARUNA ASHISH MORBIA"/>
    <s v="BLZPM4099N"/>
    <n v="501219"/>
    <n v="50122"/>
    <m/>
    <s v="45262_x000a_05/04/2022"/>
    <s v="Throughout the year"/>
    <s v="Trading &amp; Trading Advisory Services"/>
    <d v="2022-03-15T00:00:00"/>
    <n v="14"/>
  </r>
  <r>
    <x v="4"/>
    <n v="1617"/>
    <d v="2022-03-29T00:00:00"/>
    <x v="17"/>
    <s v="RINKAL NAYANBHAI MORBIA"/>
    <s v="DHOPM0685K"/>
    <n v="502896"/>
    <n v="50290"/>
    <m/>
    <s v="45262_x000a_05/04/2022"/>
    <s v="Throughout the year"/>
    <s v="Trading &amp; Trading Advisory Services"/>
    <d v="2022-03-15T00:00:00"/>
    <n v="14"/>
  </r>
  <r>
    <x v="4"/>
    <n v="1614"/>
    <d v="2022-03-29T00:00:00"/>
    <x v="10"/>
    <s v="PRAGNA HITESH VORA"/>
    <s v="AMMPV1249C"/>
    <n v="601156"/>
    <n v="60116"/>
    <m/>
    <s v="45262_x000a_05/04/2022"/>
    <s v="Throughout the year"/>
    <s v="Trading &amp; Trading Advisory Services"/>
    <d v="2022-03-15T00:00:00"/>
    <n v="14"/>
  </r>
  <r>
    <x v="4"/>
    <n v="1665"/>
    <d v="2022-03-31T00:00:00"/>
    <x v="17"/>
    <s v="ASHOK KUMAR MAURYA"/>
    <s v="AQWPM0983E"/>
    <n v="499958"/>
    <n v="49996"/>
    <m/>
    <s v="12918_x000a_30/04/2022"/>
    <s v="Throughout the year"/>
    <s v="Trading &amp; Trading Advisory Services"/>
    <d v="2022-03-31T00:00:00"/>
    <n v="0"/>
  </r>
  <r>
    <x v="4"/>
    <n v="1636"/>
    <d v="2022-03-31T00:00:00"/>
    <x v="17"/>
    <s v="AVNI MITESHKUMAR THACKER"/>
    <s v="ADYPT2802J"/>
    <n v="7589"/>
    <n v="759"/>
    <m/>
    <s v="12918_x000a_30/04/2022"/>
    <s v="Throughout the year"/>
    <s v="Trading &amp; Trading Advisory Services"/>
    <d v="2022-03-31T00:00:00"/>
    <n v="0"/>
  </r>
  <r>
    <x v="4"/>
    <n v="1645"/>
    <d v="2022-03-31T00:00:00"/>
    <x v="17"/>
    <s v="AYUSHI HIRENBHAI PRAJAPATI"/>
    <s v="FIFPP2974G"/>
    <n v="1023"/>
    <n v="102"/>
    <m/>
    <s v="12918_x000a_30/04/2022"/>
    <s v="Throughout the year"/>
    <s v="Trading &amp; Trading Advisory Services"/>
    <d v="2022-03-31T00:00:00"/>
    <n v="0"/>
  </r>
  <r>
    <x v="4"/>
    <n v="1639"/>
    <d v="2022-03-31T00:00:00"/>
    <x v="17"/>
    <s v="BINAL VIPUL PAREKH"/>
    <s v="AUBPP7302F"/>
    <n v="5563"/>
    <n v="556"/>
    <m/>
    <s v="12918_x000a_30/04/2022"/>
    <s v="Throughout the year"/>
    <s v="Trading &amp; Trading Advisory Services"/>
    <d v="2022-03-31T00:00:00"/>
    <n v="0"/>
  </r>
  <r>
    <x v="4"/>
    <n v="1637"/>
    <d v="2022-03-31T00:00:00"/>
    <x v="17"/>
    <s v="DHRUV PRAKASH PAREKH"/>
    <s v="DJPPP8145G"/>
    <n v="7861"/>
    <n v="786"/>
    <m/>
    <s v="12918_x000a_30/04/2022"/>
    <s v="Throughout the year"/>
    <s v="Trading &amp; Trading Advisory Services"/>
    <d v="2022-03-31T00:00:00"/>
    <n v="0"/>
  </r>
  <r>
    <x v="4"/>
    <n v="1633"/>
    <d v="2022-03-31T00:00:00"/>
    <x v="17"/>
    <s v="HETVI PRAKASH PAREKH"/>
    <s v="ENEPP0629F"/>
    <n v="5123"/>
    <n v="512"/>
    <m/>
    <s v="12918_x000a_30/04/2022"/>
    <s v="Throughout the year"/>
    <s v="Trading &amp; Trading Advisory Services"/>
    <d v="2022-03-31T00:00:00"/>
    <n v="0"/>
  </r>
  <r>
    <x v="4"/>
    <n v="1644"/>
    <d v="2022-03-31T00:00:00"/>
    <x v="17"/>
    <s v="HINABEN KAMLESHBHAI PRAJAPTI"/>
    <s v="CVPPP5634R"/>
    <n v="1149"/>
    <n v="115"/>
    <m/>
    <s v="12918_x000a_30/04/2022"/>
    <s v="Throughout the year"/>
    <s v="Trading &amp; Trading Advisory Services"/>
    <d v="2022-03-31T00:00:00"/>
    <n v="0"/>
  </r>
  <r>
    <x v="4"/>
    <n v="1643"/>
    <d v="2022-03-31T00:00:00"/>
    <x v="17"/>
    <s v="ISHITA HIREN PRAJAPATI"/>
    <s v="FIFPP2930A"/>
    <n v="1247"/>
    <n v="125"/>
    <m/>
    <s v="12918_x000a_30/04/2022"/>
    <s v="Throughout the year"/>
    <s v="Trading &amp; Trading Advisory Services"/>
    <d v="2022-03-31T00:00:00"/>
    <n v="0"/>
  </r>
  <r>
    <x v="4"/>
    <n v="1632"/>
    <d v="2022-03-31T00:00:00"/>
    <x v="17"/>
    <s v="MITESH MANILALBHAI THACKER"/>
    <s v="ACIPT2769F"/>
    <n v="7896"/>
    <n v="790"/>
    <m/>
    <s v="12918_x000a_30/04/2022"/>
    <s v="Throughout the year"/>
    <s v="Trading &amp; Trading Advisory Services"/>
    <d v="2022-03-31T00:00:00"/>
    <n v="0"/>
  </r>
  <r>
    <x v="4"/>
    <n v="1676"/>
    <d v="2022-03-31T00:00:00"/>
    <x v="17"/>
    <s v="PRAVINBHAI PRAJAPATI "/>
    <s v="ALPPP7336L"/>
    <n v="500237"/>
    <n v="50024"/>
    <m/>
    <s v="12918_x000a_30/04/2022"/>
    <s v="Throughout the year"/>
    <s v="Trading &amp; Trading Advisory Services"/>
    <d v="2022-03-31T00:00:00"/>
    <n v="0"/>
  </r>
  <r>
    <x v="4"/>
    <n v="1635"/>
    <d v="2022-03-31T00:00:00"/>
    <x v="17"/>
    <s v="RINKAL NAYANBHAI MORBIA"/>
    <s v="DHOPM0685K"/>
    <n v="203518"/>
    <n v="20352"/>
    <m/>
    <s v="12918_x000a_30/04/2022"/>
    <s v="Throughout the year"/>
    <s v="Trading &amp; Trading Advisory Services"/>
    <d v="2022-03-31T00:00:00"/>
    <n v="0"/>
  </r>
  <r>
    <x v="4"/>
    <n v="1666"/>
    <d v="2022-03-31T00:00:00"/>
    <x v="17"/>
    <s v="SIMABEN NIRAVKUMAR PATVA"/>
    <s v="BRRPN7103C"/>
    <n v="500123"/>
    <n v="50012"/>
    <m/>
    <s v="12918_x000a_30/04/2022"/>
    <s v="Throughout the year"/>
    <s v="Trading &amp; Trading Advisory Services"/>
    <d v="2022-03-31T00:00:00"/>
    <n v="0"/>
  </r>
  <r>
    <x v="4"/>
    <n v="1667"/>
    <d v="2022-03-31T00:00:00"/>
    <x v="17"/>
    <s v="SUREKHABEN KIRTIBHAII PATVA"/>
    <s v="DDPPP1631F"/>
    <n v="502356"/>
    <n v="50236"/>
    <m/>
    <s v="12918_x000a_30/04/2022"/>
    <s v="Throughout the year"/>
    <s v="Trading &amp; Trading Advisory Services"/>
    <d v="2022-03-31T00:00:00"/>
    <n v="0"/>
  </r>
  <r>
    <x v="4"/>
    <n v="1634"/>
    <d v="2022-03-31T00:00:00"/>
    <x v="17"/>
    <s v="VIPUL MOHANLAL PAREKH"/>
    <s v="AJEPP6333L"/>
    <n v="6853"/>
    <n v="685"/>
    <m/>
    <s v="12918_x000a_30/04/2022"/>
    <s v="Throughout the year"/>
    <s v="Trading &amp; Trading Advisory Services"/>
    <d v="2022-03-31T00:00:00"/>
    <n v="0"/>
  </r>
  <r>
    <x v="4"/>
    <n v="1650"/>
    <d v="2022-03-31T00:00:00"/>
    <x v="17"/>
    <s v="VIRAL PRAVINBHAI PAREKH"/>
    <s v="CYXPP9511N"/>
    <n v="371001"/>
    <n v="37100"/>
    <m/>
    <s v="12918_x000a_30/04/2022"/>
    <s v="Throughout the year"/>
    <s v="Trading &amp; Trading Advisory Services"/>
    <d v="2022-03-31T00:00:00"/>
    <n v="0"/>
  </r>
  <r>
    <x v="4"/>
    <n v="1698"/>
    <d v="2022-03-31T00:00:00"/>
    <x v="17"/>
    <s v="VIRAL PRAVINBHAI PAREKH"/>
    <s v="CYXPP9511N"/>
    <n v="299387"/>
    <n v="29939"/>
    <m/>
    <s v="12918_x000a_30/04/2022"/>
    <s v="Throughout the year"/>
    <s v="Trading &amp; Trading Advisory Services"/>
    <d v="2022-03-31T00:00:00"/>
    <n v="0"/>
  </r>
  <r>
    <x v="4"/>
    <n v="1683"/>
    <d v="2022-03-31T00:00:00"/>
    <x v="7"/>
    <s v="BHARAT KANTILAL MEHTA"/>
    <s v="CNYPM6786Q"/>
    <n v="260483"/>
    <n v="26048"/>
    <m/>
    <s v="12918_x000a_30/04/2022"/>
    <s v="Throughout the year"/>
    <s v="Trading &amp; Trading Advisory Services"/>
    <d v="2022-03-31T00:00:00"/>
    <n v="0"/>
  </r>
  <r>
    <x v="4"/>
    <n v="1654"/>
    <d v="2022-03-31T00:00:00"/>
    <x v="36"/>
    <s v="BIRENDRA AMARNATH PASI"/>
    <s v="AQYPP6269Q"/>
    <n v="24713"/>
    <n v="2471"/>
    <m/>
    <s v="12918_x000a_30/04/2022"/>
    <s v="Throughout the year"/>
    <s v="Trading &amp; Trading Advisory Services"/>
    <d v="2022-03-31T00:00:00"/>
    <n v="0"/>
  </r>
  <r>
    <x v="4"/>
    <n v="1620"/>
    <d v="2022-03-31T00:00:00"/>
    <x v="8"/>
    <s v="UNNATIBEN AMRUTBHAI BABRIYA"/>
    <s v="GAGPB1983P"/>
    <n v="201459"/>
    <n v="20146"/>
    <m/>
    <s v="45262_x000a_05/04/2022"/>
    <s v="Throughout the year"/>
    <s v="Trading &amp; Trading Advisory Services"/>
    <d v="2022-03-31T00:00:00"/>
    <n v="0"/>
  </r>
  <r>
    <x v="4"/>
    <n v="1684"/>
    <d v="2022-03-31T00:00:00"/>
    <x v="8"/>
    <s v="UNNATIBEN AMRUTBHAI BABRIYA"/>
    <s v="GAGPB1983P"/>
    <n v="300256"/>
    <n v="30026"/>
    <m/>
    <s v="12918_x000a_30/04/2022"/>
    <s v="Throughout the year"/>
    <s v="Trading &amp; Trading Advisory Services"/>
    <d v="2022-03-31T00:00:00"/>
    <n v="0"/>
  </r>
  <r>
    <x v="4"/>
    <n v="1675"/>
    <d v="2022-03-31T00:00:00"/>
    <x v="0"/>
    <s v="DIPTI MEHULKUMAR MEHTA"/>
    <s v="BTOPM8426L"/>
    <n v="265148"/>
    <n v="26515"/>
    <m/>
    <s v="12918_x000a_30/04/2022"/>
    <s v="Throughout the year"/>
    <s v="Trading &amp; Trading Advisory Services"/>
    <d v="2022-03-31T00:00:00"/>
    <n v="0"/>
  </r>
  <r>
    <x v="4"/>
    <n v="1618"/>
    <d v="2022-03-31T00:00:00"/>
    <x v="0"/>
    <s v="GAUTAM JAYANTILAL MEHATA"/>
    <s v="ANVPM7520K"/>
    <n v="699956"/>
    <n v="69996"/>
    <m/>
    <s v="45262_x000a_05/04/2022"/>
    <s v="Throughout the year"/>
    <s v="Trading &amp; Trading Advisory Services"/>
    <d v="2022-03-31T00:00:00"/>
    <n v="0"/>
  </r>
  <r>
    <x v="4"/>
    <n v="1619"/>
    <d v="2022-03-31T00:00:00"/>
    <x v="0"/>
    <s v="ILABEN GAUTAM KUMAR MEHTA"/>
    <s v="BRVPM1719H"/>
    <n v="701564"/>
    <n v="70156"/>
    <m/>
    <s v="45262_x000a_05/04/2022"/>
    <s v="Throughout the year"/>
    <s v="Trading &amp; Trading Advisory Services"/>
    <d v="2022-03-31T00:00:00"/>
    <n v="0"/>
  </r>
  <r>
    <x v="4"/>
    <n v="1700"/>
    <d v="2022-03-31T00:00:00"/>
    <x v="0"/>
    <s v="MANISHABEN KIRTIKUMAR MEHTA"/>
    <s v="DOBPM8557J"/>
    <n v="499236"/>
    <n v="49924"/>
    <m/>
    <s v="12918_x000a_30/04/2022"/>
    <s v="Throughout the year"/>
    <s v="Trading &amp; Trading Advisory Services"/>
    <d v="2022-03-31T00:00:00"/>
    <n v="0"/>
  </r>
  <r>
    <x v="4"/>
    <n v="1647"/>
    <d v="2022-03-31T00:00:00"/>
    <x v="0"/>
    <s v="MANISHKUMAR KIRTIBHAI PATAVA"/>
    <s v="CBCPP0069D"/>
    <n v="1423"/>
    <n v="142"/>
    <m/>
    <s v="12918_x000a_30/04/2022"/>
    <s v="Throughout the year"/>
    <s v="Trading &amp; Trading Advisory Services"/>
    <d v="2022-03-31T00:00:00"/>
    <n v="0"/>
  </r>
  <r>
    <x v="4"/>
    <n v="1652"/>
    <d v="2022-03-31T00:00:00"/>
    <x v="0"/>
    <s v="VARSHABEN DARSHANKUMAR TREVADIYA"/>
    <s v="ASLPM7030M"/>
    <n v="2536"/>
    <n v="254"/>
    <m/>
    <s v="12918_x000a_30/04/2022"/>
    <s v="Throughout the year"/>
    <s v="Trading &amp; Trading Advisory Services"/>
    <d v="2022-03-31T00:00:00"/>
    <n v="0"/>
  </r>
  <r>
    <x v="4"/>
    <n v="1642"/>
    <d v="2022-03-31T00:00:00"/>
    <x v="0"/>
    <s v="YASHKUMAR HIRENBHAI PRAJAPATI"/>
    <s v="ESIPP0416F"/>
    <n v="1021"/>
    <n v="102"/>
    <m/>
    <s v="12918_x000a_30/04/2022"/>
    <s v="Throughout the year"/>
    <s v="Trading &amp; Trading Advisory Services"/>
    <d v="2022-03-31T00:00:00"/>
    <n v="0"/>
  </r>
  <r>
    <x v="4"/>
    <n v="1651"/>
    <d v="2022-03-31T00:00:00"/>
    <x v="26"/>
    <s v="MAITRI NAMANKUMAR KOTHARI"/>
    <s v="KBGPK5656D"/>
    <n v="2531"/>
    <n v="253"/>
    <m/>
    <s v="12918_x000a_30/04/2022"/>
    <s v="Throughout the year"/>
    <s v="Trading &amp; Trading Advisory Services"/>
    <d v="2022-03-31T00:00:00"/>
    <n v="0"/>
  </r>
  <r>
    <x v="4"/>
    <n v="1621"/>
    <d v="2022-03-31T00:00:00"/>
    <x v="1"/>
    <s v="NEETA VIKASH SAH"/>
    <s v="BGQPG0189P"/>
    <n v="569"/>
    <n v="57"/>
    <m/>
    <s v="12918_x000a_30/04/2022"/>
    <s v="Throughout the year"/>
    <s v="Trading &amp; Trading Advisory Services"/>
    <d v="2022-03-31T00:00:00"/>
    <n v="0"/>
  </r>
  <r>
    <x v="4"/>
    <n v="1628"/>
    <d v="2022-03-31T00:00:00"/>
    <x v="1"/>
    <s v="PAYAL MAULIK PAREKH"/>
    <s v="DPOPP6212P"/>
    <n v="426500"/>
    <n v="42650"/>
    <m/>
    <s v="12918_x000a_30/04/2022"/>
    <s v="Throughout the year"/>
    <s v="Trading &amp; Trading Advisory Services"/>
    <d v="2022-03-31T00:00:00"/>
    <n v="0"/>
  </r>
  <r>
    <x v="4"/>
    <n v="1622"/>
    <d v="2022-03-31T00:00:00"/>
    <x v="1"/>
    <s v="PRIT MUKESHBHAI MEHTA"/>
    <s v="FKRPM3226E"/>
    <n v="550"/>
    <n v="55"/>
    <m/>
    <s v="12918_x000a_30/04/2022"/>
    <s v="Throughout the year"/>
    <s v="Trading &amp; Trading Advisory Services"/>
    <d v="2022-03-31T00:00:00"/>
    <n v="0"/>
  </r>
  <r>
    <x v="4"/>
    <n v="1663"/>
    <d v="2022-03-31T00:00:00"/>
    <x v="2"/>
    <s v="HEMANGI MITESH DOSHI"/>
    <s v="CICPD8911M"/>
    <n v="402356"/>
    <n v="40236"/>
    <m/>
    <s v="12918_x000a_30/04/2022"/>
    <s v="Throughout the year"/>
    <s v="Trading &amp; Trading Advisory Services"/>
    <d v="2022-03-31T00:00:00"/>
    <n v="0"/>
  </r>
  <r>
    <x v="4"/>
    <n v="1662"/>
    <d v="2022-03-31T00:00:00"/>
    <x v="2"/>
    <s v="MITESH JAYANTIBHAI DOSHI"/>
    <s v="APGPD9139Q"/>
    <n v="302561"/>
    <n v="30256"/>
    <m/>
    <s v="12918_x000a_30/04/2022"/>
    <s v="Throughout the year"/>
    <s v="Trading &amp; Trading Advisory Services"/>
    <d v="2022-03-31T00:00:00"/>
    <n v="0"/>
  </r>
  <r>
    <x v="4"/>
    <n v="1664"/>
    <d v="2022-03-31T00:00:00"/>
    <x v="2"/>
    <s v="SAGAR NAGINBHAI MEHTA"/>
    <s v="BTSPM0735N"/>
    <n v="500236"/>
    <n v="50024"/>
    <m/>
    <s v="12918_x000a_30/04/2022"/>
    <s v="Throughout the year"/>
    <s v="Trading &amp; Trading Advisory Services"/>
    <d v="2022-03-31T00:00:00"/>
    <n v="0"/>
  </r>
  <r>
    <x v="4"/>
    <n v="1690"/>
    <d v="2022-03-31T00:00:00"/>
    <x v="10"/>
    <s v="PRAGNA HITESH VORA"/>
    <s v="AMMPV1249C"/>
    <n v="350124"/>
    <n v="35012"/>
    <m/>
    <s v="12918_x000a_30/04/2022"/>
    <s v="Throughout the year"/>
    <s v="Trading &amp; Trading Advisory Services"/>
    <d v="2022-03-31T00:00:00"/>
    <n v="0"/>
  </r>
  <r>
    <x v="4"/>
    <n v="1649"/>
    <d v="2022-03-31T00:00:00"/>
    <x v="30"/>
    <s v="NIKUNJKUMAR MAHENDRAKUMAR MEHTA"/>
    <s v="BDDPM7126E"/>
    <n v="1478"/>
    <n v="148"/>
    <m/>
    <s v="12918_x000a_30/04/2022"/>
    <s v="Throughout the year"/>
    <s v="Trading &amp; Trading Advisory Services"/>
    <d v="2022-03-31T00:00:00"/>
    <n v="0"/>
  </r>
  <r>
    <x v="4"/>
    <n v="1646"/>
    <d v="2022-03-31T00:00:00"/>
    <x v="30"/>
    <s v="SAMAPTIBEN NIKUNJBHAI MEHTA"/>
    <s v="CQIPM2795J"/>
    <n v="1523"/>
    <n v="152"/>
    <m/>
    <s v="12918_x000a_30/04/2022"/>
    <s v="Throughout the year"/>
    <s v="Trading &amp; Trading Advisory Services"/>
    <d v="2022-03-31T00:00:00"/>
    <n v="0"/>
  </r>
  <r>
    <x v="4"/>
    <n v="1679"/>
    <d v="2022-03-31T00:00:00"/>
    <x v="30"/>
    <s v="SAVITABEN PRAVINBHAI PRAJAPATI"/>
    <s v="ALPPP7334J"/>
    <n v="502653"/>
    <n v="50265"/>
    <m/>
    <s v="12918_x000a_30/04/2022"/>
    <s v="Throughout the year"/>
    <s v="Trading &amp; Trading Advisory Services"/>
    <d v="2022-03-31T00:00:00"/>
    <n v="0"/>
  </r>
  <r>
    <x v="4"/>
    <n v="1681"/>
    <d v="2022-03-31T00:00:00"/>
    <x v="11"/>
    <s v="PARESH KANTILAL MEHTA"/>
    <s v="BCHPM4625F"/>
    <n v="460253"/>
    <n v="46025"/>
    <m/>
    <s v="12918_x000a_30/04/2022"/>
    <s v="Throughout the year"/>
    <s v="Trading &amp; Trading Advisory Services"/>
    <d v="2022-03-31T00:00:00"/>
    <n v="0"/>
  </r>
  <r>
    <x v="4"/>
    <n v="1653"/>
    <d v="2022-03-31T00:00:00"/>
    <x v="11"/>
    <s v="SAMRTH MAHENDRABHAI PAREKH"/>
    <s v="EDSPP8018Q"/>
    <n v="2503"/>
    <n v="250"/>
    <m/>
    <s v="12918_x000a_30/04/2022"/>
    <s v="Throughout the year"/>
    <s v="Trading &amp; Trading Advisory Services"/>
    <d v="2022-03-31T00:00:00"/>
    <n v="0"/>
  </r>
  <r>
    <x v="4"/>
    <n v="1682"/>
    <d v="2022-03-31T00:00:00"/>
    <x v="11"/>
    <s v="STUTI PARESH MEHTA"/>
    <s v="DGQPM4392J"/>
    <n v="440201"/>
    <n v="44020"/>
    <m/>
    <s v="12918_x000a_30/04/2022"/>
    <s v="Throughout the year"/>
    <s v="Trading &amp; Trading Advisory Services"/>
    <d v="2022-03-31T00:00:00"/>
    <n v="0"/>
  </r>
  <r>
    <x v="4"/>
    <n v="1660"/>
    <d v="2022-03-31T00:00:00"/>
    <x v="6"/>
    <s v="ANJALIBEN KIRITBHAI KOTHARI"/>
    <s v="FEXPK6451P"/>
    <n v="1896"/>
    <n v="190"/>
    <m/>
    <s v="12918_x000a_30/04/2022"/>
    <s v="Throughout the year"/>
    <s v="Trading &amp; Trading Advisory Services"/>
    <d v="2022-03-31T00:00:00"/>
    <n v="0"/>
  </r>
  <r>
    <x v="4"/>
    <n v="1624"/>
    <d v="2022-03-31T00:00:00"/>
    <x v="6"/>
    <s v="BHAVYKUMAR BABULAL VIRVADIYA"/>
    <s v="CACPV9045G"/>
    <n v="560"/>
    <n v="56"/>
    <m/>
    <s v="12918_x000a_30/04/2022"/>
    <s v="Throughout the year"/>
    <s v="Trading &amp; Trading Advisory Services"/>
    <d v="2022-03-31T00:00:00"/>
    <n v="0"/>
  </r>
  <r>
    <x v="4"/>
    <n v="1659"/>
    <d v="2022-03-31T00:00:00"/>
    <x v="6"/>
    <s v="JAYSHREE DHAVALKUMAR KORADIYA"/>
    <s v="ASQPD4797H"/>
    <n v="1178"/>
    <n v="118"/>
    <m/>
    <s v="12918_x000a_30/04/2022"/>
    <s v="Throughout the year"/>
    <s v="Trading &amp; Trading Advisory Services"/>
    <d v="2022-03-31T00:00:00"/>
    <n v="0"/>
  </r>
  <r>
    <x v="4"/>
    <n v="1658"/>
    <d v="2022-03-31T00:00:00"/>
    <x v="6"/>
    <s v="JIGNABEN VIRENDRAKUMAR KHANDOR"/>
    <s v="CNPPK4912B"/>
    <n v="1145"/>
    <n v="115"/>
    <m/>
    <s v="12918_x000a_30/04/2022"/>
    <s v="Throughout the year"/>
    <s v="Trading &amp; Trading Advisory Services"/>
    <d v="2022-03-31T00:00:00"/>
    <n v="0"/>
  </r>
  <r>
    <x v="4"/>
    <n v="1623"/>
    <d v="2022-03-31T00:00:00"/>
    <x v="6"/>
    <s v="MANISH CHIMANLAL MEHTA"/>
    <s v="AQNPM5173B"/>
    <n v="589"/>
    <n v="59"/>
    <m/>
    <s v="12918_x000a_30/04/2022"/>
    <s v="Throughout the year"/>
    <s v="Trading &amp; Trading Advisory Services"/>
    <d v="2022-03-31T00:00:00"/>
    <n v="0"/>
  </r>
  <r>
    <x v="4"/>
    <n v="1657"/>
    <d v="2022-03-31T00:00:00"/>
    <x v="6"/>
    <s v="MANISH CHIMANLAL MEHTA"/>
    <s v="AQNPM5173B"/>
    <n v="1025"/>
    <n v="103"/>
    <m/>
    <s v="12918_x000a_30/04/2022"/>
    <s v="Throughout the year"/>
    <s v="Trading &amp; Trading Advisory Services"/>
    <d v="2022-03-31T00:00:00"/>
    <n v="0"/>
  </r>
  <r>
    <x v="4"/>
    <n v="1656"/>
    <d v="2022-03-31T00:00:00"/>
    <x v="6"/>
    <s v="PRAGNA MANISHBHAI MEHTA"/>
    <s v="BLUPM7048C"/>
    <n v="1896"/>
    <n v="190"/>
    <m/>
    <s v="12918_x000a_30/04/2022"/>
    <s v="Throughout the year"/>
    <s v="Trading &amp; Trading Advisory Services"/>
    <d v="2022-03-31T00:00:00"/>
    <n v="0"/>
  </r>
  <r>
    <x v="4"/>
    <n v="1661"/>
    <d v="2022-03-31T00:00:00"/>
    <x v="6"/>
    <s v="ROSHNI BHAVIKKUMAR KORADIYA"/>
    <s v="AWHPM0177F"/>
    <n v="1253"/>
    <n v="125"/>
    <m/>
    <s v="12918_x000a_30/04/2022"/>
    <s v="Throughout the year"/>
    <s v="Trading &amp; Trading Advisory Services"/>
    <d v="2022-03-31T00:00:00"/>
    <n v="0"/>
  </r>
  <r>
    <x v="4"/>
    <n v="1638"/>
    <d v="2022-03-31T00:00:00"/>
    <x v="15"/>
    <s v="DHARATIBEN KIRITKUMAR KOTHARI"/>
    <s v="FKKPK1009Q"/>
    <n v="1896"/>
    <n v="190"/>
    <m/>
    <s v="12918_x000a_30/04/2022"/>
    <s v="Throughout the year"/>
    <s v="Trading &amp; Trading Advisory Services"/>
    <d v="2022-03-31T00:00:00"/>
    <n v="0"/>
  </r>
  <r>
    <x v="4"/>
    <n v="1626"/>
    <d v="2022-03-31T00:00:00"/>
    <x v="13"/>
    <s v="ARUNABEN MAHESHKUMAR KHANDOR"/>
    <s v="ECHPK0520A"/>
    <n v="287253"/>
    <n v="28725"/>
    <m/>
    <s v="12918_x000a_30/04/2022"/>
    <s v="Throughout the year"/>
    <s v="Trading &amp; Trading Advisory Services"/>
    <d v="2022-03-31T00:00:00"/>
    <n v="0"/>
  </r>
  <r>
    <x v="4"/>
    <n v="1631"/>
    <d v="2022-03-31T00:00:00"/>
    <x v="13"/>
    <s v="FENIL BHOGILAL KHANDOR"/>
    <s v="EPBPK9094A"/>
    <n v="284123"/>
    <n v="28412"/>
    <m/>
    <s v="12918_x000a_30/04/2022"/>
    <s v="Throughout the year"/>
    <s v="Trading &amp; Trading Advisory Services"/>
    <d v="2022-03-31T00:00:00"/>
    <n v="0"/>
  </r>
  <r>
    <x v="4"/>
    <n v="1627"/>
    <d v="2022-03-31T00:00:00"/>
    <x v="13"/>
    <s v="JAYSHREEBEN ROHITKUMAR KHANDOR"/>
    <s v="DEHPK4543G"/>
    <n v="299500"/>
    <n v="29950"/>
    <m/>
    <s v="12918_x000a_30/04/2022"/>
    <s v="Throughout the year"/>
    <s v="Trading &amp; Trading Advisory Services"/>
    <d v="2022-03-31T00:00:00"/>
    <n v="0"/>
  </r>
  <r>
    <x v="4"/>
    <n v="1630"/>
    <d v="2022-03-31T00:00:00"/>
    <x v="13"/>
    <s v="KRUPA DHAVALKUMAR KHKANDOR"/>
    <s v="CILPP2291K"/>
    <n v="284500"/>
    <n v="28450"/>
    <m/>
    <s v="12918_x000a_30/04/2022"/>
    <s v="Throughout the year"/>
    <s v="Trading &amp; Trading Advisory Services"/>
    <d v="2022-03-31T00:00:00"/>
    <n v="0"/>
  </r>
  <r>
    <x v="4"/>
    <n v="1629"/>
    <d v="2022-03-31T00:00:00"/>
    <x v="13"/>
    <s v="MAULIK HARESHKUMAR PAREKH"/>
    <s v="CTNPP1598N"/>
    <n v="424500"/>
    <n v="42450"/>
    <m/>
    <s v="12918_x000a_30/04/2022"/>
    <s v="Throughout the year"/>
    <s v="Trading &amp; Trading Advisory Services"/>
    <d v="2022-03-31T00:00:00"/>
    <n v="0"/>
  </r>
  <r>
    <x v="4"/>
    <n v="1625"/>
    <d v="2022-03-31T00:00:00"/>
    <x v="13"/>
    <s v="ROHIT HARILAL KHANDOR"/>
    <s v="ATUPK7059A"/>
    <n v="322501"/>
    <n v="32250"/>
    <m/>
    <s v="12918_x000a_30/04/2022"/>
    <s v="Throughout the year"/>
    <s v="Trading &amp; Trading Advisory Services"/>
    <d v="2022-03-31T00:00:00"/>
    <n v="0"/>
  </r>
  <r>
    <x v="4"/>
    <n v="1678"/>
    <d v="2022-03-31T00:00:00"/>
    <x v="13"/>
    <s v="SANGITABEN HIRENBHAI PRAJAPATI"/>
    <s v="CWQPP0688B"/>
    <n v="501537"/>
    <n v="50154"/>
    <m/>
    <s v="12918_x000a_30/04/2022"/>
    <s v="Throughout the year"/>
    <s v="Trading &amp; Trading Advisory Services"/>
    <d v="2022-03-31T00:00:00"/>
    <n v="0"/>
  </r>
  <r>
    <x v="4"/>
    <n v="1699"/>
    <d v="2022-03-31T00:00:00"/>
    <x v="19"/>
    <s v="DIMPAL PRAFULBHAI SIRIYA"/>
    <s v="GGRPS3468H"/>
    <n v="599239"/>
    <n v="59924"/>
    <m/>
    <s v="12918_x000a_30/04/2022"/>
    <s v="Throughout the year"/>
    <s v="Trading &amp; Trading Advisory Services"/>
    <d v="2022-03-31T00:00:00"/>
    <n v="0"/>
  </r>
  <r>
    <x v="4"/>
    <n v="1655"/>
    <d v="2022-03-31T00:00:00"/>
    <x v="19"/>
    <s v="MUKESHKUMAR NANALAL SANGHVI"/>
    <s v="AGVPS7118N"/>
    <n v="2536"/>
    <n v="254"/>
    <m/>
    <s v="12918_x000a_30/04/2022"/>
    <s v="Throughout the year"/>
    <s v="Trading &amp; Trading Advisory Services"/>
    <d v="2022-03-31T00:00:00"/>
    <n v="0"/>
  </r>
  <r>
    <x v="4"/>
    <n v="1680"/>
    <d v="2022-03-31T00:00:00"/>
    <x v="19"/>
    <s v="TWINKLE RAMESHBHAI SANGHVI"/>
    <s v="KNIPS5767M"/>
    <n v="1002537"/>
    <n v="100254"/>
    <m/>
    <s v="12918_x000a_30/04/2022"/>
    <s v="Throughout the year"/>
    <s v="Trading &amp; Trading Advisory Services"/>
    <d v="2022-03-31T00:00:00"/>
    <n v="0"/>
  </r>
  <r>
    <x v="4"/>
    <n v="1696"/>
    <d v="2022-03-31T00:00:00"/>
    <x v="5"/>
    <s v="HIREN MANOJKUMAR MAKWANA"/>
    <s v="GCKPM7909E"/>
    <n v="502363"/>
    <n v="50236"/>
    <m/>
    <s v="12918_x000a_30/04/2022"/>
    <s v="Throughout the year"/>
    <s v="Trading &amp; Trading Advisory Services"/>
    <d v="2022-03-31T00:00:00"/>
    <n v="0"/>
  </r>
  <r>
    <x v="4"/>
    <n v="1689"/>
    <d v="2022-03-31T00:00:00"/>
    <x v="5"/>
    <s v="HITESH CHANDULAL VORA"/>
    <s v="AETPV1279H"/>
    <n v="350036"/>
    <n v="35004"/>
    <m/>
    <s v="12918_x000a_30/04/2022"/>
    <s v="Throughout the year"/>
    <s v="Trading &amp; Trading Advisory Services"/>
    <d v="2022-03-31T00:00:00"/>
    <n v="0"/>
  </r>
  <r>
    <x v="4"/>
    <n v="1686"/>
    <d v="2022-03-31T00:00:00"/>
    <x v="5"/>
    <s v="JAGRUTIBEN MANOJKUMAR MAKWANA"/>
    <s v="CYRPM9786J"/>
    <n v="801256"/>
    <n v="80126"/>
    <m/>
    <s v="12918_x000a_30/04/2022"/>
    <s v="Throughout the year"/>
    <s v="Trading &amp; Trading Advisory Services"/>
    <d v="2022-03-31T00:00:00"/>
    <n v="0"/>
  </r>
  <r>
    <x v="4"/>
    <n v="1688"/>
    <d v="2022-03-31T00:00:00"/>
    <x v="5"/>
    <s v="JAINA PRASHANTKUMAR SANGHAVI"/>
    <s v="FDAPS4614A"/>
    <n v="1301339"/>
    <n v="130134"/>
    <m/>
    <s v="12918_x000a_30/04/2022"/>
    <s v="Throughout the year"/>
    <s v="Trading &amp; Trading Advisory Services"/>
    <d v="2022-03-31T00:00:00"/>
    <n v="0"/>
  </r>
  <r>
    <x v="4"/>
    <n v="1693"/>
    <d v="2022-03-31T00:00:00"/>
    <x v="5"/>
    <s v="JITENDRA VELJIBHA MAKWANA"/>
    <s v="AEOPM9113J"/>
    <n v="800266"/>
    <n v="80027"/>
    <m/>
    <s v="12918_x000a_30/04/2022"/>
    <s v="Throughout the year"/>
    <s v="Trading &amp; Trading Advisory Services"/>
    <d v="2022-03-31T00:00:00"/>
    <n v="0"/>
  </r>
  <r>
    <x v="4"/>
    <n v="1640"/>
    <d v="2022-03-31T00:00:00"/>
    <x v="5"/>
    <s v="KAMALA JAIN "/>
    <s v="AOXPK5306A"/>
    <n v="1278"/>
    <n v="128"/>
    <m/>
    <s v="12918_x000a_30/04/2022"/>
    <s v="Throughout the year"/>
    <s v="Trading &amp; Trading Advisory Services"/>
    <d v="2022-03-31T00:00:00"/>
    <n v="0"/>
  </r>
  <r>
    <x v="4"/>
    <n v="1687"/>
    <d v="2022-03-31T00:00:00"/>
    <x v="5"/>
    <s v="KOMALBEN VIJAY SANGHAVI"/>
    <s v="AREPG5778N"/>
    <n v="1300243"/>
    <n v="130024"/>
    <m/>
    <s v="12918_x000a_30/04/2022"/>
    <s v="Throughout the year"/>
    <s v="Trading &amp; Trading Advisory Services"/>
    <d v="2022-03-31T00:00:00"/>
    <n v="0"/>
  </r>
  <r>
    <x v="4"/>
    <n v="1695"/>
    <d v="2022-03-31T00:00:00"/>
    <x v="5"/>
    <s v="MAITRI MANOJKUMAR MAKWANA"/>
    <s v="GCKPM7874Q"/>
    <n v="502531"/>
    <n v="50253"/>
    <m/>
    <s v="12918_x000a_30/04/2022"/>
    <s v="Throughout the year"/>
    <s v="Trading &amp; Trading Advisory Services"/>
    <d v="2022-03-31T00:00:00"/>
    <n v="0"/>
  </r>
  <r>
    <x v="4"/>
    <n v="1685"/>
    <d v="2022-03-31T00:00:00"/>
    <x v="5"/>
    <s v="NEETABEN JITENDRABHAI MAKWANA"/>
    <s v="CYRPM9785M"/>
    <n v="800237"/>
    <n v="80024"/>
    <m/>
    <s v="12918_x000a_30/04/2022"/>
    <s v="Throughout the year"/>
    <s v="Trading &amp; Trading Advisory Services"/>
    <d v="2022-03-31T00:00:00"/>
    <n v="0"/>
  </r>
  <r>
    <x v="4"/>
    <n v="1691"/>
    <d v="2022-03-31T00:00:00"/>
    <x v="5"/>
    <s v="PRACHI MANISH PUJ"/>
    <s v="FZHPP1245R"/>
    <n v="400366"/>
    <n v="40037"/>
    <m/>
    <s v="12918_x000a_30/04/2022"/>
    <s v="Throughout the year"/>
    <s v="Trading &amp; Trading Advisory Services"/>
    <d v="2022-03-31T00:00:00"/>
    <n v="0"/>
  </r>
  <r>
    <x v="4"/>
    <n v="1677"/>
    <d v="2022-03-31T00:00:00"/>
    <x v="5"/>
    <s v="RITABEN BHARATBHAI RAVAL"/>
    <s v="BZVPR9507E"/>
    <n v="502363"/>
    <n v="50236"/>
    <m/>
    <s v="12918_x000a_30/04/2022"/>
    <s v="Throughout the year"/>
    <s v="Trading &amp; Trading Advisory Services"/>
    <d v="2022-03-31T00:00:00"/>
    <n v="0"/>
  </r>
  <r>
    <x v="4"/>
    <n v="1694"/>
    <d v="2022-03-31T00:00:00"/>
    <x v="5"/>
    <s v="SRUSHTI ANILBHAI MAKWANA"/>
    <s v="GKIPM7704R"/>
    <n v="500236"/>
    <n v="50024"/>
    <m/>
    <s v="12918_x000a_30/04/2022"/>
    <s v="Throughout the year"/>
    <s v="Trading &amp; Trading Advisory Services"/>
    <d v="2022-03-31T00:00:00"/>
    <n v="0"/>
  </r>
  <r>
    <x v="4"/>
    <n v="1692"/>
    <d v="2022-03-31T00:00:00"/>
    <x v="5"/>
    <s v="SUNITABEN ANILBHAI MAKWANA"/>
    <s v="CYSPM0169G"/>
    <n v="800653"/>
    <n v="80065"/>
    <m/>
    <s v="12918_x000a_30/04/2022"/>
    <s v="Throughout the year"/>
    <s v="Trading &amp; Trading Advisory Services"/>
    <d v="2022-03-31T00:00:00"/>
    <n v="0"/>
  </r>
  <r>
    <x v="4"/>
    <n v="1641"/>
    <d v="2022-03-31T00:00:00"/>
    <x v="5"/>
    <s v="VILISH LALITKUMAR BHANSALI"/>
    <s v="DWBPB1944J"/>
    <n v="487"/>
    <n v="49"/>
    <m/>
    <s v="12918_x000a_30/04/2022"/>
    <s v="Throughout the year"/>
    <s v="Trading &amp; Trading Advisory Services"/>
    <d v="2022-03-31T00:00:00"/>
    <n v="0"/>
  </r>
  <r>
    <x v="4"/>
    <n v="1670"/>
    <d v="2022-03-31T00:00:00"/>
    <x v="31"/>
    <s v="HANSABEN ARVINDBHAI MEHTA"/>
    <s v="DZOPM2564M"/>
    <n v="502136"/>
    <n v="50214"/>
    <m/>
    <s v="12918_x000a_30/04/2022"/>
    <s v="Throughout the year"/>
    <s v="Trading &amp; Trading Advisory Services"/>
    <d v="2022-03-31T00:00:00"/>
    <n v="0"/>
  </r>
  <r>
    <x v="4"/>
    <n v="1697"/>
    <d v="2022-03-31T00:00:00"/>
    <x v="31"/>
    <s v="HASTI ARVINDBHAI MEHTA"/>
    <s v="GADPM9901F"/>
    <n v="1201211"/>
    <n v="120121"/>
    <m/>
    <s v="12918_x000a_30/04/2022"/>
    <s v="Throughout the year"/>
    <s v="Trading &amp; Trading Advisory Services"/>
    <d v="2022-03-31T00:00:00"/>
    <n v="0"/>
  </r>
  <r>
    <x v="4"/>
    <n v="1668"/>
    <d v="2022-03-31T00:00:00"/>
    <x v="31"/>
    <s v="MAMTABEN PARASKUMAR LODARIYA"/>
    <s v="BDNPL4462J"/>
    <n v="1502364"/>
    <n v="150236"/>
    <m/>
    <s v="12918_x000a_30/04/2022"/>
    <s v="Throughout the year"/>
    <s v="Trading &amp; Trading Advisory Services"/>
    <d v="2022-03-31T00:00:00"/>
    <n v="0"/>
  </r>
  <r>
    <x v="4"/>
    <n v="1669"/>
    <d v="2022-03-31T00:00:00"/>
    <x v="31"/>
    <s v="PRINCY YASHKUMAR LODARIYA"/>
    <s v="BJAPL3069E"/>
    <n v="1002368"/>
    <n v="100237"/>
    <m/>
    <s v="12918_x000a_30/04/2022"/>
    <s v="Throughout the year"/>
    <s v="Trading &amp; Trading Advisory Services"/>
    <d v="2022-03-31T00:00:00"/>
    <n v="0"/>
  </r>
  <r>
    <x v="4"/>
    <n v="1648"/>
    <d v="2022-03-31T00:00:00"/>
    <x v="33"/>
    <s v="AJITA SAGAR MEHTA"/>
    <s v="ASUPV0474B"/>
    <n v="1266"/>
    <n v="127"/>
    <m/>
    <s v="12918_x000a_30/04/2022"/>
    <s v="Throughout the year"/>
    <s v="Trading &amp; Trading Advisory Services"/>
    <d v="2022-03-31T00:00:00"/>
    <n v="0"/>
  </r>
  <r>
    <x v="4"/>
    <n v="1674"/>
    <d v="2022-03-31T00:00:00"/>
    <x v="33"/>
    <s v="NAYANKUMAR RAMNILAL SHAH"/>
    <s v="BSRPS0115A"/>
    <n v="696441"/>
    <n v="69644"/>
    <m/>
    <s v="12918_x000a_30/04/2022"/>
    <s v="Throughout the year"/>
    <s v="Trading &amp; Trading Advisory Services"/>
    <d v="2022-03-31T00:00:00"/>
    <n v="0"/>
  </r>
  <r>
    <x v="4"/>
    <n v="1672"/>
    <d v="2022-03-31T00:00:00"/>
    <x v="33"/>
    <s v="SHITALBEN MEHULKUMAR SHAH"/>
    <s v="MPIPS9388Q"/>
    <n v="682743"/>
    <n v="68274"/>
    <m/>
    <s v="12918_x000a_30/04/2022"/>
    <s v="Throughout the year"/>
    <s v="Trading &amp; Trading Advisory Services"/>
    <d v="2022-03-31T00:00:00"/>
    <n v="0"/>
  </r>
  <r>
    <x v="4"/>
    <n v="1673"/>
    <d v="2022-03-31T00:00:00"/>
    <x v="33"/>
    <s v="SMITABEN NAYANKUMAR SHAH"/>
    <s v="MPIPS7692F"/>
    <n v="705648"/>
    <n v="70565"/>
    <m/>
    <s v="12918_x000a_30/04/2022"/>
    <s v="Throughout the year"/>
    <s v="Trading &amp; Trading Advisory Services"/>
    <d v="2022-03-31T00:00:00"/>
    <n v="0"/>
  </r>
  <r>
    <x v="4"/>
    <n v="1671"/>
    <d v="2022-03-31T00:00:00"/>
    <x v="33"/>
    <s v="YOGESHKUMAR RAMNIKLAL SHAH"/>
    <s v="CVZPS8137A"/>
    <n v="341397"/>
    <n v="34140"/>
    <m/>
    <s v="12918_x000a_30/04/2022"/>
    <s v="Throughout the year"/>
    <s v="Trading &amp; Trading Advisory Services"/>
    <d v="2022-03-31T00:00:00"/>
    <n v="0"/>
  </r>
  <r>
    <x v="5"/>
    <n v="1703"/>
    <d v="2022-05-09T00:00:00"/>
    <x v="11"/>
    <s v="SAMRTH MAHENDRABHAI PAREKH"/>
    <s v="EDSPP8018Q"/>
    <n v="297918"/>
    <n v="29792"/>
    <m/>
    <s v="17269_x000a_28/05/2022"/>
    <s v="Throughout the year"/>
    <s v="Trading &amp; Trading Advisory Services"/>
    <d v="2022-04-30T00:00:00"/>
    <n v="9"/>
  </r>
  <r>
    <x v="5"/>
    <n v="1701"/>
    <d v="2022-05-09T00:00:00"/>
    <x v="6"/>
    <s v="PIYUSH DAHYALAL SHETH"/>
    <s v="BMRPS3723E"/>
    <n v="238019"/>
    <n v="23802"/>
    <m/>
    <s v="17269_x000a_28/05/2022"/>
    <s v="Throughout the year"/>
    <s v="Trading &amp; Trading Advisory Services"/>
    <d v="2022-04-30T00:00:00"/>
    <n v="9"/>
  </r>
  <r>
    <x v="5"/>
    <n v="1702"/>
    <d v="2022-05-09T00:00:00"/>
    <x v="6"/>
    <s v="PRAGNABEN PIYUSH SHETH"/>
    <s v="GBCPS8333D"/>
    <n v="248019"/>
    <n v="24802"/>
    <m/>
    <s v="17269_x000a_28/05/2022"/>
    <s v="Throughout the year"/>
    <s v="Trading &amp; Trading Advisory Services"/>
    <d v="2022-04-30T00:00:00"/>
    <n v="9"/>
  </r>
  <r>
    <x v="5"/>
    <n v="1704"/>
    <d v="2022-06-13T00:00:00"/>
    <x v="6"/>
    <s v="PIYUSH DAHYALAL SHETH"/>
    <s v="BMRPS3723E"/>
    <n v="268423"/>
    <n v="26842"/>
    <m/>
    <s v="22342_x000a_02/07/2022"/>
    <s v="Throughout the year"/>
    <s v="Trading &amp; Trading Advisory Services"/>
    <d v="2022-06-03T00:00:00"/>
    <n v="10"/>
  </r>
  <r>
    <x v="5"/>
    <n v="1705"/>
    <d v="2022-06-13T00:00:00"/>
    <x v="6"/>
    <s v="PRAGNABEN PIYUSH SHETH"/>
    <s v="GBCPS8333D"/>
    <n v="168342"/>
    <n v="16834"/>
    <m/>
    <s v="22342_x000a_02/07/2022"/>
    <s v="Throughout the year"/>
    <s v="Trading &amp; Trading Advisory Services"/>
    <d v="2022-06-03T00:00:00"/>
    <n v="10"/>
  </r>
  <r>
    <x v="5"/>
    <n v="1706"/>
    <d v="2022-06-17T00:00:00"/>
    <x v="1"/>
    <s v="NEETA VIKASH SAH"/>
    <s v="BGQPG0189P"/>
    <n v="990564"/>
    <n v="99056"/>
    <m/>
    <s v="22342_x000a_02/07/2022"/>
    <s v="Throughout the year"/>
    <s v="Trading &amp; Trading Advisory Services"/>
    <d v="2022-06-08T00:00:00"/>
    <n v="9"/>
  </r>
  <r>
    <x v="5"/>
    <n v="1707"/>
    <d v="2022-06-27T00:00:00"/>
    <x v="6"/>
    <s v="JIGNABEN VIRENDRAKUMAR KHANDOR"/>
    <s v="CNPPK4912B"/>
    <n v="312320"/>
    <n v="31232"/>
    <m/>
    <s v="22342_x000a_02/07/2022"/>
    <s v="Throughout the year"/>
    <s v="Trading &amp; Trading Advisory Services"/>
    <d v="2022-06-18T00:00:00"/>
    <n v="9"/>
  </r>
  <r>
    <x v="5"/>
    <n v="1708"/>
    <d v="2022-06-27T00:00:00"/>
    <x v="5"/>
    <s v="HITESH CHANDULAL VORA"/>
    <s v="AETPV1279H"/>
    <n v="500236"/>
    <n v="50024"/>
    <m/>
    <s v="22342_x000a_02/07/2022"/>
    <s v="Throughout the year"/>
    <s v="Trading &amp; Trading Advisory Services"/>
    <d v="2022-06-18T00:00:00"/>
    <n v="9"/>
  </r>
  <r>
    <x v="5"/>
    <n v="1710"/>
    <d v="2022-07-08T00:00:00"/>
    <x v="15"/>
    <s v="ANITABEN PRIYANK MEHTA"/>
    <s v="FJUPM2617D"/>
    <n v="1002591"/>
    <n v="100259"/>
    <m/>
    <s v="35460_x000a_02/08/2022"/>
    <s v="Throughout the year"/>
    <s v="Trading &amp; Trading Advisory Services"/>
    <d v="2022-07-01T00:00:00"/>
    <n v="7"/>
  </r>
  <r>
    <x v="5"/>
    <n v="1709"/>
    <d v="2022-07-08T00:00:00"/>
    <x v="15"/>
    <s v="PRIYANK VADILAL MEHTA"/>
    <s v="BJFPM3782A"/>
    <n v="1023563"/>
    <n v="102356"/>
    <m/>
    <s v="35460_x000a_02/08/2022"/>
    <s v="Throughout the year"/>
    <s v="Trading &amp; Trading Advisory Services"/>
    <d v="2022-07-01T00:00:00"/>
    <n v="7"/>
  </r>
  <r>
    <x v="5"/>
    <n v="1711"/>
    <d v="2022-08-16T00:00:00"/>
    <x v="6"/>
    <s v="PIYUSH DAHYALAL SHETH"/>
    <s v="BMRPS3723E"/>
    <n v="135124"/>
    <n v="13512"/>
    <m/>
    <s v="32748_x000a_02/09/2022"/>
    <s v="Throughout the year"/>
    <s v="Trading &amp; Trading Advisory Services"/>
    <d v="2022-08-03T00:00:00"/>
    <n v="13"/>
  </r>
  <r>
    <x v="5"/>
    <n v="1712"/>
    <d v="2022-08-16T00:00:00"/>
    <x v="6"/>
    <s v="PRAGNABEN PIYUSH SHETH"/>
    <s v="GBCPS8333D"/>
    <n v="238034"/>
    <n v="23803"/>
    <m/>
    <s v="32748_x000a_02/09/2022"/>
    <s v="Throughout the year"/>
    <s v="Trading &amp; Trading Advisory Services"/>
    <d v="2022-08-03T00:00:00"/>
    <n v="13"/>
  </r>
  <r>
    <x v="5"/>
    <n v="1713"/>
    <d v="2022-08-18T00:00:00"/>
    <x v="36"/>
    <s v="BIRENDRA AMARNATH PASI"/>
    <s v="AQYPP6269Q"/>
    <n v="97994"/>
    <n v="9799"/>
    <m/>
    <s v="32748_x000a_02/09/2022"/>
    <s v="Throughout the year"/>
    <s v="Trading &amp; Trading Advisory Services"/>
    <d v="2022-08-04T00:00:00"/>
    <n v="14"/>
  </r>
  <r>
    <x v="5"/>
    <n v="1716"/>
    <d v="2022-08-18T00:00:00"/>
    <x v="0"/>
    <s v="MANISHKUMAR KIRTIBHAI PATAVA"/>
    <s v="CBCPP0069D"/>
    <n v="400126"/>
    <n v="40013"/>
    <m/>
    <s v="32748_x000a_02/09/2022"/>
    <s v="Throughout the year"/>
    <s v="Trading &amp; Trading Advisory Services"/>
    <d v="2022-08-04T00:00:00"/>
    <n v="14"/>
  </r>
  <r>
    <x v="5"/>
    <n v="1714"/>
    <d v="2022-08-18T00:00:00"/>
    <x v="6"/>
    <s v="ROSHNI BHAVIKKUMAR KORADIYA"/>
    <s v="AWHPM0177F"/>
    <n v="243024"/>
    <n v="24302"/>
    <m/>
    <s v="32748_x000a_02/09/2022"/>
    <s v="Throughout the year"/>
    <s v="Trading &amp; Trading Advisory Services"/>
    <d v="2022-08-04T00:00:00"/>
    <n v="14"/>
  </r>
  <r>
    <x v="5"/>
    <n v="1715"/>
    <d v="2022-08-18T00:00:00"/>
    <x v="33"/>
    <s v="AJITA SAGAR MEHTA"/>
    <s v="ASUPV0474B"/>
    <n v="251231"/>
    <n v="25123"/>
    <m/>
    <s v="32748_x000a_02/09/2022"/>
    <s v="Throughout the year"/>
    <s v="Trading &amp; Trading Advisory Services"/>
    <d v="2022-08-04T00:00:00"/>
    <n v="14"/>
  </r>
  <r>
    <x v="5"/>
    <n v="1717"/>
    <d v="2022-08-22T00:00:00"/>
    <x v="6"/>
    <s v="BHAVIKA MEHULKUMAR MEHTA"/>
    <s v="COEPM3863F"/>
    <n v="332123"/>
    <n v="33212"/>
    <m/>
    <s v="32748_x000a_02/09/2022"/>
    <s v="Throughout the year"/>
    <s v="Trading &amp; Trading Advisory Services"/>
    <d v="2022-08-09T00:00:00"/>
    <n v="13"/>
  </r>
  <r>
    <x v="5"/>
    <n v="1721"/>
    <d v="2022-09-12T00:00:00"/>
    <x v="17"/>
    <s v="MITESH MANILALBHAI THACKER"/>
    <s v="ACIPT2769F"/>
    <n v="500231"/>
    <n v="50023"/>
    <m/>
    <s v="35779_x000a_03/10/2022"/>
    <s v="Throughout the year"/>
    <s v="Trading &amp; Trading Advisory Services"/>
    <d v="2022-09-01T00:00:00"/>
    <n v="11"/>
  </r>
  <r>
    <x v="5"/>
    <n v="1719"/>
    <d v="2022-09-12T00:00:00"/>
    <x v="2"/>
    <s v="HEMANGI MITESH DOSHI"/>
    <s v="CICPD8911M"/>
    <n v="200153"/>
    <n v="20015"/>
    <m/>
    <s v="35779_x000a_03/10/2022"/>
    <s v="Throughout the year"/>
    <s v="Trading &amp; Trading Advisory Services"/>
    <d v="2022-09-01T00:00:00"/>
    <n v="11"/>
  </r>
  <r>
    <x v="5"/>
    <n v="1720"/>
    <d v="2022-09-12T00:00:00"/>
    <x v="2"/>
    <s v="JAYANTILAL LADAKCHAND DOSHI"/>
    <s v="AATPD0607P"/>
    <n v="201567"/>
    <n v="20157"/>
    <m/>
    <s v="35779_x000a_03/10/2022"/>
    <s v="Throughout the year"/>
    <s v="Trading &amp; Trading Advisory Services"/>
    <d v="2022-09-01T00:00:00"/>
    <n v="11"/>
  </r>
  <r>
    <x v="5"/>
    <n v="1718"/>
    <d v="2022-09-12T00:00:00"/>
    <x v="2"/>
    <s v="MITESH JAYANTIBHAI DOSHI"/>
    <s v="APGPD9139Q"/>
    <n v="301253"/>
    <n v="30125"/>
    <m/>
    <s v="35779_x000a_03/10/2022"/>
    <s v="Throughout the year"/>
    <s v="Trading &amp; Trading Advisory Services"/>
    <d v="2022-09-01T00:00:00"/>
    <n v="11"/>
  </r>
  <r>
    <x v="5"/>
    <n v="1722"/>
    <d v="2022-09-12T00:00:00"/>
    <x v="6"/>
    <s v="JIGNABEN VIRENDRAKUMAR KHANDOR"/>
    <s v="CNPPK4912B"/>
    <n v="438123"/>
    <n v="43812"/>
    <m/>
    <s v="35779_x000a_03/10/2022"/>
    <s v="Throughout the year"/>
    <s v="Trading &amp; Trading Advisory Services"/>
    <d v="2022-09-01T00:00:00"/>
    <n v="11"/>
  </r>
  <r>
    <x v="5"/>
    <n v="1723"/>
    <d v="2022-09-12T00:00:00"/>
    <x v="38"/>
    <s v="RAJKUMAR BABULAL VIRVADIYA"/>
    <s v="BOVPV7878B"/>
    <n v="10123"/>
    <n v="1012"/>
    <m/>
    <s v="35779_x000a_03/10/2022"/>
    <s v="Throughout the year"/>
    <s v="Trading &amp; Trading Advisory Services"/>
    <d v="2022-09-01T00:00:00"/>
    <n v="11"/>
  </r>
  <r>
    <x v="5"/>
    <n v="1733"/>
    <d v="2022-09-13T00:00:00"/>
    <x v="17"/>
    <s v="ASHISH VADILAL MORBIA"/>
    <s v="AQEPM1733E"/>
    <n v="500236"/>
    <n v="50024"/>
    <m/>
    <s v="35779_x000a_03/10/2022"/>
    <s v="Throughout the year"/>
    <s v="Trading &amp; Trading Advisory Services"/>
    <d v="2022-09-02T00:00:00"/>
    <n v="11"/>
  </r>
  <r>
    <x v="5"/>
    <n v="1734"/>
    <d v="2022-09-13T00:00:00"/>
    <x v="17"/>
    <s v="KARUNA ASHISH MORBIA"/>
    <s v="BLZPM4099N"/>
    <n v="501256"/>
    <n v="50126"/>
    <m/>
    <s v="35779_x000a_03/10/2022"/>
    <s v="Throughout the year"/>
    <s v="Trading &amp; Trading Advisory Services"/>
    <d v="2022-09-02T00:00:00"/>
    <n v="11"/>
  </r>
  <r>
    <x v="5"/>
    <n v="1735"/>
    <d v="2022-09-13T00:00:00"/>
    <x v="17"/>
    <s v="RINKAL NAYANBHAI MORBIA"/>
    <s v="DHOPM0685K"/>
    <n v="500333"/>
    <n v="50033"/>
    <m/>
    <s v="35779_x000a_03/10/2022"/>
    <s v="Throughout the year"/>
    <s v="Trading &amp; Trading Advisory Services"/>
    <d v="2022-09-02T00:00:00"/>
    <n v="11"/>
  </r>
  <r>
    <x v="5"/>
    <n v="1738"/>
    <d v="2022-09-13T00:00:00"/>
    <x v="36"/>
    <s v="BIRENDRA AMARNATH PASI"/>
    <s v="AQYPP6269Q"/>
    <n v="142855"/>
    <n v="14286"/>
    <m/>
    <s v="35779_x000a_03/10/2022"/>
    <s v="Throughout the year"/>
    <s v="Trading &amp; Trading Advisory Services"/>
    <d v="2022-09-02T00:00:00"/>
    <n v="11"/>
  </r>
  <r>
    <x v="5"/>
    <n v="1739"/>
    <d v="2022-09-13T00:00:00"/>
    <x v="36"/>
    <s v="RENU BIRENDRA PASI"/>
    <s v="CJKPP0435K"/>
    <n v="142855"/>
    <n v="14286"/>
    <m/>
    <s v="35779_x000a_03/10/2022"/>
    <s v="Throughout the year"/>
    <s v="Trading &amp; Trading Advisory Services"/>
    <d v="2022-09-02T00:00:00"/>
    <n v="11"/>
  </r>
  <r>
    <x v="5"/>
    <n v="1740"/>
    <d v="2022-09-13T00:00:00"/>
    <x v="8"/>
    <s v="UNNATIBEN AMRUTBHAI BABRIYA"/>
    <s v="GAGPB1983P"/>
    <n v="911114"/>
    <n v="91111"/>
    <m/>
    <s v="35779_x000a_03/10/2022"/>
    <s v="Throughout the year"/>
    <s v="Trading &amp; Trading Advisory Services"/>
    <d v="2022-09-02T00:00:00"/>
    <n v="11"/>
  </r>
  <r>
    <x v="5"/>
    <n v="1736"/>
    <d v="2022-09-13T00:00:00"/>
    <x v="11"/>
    <s v="SAMRTH MAHENDRABHAI PAREKH"/>
    <s v="EDSPP8018Q"/>
    <n v="300128"/>
    <n v="30013"/>
    <m/>
    <s v="35779_x000a_03/10/2022"/>
    <s v="Throughout the year"/>
    <s v="Trading &amp; Trading Advisory Services"/>
    <d v="2022-09-02T00:00:00"/>
    <n v="11"/>
  </r>
  <r>
    <x v="5"/>
    <n v="1737"/>
    <d v="2022-09-13T00:00:00"/>
    <x v="6"/>
    <s v="JAYSHREE DHAVALKUMAR KORADIYA"/>
    <s v="ASQPD4797H"/>
    <n v="258124"/>
    <n v="25812"/>
    <m/>
    <s v="35779_x000a_03/10/2022"/>
    <s v="Throughout the year"/>
    <s v="Trading &amp; Trading Advisory Services"/>
    <d v="2022-09-02T00:00:00"/>
    <n v="11"/>
  </r>
  <r>
    <x v="5"/>
    <n v="1724"/>
    <d v="2022-09-13T00:00:00"/>
    <x v="6"/>
    <s v="MANISH CHIMANLAL MEHTA"/>
    <s v="AQNPM5173B"/>
    <n v="1001256"/>
    <n v="100126"/>
    <m/>
    <s v="35779_x000a_03/10/2022"/>
    <s v="Throughout the year"/>
    <s v="Trading &amp; Trading Advisory Services"/>
    <d v="2022-09-02T00:00:00"/>
    <n v="11"/>
  </r>
  <r>
    <x v="5"/>
    <n v="1726"/>
    <d v="2022-09-13T00:00:00"/>
    <x v="15"/>
    <s v="MANUBEN VADILALBHAI MEHTA"/>
    <s v="CMMPM3584M"/>
    <n v="1002356"/>
    <n v="100236"/>
    <m/>
    <s v="35779_x000a_03/10/2022"/>
    <s v="Throughout the year"/>
    <s v="Trading &amp; Trading Advisory Services"/>
    <d v="2022-09-02T00:00:00"/>
    <n v="11"/>
  </r>
  <r>
    <x v="5"/>
    <n v="1725"/>
    <d v="2022-09-13T00:00:00"/>
    <x v="15"/>
    <s v="VADILAL AMULAKHBHAI MAHETA"/>
    <s v="BGBPM7834G"/>
    <n v="1000528"/>
    <n v="100053"/>
    <m/>
    <s v="35779_x000a_03/10/2022"/>
    <s v="Throughout the year"/>
    <s v="Trading &amp; Trading Advisory Services"/>
    <d v="2022-09-02T00:00:00"/>
    <n v="11"/>
  </r>
  <r>
    <x v="5"/>
    <n v="1729"/>
    <d v="2022-09-13T00:00:00"/>
    <x v="13"/>
    <s v="ARUNABEN MAHESHKUMAR KHANDOR"/>
    <s v="ECHPK0520A"/>
    <n v="444021"/>
    <n v="44402"/>
    <m/>
    <s v="35779_x000a_03/10/2022"/>
    <s v="Throughout the year"/>
    <s v="Trading &amp; Trading Advisory Services"/>
    <d v="2022-09-02T00:00:00"/>
    <n v="11"/>
  </r>
  <r>
    <x v="5"/>
    <n v="1732"/>
    <d v="2022-09-13T00:00:00"/>
    <x v="13"/>
    <s v="FENIL BHOGILAL KHANDOR"/>
    <s v="EPBPK9094A"/>
    <n v="415022"/>
    <n v="41502"/>
    <m/>
    <s v="35779_x000a_03/10/2022"/>
    <s v="Throughout the year"/>
    <s v="Trading &amp; Trading Advisory Services"/>
    <d v="2022-09-02T00:00:00"/>
    <n v="11"/>
  </r>
  <r>
    <x v="5"/>
    <n v="1730"/>
    <d v="2022-09-13T00:00:00"/>
    <x v="13"/>
    <s v="JAYSHREEBEN ROHITKUMAR KHANDOR"/>
    <s v="DEHPK4543G"/>
    <n v="445122"/>
    <n v="44512"/>
    <m/>
    <s v="35779_x000a_03/10/2022"/>
    <s v="Throughout the year"/>
    <s v="Trading &amp; Trading Advisory Services"/>
    <d v="2022-09-02T00:00:00"/>
    <n v="11"/>
  </r>
  <r>
    <x v="5"/>
    <n v="1731"/>
    <d v="2022-09-13T00:00:00"/>
    <x v="13"/>
    <s v="KRUPA DHAVALKUMAR KHKANDOR"/>
    <s v="CILPP2291K"/>
    <n v="31501"/>
    <n v="3150"/>
    <m/>
    <s v="35779_x000a_03/10/2022"/>
    <s v="Throughout the year"/>
    <s v="Trading &amp; Trading Advisory Services"/>
    <d v="2022-09-02T00:00:00"/>
    <n v="11"/>
  </r>
  <r>
    <x v="5"/>
    <n v="1728"/>
    <d v="2022-09-13T00:00:00"/>
    <x v="13"/>
    <s v="MAHESHKUMAR HARILAL KHANDOR"/>
    <s v="ATUPK7060M"/>
    <n v="260026"/>
    <n v="26003"/>
    <m/>
    <s v="35779_x000a_03/10/2022"/>
    <s v="Throughout the year"/>
    <s v="Trading &amp; Trading Advisory Services"/>
    <d v="2022-09-02T00:00:00"/>
    <n v="11"/>
  </r>
  <r>
    <x v="5"/>
    <n v="1727"/>
    <d v="2022-09-13T00:00:00"/>
    <x v="13"/>
    <s v="ROHIT HARILAL KHANDOR"/>
    <s v="ATUPK7059A"/>
    <n v="443123"/>
    <n v="44312"/>
    <m/>
    <s v="35779_x000a_03/10/2022"/>
    <s v="Throughout the year"/>
    <s v="Trading &amp; Trading Advisory Services"/>
    <d v="2022-09-02T00:00:00"/>
    <n v="11"/>
  </r>
  <r>
    <x v="5"/>
    <n v="1743"/>
    <d v="2022-09-16T00:00:00"/>
    <x v="13"/>
    <s v="HETAL PRASHANTBHAI MEHTA"/>
    <s v="EPSPM5279G"/>
    <n v="315026"/>
    <n v="31503"/>
    <m/>
    <s v="35779_x000a_03/10/2022"/>
    <s v="Throughout the year"/>
    <s v="Trading &amp; Trading Advisory Services"/>
    <d v="2022-09-02T00:00:00"/>
    <n v="14"/>
  </r>
  <r>
    <x v="5"/>
    <n v="1741"/>
    <d v="2022-09-16T00:00:00"/>
    <x v="13"/>
    <s v="NINJALBEN JAYESH MEHTA"/>
    <s v="EKPPS4823G"/>
    <n v="170123"/>
    <n v="17012"/>
    <m/>
    <s v="35779_x000a_03/10/2022"/>
    <s v="Throughout the year"/>
    <s v="Trading &amp; Trading Advisory Services"/>
    <d v="2022-09-02T00:00:00"/>
    <n v="14"/>
  </r>
  <r>
    <x v="5"/>
    <n v="1742"/>
    <d v="2022-09-16T00:00:00"/>
    <x v="13"/>
    <s v="REKHA NARESH MEHTA"/>
    <s v="GRTPM9263F"/>
    <n v="415236"/>
    <n v="41524"/>
    <m/>
    <s v="35779_x000a_03/10/2022"/>
    <s v="Throughout the year"/>
    <s v="Trading &amp; Trading Advisory Services"/>
    <d v="2022-09-02T00:00:00"/>
    <n v="14"/>
  </r>
  <r>
    <x v="5"/>
    <n v="1744"/>
    <d v="2022-10-12T00:00:00"/>
    <x v="36"/>
    <s v="BIRENDRA AMARNATH PASI"/>
    <s v="AQYPP6269Q"/>
    <n v="161868"/>
    <n v="16187"/>
    <m/>
    <s v="42899_x000a_05/11/2022"/>
    <s v="Throughout the year"/>
    <s v="Trading &amp; Trading Advisory Services"/>
    <d v="2022-10-07T00:00:00"/>
    <n v="5"/>
  </r>
  <r>
    <x v="5"/>
    <n v="1749"/>
    <d v="2022-10-20T00:00:00"/>
    <x v="17"/>
    <s v="SUREKHABEN KIRTIBHAII PATVA"/>
    <s v="DDPPP1631F"/>
    <n v="550361"/>
    <n v="55036"/>
    <m/>
    <s v="42899_x000a_05/11/2022"/>
    <s v="Throughout the year"/>
    <s v="Trading &amp; Trading Advisory Services"/>
    <d v="2022-10-14T00:00:00"/>
    <n v="6"/>
  </r>
  <r>
    <x v="5"/>
    <n v="1748"/>
    <d v="2022-10-20T00:00:00"/>
    <x v="0"/>
    <s v="MANISHABEN PRIJESHBHAI PRAJAPATI"/>
    <s v="CVCPP2492J"/>
    <n v="552361"/>
    <n v="55236"/>
    <m/>
    <s v="42899_x000a_05/11/2022"/>
    <s v="Throughout the year"/>
    <s v="Trading &amp; Trading Advisory Services"/>
    <d v="2022-10-14T00:00:00"/>
    <n v="6"/>
  </r>
  <r>
    <x v="5"/>
    <n v="1746"/>
    <d v="2022-10-20T00:00:00"/>
    <x v="30"/>
    <s v="NIKUNJKUMAR MAHENDRAKUMAR MEHTA"/>
    <s v="BDDPM7126E"/>
    <n v="550123"/>
    <n v="55012"/>
    <m/>
    <s v="42899_x000a_05/11/2022"/>
    <s v="Throughout the year"/>
    <s v="Trading &amp; Trading Advisory Services"/>
    <d v="2022-10-14T00:00:00"/>
    <n v="6"/>
  </r>
  <r>
    <x v="5"/>
    <n v="1750"/>
    <d v="2022-10-20T00:00:00"/>
    <x v="30"/>
    <s v="SAVITABEN PRAVINBHAI PRAJAPATI"/>
    <s v="ALPPP7334J"/>
    <n v="551261"/>
    <n v="55126"/>
    <m/>
    <s v="42899_x000a_05/11/2022"/>
    <s v="Throughout the year"/>
    <s v="Trading &amp; Trading Advisory Services"/>
    <d v="2022-10-14T00:00:00"/>
    <n v="6"/>
  </r>
  <r>
    <x v="5"/>
    <n v="1751"/>
    <d v="2022-10-20T00:00:00"/>
    <x v="38"/>
    <s v="RAJKUMAR BABULAL VIRVADIYA"/>
    <s v="BOVPV7878B"/>
    <n v="110321"/>
    <n v="11032"/>
    <m/>
    <s v="42899_x000a_05/11/2022"/>
    <s v="Throughout the year"/>
    <s v="Trading &amp; Trading Advisory Services"/>
    <d v="2022-10-14T00:00:00"/>
    <n v="6"/>
  </r>
  <r>
    <x v="5"/>
    <n v="1747"/>
    <d v="2022-10-20T00:00:00"/>
    <x v="13"/>
    <s v="JAYSHRIBEN HIMMATBHAI PRAJAPATI"/>
    <s v="CVCPP2497P"/>
    <n v="550026"/>
    <n v="55003"/>
    <m/>
    <s v="42899_x000a_05/11/2022"/>
    <s v="Throughout the year"/>
    <s v="Trading &amp; Trading Advisory Services"/>
    <d v="2022-10-14T00:00:00"/>
    <n v="6"/>
  </r>
  <r>
    <x v="5"/>
    <n v="1745"/>
    <d v="2022-10-20T00:00:00"/>
    <x v="19"/>
    <s v="SAIYAM MUKESH SANGHAVI"/>
    <s v="LEAPS8201J"/>
    <n v="300236"/>
    <n v="30024"/>
    <m/>
    <s v="42899_x000a_05/11/2022"/>
    <s v="Throughout the year"/>
    <s v="Trading &amp; Trading Advisory Services"/>
    <d v="2022-10-14T00:00:00"/>
    <n v="6"/>
  </r>
  <r>
    <x v="5"/>
    <n v="1752"/>
    <d v="2022-10-31T00:00:00"/>
    <x v="33"/>
    <s v="YOGESHKUMAR RAMNIKLAL SHAH"/>
    <s v="CVZPS8137A"/>
    <n v="145231"/>
    <n v="14523"/>
    <m/>
    <s v="42899_x000a_05/11/2022"/>
    <s v="Throughout the year"/>
    <s v="Trading &amp; Trading Advisory Services"/>
    <d v="2022-10-20T00:00:00"/>
    <n v="11"/>
  </r>
  <r>
    <x v="5"/>
    <n v="1753"/>
    <d v="2022-11-14T00:00:00"/>
    <x v="36"/>
    <s v="BIRENDRA AMARNATH PASI"/>
    <s v="AQYPP6269Q"/>
    <n v="23341"/>
    <n v="2334"/>
    <m/>
    <s v="55009_x000a_05/12/2022"/>
    <s v="Throughout the year"/>
    <s v="Trading &amp; Trading Advisory Services"/>
    <d v="2022-11-03T00:00:00"/>
    <n v="11"/>
  </r>
  <r>
    <x v="5"/>
    <n v="1754"/>
    <d v="2022-11-14T00:00:00"/>
    <x v="36"/>
    <s v="RENU BIRENDRA PASI"/>
    <s v="CJKPP0435K"/>
    <n v="23342"/>
    <n v="2334"/>
    <m/>
    <s v="55009_x000a_05/12/2022"/>
    <s v="Throughout the year"/>
    <s v="Trading &amp; Trading Advisory Services"/>
    <d v="2022-11-03T00:00:00"/>
    <n v="11"/>
  </r>
  <r>
    <x v="5"/>
    <n v="1756"/>
    <d v="2022-12-12T00:00:00"/>
    <x v="17"/>
    <s v="NAYANA PRAKASH PAREKH"/>
    <s v="BLIPP7781D"/>
    <n v="500235"/>
    <n v="50024"/>
    <m/>
    <s v="25868_x000a_02/01/2023"/>
    <s v="Throughout the year"/>
    <s v="Trading &amp; Trading Advisory Services"/>
    <d v="2022-11-28T00:00:00"/>
    <n v="14"/>
  </r>
  <r>
    <x v="5"/>
    <n v="1755"/>
    <d v="2022-12-12T00:00:00"/>
    <x v="17"/>
    <s v="VIPUL MOHANLAL PAREKH"/>
    <s v="AJEPP6333L"/>
    <n v="500263"/>
    <n v="50026"/>
    <m/>
    <s v="25868_x000a_02/01/2023"/>
    <s v="Throughout the year"/>
    <s v="Trading &amp; Trading Advisory Services"/>
    <d v="2022-11-28T00:00:00"/>
    <n v="14"/>
  </r>
  <r>
    <x v="5"/>
    <n v="1761"/>
    <d v="2022-12-12T00:00:00"/>
    <x v="36"/>
    <s v="BIRENDRA AMARNATH PASI"/>
    <s v="AQYPP6269Q"/>
    <n v="33540"/>
    <n v="3354"/>
    <m/>
    <s v="25868_x000a_02/01/2023"/>
    <s v="Throughout the year"/>
    <s v="Trading &amp; Trading Advisory Services"/>
    <d v="2022-11-28T00:00:00"/>
    <n v="14"/>
  </r>
  <r>
    <x v="5"/>
    <n v="1762"/>
    <d v="2022-12-12T00:00:00"/>
    <x v="36"/>
    <s v="RENU BIRENDRA PASI"/>
    <s v="CJKPP0435K"/>
    <n v="33540"/>
    <n v="3354"/>
    <m/>
    <s v="25868_x000a_02/01/2023"/>
    <s v="Throughout the year"/>
    <s v="Trading &amp; Trading Advisory Services"/>
    <d v="2022-11-28T00:00:00"/>
    <n v="14"/>
  </r>
  <r>
    <x v="5"/>
    <n v="1759"/>
    <d v="2022-12-12T00:00:00"/>
    <x v="6"/>
    <s v="ARUN RAJENDRA MAURYA"/>
    <s v="CTYPM2995P"/>
    <n v="500326"/>
    <n v="50033"/>
    <m/>
    <s v="25868_x000a_02/01/2023"/>
    <s v="Throughout the year"/>
    <s v="Trading &amp; Trading Advisory Services"/>
    <d v="2022-11-28T00:00:00"/>
    <n v="14"/>
  </r>
  <r>
    <x v="5"/>
    <n v="1757"/>
    <d v="2022-12-12T00:00:00"/>
    <x v="6"/>
    <s v="BHAVIKA MEHULKUMAR MEHTA"/>
    <s v="COEPM3863F"/>
    <n v="338601"/>
    <n v="33860"/>
    <m/>
    <s v="25868_x000a_02/01/2023"/>
    <s v="Throughout the year"/>
    <s v="Trading &amp; Trading Advisory Services"/>
    <d v="2022-11-28T00:00:00"/>
    <n v="14"/>
  </r>
  <r>
    <x v="5"/>
    <n v="1760"/>
    <d v="2022-12-12T00:00:00"/>
    <x v="6"/>
    <s v="LALBAHADUR RAM MURAT MAURYA"/>
    <s v="CKPPM1960A"/>
    <n v="501259"/>
    <n v="50126"/>
    <m/>
    <s v="25868_x000a_02/01/2023"/>
    <s v="Throughout the year"/>
    <s v="Trading &amp; Trading Advisory Services"/>
    <d v="2022-11-28T00:00:00"/>
    <n v="14"/>
  </r>
  <r>
    <x v="5"/>
    <n v="1758"/>
    <d v="2022-12-12T00:00:00"/>
    <x v="6"/>
    <s v="YAKSHIT BHADRESHKUMAR MEHTA"/>
    <s v="EEBPM0713K"/>
    <n v="930569"/>
    <n v="93057"/>
    <m/>
    <s v="25868_x000a_02/01/2023"/>
    <s v="Throughout the year"/>
    <s v="Trading &amp; Trading Advisory Services"/>
    <d v="2022-11-28T00:00:00"/>
    <n v="14"/>
  </r>
  <r>
    <x v="5"/>
    <n v="1763"/>
    <d v="2022-12-22T00:00:00"/>
    <x v="6"/>
    <s v="PRAGNA MANISHBHAI MEHTA"/>
    <s v="BLUPM7048C"/>
    <n v="350000"/>
    <n v="35000"/>
    <m/>
    <s v="25868_x000a_02/01/2023"/>
    <s v="Throughout the year"/>
    <s v="Trading &amp; Trading Advisory Services"/>
    <d v="2022-12-07T00:00:00"/>
    <n v="15"/>
  </r>
  <r>
    <x v="5"/>
    <n v="1764"/>
    <d v="2022-12-22T00:00:00"/>
    <x v="33"/>
    <s v="YOGESHKUMAR RAMNIKLAL SHAH"/>
    <s v="CVZPS8137A"/>
    <n v="95000"/>
    <n v="9500"/>
    <m/>
    <s v="25868_x000a_02/01/2023"/>
    <s v="Throughout the year"/>
    <s v="Trading &amp; Trading Advisory Services"/>
    <d v="2022-12-07T00:00:00"/>
    <n v="15"/>
  </r>
  <r>
    <x v="5"/>
    <n v="1765"/>
    <d v="2023-01-18T00:00:00"/>
    <x v="36"/>
    <s v="BIRENDRA AMARNATH PASI"/>
    <s v="AQYPP6269Q"/>
    <n v="73476"/>
    <n v="7348"/>
    <m/>
    <s v="27206_x000a_01/02/2023"/>
    <s v="Throughout the year"/>
    <s v="Trading &amp; Trading Advisory Services"/>
    <d v="2023-01-04T00:00:00"/>
    <n v="14"/>
  </r>
  <r>
    <x v="5"/>
    <n v="1766"/>
    <d v="2023-01-18T00:00:00"/>
    <x v="36"/>
    <s v="RENU BIRENDRA PASI"/>
    <s v="CJKPP0435K"/>
    <n v="73475"/>
    <n v="7348"/>
    <m/>
    <s v="27206_x000a_01/02/2023"/>
    <s v="Throughout the year"/>
    <s v="Trading &amp; Trading Advisory Services"/>
    <d v="2023-01-04T00:00:00"/>
    <n v="14"/>
  </r>
  <r>
    <x v="5"/>
    <n v="1768"/>
    <d v="2023-01-24T00:00:00"/>
    <x v="38"/>
    <s v="RAJKUMAR BABULAL VIRVADIYA"/>
    <s v="BOVPV7878B"/>
    <n v="20123"/>
    <n v="2012"/>
    <m/>
    <s v="27206_x000a_01/02/2023"/>
    <s v="Throughout the year"/>
    <s v="Trading &amp; Trading Advisory Services"/>
    <d v="2023-01-10T00:00:00"/>
    <n v="14"/>
  </r>
  <r>
    <x v="5"/>
    <n v="1767"/>
    <d v="2023-01-24T00:00:00"/>
    <x v="19"/>
    <s v="SAIYAM MUKESH SANGHAVI"/>
    <s v="LEAPS8201J"/>
    <n v="500236"/>
    <n v="50024"/>
    <m/>
    <s v="27206_x000a_01/02/2023"/>
    <s v="Throughout the year"/>
    <s v="Trading &amp; Trading Advisory Services"/>
    <d v="2023-01-10T00:00:00"/>
    <n v="14"/>
  </r>
  <r>
    <x v="5"/>
    <n v="1769"/>
    <d v="2023-03-18T00:00:00"/>
    <x v="17"/>
    <s v="ASHISH VADILAL MORBIA"/>
    <s v="AQEPM1733E"/>
    <n v="200123"/>
    <n v="20012"/>
    <m/>
    <s v="39599_x000a_04/04/2023"/>
    <s v="Throughout the year"/>
    <s v="Trading &amp; Trading Advisory Services"/>
    <d v="2023-03-07T00:00:00"/>
    <n v="11"/>
  </r>
  <r>
    <x v="5"/>
    <n v="1770"/>
    <d v="2023-03-18T00:00:00"/>
    <x v="17"/>
    <s v="KARUNA ASHISH MORBIA"/>
    <s v="BLZPM4099N"/>
    <n v="201253"/>
    <n v="20125"/>
    <m/>
    <s v="39599_x000a_04/04/2023"/>
    <s v="Throughout the year"/>
    <s v="Trading &amp; Trading Advisory Services"/>
    <d v="2023-03-07T00:00:00"/>
    <n v="11"/>
  </r>
  <r>
    <x v="5"/>
    <n v="1771"/>
    <d v="2023-03-18T00:00:00"/>
    <x v="17"/>
    <s v="RINKAL NAYANBHAI MORBIA"/>
    <s v="DHOPM0685K"/>
    <n v="200363"/>
    <n v="20036"/>
    <m/>
    <s v="39599_x000a_04/04/2023"/>
    <s v="Throughout the year"/>
    <s v="Trading &amp; Trading Advisory Services"/>
    <d v="2023-03-07T00:00:00"/>
    <n v="11"/>
  </r>
  <r>
    <x v="5"/>
    <n v="1773"/>
    <d v="2023-03-18T00:00:00"/>
    <x v="19"/>
    <s v="DIMPAL PRAFULBHAI SIRIYA"/>
    <s v="GGRPS3468H"/>
    <n v="800237"/>
    <n v="80024"/>
    <m/>
    <s v="39599_x000a_04/04/2023"/>
    <s v="Throughout the year"/>
    <s v="Trading &amp; Trading Advisory Services"/>
    <d v="2023-03-07T00:00:00"/>
    <n v="11"/>
  </r>
  <r>
    <x v="5"/>
    <n v="1772"/>
    <d v="2023-03-18T00:00:00"/>
    <x v="33"/>
    <s v="YOGESHKUMAR RAMNIKLAL SHAH"/>
    <s v="CVZPS8137A"/>
    <n v="48123"/>
    <n v="4812"/>
    <m/>
    <s v="39599_x000a_04/04/2023"/>
    <s v="Throughout the year"/>
    <s v="Trading &amp; Trading Advisory Services"/>
    <d v="2023-03-07T00:00:00"/>
    <n v="11"/>
  </r>
  <r>
    <x v="5"/>
    <n v="1774"/>
    <d v="2023-03-25T00:00:00"/>
    <x v="10"/>
    <s v="MITUL MOHANLAL MORABIYA"/>
    <s v="AWVPM8396E"/>
    <n v="200129"/>
    <n v="20013"/>
    <m/>
    <s v="39599_x000a_04/04/2023"/>
    <s v="Throughout the year"/>
    <s v="Trading &amp; Trading Advisory Services"/>
    <d v="2023-03-18T00:00:00"/>
    <n v="7"/>
  </r>
  <r>
    <x v="5"/>
    <n v="1775"/>
    <d v="2023-03-25T00:00:00"/>
    <x v="38"/>
    <s v="RAJKUMAR BABULAL VIRVADIYA"/>
    <s v="BOVPV7878B"/>
    <n v="10123"/>
    <n v="1012"/>
    <m/>
    <s v="39599_x000a_04/04/2023"/>
    <s v="Throughout the year"/>
    <s v="Trading &amp; Trading Advisory Services"/>
    <d v="2023-03-18T00:00:00"/>
    <n v="7"/>
  </r>
  <r>
    <x v="5"/>
    <n v="1813"/>
    <d v="2023-03-31T00:00:00"/>
    <x v="17"/>
    <s v="AYUSHI HIRENBHAI PRAJAPATI"/>
    <s v="FIFPP2974G"/>
    <n v="450629"/>
    <n v="45063"/>
    <m/>
    <s v="15233_x000a_28/04/2023"/>
    <s v="Throughout the year"/>
    <s v="Trading &amp; Trading Advisory Services"/>
    <d v="2023-03-31T00:00:00"/>
    <n v="0"/>
  </r>
  <r>
    <x v="5"/>
    <n v="1814"/>
    <d v="2023-03-31T00:00:00"/>
    <x v="17"/>
    <s v="HINABEN KAMLESHBHAI PRAJAPTI"/>
    <s v="CVPPP5634R"/>
    <n v="450236"/>
    <n v="45024"/>
    <m/>
    <s v="15233_x000a_28/04/2023"/>
    <s v="Throughout the year"/>
    <s v="Trading &amp; Trading Advisory Services"/>
    <d v="2023-03-31T00:00:00"/>
    <n v="0"/>
  </r>
  <r>
    <x v="5"/>
    <n v="1789"/>
    <d v="2023-03-31T00:00:00"/>
    <x v="17"/>
    <s v="SIMABEN NIRAVKUMAR PATVA"/>
    <s v="BRRPN7103C"/>
    <n v="500035"/>
    <n v="50004"/>
    <m/>
    <s v="15233_x000a_28/04/2023"/>
    <s v="Throughout the year"/>
    <s v="Trading &amp; Trading Advisory Services"/>
    <d v="2023-03-31T00:00:00"/>
    <n v="0"/>
  </r>
  <r>
    <x v="5"/>
    <n v="1786"/>
    <d v="2023-03-31T00:00:00"/>
    <x v="17"/>
    <s v="VIRAL PRAVINBHAI PAREKH"/>
    <s v="CYXPP9511N"/>
    <n v="400125"/>
    <n v="40013"/>
    <m/>
    <s v="15233_x000a_28/04/2023"/>
    <s v="Throughout the year"/>
    <s v="Trading &amp; Trading Advisory Services"/>
    <d v="2023-03-31T00:00:00"/>
    <n v="0"/>
  </r>
  <r>
    <x v="5"/>
    <n v="1811"/>
    <d v="2023-03-31T00:00:00"/>
    <x v="7"/>
    <s v="BHARAT KANTILAL MEHTA"/>
    <s v="CNYPM6786Q"/>
    <n v="241898"/>
    <n v="24190"/>
    <m/>
    <s v="15233_x000a_28/04/2023"/>
    <s v="Throughout the year"/>
    <s v="Trading &amp; Trading Advisory Services"/>
    <d v="2023-03-31T00:00:00"/>
    <n v="0"/>
  </r>
  <r>
    <x v="5"/>
    <n v="1782"/>
    <d v="2023-03-31T00:00:00"/>
    <x v="0"/>
    <s v="GAUTAM JAYANTILAL MEHATA"/>
    <s v="ANVPM7520K"/>
    <n v="495321"/>
    <n v="49532"/>
    <m/>
    <s v="15233_x000a_28/04/2023"/>
    <s v="Throughout the year"/>
    <s v="Trading &amp; Trading Advisory Services"/>
    <d v="2023-03-31T00:00:00"/>
    <n v="0"/>
  </r>
  <r>
    <x v="5"/>
    <n v="1783"/>
    <d v="2023-03-31T00:00:00"/>
    <x v="0"/>
    <s v="ILABEN GAUTAM KUMAR MEHTA"/>
    <s v="BRVPM1719H"/>
    <n v="495125"/>
    <n v="49513"/>
    <m/>
    <s v="15233_x000a_28/04/2023"/>
    <s v="Throughout the year"/>
    <s v="Trading &amp; Trading Advisory Services"/>
    <d v="2023-03-31T00:00:00"/>
    <n v="0"/>
  </r>
  <r>
    <x v="5"/>
    <n v="1785"/>
    <d v="2023-03-31T00:00:00"/>
    <x v="0"/>
    <s v="VARSHABEN DARSHANKUMAR TREVADIYA"/>
    <s v="ASLPM7030M"/>
    <n v="601239"/>
    <n v="60124"/>
    <m/>
    <s v="15233_x000a_28/04/2023"/>
    <s v="Throughout the year"/>
    <s v="Trading &amp; Trading Advisory Services"/>
    <d v="2023-03-31T00:00:00"/>
    <n v="0"/>
  </r>
  <r>
    <x v="5"/>
    <n v="1788"/>
    <d v="2023-03-31T00:00:00"/>
    <x v="0"/>
    <s v="YASHKUMAR HIRENBHAI PRAJAPATI"/>
    <s v="ESIPP0416F"/>
    <n v="550123"/>
    <n v="55012"/>
    <m/>
    <s v="15233_x000a_28/04/2023"/>
    <s v="Throughout the year"/>
    <s v="Trading &amp; Trading Advisory Services"/>
    <d v="2023-03-31T00:00:00"/>
    <n v="0"/>
  </r>
  <r>
    <x v="5"/>
    <n v="1777"/>
    <d v="2023-03-31T00:00:00"/>
    <x v="26"/>
    <s v="KUNJAN MAHENDRABHAI PAREKH"/>
    <s v="DXVPP1114F"/>
    <n v="238123"/>
    <n v="23812"/>
    <m/>
    <s v="15233_x000a_28/04/2023"/>
    <s v="Throughout the year"/>
    <s v="Trading &amp; Trading Advisory Services"/>
    <d v="2023-03-31T00:00:00"/>
    <n v="0"/>
  </r>
  <r>
    <x v="5"/>
    <n v="1784"/>
    <d v="2023-03-31T00:00:00"/>
    <x v="26"/>
    <s v="KUNJAN MAHENDRABHAI PAREKH"/>
    <s v="DXVPP1114F"/>
    <n v="937415"/>
    <n v="93742"/>
    <m/>
    <s v="15233_x000a_28/04/2023"/>
    <s v="Throughout the year"/>
    <s v="Trading &amp; Trading Advisory Services"/>
    <d v="2023-03-31T00:00:00"/>
    <n v="0"/>
  </r>
  <r>
    <x v="5"/>
    <n v="1791"/>
    <d v="2023-03-31T00:00:00"/>
    <x v="2"/>
    <s v="HEMANGI MITESH DOSHI"/>
    <s v="CICPD8911M"/>
    <n v="601289"/>
    <n v="60129"/>
    <m/>
    <s v="15233_x000a_28/04/2023"/>
    <s v="Throughout the year"/>
    <s v="Trading &amp; Trading Advisory Services"/>
    <d v="2023-03-31T00:00:00"/>
    <n v="0"/>
  </r>
  <r>
    <x v="5"/>
    <n v="1792"/>
    <d v="2023-03-31T00:00:00"/>
    <x v="2"/>
    <s v="JAYANTILAL LADAKCHAND DOSHI"/>
    <s v="AATPD0607P"/>
    <n v="600257"/>
    <n v="60026"/>
    <m/>
    <s v="15233_x000a_28/04/2023"/>
    <s v="Throughout the year"/>
    <s v="Trading &amp; Trading Advisory Services"/>
    <d v="2023-03-31T00:00:00"/>
    <n v="0"/>
  </r>
  <r>
    <x v="5"/>
    <n v="1790"/>
    <d v="2023-03-31T00:00:00"/>
    <x v="2"/>
    <s v="MITESH JAYANTIBHAI DOSHI"/>
    <s v="APGPD9139Q"/>
    <n v="500239"/>
    <n v="50024"/>
    <m/>
    <s v="15233_x000a_28/04/2023"/>
    <s v="Throughout the year"/>
    <s v="Trading &amp; Trading Advisory Services"/>
    <d v="2023-03-31T00:00:00"/>
    <n v="0"/>
  </r>
  <r>
    <x v="5"/>
    <n v="1776"/>
    <d v="2023-03-31T00:00:00"/>
    <x v="2"/>
    <s v="SONAL KAIVANBHAI SHAH"/>
    <s v="BASPS9700E"/>
    <n v="500239"/>
    <n v="50024"/>
    <m/>
    <s v="15233_x000a_28/04/2023"/>
    <s v="Throughout the year"/>
    <s v="Trading &amp; Trading Advisory Services"/>
    <d v="2023-03-31T00:00:00"/>
    <n v="0"/>
  </r>
  <r>
    <x v="5"/>
    <n v="1812"/>
    <d v="2023-03-31T00:00:00"/>
    <x v="10"/>
    <s v="MITUL MOHANLAL MORABIYA"/>
    <s v="AWVPM8396E"/>
    <n v="200159"/>
    <n v="20016"/>
    <m/>
    <s v="15233_x000a_28/04/2023"/>
    <s v="Throughout the year"/>
    <s v="Trading &amp; Trading Advisory Services"/>
    <d v="2023-03-31T00:00:00"/>
    <n v="0"/>
  </r>
  <r>
    <x v="5"/>
    <n v="1787"/>
    <d v="2023-03-31T00:00:00"/>
    <x v="30"/>
    <s v="NIKUNJKUMAR MAHENDRAKUMAR MEHTA"/>
    <s v="BDDPM7126E"/>
    <n v="450362"/>
    <n v="45036"/>
    <m/>
    <s v="15233_x000a_28/04/2023"/>
    <s v="Throughout the year"/>
    <s v="Trading &amp; Trading Advisory Services"/>
    <d v="2023-03-31T00:00:00"/>
    <n v="0"/>
  </r>
  <r>
    <x v="5"/>
    <n v="1808"/>
    <d v="2023-03-31T00:00:00"/>
    <x v="11"/>
    <s v="PARESH KANTILAL MEHTA"/>
    <s v="BCHPM4625F"/>
    <n v="350269"/>
    <n v="35027"/>
    <m/>
    <s v="15233_x000a_28/04/2023"/>
    <s v="Throughout the year"/>
    <s v="Trading &amp; Trading Advisory Services"/>
    <d v="2023-03-31T00:00:00"/>
    <n v="0"/>
  </r>
  <r>
    <x v="5"/>
    <n v="1810"/>
    <d v="2023-03-31T00:00:00"/>
    <x v="11"/>
    <s v="HETALBEN BHARTABHAI MAHETA"/>
    <s v="DJEPM9645D"/>
    <n v="252641"/>
    <n v="25264"/>
    <m/>
    <s v="15233_x000a_28/04/2023"/>
    <s v="Throughout the year"/>
    <s v="Trading &amp; Trading Advisory Services"/>
    <d v="2023-03-31T00:00:00"/>
    <n v="0"/>
  </r>
  <r>
    <x v="5"/>
    <n v="1809"/>
    <d v="2023-03-31T00:00:00"/>
    <x v="11"/>
    <s v="STUTI PARESH MEHTA"/>
    <s v="DGQPM4392J"/>
    <n v="350123"/>
    <n v="35012"/>
    <m/>
    <s v="15233_x000a_28/04/2023"/>
    <s v="Throughout the year"/>
    <s v="Trading &amp; Trading Advisory Services"/>
    <d v="2023-03-31T00:00:00"/>
    <n v="0"/>
  </r>
  <r>
    <x v="5"/>
    <n v="1803"/>
    <d v="2023-03-31T00:00:00"/>
    <x v="6"/>
    <s v="ANJALIBEN KIRITBHAI KOTHARI"/>
    <s v="FEXPK6451P"/>
    <n v="712819"/>
    <n v="71282"/>
    <m/>
    <s v="15233_x000a_28/04/2023"/>
    <s v="Throughout the year"/>
    <s v="Trading &amp; Trading Advisory Services"/>
    <d v="2023-03-31T00:00:00"/>
    <n v="0"/>
  </r>
  <r>
    <x v="5"/>
    <n v="1804"/>
    <d v="2023-03-31T00:00:00"/>
    <x v="6"/>
    <s v="PRIYANK KIRITBHAI KOTHARI"/>
    <s v="IDPPK2405D"/>
    <n v="348123"/>
    <n v="34812"/>
    <m/>
    <s v="15233_x000a_28/04/2023"/>
    <s v="Throughout the year"/>
    <s v="Trading &amp; Trading Advisory Services"/>
    <d v="2023-03-31T00:00:00"/>
    <n v="0"/>
  </r>
  <r>
    <x v="5"/>
    <n v="1779"/>
    <d v="2023-03-31T00:00:00"/>
    <x v="15"/>
    <s v="ANITABEN PRIYANK MEHTA"/>
    <s v="FJUPM2617D"/>
    <n v="250159"/>
    <n v="25016"/>
    <m/>
    <s v="15233_x000a_28/04/2023"/>
    <s v="Throughout the year"/>
    <s v="Trading &amp; Trading Advisory Services"/>
    <d v="2023-03-31T00:00:00"/>
    <n v="0"/>
  </r>
  <r>
    <x v="5"/>
    <n v="1781"/>
    <d v="2023-03-31T00:00:00"/>
    <x v="15"/>
    <s v="JAY VADILAL MEHTA"/>
    <s v="CVSPM1216R"/>
    <n v="951239"/>
    <n v="95124"/>
    <m/>
    <s v="15233_x000a_28/04/2023"/>
    <s v="Throughout the year"/>
    <s v="Trading &amp; Trading Advisory Services"/>
    <d v="2023-03-31T00:00:00"/>
    <n v="0"/>
  </r>
  <r>
    <x v="5"/>
    <n v="1778"/>
    <d v="2023-03-31T00:00:00"/>
    <x v="15"/>
    <s v="PRIYANK VADILAL MEHTA"/>
    <s v="BJFPM3782A"/>
    <n v="250124"/>
    <n v="25012"/>
    <m/>
    <s v="15233_x000a_28/04/2023"/>
    <s v="Throughout the year"/>
    <s v="Trading &amp; Trading Advisory Services"/>
    <d v="2023-03-31T00:00:00"/>
    <n v="0"/>
  </r>
  <r>
    <x v="5"/>
    <n v="1780"/>
    <d v="2023-03-31T00:00:00"/>
    <x v="15"/>
    <s v="URVASHIBEN PRASHANT MEHTA"/>
    <s v="FSZPM4268N"/>
    <n v="1252528"/>
    <n v="125253"/>
    <m/>
    <s v="15233_x000a_28/04/2023"/>
    <s v="Throughout the year"/>
    <s v="Trading &amp; Trading Advisory Services"/>
    <d v="2023-03-31T00:00:00"/>
    <n v="0"/>
  </r>
  <r>
    <x v="5"/>
    <n v="1800"/>
    <d v="2023-03-31T00:00:00"/>
    <x v="13"/>
    <s v="ALPABEN MAHESHBHAI SANGHAVI"/>
    <s v="DFYPS5782D"/>
    <n v="470129"/>
    <n v="47013"/>
    <m/>
    <s v="15233_x000a_28/04/2023"/>
    <s v="Throughout the year"/>
    <s v="Trading &amp; Trading Advisory Services"/>
    <d v="2023-03-31T00:00:00"/>
    <n v="0"/>
  </r>
  <r>
    <x v="5"/>
    <n v="1796"/>
    <d v="2023-03-31T00:00:00"/>
    <x v="13"/>
    <s v="FENIL BHOGILAL KHANDOR"/>
    <s v="EPBPK9094A"/>
    <n v="280123"/>
    <n v="28012"/>
    <m/>
    <s v="15233_x000a_28/04/2023"/>
    <s v="Throughout the year"/>
    <s v="Trading &amp; Trading Advisory Services"/>
    <d v="2023-03-31T00:00:00"/>
    <n v="0"/>
  </r>
  <r>
    <x v="5"/>
    <n v="1799"/>
    <d v="2023-03-31T00:00:00"/>
    <x v="13"/>
    <s v="HETAL PRASHANTBHAI MEHTA"/>
    <s v="EPSPM5279G"/>
    <n v="500037"/>
    <n v="50004"/>
    <m/>
    <s v="15233_x000a_28/04/2023"/>
    <s v="Throughout the year"/>
    <s v="Trading &amp; Trading Advisory Services"/>
    <d v="2023-03-31T00:00:00"/>
    <n v="0"/>
  </r>
  <r>
    <x v="5"/>
    <n v="1795"/>
    <d v="2023-03-31T00:00:00"/>
    <x v="13"/>
    <s v="JAYSHREEBEN ROHITKUMAR KHANDOR"/>
    <s v="DEHPK4543G"/>
    <n v="400259"/>
    <n v="40026"/>
    <m/>
    <s v="15233_x000a_28/04/2023"/>
    <s v="Throughout the year"/>
    <s v="Trading &amp; Trading Advisory Services"/>
    <d v="2023-03-31T00:00:00"/>
    <n v="0"/>
  </r>
  <r>
    <x v="5"/>
    <n v="1794"/>
    <d v="2023-03-31T00:00:00"/>
    <x v="13"/>
    <s v="MAHESHKUMAR HARILAL KHANDOR"/>
    <s v="ATUPK7060M"/>
    <n v="380012"/>
    <n v="38001"/>
    <m/>
    <s v="15233_x000a_28/04/2023"/>
    <s v="Throughout the year"/>
    <s v="Trading &amp; Trading Advisory Services"/>
    <d v="2023-03-31T00:00:00"/>
    <n v="0"/>
  </r>
  <r>
    <x v="5"/>
    <n v="1798"/>
    <d v="2023-03-31T00:00:00"/>
    <x v="13"/>
    <s v="NINJALBEN JAYESH MEHTA"/>
    <s v="EKPPS4823G"/>
    <n v="230129"/>
    <n v="23013"/>
    <m/>
    <s v="15233_x000a_28/04/2023"/>
    <s v="Throughout the year"/>
    <s v="Trading &amp; Trading Advisory Services"/>
    <d v="2023-03-31T00:00:00"/>
    <n v="0"/>
  </r>
  <r>
    <x v="5"/>
    <n v="1797"/>
    <d v="2023-03-31T00:00:00"/>
    <x v="13"/>
    <s v="REKHA NARESH MEHTA"/>
    <s v="GRTPM9263F"/>
    <n v="400267"/>
    <n v="40027"/>
    <m/>
    <s v="15233_x000a_28/04/2023"/>
    <s v="Throughout the year"/>
    <s v="Trading &amp; Trading Advisory Services"/>
    <d v="2023-03-31T00:00:00"/>
    <n v="0"/>
  </r>
  <r>
    <x v="5"/>
    <n v="1793"/>
    <d v="2023-03-31T00:00:00"/>
    <x v="13"/>
    <s v="ROHIT HARILAL KHANDOR"/>
    <s v="ATUPK7059A"/>
    <n v="480123"/>
    <n v="48012"/>
    <m/>
    <s v="15233_x000a_28/04/2023"/>
    <s v="Throughout the year"/>
    <s v="Trading &amp; Trading Advisory Services"/>
    <d v="2023-03-31T00:00:00"/>
    <n v="0"/>
  </r>
  <r>
    <x v="5"/>
    <n v="1815"/>
    <d v="2023-03-31T00:00:00"/>
    <x v="13"/>
    <s v="SANGITABEN HIRENBHAI PRAJAPATI"/>
    <s v="CWQPP0688B"/>
    <n v="500239"/>
    <n v="50024"/>
    <m/>
    <s v="15233_x000a_28/04/2023"/>
    <s v="Throughout the year"/>
    <s v="Trading &amp; Trading Advisory Services"/>
    <d v="2023-03-31T00:00:00"/>
    <n v="0"/>
  </r>
  <r>
    <x v="5"/>
    <n v="1824"/>
    <d v="2023-03-31T00:00:00"/>
    <x v="13"/>
    <s v="SUNITA DHARMENDRA CHANDURA"/>
    <s v="BICPC3121R"/>
    <n v="395944"/>
    <n v="39594"/>
    <m/>
    <s v="15233_x000a_28/04/2023"/>
    <s v="Throughout the year"/>
    <s v="Trading &amp; Trading Advisory Services"/>
    <d v="2023-03-31T00:00:00"/>
    <n v="0"/>
  </r>
  <r>
    <x v="5"/>
    <n v="1806"/>
    <d v="2023-03-31T00:00:00"/>
    <x v="19"/>
    <s v="BHOOMI SAMBHAV LODARIYA"/>
    <s v="BGMPL6949L"/>
    <n v="900239"/>
    <n v="90024"/>
    <m/>
    <s v="15233_x000a_28/04/2023"/>
    <s v="Throughout the year"/>
    <s v="Trading &amp; Trading Advisory Services"/>
    <d v="2023-03-31T00:00:00"/>
    <n v="0"/>
  </r>
  <r>
    <x v="5"/>
    <n v="1805"/>
    <d v="2023-03-31T00:00:00"/>
    <x v="19"/>
    <s v="MUKESHKUMAR NANALAL SANGHVI"/>
    <s v="AGVPS7118N"/>
    <n v="800237"/>
    <n v="80024"/>
    <m/>
    <s v="15233_x000a_28/04/2023"/>
    <s v="Throughout the year"/>
    <s v="Trading &amp; Trading Advisory Services"/>
    <d v="2023-03-31T00:00:00"/>
    <n v="0"/>
  </r>
  <r>
    <x v="5"/>
    <n v="1807"/>
    <d v="2023-03-31T00:00:00"/>
    <x v="5"/>
    <s v="JAINA PRASHANTKUMAR SANGHAVI"/>
    <s v="FDAPS4614A"/>
    <n v="1200369"/>
    <n v="120037"/>
    <m/>
    <s v="15233_x000a_28/04/2023"/>
    <s v="Throughout the year"/>
    <s v="Trading &amp; Trading Advisory Services"/>
    <d v="2023-03-31T00:00:00"/>
    <n v="0"/>
  </r>
  <r>
    <x v="5"/>
    <n v="1817"/>
    <d v="2023-03-31T00:00:00"/>
    <x v="5"/>
    <s v="KOMALBEN VIJAY SANGHAVI"/>
    <s v="AREPG5778N"/>
    <n v="1250361"/>
    <n v="125036"/>
    <m/>
    <s v="15233_x000a_28/04/2023"/>
    <s v="Throughout the year"/>
    <s v="Trading &amp; Trading Advisory Services"/>
    <d v="2023-03-31T00:00:00"/>
    <n v="0"/>
  </r>
  <r>
    <x v="5"/>
    <n v="1816"/>
    <d v="2023-03-31T00:00:00"/>
    <x v="5"/>
    <s v="RITABEN BHARATBHAI RAVAL"/>
    <s v="BZVPR9507E"/>
    <n v="550397"/>
    <n v="55040"/>
    <m/>
    <s v="15233_x000a_28/04/2023"/>
    <s v="Throughout the year"/>
    <s v="Trading &amp; Trading Advisory Services"/>
    <d v="2023-03-31T00:00:00"/>
    <n v="0"/>
  </r>
  <r>
    <x v="5"/>
    <n v="1821"/>
    <d v="2023-03-31T00:00:00"/>
    <x v="31"/>
    <s v="HANSABEN ARVINDBHAI MEHTA"/>
    <s v="DZOPM2564M"/>
    <n v="1199654"/>
    <n v="119965"/>
    <m/>
    <s v="15233_x000a_28/04/2023"/>
    <s v="Throughout the year"/>
    <s v="Trading &amp; Trading Advisory Services"/>
    <d v="2023-03-31T00:00:00"/>
    <n v="0"/>
  </r>
  <r>
    <x v="5"/>
    <n v="1822"/>
    <d v="2023-03-31T00:00:00"/>
    <x v="31"/>
    <s v="HASTI ARVINDBHAI MEHTA"/>
    <s v="GADPM9901F"/>
    <n v="1055478"/>
    <n v="105548"/>
    <m/>
    <s v="15233_x000a_28/04/2023"/>
    <s v="Throughout the year"/>
    <s v="Trading &amp; Trading Advisory Services"/>
    <d v="2023-03-31T00:00:00"/>
    <n v="0"/>
  </r>
  <r>
    <x v="5"/>
    <n v="1819"/>
    <d v="2023-03-31T00:00:00"/>
    <x v="31"/>
    <s v="MAMTABEN PARASKUMAR LODARIYA"/>
    <s v="BDNPL4462J"/>
    <n v="1265148"/>
    <n v="126515"/>
    <m/>
    <s v="15233_x000a_28/04/2023"/>
    <s v="Throughout the year"/>
    <s v="Trading &amp; Trading Advisory Services"/>
    <d v="2023-03-31T00:00:00"/>
    <n v="0"/>
  </r>
  <r>
    <x v="5"/>
    <n v="1820"/>
    <d v="2023-03-31T00:00:00"/>
    <x v="31"/>
    <s v="PRINCY YASHKUMAR LODARIYA"/>
    <s v="BJAPL3069E"/>
    <n v="1215651"/>
    <n v="121565"/>
    <m/>
    <s v="15233_x000a_28/04/2023"/>
    <s v="Throughout the year"/>
    <s v="Trading &amp; Trading Advisory Services"/>
    <d v="2023-03-31T00:00:00"/>
    <n v="0"/>
  </r>
  <r>
    <x v="5"/>
    <n v="1818"/>
    <d v="2023-03-31T00:00:00"/>
    <x v="31"/>
    <s v="YASH BHARATBHAI LODARIYA"/>
    <s v="AOHPL7262E"/>
    <n v="1289654"/>
    <n v="128965"/>
    <m/>
    <s v="15233_x000a_28/04/2023"/>
    <s v="Throughout the year"/>
    <s v="Trading &amp; Trading Advisory Services"/>
    <d v="2023-03-31T00:00:00"/>
    <n v="0"/>
  </r>
  <r>
    <x v="5"/>
    <n v="1801"/>
    <d v="2023-03-31T00:00:00"/>
    <x v="33"/>
    <s v="SMITABEN NAYANKUMAR SHAH"/>
    <s v="MPIPS7692F"/>
    <n v="550269"/>
    <n v="55027"/>
    <m/>
    <s v="15233_x000a_28/04/2023"/>
    <s v="Throughout the year"/>
    <s v="Trading &amp; Trading Advisory Services"/>
    <d v="2023-03-31T00:00:00"/>
    <n v="0"/>
  </r>
  <r>
    <x v="5"/>
    <n v="1802"/>
    <d v="2023-03-31T00:00:00"/>
    <x v="33"/>
    <s v="YOGESHKUMAR RAMNIKLAL SHAH"/>
    <s v="CVZPS8137A"/>
    <n v="95399"/>
    <n v="9540"/>
    <m/>
    <s v="15233_x000a_28/04/2023"/>
    <s v="Throughout the year"/>
    <s v="Trading &amp; Trading Advisory Services"/>
    <d v="2023-03-31T00:00:00"/>
    <n v="0"/>
  </r>
  <r>
    <x v="6"/>
    <n v="1825"/>
    <d v="2023-05-11T00:00:00"/>
    <x v="1"/>
    <s v="NEETA VIKASH SAH"/>
    <s v="BGQPG0189P"/>
    <n v="800239"/>
    <n v="80024"/>
    <m/>
    <s v="25631_x000a_03/06/2023"/>
    <s v="Throughout the year"/>
    <s v="Trading &amp; Trading Advisory Services"/>
    <d v="2023-05-05T00:00:00"/>
    <n v="6"/>
  </r>
  <r>
    <x v="6"/>
    <n v="1828"/>
    <d v="2023-05-11T00:00:00"/>
    <x v="6"/>
    <s v="BHAVIKA MEHULKUMAR MEHTA"/>
    <s v="COEPM3863F"/>
    <n v="288567"/>
    <n v="28857"/>
    <m/>
    <s v="25631_x000a_03/06/2023"/>
    <s v="Throughout the year"/>
    <s v="Trading &amp; Trading Advisory Services"/>
    <d v="2023-05-05T00:00:00"/>
    <n v="6"/>
  </r>
  <r>
    <x v="6"/>
    <n v="1826"/>
    <d v="2023-05-11T00:00:00"/>
    <x v="6"/>
    <s v="PIYUSH DAHYALAL SHETH"/>
    <s v="BMRPS3723E"/>
    <n v="282535"/>
    <n v="28254"/>
    <m/>
    <s v="25631_x000a_03/06/2023"/>
    <s v="Throughout the year"/>
    <s v="Trading &amp; Trading Advisory Services"/>
    <d v="2023-05-05T00:00:00"/>
    <n v="6"/>
  </r>
  <r>
    <x v="6"/>
    <n v="1827"/>
    <d v="2023-05-11T00:00:00"/>
    <x v="6"/>
    <s v="PRAGNABEN PIYUSH SHETH"/>
    <s v="GBCPS8333D"/>
    <n v="304635"/>
    <n v="30464"/>
    <m/>
    <s v="25631_x000a_03/06/2023"/>
    <s v="Throughout the year"/>
    <s v="Trading &amp; Trading Advisory Services"/>
    <d v="2023-05-05T00:00:00"/>
    <n v="6"/>
  </r>
  <r>
    <x v="6"/>
    <n v="1832"/>
    <d v="2023-05-27T00:00:00"/>
    <x v="15"/>
    <s v="ANITABEN PRIYANK MEHTA"/>
    <s v="FJUPM2617D"/>
    <n v="301259"/>
    <n v="30126"/>
    <m/>
    <s v="25631_x000a_03/06/2023"/>
    <s v="Throughout the year"/>
    <s v="Trading &amp; Trading Advisory Services"/>
    <d v="2023-05-13T00:00:00"/>
    <n v="14"/>
  </r>
  <r>
    <x v="6"/>
    <n v="1830"/>
    <d v="2023-05-27T00:00:00"/>
    <x v="15"/>
    <s v="JAY VADILAL MEHTA"/>
    <s v="CVSPM1216R"/>
    <n v="200123"/>
    <n v="20012"/>
    <m/>
    <s v="25631_x000a_03/06/2023"/>
    <s v="Throughout the year"/>
    <s v="Trading &amp; Trading Advisory Services"/>
    <d v="2023-05-13T00:00:00"/>
    <n v="14"/>
  </r>
  <r>
    <x v="6"/>
    <n v="1829"/>
    <d v="2023-05-27T00:00:00"/>
    <x v="15"/>
    <s v="PRIYANK VADILAL MEHTA"/>
    <s v="BJFPM3782A"/>
    <n v="500789"/>
    <n v="50079"/>
    <m/>
    <s v="25631_x000a_03/06/2023"/>
    <s v="Throughout the year"/>
    <s v="Trading &amp; Trading Advisory Services"/>
    <d v="2023-05-13T00:00:00"/>
    <n v="14"/>
  </r>
  <r>
    <x v="6"/>
    <n v="1831"/>
    <d v="2023-05-27T00:00:00"/>
    <x v="38"/>
    <s v="RAJKUMAR BABULAL VIRVADIYA"/>
    <s v="BOVPV7878B"/>
    <n v="20023"/>
    <n v="2002"/>
    <m/>
    <s v="25631_x000a_03/06/2023"/>
    <s v="Throughout the year"/>
    <s v="Trading &amp; Trading Advisory Services"/>
    <d v="2023-05-13T00:00:00"/>
    <n v="14"/>
  </r>
  <r>
    <x v="6"/>
    <n v="1833"/>
    <d v="2023-06-22T00:00:00"/>
    <x v="38"/>
    <s v="RAJKUMAR BABULAL VIRVADIYA"/>
    <s v="BOVPV7878B"/>
    <n v="20201"/>
    <n v="2020"/>
    <m/>
    <s v="21837_x000a_04/07/2023"/>
    <s v="Throughout the year"/>
    <s v="Trading &amp; Trading Advisory Services"/>
    <d v="2023-06-09T00:00:00"/>
    <n v="13"/>
  </r>
  <r>
    <x v="6"/>
    <n v="1834"/>
    <d v="2023-07-19T00:00:00"/>
    <x v="33"/>
    <s v="YOGESHKUMAR RAMNIKLAL SHAH"/>
    <s v="CVZPS8137A"/>
    <n v="120123"/>
    <n v="12012"/>
    <m/>
    <s v="32381_x000a_01/08/2023"/>
    <s v="Throughout the year"/>
    <s v="Trading &amp; Trading Advisory Services"/>
    <d v="2023-07-11T00:00:00"/>
    <n v="8"/>
  </r>
  <r>
    <x v="6"/>
    <n v="1835"/>
    <d v="2023-07-27T00:00:00"/>
    <x v="6"/>
    <s v="PIYUSH DAHYALAL SHETH"/>
    <s v="BMRPS3723E"/>
    <n v="248412"/>
    <n v="24841"/>
    <m/>
    <s v="32381_x000a_01/08/2023"/>
    <s v="Throughout the year"/>
    <s v="Trading &amp; Trading Advisory Services"/>
    <d v="2023-07-20T00:00:00"/>
    <n v="7"/>
  </r>
  <r>
    <x v="6"/>
    <n v="1836"/>
    <d v="2023-07-27T00:00:00"/>
    <x v="6"/>
    <s v="PRAGNABEN PIYUSH SHETH"/>
    <s v="GBCPS8333D"/>
    <n v="268625"/>
    <n v="26863"/>
    <m/>
    <s v="32381_x000a_01/08/2023"/>
    <s v="Throughout the year"/>
    <s v="Trading &amp; Trading Advisory Services"/>
    <d v="2023-07-20T00:00:00"/>
    <n v="7"/>
  </r>
  <r>
    <x v="6"/>
    <n v="1837"/>
    <d v="2023-08-10T00:00:00"/>
    <x v="26"/>
    <s v="KUNJAN MAHENDRABHAI PAREKH"/>
    <s v="DXVPP1114F"/>
    <n v="700125"/>
    <n v="70013"/>
    <m/>
    <s v="01094_x000a_31/08/2023"/>
    <s v="Throughout the year"/>
    <s v="Trading &amp; Trading Advisory Services"/>
    <d v="2023-07-29T00:00:00"/>
    <n v="12"/>
  </r>
  <r>
    <x v="6"/>
    <n v="1838"/>
    <d v="2023-08-10T00:00:00"/>
    <x v="11"/>
    <s v="SAMRTH MAHENDRABHAI PAREKH"/>
    <s v="EDSPP8018Q"/>
    <n v="700236"/>
    <n v="70024"/>
    <m/>
    <s v="01094_x000a_31/08/2023"/>
    <s v="Throughout the year"/>
    <s v="Trading &amp; Trading Advisory Services"/>
    <d v="2023-07-29T00:00:00"/>
    <n v="12"/>
  </r>
  <r>
    <x v="6"/>
    <n v="1839"/>
    <d v="2023-08-10T00:00:00"/>
    <x v="38"/>
    <s v="RAJKUMAR BABULAL VIRVADIYA"/>
    <s v="BOVPV7878B"/>
    <n v="50123"/>
    <n v="5012"/>
    <m/>
    <s v="01094_x000a_31/08/2023"/>
    <s v="Throughout the year"/>
    <s v="Trading &amp; Trading Advisory Services"/>
    <d v="2023-07-29T00:00:00"/>
    <n v="12"/>
  </r>
  <r>
    <x v="6"/>
    <n v="1843"/>
    <d v="2023-08-21T00:00:00"/>
    <x v="2"/>
    <s v="HEMANGI MITESH DOSHI"/>
    <s v="CICPD8911M"/>
    <n v="300123"/>
    <n v="30012"/>
    <m/>
    <s v="01094_x000a_31/08/2023"/>
    <s v="Throughout the year"/>
    <s v="Trading &amp; Trading Advisory Services"/>
    <d v="2023-08-10T00:00:00"/>
    <n v="11"/>
  </r>
  <r>
    <x v="6"/>
    <n v="1844"/>
    <d v="2023-08-21T00:00:00"/>
    <x v="2"/>
    <s v="JAYANTILAL LADAKCHAND DOSHI"/>
    <s v="AATPD0607P"/>
    <n v="301253"/>
    <n v="30125"/>
    <m/>
    <s v="01094_x000a_31/08/2023"/>
    <s v="Throughout the year"/>
    <s v="Trading &amp; Trading Advisory Services"/>
    <d v="2023-08-10T00:00:00"/>
    <n v="11"/>
  </r>
  <r>
    <x v="6"/>
    <n v="1842"/>
    <d v="2023-08-21T00:00:00"/>
    <x v="2"/>
    <s v="MITESH JAYANTIBHAI DOSHI"/>
    <s v="APGPD9139Q"/>
    <n v="400235"/>
    <n v="40024"/>
    <m/>
    <s v="01094_x000a_31/08/2023"/>
    <s v="Throughout the year"/>
    <s v="Trading &amp; Trading Advisory Services"/>
    <d v="2023-08-10T00:00:00"/>
    <n v="11"/>
  </r>
  <r>
    <x v="6"/>
    <n v="1840"/>
    <d v="2023-08-21T00:00:00"/>
    <x v="6"/>
    <s v="MANISH CHIMANLAL MEHTA"/>
    <s v="AQNPM5173B"/>
    <n v="450239"/>
    <n v="45024"/>
    <m/>
    <s v="01094_x000a_31/08/2023"/>
    <s v="Throughout the year"/>
    <s v="Trading &amp; Trading Advisory Services"/>
    <d v="2023-08-10T00:00:00"/>
    <n v="11"/>
  </r>
  <r>
    <x v="6"/>
    <n v="1841"/>
    <d v="2023-08-21T00:00:00"/>
    <x v="6"/>
    <s v="PRAGNA MANISHBHAI MEHTA"/>
    <s v="BLUPM7048C"/>
    <n v="450123"/>
    <n v="45012"/>
    <m/>
    <s v="01094_x000a_31/08/2023"/>
    <s v="Throughout the year"/>
    <s v="Trading &amp; Trading Advisory Services"/>
    <d v="2023-08-10T00:00:00"/>
    <n v="11"/>
  </r>
  <r>
    <x v="6"/>
    <n v="1845"/>
    <d v="2023-08-21T00:00:00"/>
    <x v="19"/>
    <s v="SAIYAM MUKESH SANGHAVI"/>
    <s v="LEAPS8201J"/>
    <n v="1400239"/>
    <n v="140024"/>
    <m/>
    <s v="01094_x000a_31/08/2023"/>
    <s v="Throughout the year"/>
    <s v="Trading &amp; Trading Advisory Services"/>
    <d v="2023-08-10T00:00:00"/>
    <n v="11"/>
  </r>
  <r>
    <x v="6"/>
    <n v="1852"/>
    <d v="2023-09-12T00:00:00"/>
    <x v="17"/>
    <s v="SUREKHABEN KIRTIBHAII PATVA"/>
    <s v="DDPPP1631F"/>
    <n v="700555"/>
    <n v="70056"/>
    <m/>
    <s v="19099_x000a_06/10/2023"/>
    <s v="Throughout the year"/>
    <s v="Trading &amp; Trading Advisory Services"/>
    <d v="2023-09-06T00:00:00"/>
    <n v="6"/>
  </r>
  <r>
    <x v="6"/>
    <n v="1851"/>
    <d v="2023-09-12T00:00:00"/>
    <x v="0"/>
    <s v="MANISHABEN PRIJESHBHAI PRAJAPATI"/>
    <s v="CVCPP2492J"/>
    <n v="700259"/>
    <n v="70026"/>
    <m/>
    <s v="19099_x000a_06/10/2023"/>
    <s v="Throughout the year"/>
    <s v="Trading &amp; Trading Advisory Services"/>
    <d v="2023-09-06T00:00:00"/>
    <n v="6"/>
  </r>
  <r>
    <x v="6"/>
    <n v="1849"/>
    <d v="2023-09-12T00:00:00"/>
    <x v="0"/>
    <s v="MANISHKUMAR KIRTIBHAI PATAVA"/>
    <s v="CBCPP0069D"/>
    <n v="501236"/>
    <n v="50124"/>
    <m/>
    <s v="19099_x000a_06/10/2023"/>
    <s v="Throughout the year"/>
    <s v="Trading &amp; Trading Advisory Services"/>
    <d v="2023-09-06T00:00:00"/>
    <n v="6"/>
  </r>
  <r>
    <x v="6"/>
    <n v="1847"/>
    <d v="2023-09-12T00:00:00"/>
    <x v="10"/>
    <s v="MITUL MOHANLAL MORABIYA"/>
    <s v="AWVPM8396E"/>
    <n v="200123"/>
    <n v="20012"/>
    <m/>
    <s v="19099_x000a_06/10/2023"/>
    <s v="Throughout the year"/>
    <s v="Trading &amp; Trading Advisory Services"/>
    <d v="2023-09-06T00:00:00"/>
    <n v="6"/>
  </r>
  <r>
    <x v="6"/>
    <n v="1853"/>
    <d v="2023-09-12T00:00:00"/>
    <x v="30"/>
    <s v="SAVITABEN PRAVINBHAI PRAJAPATI"/>
    <s v="ALPPP7334J"/>
    <n v="700777"/>
    <n v="70078"/>
    <m/>
    <s v="19099_x000a_06/10/2023"/>
    <s v="Throughout the year"/>
    <s v="Trading &amp; Trading Advisory Services"/>
    <d v="2023-09-06T00:00:00"/>
    <n v="6"/>
  </r>
  <r>
    <x v="6"/>
    <n v="1855"/>
    <d v="2023-09-12T00:00:00"/>
    <x v="6"/>
    <s v="ARUN RAJENDRA MAURYA"/>
    <s v="CTYPM2995P"/>
    <n v="600899"/>
    <n v="60090"/>
    <m/>
    <s v="19099_x000a_06/10/2023"/>
    <s v="Throughout the year"/>
    <s v="Trading &amp; Trading Advisory Services"/>
    <d v="2023-09-06T00:00:00"/>
    <n v="6"/>
  </r>
  <r>
    <x v="6"/>
    <n v="1854"/>
    <d v="2023-09-12T00:00:00"/>
    <x v="6"/>
    <s v="LALBAHADUR RAM MURAT MAURYA"/>
    <s v="CKPPM1960A"/>
    <n v="600123"/>
    <n v="60012"/>
    <m/>
    <s v="19099_x000a_06/10/2023"/>
    <s v="Throughout the year"/>
    <s v="Trading &amp; Trading Advisory Services"/>
    <d v="2023-09-06T00:00:00"/>
    <n v="6"/>
  </r>
  <r>
    <x v="6"/>
    <n v="1856"/>
    <d v="2023-09-12T00:00:00"/>
    <x v="38"/>
    <s v="RAJKUMAR BABULAL VIRVADIYA"/>
    <s v="BOVPV7878B"/>
    <n v="20069"/>
    <n v="2007"/>
    <m/>
    <s v="19099_x000a_06/10/2023"/>
    <s v="Throughout the year"/>
    <s v="Trading &amp; Trading Advisory Services"/>
    <d v="2023-09-06T00:00:00"/>
    <n v="6"/>
  </r>
  <r>
    <x v="6"/>
    <n v="1850"/>
    <d v="2023-09-12T00:00:00"/>
    <x v="13"/>
    <s v="JAYSHRIBEN HIMMATBHAI PRAJAPATI"/>
    <s v="CVCPP2497P"/>
    <n v="700231"/>
    <n v="70023"/>
    <m/>
    <s v="19099_x000a_06/10/2023"/>
    <s v="Throughout the year"/>
    <s v="Trading &amp; Trading Advisory Services"/>
    <d v="2023-09-06T00:00:00"/>
    <n v="6"/>
  </r>
  <r>
    <x v="6"/>
    <n v="1848"/>
    <d v="2023-09-12T00:00:00"/>
    <x v="33"/>
    <s v="AJITA SAGAR MEHTA"/>
    <s v="ASUPV0474B"/>
    <n v="500349"/>
    <n v="50035"/>
    <m/>
    <s v="19099_x000a_06/10/2023"/>
    <s v="Throughout the year"/>
    <s v="Trading &amp; Trading Advisory Services"/>
    <d v="2023-09-06T00:00:00"/>
    <n v="6"/>
  </r>
  <r>
    <x v="6"/>
    <n v="1846"/>
    <d v="2023-09-12T00:00:00"/>
    <x v="33"/>
    <s v="YOGESHKUMAR RAMNIKLAL SHAH"/>
    <s v="CVZPS8137A"/>
    <n v="145239"/>
    <n v="14524"/>
    <m/>
    <s v="19099_x000a_06/10/2023"/>
    <s v="Throughout the year"/>
    <s v="Trading &amp; Trading Advisory Services"/>
    <d v="2023-09-06T00:00:00"/>
    <n v="6"/>
  </r>
  <r>
    <x v="6"/>
    <n v="1857"/>
    <d v="2023-09-16T00:00:00"/>
    <x v="11"/>
    <s v="SAMRTH MAHENDRABHAI PAREKH"/>
    <s v="EDSPP8018Q"/>
    <n v="520616"/>
    <n v="52062"/>
    <m/>
    <s v="19099_x000a_06/10/2023"/>
    <s v="Throughout the year"/>
    <s v="Trading &amp; Trading Advisory Services"/>
    <d v="2023-09-06T00:00:00"/>
    <n v="10"/>
  </r>
  <r>
    <x v="6"/>
    <n v="1859"/>
    <d v="2023-10-10T00:00:00"/>
    <x v="15"/>
    <s v="KAJAL DILIPBHAI VADGAMA"/>
    <s v="CFMPV9265H"/>
    <n v="1250231"/>
    <n v="125023"/>
    <m/>
    <s v="43064_x000a_06/11/2023"/>
    <s v="Throughout the year"/>
    <s v="Trading &amp; Trading Advisory Services"/>
    <d v="2023-10-02T00:00:00"/>
    <n v="8"/>
  </r>
  <r>
    <x v="6"/>
    <n v="1858"/>
    <d v="2023-10-10T00:00:00"/>
    <x v="15"/>
    <s v="PINKY ALPESH SHAH"/>
    <s v="ABTPS7765A"/>
    <n v="1150159"/>
    <n v="115016"/>
    <m/>
    <s v="43064_x000a_06/11/2023"/>
    <s v="Throughout the year"/>
    <s v="Trading &amp; Trading Advisory Services"/>
    <d v="2023-10-02T00:00:00"/>
    <n v="8"/>
  </r>
  <r>
    <x v="6"/>
    <n v="1860"/>
    <d v="2023-10-10T00:00:00"/>
    <x v="38"/>
    <s v="RAJKUMAR BABULAL VIRVADIYA"/>
    <s v="BOVPV7878B"/>
    <n v="110853"/>
    <n v="11085"/>
    <m/>
    <s v="43064_x000a_06/11/2023"/>
    <s v="Throughout the year"/>
    <s v="Trading &amp; Trading Advisory Services"/>
    <d v="2023-10-02T00:00:00"/>
    <n v="8"/>
  </r>
  <r>
    <x v="6"/>
    <n v="1862"/>
    <d v="2023-10-12T00:00:00"/>
    <x v="17"/>
    <s v="VIRAL PRAVINBHAI PAREKH"/>
    <s v="CYXPP9511N"/>
    <n v="600999"/>
    <n v="60100"/>
    <m/>
    <s v="43064_x000a_06/11/2023"/>
    <s v="Throughout the year"/>
    <s v="Trading &amp; Trading Advisory Services"/>
    <d v="2023-10-02T00:00:00"/>
    <n v="10"/>
  </r>
  <r>
    <x v="6"/>
    <n v="1863"/>
    <d v="2023-10-12T00:00:00"/>
    <x v="26"/>
    <s v="DHARABEN AJAYBHAI SHAH"/>
    <s v="LYKPS0935D"/>
    <n v="400861"/>
    <n v="40086"/>
    <m/>
    <s v="43064_x000a_06/11/2023"/>
    <s v="Throughout the year"/>
    <s v="Trading &amp; Trading Advisory Services"/>
    <d v="2023-10-02T00:00:00"/>
    <n v="10"/>
  </r>
  <r>
    <x v="6"/>
    <n v="1861"/>
    <d v="2023-10-12T00:00:00"/>
    <x v="26"/>
    <s v="KUNJAN MAHENDRABHAI PAREKH"/>
    <s v="DXVPP1114F"/>
    <n v="500123"/>
    <n v="50012"/>
    <m/>
    <s v="43064_x000a_06/11/2023"/>
    <s v="Throughout the year"/>
    <s v="Trading &amp; Trading Advisory Services"/>
    <d v="2023-10-02T00:00:00"/>
    <n v="10"/>
  </r>
  <r>
    <x v="6"/>
    <n v="1866"/>
    <d v="2023-10-17T00:00:00"/>
    <x v="10"/>
    <s v="MITUL MOHANLAL MORABIYA"/>
    <s v="AWVPM8396E"/>
    <n v="200013"/>
    <n v="20001"/>
    <m/>
    <s v="43064_x000a_06/11/2023"/>
    <s v="Throughout the year"/>
    <s v="Trading &amp; Trading Advisory Services"/>
    <d v="2023-10-12T00:00:00"/>
    <n v="5"/>
  </r>
  <r>
    <x v="6"/>
    <n v="1865"/>
    <d v="2023-10-17T00:00:00"/>
    <x v="6"/>
    <s v="BHAVIKA MEHULKUMAR MEHTA"/>
    <s v="COEPM3863F"/>
    <n v="292403"/>
    <n v="29240"/>
    <m/>
    <s v="43064_x000a_06/11/2023"/>
    <s v="Throughout the year"/>
    <s v="Trading &amp; Trading Advisory Services"/>
    <d v="2023-10-12T00:00:00"/>
    <n v="5"/>
  </r>
  <r>
    <x v="6"/>
    <n v="1864"/>
    <d v="2023-10-17T00:00:00"/>
    <x v="6"/>
    <s v="JIGNABEN VIRENDRAKUMAR KHANDOR"/>
    <s v="CNPPK4912B"/>
    <n v="419801"/>
    <n v="41980"/>
    <m/>
    <s v="43064_x000a_06/11/2023"/>
    <s v="Throughout the year"/>
    <s v="Trading &amp; Trading Advisory Services"/>
    <d v="2023-10-12T00:00:00"/>
    <n v="5"/>
  </r>
  <r>
    <x v="6"/>
    <n v="1867"/>
    <d v="2023-10-23T00:00:00"/>
    <x v="6"/>
    <s v="MANISH CHIMANLAL MEHTA"/>
    <s v="AQNPM5173B"/>
    <n v="450012"/>
    <n v="45001"/>
    <m/>
    <s v="43064_x000a_06/11/2023"/>
    <s v="Throughout the year"/>
    <s v="Trading &amp; Trading Advisory Services"/>
    <d v="2023-10-11T00:00:00"/>
    <n v="12"/>
  </r>
  <r>
    <x v="6"/>
    <n v="1868"/>
    <d v="2023-10-23T00:00:00"/>
    <x v="6"/>
    <s v="PRAGNA MANISHBHAI MEHTA"/>
    <s v="BLUPM7048C"/>
    <n v="450063"/>
    <n v="45006"/>
    <m/>
    <s v="43064_x000a_06/11/2023"/>
    <s v="Throughout the year"/>
    <s v="Trading &amp; Trading Advisory Services"/>
    <d v="2023-10-11T00:00:00"/>
    <n v="12"/>
  </r>
  <r>
    <x v="6"/>
    <n v="1869"/>
    <d v="2023-10-23T00:00:00"/>
    <x v="31"/>
    <s v="MAMTABEN PARASKUMAR LODARIYA"/>
    <s v="BDNPL4462J"/>
    <n v="1000239"/>
    <n v="100024"/>
    <m/>
    <s v="43064_x000a_06/11/2023"/>
    <s v="Throughout the year"/>
    <s v="Trading &amp; Trading Advisory Services"/>
    <d v="2023-10-11T00:00:00"/>
    <n v="12"/>
  </r>
  <r>
    <x v="6"/>
    <n v="1870"/>
    <d v="2023-11-07T00:00:00"/>
    <x v="15"/>
    <s v="HET BHAVESHBHAI PATEL"/>
    <s v="HDIPP7055Q"/>
    <n v="1250123"/>
    <n v="125012"/>
    <m/>
    <s v="42634_x000a_06/12/2023"/>
    <s v="Throughout the year"/>
    <s v="Trading &amp; Trading Advisory Services"/>
    <d v="2023-10-31T00:00:00"/>
    <n v="7"/>
  </r>
  <r>
    <x v="6"/>
    <n v="1871"/>
    <d v="2023-11-07T00:00:00"/>
    <x v="15"/>
    <s v="HIRENKUMAR MAHESHBHAI NIMAVAT"/>
    <s v="AVQPN9055M"/>
    <n v="800269"/>
    <n v="80027"/>
    <m/>
    <s v="42634_x000a_06/12/2023"/>
    <s v="Throughout the year"/>
    <s v="Trading &amp; Trading Advisory Services"/>
    <d v="2023-10-31T00:00:00"/>
    <n v="7"/>
  </r>
  <r>
    <x v="6"/>
    <n v="1872"/>
    <d v="2023-11-07T00:00:00"/>
    <x v="15"/>
    <s v="SULEKHA ANILKUMAR MEHTA"/>
    <s v="FQRPS7881H"/>
    <n v="1250689"/>
    <n v="125069"/>
    <m/>
    <s v="42634_x000a_06/12/2023"/>
    <s v="Throughout the year"/>
    <s v="Trading &amp; Trading Advisory Services"/>
    <d v="2023-10-31T00:00:00"/>
    <n v="7"/>
  </r>
  <r>
    <x v="6"/>
    <n v="1874"/>
    <d v="2023-11-07T00:00:00"/>
    <x v="33"/>
    <s v="SHITALBEN MEHULKUMAR SHAH"/>
    <s v="MPIPS9388Q"/>
    <n v="455179"/>
    <n v="45518"/>
    <m/>
    <s v="42634_x000a_06/12/2023"/>
    <s v="Throughout the year"/>
    <s v="Trading &amp; Trading Advisory Services"/>
    <d v="2023-10-31T00:00:00"/>
    <n v="7"/>
  </r>
  <r>
    <x v="6"/>
    <n v="1873"/>
    <d v="2023-11-07T00:00:00"/>
    <x v="33"/>
    <s v="YOGESHKUMAR RAMNIKLAL SHAH"/>
    <s v="CVZPS8137A"/>
    <n v="135123"/>
    <n v="13512"/>
    <m/>
    <s v="42634_x000a_06/12/2023"/>
    <s v="Throughout the year"/>
    <s v="Trading &amp; Trading Advisory Services"/>
    <d v="2023-10-31T00:00:00"/>
    <n v="7"/>
  </r>
  <r>
    <x v="6"/>
    <n v="1875"/>
    <d v="2023-11-21T00:00:00"/>
    <x v="1"/>
    <s v="REKHABEN J SHAH"/>
    <s v="DGFPS9357Q"/>
    <n v="1000236"/>
    <n v="100024"/>
    <m/>
    <s v="42634_x000a_06/12/2023"/>
    <s v="Throughout the year"/>
    <s v="Trading &amp; Trading Advisory Services"/>
    <d v="2023-11-15T00:00:00"/>
    <n v="6"/>
  </r>
  <r>
    <x v="6"/>
    <n v="1877"/>
    <d v="2023-11-29T00:00:00"/>
    <x v="2"/>
    <s v="HEMANGI MITESH DOSHI"/>
    <s v="CICPD8911M"/>
    <n v="200596"/>
    <n v="20060"/>
    <m/>
    <s v="42634_x000a_06/12/2023"/>
    <s v="Throughout the year"/>
    <s v="Trading &amp; Trading Advisory Services"/>
    <d v="2023-11-16T00:00:00"/>
    <n v="13"/>
  </r>
  <r>
    <x v="6"/>
    <n v="1878"/>
    <d v="2023-11-29T00:00:00"/>
    <x v="2"/>
    <s v="JAYANTILAL LADAKCHAND DOSHI"/>
    <s v="AATPD0607P"/>
    <n v="300893"/>
    <n v="30089"/>
    <m/>
    <s v="42634_x000a_06/12/2023"/>
    <s v="Throughout the year"/>
    <s v="Trading &amp; Trading Advisory Services"/>
    <d v="2023-11-16T00:00:00"/>
    <n v="13"/>
  </r>
  <r>
    <x v="6"/>
    <n v="1876"/>
    <d v="2023-11-29T00:00:00"/>
    <x v="2"/>
    <s v="MITESH JAYANTIBHAI DOSHI"/>
    <s v="APGPD9139Q"/>
    <n v="200123"/>
    <n v="20012"/>
    <m/>
    <s v="42634_x000a_06/12/2023"/>
    <s v="Throughout the year"/>
    <s v="Trading &amp; Trading Advisory Services"/>
    <d v="2023-11-16T00:00:00"/>
    <n v="13"/>
  </r>
  <r>
    <x v="6"/>
    <n v="1879"/>
    <d v="2023-12-12T00:00:00"/>
    <x v="19"/>
    <s v="DIMPAL PRAFULBHAI SIRIYA"/>
    <s v="GGRPS3468H"/>
    <n v="700236"/>
    <n v="70024"/>
    <m/>
    <s v="24626_x000a_02/01/2024"/>
    <s v="Throughout the year"/>
    <s v="Trading &amp; Trading Advisory Services"/>
    <d v="2023-12-02T00:00:00"/>
    <n v="10"/>
  </r>
  <r>
    <x v="6"/>
    <n v="1880"/>
    <d v="2023-12-13T00:00:00"/>
    <x v="10"/>
    <s v="MITUL MOHANLAL MORABIYA"/>
    <s v="AWVPM8396E"/>
    <n v="300231"/>
    <n v="30023"/>
    <m/>
    <s v="24626_x000a_02/01/2024"/>
    <s v="Throughout the year"/>
    <s v="Trading &amp; Trading Advisory Services"/>
    <d v="2023-12-01T00:00:00"/>
    <n v="12"/>
  </r>
  <r>
    <x v="6"/>
    <n v="1881"/>
    <d v="2023-12-16T00:00:00"/>
    <x v="6"/>
    <s v="BHAVIKA MEHULKUMAR MEHTA"/>
    <s v="COEPM3863F"/>
    <n v="64123"/>
    <n v="6412"/>
    <m/>
    <s v="24626_x000a_02/01/2024"/>
    <s v="Throughout the year"/>
    <s v="Trading &amp; Trading Advisory Services"/>
    <d v="2023-12-05T00:00:00"/>
    <n v="11"/>
  </r>
  <r>
    <x v="6"/>
    <n v="1882"/>
    <d v="2023-12-26T00:00:00"/>
    <x v="19"/>
    <s v="HIREN ZINABHAI PRAJAPATI"/>
    <s v="CWQPP0628D"/>
    <n v="500361"/>
    <n v="50036"/>
    <m/>
    <s v="24626_x000a_02/01/2024"/>
    <s v="Throughout the year"/>
    <s v="Trading &amp; Trading Advisory Services"/>
    <d v="2023-12-13T00:00:00"/>
    <n v="13"/>
  </r>
  <r>
    <x v="6"/>
    <n v="1883"/>
    <d v="2024-01-06T00:00:00"/>
    <x v="33"/>
    <s v="YOGESHKUMAR RAMNIKLAL SHAH"/>
    <s v="CVZPS8137A"/>
    <n v="145239"/>
    <n v="14524"/>
    <m/>
    <s v="64805_x000a_06/02/2024"/>
    <s v="Throughout the year"/>
    <s v="Trading &amp; Trading Advisory Services"/>
    <d v="2023-12-30T00:00:00"/>
    <n v="7"/>
  </r>
  <r>
    <x v="6"/>
    <n v="1887"/>
    <d v="2024-01-16T00:00:00"/>
    <x v="0"/>
    <s v="YASHKUMAR HIRENBHAI PRAJAPATI"/>
    <s v="ESIPP0416F"/>
    <n v="500651"/>
    <n v="50065"/>
    <m/>
    <s v="64805_x000a_06/02/2024"/>
    <s v="Throughout the year"/>
    <s v="Trading &amp; Trading Advisory Services"/>
    <d v="2024-01-01T00:00:00"/>
    <n v="15"/>
  </r>
  <r>
    <x v="6"/>
    <n v="1888"/>
    <d v="2024-01-16T00:00:00"/>
    <x v="26"/>
    <s v="DHARABEN AJAYBHAI SHAH"/>
    <s v="LYKPS0935D"/>
    <n v="400361"/>
    <n v="40036"/>
    <m/>
    <s v="64805_x000a_06/02/2024"/>
    <s v="Throughout the year"/>
    <s v="Trading &amp; Trading Advisory Services"/>
    <d v="2024-01-01T00:00:00"/>
    <n v="15"/>
  </r>
  <r>
    <x v="6"/>
    <n v="1884"/>
    <d v="2024-01-16T00:00:00"/>
    <x v="15"/>
    <s v="MANUBEN VADILALBHAI MEHTA"/>
    <s v="CMMPM3584M"/>
    <n v="1250611"/>
    <n v="125061"/>
    <m/>
    <s v="64805_x000a_06/02/2024"/>
    <s v="Throughout the year"/>
    <s v="Trading &amp; Trading Advisory Services"/>
    <d v="2024-01-01T00:00:00"/>
    <n v="15"/>
  </r>
  <r>
    <x v="6"/>
    <n v="1886"/>
    <d v="2024-01-16T00:00:00"/>
    <x v="15"/>
    <s v="RUPALI RAJKUMAR MEHTA"/>
    <s v="CDCPG3017N"/>
    <n v="1250125"/>
    <n v="125013"/>
    <m/>
    <s v="64805_x000a_06/02/2024"/>
    <s v="Throughout the year"/>
    <s v="Trading &amp; Trading Advisory Services"/>
    <d v="2024-01-01T00:00:00"/>
    <n v="15"/>
  </r>
  <r>
    <x v="6"/>
    <n v="1885"/>
    <d v="2024-01-16T00:00:00"/>
    <x v="15"/>
    <s v="URVASHIBEN PRASHANT MEHTA"/>
    <s v="FSZPM4268N"/>
    <n v="1250239"/>
    <n v="125024"/>
    <m/>
    <s v="64805_x000a_06/02/2024"/>
    <s v="Throughout the year"/>
    <s v="Trading &amp; Trading Advisory Services"/>
    <d v="2024-01-01T00:00:00"/>
    <n v="15"/>
  </r>
  <r>
    <x v="6"/>
    <n v="1889"/>
    <d v="2024-01-16T00:00:00"/>
    <x v="19"/>
    <s v="HET JATIN SANGHAVI"/>
    <s v="QILPS4490H"/>
    <n v="1000251"/>
    <n v="100025"/>
    <m/>
    <s v="64805_x000a_06/02/2024"/>
    <s v="Throughout the year"/>
    <s v="Trading &amp; Trading Advisory Services"/>
    <d v="2024-01-01T00:00:00"/>
    <n v="15"/>
  </r>
  <r>
    <x v="6"/>
    <n v="1890"/>
    <d v="2024-01-24T00:00:00"/>
    <x v="0"/>
    <s v="MANISHKUMAR KIRTIBHAI PATAVA"/>
    <s v="CBCPP0069D"/>
    <n v="200123"/>
    <n v="20012"/>
    <m/>
    <s v="64805_x000a_06/02/2024"/>
    <s v="Throughout the year"/>
    <s v="Trading &amp; Trading Advisory Services"/>
    <d v="2024-01-19T00:00:00"/>
    <n v="5"/>
  </r>
  <r>
    <x v="6"/>
    <n v="1891"/>
    <d v="2024-01-24T00:00:00"/>
    <x v="2"/>
    <s v="KINJALBEN RITESHKUMAR SHAH"/>
    <s v="CVBPS5919L"/>
    <n v="1000259"/>
    <n v="100026"/>
    <m/>
    <s v="64805_x000a_06/02/2024"/>
    <s v="Throughout the year"/>
    <s v="Trading &amp; Trading Advisory Services"/>
    <d v="2024-01-19T00:00:00"/>
    <n v="5"/>
  </r>
  <r>
    <x v="6"/>
    <n v="1892"/>
    <d v="2024-01-25T00:00:00"/>
    <x v="17"/>
    <s v="AYUSHI HIRENBHAI PRAJAPATI"/>
    <s v="FIFPP2974G"/>
    <n v="750236"/>
    <n v="75024"/>
    <m/>
    <s v="64805_x000a_06/02/2024"/>
    <s v="Throughout the year"/>
    <s v="Trading &amp; Trading Advisory Services"/>
    <d v="2024-01-17T00:00:00"/>
    <n v="8"/>
  </r>
  <r>
    <x v="6"/>
    <n v="1894"/>
    <d v="2024-01-25T00:00:00"/>
    <x v="17"/>
    <s v="ISHITA HIREN PRAJAPATI"/>
    <s v="FIFPP2930A"/>
    <n v="751025"/>
    <n v="75103"/>
    <m/>
    <s v="64805_x000a_06/02/2024"/>
    <s v="Throughout the year"/>
    <s v="Trading &amp; Trading Advisory Services"/>
    <d v="2024-01-17T00:00:00"/>
    <n v="8"/>
  </r>
  <r>
    <x v="6"/>
    <n v="1893"/>
    <d v="2024-01-25T00:00:00"/>
    <x v="17"/>
    <s v="PRAVINBHAI PRAJAPATI "/>
    <s v="ALPPP7336L"/>
    <n v="500236"/>
    <n v="50024"/>
    <m/>
    <s v="64805_x000a_06/02/2024"/>
    <s v="Throughout the year"/>
    <s v="Trading &amp; Trading Advisory Services"/>
    <d v="2024-01-17T00:00:00"/>
    <n v="8"/>
  </r>
  <r>
    <x v="6"/>
    <n v="1897"/>
    <d v="2024-01-31T00:00:00"/>
    <x v="6"/>
    <s v="LALBAHADUR RAM MURAT MAURYA"/>
    <s v="CKPPM1960A"/>
    <n v="200129"/>
    <n v="20013"/>
    <m/>
    <s v="64805_x000a_06/02/2024"/>
    <s v="Throughout the year"/>
    <s v="Trading &amp; Trading Advisory Services"/>
    <d v="2024-01-16T00:00:00"/>
    <n v="15"/>
  </r>
  <r>
    <x v="6"/>
    <n v="1898"/>
    <d v="2024-01-31T00:00:00"/>
    <x v="6"/>
    <s v="SURBHI HITESHBHAI PRAJAPATI"/>
    <s v="CWSPP0373B"/>
    <n v="800121"/>
    <n v="80012"/>
    <m/>
    <s v="64805_x000a_06/02/2024"/>
    <s v="Throughout the year"/>
    <s v="Trading &amp; Trading Advisory Services"/>
    <d v="2024-01-16T00:00:00"/>
    <n v="15"/>
  </r>
  <r>
    <x v="6"/>
    <n v="1895"/>
    <d v="2024-01-31T00:00:00"/>
    <x v="31"/>
    <s v="BHAVNABEN HASMUKHBHAI MALAVIYA"/>
    <s v="GOGPM4148D"/>
    <n v="998573"/>
    <n v="99857"/>
    <m/>
    <s v="64805_x000a_06/02/2024"/>
    <s v="Throughout the year"/>
    <s v="Trading &amp; Trading Advisory Services"/>
    <d v="2024-01-16T00:00:00"/>
    <n v="15"/>
  </r>
  <r>
    <x v="6"/>
    <n v="1896"/>
    <d v="2024-01-31T00:00:00"/>
    <x v="31"/>
    <s v="NITABEN SANJAYBHAI MALAVIYA"/>
    <s v="CWHPM9656D"/>
    <n v="1015264"/>
    <n v="101526"/>
    <m/>
    <s v="64805_x000a_06/02/2024"/>
    <s v="Throughout the year"/>
    <s v="Trading &amp; Trading Advisory Services"/>
    <d v="2024-01-16T00:00:00"/>
    <n v="15"/>
  </r>
  <r>
    <x v="6"/>
    <n v="1908"/>
    <d v="2024-02-13T00:00:00"/>
    <x v="0"/>
    <s v="DHARMENDRASINH AMBALAL RATHOD"/>
    <s v="CBTPR2618M"/>
    <n v="700859"/>
    <n v="70086"/>
    <m/>
    <s v="61742_x000a_06/03/2024"/>
    <s v="Throughout the year"/>
    <s v="Trading &amp; Trading Advisory Services"/>
    <d v="2024-02-05T00:00:00"/>
    <n v="8"/>
  </r>
  <r>
    <x v="6"/>
    <n v="1903"/>
    <d v="2024-02-13T00:00:00"/>
    <x v="0"/>
    <s v="GAUTAM JAYANTILAL MEHATA"/>
    <s v="ANVPM7520K"/>
    <n v="1000361"/>
    <n v="100036"/>
    <m/>
    <s v="61742_x000a_06/03/2024"/>
    <s v="Throughout the year"/>
    <s v="Trading &amp; Trading Advisory Services"/>
    <d v="2024-02-05T00:00:00"/>
    <n v="8"/>
  </r>
  <r>
    <x v="6"/>
    <n v="1904"/>
    <d v="2024-02-13T00:00:00"/>
    <x v="0"/>
    <s v="ILABEN GAUTAM KUMAR MEHTA"/>
    <s v="BRVPM1719H"/>
    <n v="1001061"/>
    <n v="100106"/>
    <m/>
    <s v="61742_x000a_06/03/2024"/>
    <s v="Throughout the year"/>
    <s v="Trading &amp; Trading Advisory Services"/>
    <d v="2024-02-05T00:00:00"/>
    <n v="8"/>
  </r>
  <r>
    <x v="6"/>
    <n v="1909"/>
    <d v="2024-02-13T00:00:00"/>
    <x v="0"/>
    <s v="JINAL PRAVINBHAI PIPALIYA"/>
    <s v="CVCPP9884J"/>
    <n v="700259"/>
    <n v="70026"/>
    <m/>
    <s v="61742_x000a_06/03/2024"/>
    <s v="Throughout the year"/>
    <s v="Trading &amp; Trading Advisory Services"/>
    <d v="2024-02-05T00:00:00"/>
    <n v="8"/>
  </r>
  <r>
    <x v="6"/>
    <n v="1907"/>
    <d v="2024-02-13T00:00:00"/>
    <x v="0"/>
    <s v="PAYALBEN RAJENDRASINH RATHOD"/>
    <s v="BYMPR1179L"/>
    <n v="701253"/>
    <n v="70125"/>
    <m/>
    <s v="61742_x000a_06/03/2024"/>
    <s v="Throughout the year"/>
    <s v="Trading &amp; Trading Advisory Services"/>
    <d v="2024-02-05T00:00:00"/>
    <n v="8"/>
  </r>
  <r>
    <x v="6"/>
    <n v="1905"/>
    <d v="2024-02-13T00:00:00"/>
    <x v="0"/>
    <s v="SAGARKUMAR PRAVINBHAI PRAJAPATI"/>
    <s v="BOWPP3394D"/>
    <n v="700123"/>
    <n v="70012"/>
    <m/>
    <s v="61742_x000a_06/03/2024"/>
    <s v="Throughout the year"/>
    <s v="Trading &amp; Trading Advisory Services"/>
    <d v="2024-02-05T00:00:00"/>
    <n v="8"/>
  </r>
  <r>
    <x v="6"/>
    <n v="1910"/>
    <d v="2024-02-13T00:00:00"/>
    <x v="0"/>
    <s v="UTRADEVI ASHOKBHAI MAURYA"/>
    <s v="CUUPM8846C"/>
    <n v="800159"/>
    <n v="80016"/>
    <m/>
    <s v="61742_x000a_06/03/2024"/>
    <s v="Throughout the year"/>
    <s v="Trading &amp; Trading Advisory Services"/>
    <d v="2024-02-05T00:00:00"/>
    <n v="8"/>
  </r>
  <r>
    <x v="6"/>
    <n v="1906"/>
    <d v="2024-02-13T00:00:00"/>
    <x v="0"/>
    <s v="VANRAJSINH JINDUSINH CHAUHAN"/>
    <s v="ATPPC1088C"/>
    <n v="700149"/>
    <n v="70015"/>
    <m/>
    <s v="61742_x000a_06/03/2024"/>
    <s v="Throughout the year"/>
    <s v="Trading &amp; Trading Advisory Services"/>
    <d v="2024-02-05T00:00:00"/>
    <n v="8"/>
  </r>
  <r>
    <x v="6"/>
    <n v="1915"/>
    <d v="2024-02-13T00:00:00"/>
    <x v="26"/>
    <s v="CHANDANI RAKESH PAVAR"/>
    <s v="CTJPP8315F"/>
    <n v="1000161"/>
    <n v="100016"/>
    <m/>
    <s v="61742_x000a_06/03/2024"/>
    <s v="Throughout the year"/>
    <s v="Trading &amp; Trading Advisory Services"/>
    <d v="2024-02-05T00:00:00"/>
    <n v="8"/>
  </r>
  <r>
    <x v="6"/>
    <n v="1914"/>
    <d v="2024-02-13T00:00:00"/>
    <x v="26"/>
    <s v="DARSHIL DHIRUBHAI MEHTA"/>
    <s v="CYYPM6182P"/>
    <n v="800123"/>
    <n v="80012"/>
    <m/>
    <s v="61742_x000a_06/03/2024"/>
    <s v="Throughout the year"/>
    <s v="Trading &amp; Trading Advisory Services"/>
    <d v="2024-02-05T00:00:00"/>
    <n v="8"/>
  </r>
  <r>
    <x v="6"/>
    <n v="1912"/>
    <d v="2024-02-13T00:00:00"/>
    <x v="26"/>
    <s v="NIKUL RAJUSINH RATHOD"/>
    <s v="CCRPR3624L"/>
    <n v="700181"/>
    <n v="70018"/>
    <m/>
    <s v="61742_x000a_06/03/2024"/>
    <s v="Throughout the year"/>
    <s v="Trading &amp; Trading Advisory Services"/>
    <d v="2024-02-05T00:00:00"/>
    <n v="8"/>
  </r>
  <r>
    <x v="6"/>
    <n v="1913"/>
    <d v="2024-02-13T00:00:00"/>
    <x v="26"/>
    <s v="RUSINABEN RAJUSINH RATHOD"/>
    <s v="CCRPR3255B"/>
    <n v="700781"/>
    <n v="70078"/>
    <m/>
    <s v="61742_x000a_06/03/2024"/>
    <s v="Throughout the year"/>
    <s v="Trading &amp; Trading Advisory Services"/>
    <d v="2024-02-05T00:00:00"/>
    <n v="8"/>
  </r>
  <r>
    <x v="6"/>
    <n v="1911"/>
    <d v="2024-02-13T00:00:00"/>
    <x v="26"/>
    <s v="SUSHILADEVI NARESHKUMAR PUROHIT"/>
    <s v="DFZPP8526R"/>
    <n v="1000589"/>
    <n v="100059"/>
    <m/>
    <s v="61742_x000a_06/03/2024"/>
    <s v="Throughout the year"/>
    <s v="Trading &amp; Trading Advisory Services"/>
    <d v="2024-02-05T00:00:00"/>
    <n v="8"/>
  </r>
  <r>
    <x v="6"/>
    <n v="1899"/>
    <d v="2024-02-13T00:00:00"/>
    <x v="1"/>
    <s v="NEETA VIKASH SAH"/>
    <s v="BGQPG0189P"/>
    <n v="1000123"/>
    <n v="100012"/>
    <m/>
    <s v="61742_x000a_06/03/2024"/>
    <s v="Throughout the year"/>
    <s v="Trading &amp; Trading Advisory Services"/>
    <d v="2024-02-05T00:00:00"/>
    <n v="8"/>
  </r>
  <r>
    <x v="6"/>
    <n v="1916"/>
    <d v="2024-02-13T00:00:00"/>
    <x v="10"/>
    <s v="TRUPTIBEN MITULKUMAR MORABIYA"/>
    <s v="CUIPM0916M"/>
    <n v="900236"/>
    <n v="90024"/>
    <m/>
    <s v="61742_x000a_06/03/2024"/>
    <s v="Throughout the year"/>
    <s v="Trading &amp; Trading Advisory Services"/>
    <d v="2024-02-05T00:00:00"/>
    <n v="8"/>
  </r>
  <r>
    <x v="6"/>
    <n v="1901"/>
    <d v="2024-02-13T00:00:00"/>
    <x v="6"/>
    <s v="ANJALIBEN KIRITBHAI KOTHARI"/>
    <s v="FEXPK6451P"/>
    <n v="500123"/>
    <n v="50012"/>
    <m/>
    <s v="61742_x000a_06/03/2024"/>
    <s v="Throughout the year"/>
    <s v="Trading &amp; Trading Advisory Services"/>
    <d v="2024-02-05T00:00:00"/>
    <n v="8"/>
  </r>
  <r>
    <x v="6"/>
    <n v="1902"/>
    <d v="2024-02-13T00:00:00"/>
    <x v="6"/>
    <s v="JIGNABEN VIRENDRAKUMAR KHANDOR"/>
    <s v="CNPPK4912B"/>
    <n v="388897"/>
    <n v="38890"/>
    <m/>
    <s v="61742_x000a_06/03/2024"/>
    <s v="Throughout the year"/>
    <s v="Trading &amp; Trading Advisory Services"/>
    <d v="2024-02-05T00:00:00"/>
    <n v="8"/>
  </r>
  <r>
    <x v="6"/>
    <n v="1917"/>
    <d v="2024-02-13T00:00:00"/>
    <x v="38"/>
    <s v="RAJKUMAR BABULAL VIRVADIYA"/>
    <s v="BOVPV7878B"/>
    <n v="50012"/>
    <n v="5001"/>
    <m/>
    <s v="61742_x000a_06/03/2024"/>
    <s v="Throughout the year"/>
    <s v="Trading &amp; Trading Advisory Services"/>
    <d v="2024-02-05T00:00:00"/>
    <n v="8"/>
  </r>
  <r>
    <x v="6"/>
    <n v="1900"/>
    <d v="2024-02-13T00:00:00"/>
    <x v="31"/>
    <s v="PRATHAM JAYDEEP SHAH"/>
    <s v="KMLPS1297G"/>
    <n v="1500123"/>
    <n v="150012"/>
    <m/>
    <s v="61742_x000a_06/03/2024"/>
    <s v="Throughout the year"/>
    <s v="Trading &amp; Trading Advisory Services"/>
    <d v="2024-02-05T00:00:00"/>
    <n v="8"/>
  </r>
  <r>
    <x v="6"/>
    <n v="1923"/>
    <d v="2024-02-22T00:00:00"/>
    <x v="10"/>
    <s v="PRAGNA HITESH VORA"/>
    <s v="AMMPV1249C"/>
    <n v="900123"/>
    <n v="90012"/>
    <m/>
    <s v="61742_x000a_06/03/2024"/>
    <s v="Throughout the year"/>
    <s v="Trading &amp; Trading Advisory Services"/>
    <d v="2024-02-08T00:00:00"/>
    <n v="14"/>
  </r>
  <r>
    <x v="6"/>
    <n v="1921"/>
    <d v="2024-02-22T00:00:00"/>
    <x v="6"/>
    <s v="KHUSHBOO MANTHAN MAHETA"/>
    <s v="CQIPM3816Q"/>
    <n v="700123"/>
    <n v="70012"/>
    <m/>
    <s v="61742_x000a_06/03/2024"/>
    <s v="Throughout the year"/>
    <s v="Trading &amp; Trading Advisory Services"/>
    <d v="2024-02-08T00:00:00"/>
    <n v="14"/>
  </r>
  <r>
    <x v="6"/>
    <n v="1922"/>
    <d v="2024-02-22T00:00:00"/>
    <x v="6"/>
    <s v="PARASSINH LAXMANSINH RATHOD"/>
    <s v="CDHPR7547D"/>
    <n v="600123"/>
    <n v="60012"/>
    <m/>
    <s v="61742_x000a_06/03/2024"/>
    <s v="Throughout the year"/>
    <s v="Trading &amp; Trading Advisory Services"/>
    <d v="2024-02-08T00:00:00"/>
    <n v="14"/>
  </r>
  <r>
    <x v="6"/>
    <n v="1919"/>
    <d v="2024-02-22T00:00:00"/>
    <x v="15"/>
    <s v="ANITABEN PRIYANK MEHTA"/>
    <s v="FJUPM2617D"/>
    <n v="901523"/>
    <n v="90152"/>
    <m/>
    <s v="61742_x000a_06/03/2024"/>
    <s v="Throughout the year"/>
    <s v="Trading &amp; Trading Advisory Services"/>
    <d v="2024-02-08T00:00:00"/>
    <n v="14"/>
  </r>
  <r>
    <x v="6"/>
    <n v="1920"/>
    <d v="2024-02-22T00:00:00"/>
    <x v="15"/>
    <s v="BHARTI DARMESHBHAI PANDAV"/>
    <s v="ECCPP9153F"/>
    <n v="1200123"/>
    <n v="120012"/>
    <m/>
    <s v="61742_x000a_06/03/2024"/>
    <s v="Throughout the year"/>
    <s v="Trading &amp; Trading Advisory Services"/>
    <d v="2024-02-08T00:00:00"/>
    <n v="14"/>
  </r>
  <r>
    <x v="6"/>
    <n v="1918"/>
    <d v="2024-02-22T00:00:00"/>
    <x v="15"/>
    <s v="VADILAL AMULAKHBHAI MAHETA"/>
    <s v="BGBPM7834G"/>
    <n v="600891"/>
    <n v="60089"/>
    <m/>
    <s v="61742_x000a_06/03/2024"/>
    <s v="Throughout the year"/>
    <s v="Trading &amp; Trading Advisory Services"/>
    <d v="2024-02-08T00:00:00"/>
    <n v="14"/>
  </r>
  <r>
    <x v="6"/>
    <n v="1926"/>
    <d v="2024-02-24T00:00:00"/>
    <x v="8"/>
    <s v="UNNATIBEN AMRUTBHAI BABRIYA"/>
    <s v="GAGPB1983P"/>
    <n v="900256"/>
    <n v="90026"/>
    <m/>
    <s v="61742_x000a_06/03/2024"/>
    <s v="Throughout the year"/>
    <s v="Trading &amp; Trading Advisory Services"/>
    <d v="2024-02-17T00:00:00"/>
    <n v="7"/>
  </r>
  <r>
    <x v="6"/>
    <n v="1925"/>
    <d v="2024-02-24T00:00:00"/>
    <x v="10"/>
    <s v="MITUL MOHANLAL MORABIYA"/>
    <s v="AWVPM8396E"/>
    <n v="300256"/>
    <n v="30026"/>
    <m/>
    <s v="61742_x000a_06/03/2024"/>
    <s v="Throughout the year"/>
    <s v="Trading &amp; Trading Advisory Services"/>
    <d v="2024-02-17T00:00:00"/>
    <n v="7"/>
  </r>
  <r>
    <x v="6"/>
    <n v="1924"/>
    <d v="2024-02-24T00:00:00"/>
    <x v="19"/>
    <s v="MUKESHKUMAR NANALAL SANGHVI"/>
    <s v="AGVPS7118N"/>
    <n v="1200369"/>
    <n v="120037"/>
    <m/>
    <s v="61742_x000a_06/03/2024"/>
    <s v="Throughout the year"/>
    <s v="Trading &amp; Trading Advisory Services"/>
    <d v="2024-02-17T00:00:00"/>
    <n v="7"/>
  </r>
  <r>
    <x v="6"/>
    <n v="1927"/>
    <d v="2024-03-07T00:00:00"/>
    <x v="17"/>
    <s v="GAUREESHANKAR ASHOKBHAI MAURYA"/>
    <s v="CVUPM6958A"/>
    <n v="600231"/>
    <n v="60023"/>
    <m/>
    <s v="24916_x000a_02/04/2024"/>
    <s v="Throughout the year"/>
    <s v="Trading &amp; Trading Advisory Services"/>
    <d v="2024-02-28T00:00:00"/>
    <n v="8"/>
  </r>
  <r>
    <x v="6"/>
    <n v="1928"/>
    <d v="2024-03-07T00:00:00"/>
    <x v="17"/>
    <s v="SANTOSHKUMAR ASHOKKUMAR MAURYA"/>
    <s v="CYTPM4992G"/>
    <n v="750231"/>
    <n v="75023"/>
    <m/>
    <s v="24916_x000a_02/04/2024"/>
    <s v="Throughout the year"/>
    <s v="Trading &amp; Trading Advisory Services"/>
    <d v="2024-02-28T00:00:00"/>
    <n v="8"/>
  </r>
  <r>
    <x v="6"/>
    <n v="1929"/>
    <d v="2024-03-07T00:00:00"/>
    <x v="6"/>
    <s v="PRAGNABEN PIYUSH SHETH"/>
    <s v="GBCPS8333D"/>
    <n v="400231"/>
    <n v="40023"/>
    <m/>
    <s v="24916_x000a_02/04/2024"/>
    <s v="Throughout the year"/>
    <s v="Trading &amp; Trading Advisory Services"/>
    <d v="2024-02-28T00:00:00"/>
    <n v="8"/>
  </r>
  <r>
    <x v="6"/>
    <n v="1978"/>
    <d v="2024-03-18T00:00:00"/>
    <x v="7"/>
    <s v="BHARAT KANTILAL MEHTA"/>
    <s v="CNYPM6786Q"/>
    <n v="1000321"/>
    <n v="100032"/>
    <m/>
    <s v="24916_x000a_02/04/2024"/>
    <s v="Throughout the year"/>
    <s v="Trading &amp; Trading Advisory Services"/>
    <d v="2024-03-04T00:00:00"/>
    <n v="14"/>
  </r>
  <r>
    <x v="6"/>
    <n v="1968"/>
    <d v="2024-03-18T00:00:00"/>
    <x v="0"/>
    <s v="DIPTI MEHULKUMAR MEHTA"/>
    <s v="BTOPM8426L"/>
    <n v="700013"/>
    <n v="70001"/>
    <m/>
    <s v="24916_x000a_02/04/2024"/>
    <s v="Throughout the year"/>
    <s v="Trading &amp; Trading Advisory Services"/>
    <d v="2024-03-04T00:00:00"/>
    <n v="14"/>
  </r>
  <r>
    <x v="6"/>
    <n v="1969"/>
    <d v="2024-03-18T00:00:00"/>
    <x v="0"/>
    <s v="RUSHABH MAHENDRABHAI MEHTA"/>
    <s v="CZHPM0850L"/>
    <n v="700161"/>
    <n v="70016"/>
    <m/>
    <s v="24916_x000a_02/04/2024"/>
    <s v="Throughout the year"/>
    <s v="Trading &amp; Trading Advisory Services"/>
    <d v="2024-03-04T00:00:00"/>
    <n v="14"/>
  </r>
  <r>
    <x v="6"/>
    <n v="1970"/>
    <d v="2024-03-18T00:00:00"/>
    <x v="0"/>
    <s v="YASH MEHTA "/>
    <s v="BFSPY8089R"/>
    <n v="701163"/>
    <n v="70116"/>
    <m/>
    <s v="24916_x000a_02/04/2024"/>
    <s v="Throughout the year"/>
    <s v="Trading &amp; Trading Advisory Services"/>
    <d v="2024-03-04T00:00:00"/>
    <n v="14"/>
  </r>
  <r>
    <x v="6"/>
    <n v="1979"/>
    <d v="2024-03-18T00:00:00"/>
    <x v="26"/>
    <s v="ISHITA VARDHAMAN PAREKH"/>
    <s v="HWVPP5963B"/>
    <n v="1100352"/>
    <n v="110035"/>
    <m/>
    <s v="24916_x000a_02/04/2024"/>
    <s v="Throughout the year"/>
    <s v="Trading &amp; Trading Advisory Services"/>
    <d v="2024-03-04T00:00:00"/>
    <n v="14"/>
  </r>
  <r>
    <x v="6"/>
    <n v="1982"/>
    <d v="2024-03-18T00:00:00"/>
    <x v="26"/>
    <s v="ISHITABEN VIRAL PAREKH"/>
    <s v="GRPPP7353K"/>
    <n v="1098564"/>
    <n v="109856"/>
    <m/>
    <s v="24916_x000a_02/04/2024"/>
    <s v="Throughout the year"/>
    <s v="Trading &amp; Trading Advisory Services"/>
    <d v="2024-03-04T00:00:00"/>
    <n v="14"/>
  </r>
  <r>
    <x v="6"/>
    <n v="1980"/>
    <d v="2024-03-18T00:00:00"/>
    <x v="26"/>
    <s v="JAY SURESHBHAI PATWA"/>
    <s v="HOYPP7872G"/>
    <n v="899456"/>
    <n v="89946"/>
    <m/>
    <s v="24916_x000a_02/04/2024"/>
    <s v="Throughout the year"/>
    <s v="Trading &amp; Trading Advisory Services"/>
    <d v="2024-03-04T00:00:00"/>
    <n v="14"/>
  </r>
  <r>
    <x v="6"/>
    <n v="1983"/>
    <d v="2024-03-18T00:00:00"/>
    <x v="26"/>
    <s v="MANSHI CHAMPAKLAL KOTHARI"/>
    <s v="KBEPK2325D"/>
    <n v="853243"/>
    <n v="85324"/>
    <m/>
    <s v="24916_x000a_02/04/2024"/>
    <s v="Throughout the year"/>
    <s v="Trading &amp; Trading Advisory Services"/>
    <d v="2024-03-04T00:00:00"/>
    <n v="14"/>
  </r>
  <r>
    <x v="6"/>
    <n v="1981"/>
    <d v="2024-03-18T00:00:00"/>
    <x v="26"/>
    <s v="RICHITA VARDHMANBHAI PAREKH"/>
    <s v="FXFPP5006N"/>
    <n v="1052343"/>
    <n v="105234"/>
    <m/>
    <s v="24916_x000a_02/04/2024"/>
    <s v="Throughout the year"/>
    <s v="Trading &amp; Trading Advisory Services"/>
    <d v="2024-03-04T00:00:00"/>
    <n v="14"/>
  </r>
  <r>
    <x v="6"/>
    <n v="1938"/>
    <d v="2024-03-18T00:00:00"/>
    <x v="1"/>
    <s v="BHAVYA KALPIT KORADIYA"/>
    <s v="DAUPP8897R"/>
    <n v="700691"/>
    <n v="70069"/>
    <m/>
    <s v="24916_x000a_02/04/2024"/>
    <s v="Throughout the year"/>
    <s v="Trading &amp; Trading Advisory Services"/>
    <d v="2024-03-04T00:00:00"/>
    <n v="14"/>
  </r>
  <r>
    <x v="6"/>
    <n v="1935"/>
    <d v="2024-03-18T00:00:00"/>
    <x v="1"/>
    <s v="CHANDANI AKSHAT SHAH"/>
    <s v="BUAPK0757R"/>
    <n v="847259"/>
    <n v="84726"/>
    <m/>
    <s v="24916_x000a_02/04/2024"/>
    <s v="Throughout the year"/>
    <s v="Trading &amp; Trading Advisory Services"/>
    <d v="2024-03-04T00:00:00"/>
    <n v="14"/>
  </r>
  <r>
    <x v="6"/>
    <n v="1933"/>
    <d v="2024-03-18T00:00:00"/>
    <x v="1"/>
    <s v="JIGISHA HIRENBHAI SHAH"/>
    <s v="CISPS8167A"/>
    <n v="850017"/>
    <n v="85002"/>
    <m/>
    <s v="24916_x000a_02/04/2024"/>
    <s v="Throughout the year"/>
    <s v="Trading &amp; Trading Advisory Services"/>
    <d v="2024-03-04T00:00:00"/>
    <n v="14"/>
  </r>
  <r>
    <x v="6"/>
    <n v="1939"/>
    <d v="2024-03-18T00:00:00"/>
    <x v="1"/>
    <s v="MITUL SAVJIBHAI CHAVDA"/>
    <s v="CKTPC3892H"/>
    <n v="500031"/>
    <n v="50003"/>
    <m/>
    <s v="24916_x000a_02/04/2024"/>
    <s v="Throughout the year"/>
    <s v="Trading &amp; Trading Advisory Services"/>
    <d v="2024-03-04T00:00:00"/>
    <n v="14"/>
  </r>
  <r>
    <x v="6"/>
    <n v="1934"/>
    <d v="2024-03-18T00:00:00"/>
    <x v="1"/>
    <s v="NIRALIBEN NIRAVKUMAR GADHECHA"/>
    <s v="AXPPV0166N"/>
    <n v="853019"/>
    <n v="85302"/>
    <m/>
    <s v="24916_x000a_02/04/2024"/>
    <s v="Throughout the year"/>
    <s v="Trading &amp; Trading Advisory Services"/>
    <d v="2024-03-04T00:00:00"/>
    <n v="14"/>
  </r>
  <r>
    <x v="6"/>
    <n v="1930"/>
    <d v="2024-03-18T00:00:00"/>
    <x v="1"/>
    <s v="PAYAL MAULIK PAREKH"/>
    <s v="DPOPP6212P"/>
    <n v="846013"/>
    <n v="84601"/>
    <m/>
    <s v="24916_x000a_02/04/2024"/>
    <s v="Throughout the year"/>
    <s v="Trading &amp; Trading Advisory Services"/>
    <d v="2024-03-04T00:00:00"/>
    <n v="14"/>
  </r>
  <r>
    <x v="6"/>
    <n v="1932"/>
    <d v="2024-03-18T00:00:00"/>
    <x v="1"/>
    <s v="PRATIKKUMAR HARESHBHAI PAREKH"/>
    <s v="CTSPP4176P"/>
    <n v="852369"/>
    <n v="85237"/>
    <m/>
    <s v="24916_x000a_02/04/2024"/>
    <s v="Throughout the year"/>
    <s v="Trading &amp; Trading Advisory Services"/>
    <d v="2024-03-04T00:00:00"/>
    <n v="14"/>
  </r>
  <r>
    <x v="6"/>
    <n v="1936"/>
    <d v="2024-03-18T00:00:00"/>
    <x v="1"/>
    <s v="PRIYA VIJAYKUMAR VORA"/>
    <s v="BOTPP4835C"/>
    <n v="854079"/>
    <n v="85408"/>
    <m/>
    <s v="24916_x000a_02/04/2024"/>
    <s v="Throughout the year"/>
    <s v="Trading &amp; Trading Advisory Services"/>
    <d v="2024-03-04T00:00:00"/>
    <n v="14"/>
  </r>
  <r>
    <x v="6"/>
    <n v="1931"/>
    <d v="2024-03-18T00:00:00"/>
    <x v="1"/>
    <s v="RINKU PRATIKBHAI PAREKH"/>
    <s v="FRLPP2436N"/>
    <n v="849126"/>
    <n v="84913"/>
    <m/>
    <s v="24916_x000a_02/04/2024"/>
    <s v="Throughout the year"/>
    <s v="Trading &amp; Trading Advisory Services"/>
    <d v="2024-03-04T00:00:00"/>
    <n v="14"/>
  </r>
  <r>
    <x v="6"/>
    <n v="1937"/>
    <d v="2024-03-18T00:00:00"/>
    <x v="1"/>
    <s v="SHIKHA DHIRAJLAL MEHTA"/>
    <s v="FEAPM8426R"/>
    <n v="900361"/>
    <n v="90036"/>
    <m/>
    <s v="24916_x000a_02/04/2024"/>
    <s v="Throughout the year"/>
    <s v="Trading &amp; Trading Advisory Services"/>
    <d v="2024-03-04T00:00:00"/>
    <n v="14"/>
  </r>
  <r>
    <x v="6"/>
    <n v="1944"/>
    <d v="2024-03-18T00:00:00"/>
    <x v="2"/>
    <s v="HEMANGI MITESH DOSHI"/>
    <s v="CICPD8911M"/>
    <n v="400136"/>
    <n v="40014"/>
    <m/>
    <s v="24916_x000a_02/04/2024"/>
    <s v="Throughout the year"/>
    <s v="Trading &amp; Trading Advisory Services"/>
    <d v="2024-03-04T00:00:00"/>
    <n v="14"/>
  </r>
  <r>
    <x v="6"/>
    <n v="1974"/>
    <d v="2024-03-18T00:00:00"/>
    <x v="11"/>
    <s v="PARESH KANTILAL MEHTA"/>
    <s v="BCHPM4625F"/>
    <n v="1201269"/>
    <n v="120127"/>
    <m/>
    <s v="24916_x000a_02/04/2024"/>
    <s v="Throughout the year"/>
    <s v="Trading &amp; Trading Advisory Services"/>
    <d v="2024-03-04T00:00:00"/>
    <n v="14"/>
  </r>
  <r>
    <x v="6"/>
    <n v="1976"/>
    <d v="2024-03-18T00:00:00"/>
    <x v="11"/>
    <s v="HETALBEN BHARTABHAI MAHETA"/>
    <s v="DJEPM9645D"/>
    <n v="800297"/>
    <n v="80030"/>
    <m/>
    <s v="24916_x000a_02/04/2024"/>
    <s v="Throughout the year"/>
    <s v="Trading &amp; Trading Advisory Services"/>
    <d v="2024-03-04T00:00:00"/>
    <n v="14"/>
  </r>
  <r>
    <x v="6"/>
    <n v="1977"/>
    <d v="2024-03-18T00:00:00"/>
    <x v="11"/>
    <s v="SAKSHEE JITENDRABHAI MAHETA"/>
    <s v="GWRPM3202H"/>
    <n v="800361"/>
    <n v="80036"/>
    <m/>
    <s v="24916_x000a_02/04/2024"/>
    <s v="Throughout the year"/>
    <s v="Trading &amp; Trading Advisory Services"/>
    <d v="2024-03-04T00:00:00"/>
    <n v="14"/>
  </r>
  <r>
    <x v="6"/>
    <n v="1975"/>
    <d v="2024-03-18T00:00:00"/>
    <x v="11"/>
    <s v="STUTI PARESH MEHTA"/>
    <s v="DGQPM4392J"/>
    <n v="1200369"/>
    <n v="120037"/>
    <m/>
    <s v="24916_x000a_02/04/2024"/>
    <s v="Throughout the year"/>
    <s v="Trading &amp; Trading Advisory Services"/>
    <d v="2024-03-04T00:00:00"/>
    <n v="14"/>
  </r>
  <r>
    <x v="6"/>
    <n v="1967"/>
    <d v="2024-03-18T00:00:00"/>
    <x v="6"/>
    <s v="CHARMI JAYENDRABHAI SHAH"/>
    <s v="IKHPS8748N"/>
    <n v="800123"/>
    <n v="80012"/>
    <m/>
    <s v="24916_x000a_02/04/2024"/>
    <s v="Throughout the year"/>
    <s v="Trading &amp; Trading Advisory Services"/>
    <d v="2024-03-04T00:00:00"/>
    <n v="14"/>
  </r>
  <r>
    <x v="6"/>
    <n v="1966"/>
    <d v="2024-03-18T00:00:00"/>
    <x v="6"/>
    <s v="PRIYANK KIRITBHAI KOTHARI"/>
    <s v="IDPPK2405D"/>
    <n v="900637"/>
    <n v="90064"/>
    <m/>
    <s v="24916_x000a_02/04/2024"/>
    <s v="Throughout the year"/>
    <s v="Trading &amp; Trading Advisory Services"/>
    <d v="2024-03-04T00:00:00"/>
    <n v="14"/>
  </r>
  <r>
    <x v="6"/>
    <n v="1965"/>
    <d v="2024-03-18T00:00:00"/>
    <x v="6"/>
    <s v="ROSHNI BHAVIKKUMAR KORADIYA"/>
    <s v="AWHPM0177F"/>
    <n v="900891"/>
    <n v="90089"/>
    <m/>
    <s v="24916_x000a_02/04/2024"/>
    <s v="Throughout the year"/>
    <s v="Trading &amp; Trading Advisory Services"/>
    <d v="2024-03-04T00:00:00"/>
    <n v="14"/>
  </r>
  <r>
    <x v="6"/>
    <n v="1984"/>
    <d v="2024-03-18T00:00:00"/>
    <x v="15"/>
    <s v="BHARATBHAI SONABHAI CHAUDHARI"/>
    <s v="CCFPC3592Q"/>
    <n v="900851"/>
    <n v="90085"/>
    <m/>
    <s v="24916_x000a_02/04/2024"/>
    <s v="Throughout the year"/>
    <s v="Trading &amp; Trading Advisory Services"/>
    <d v="2024-03-04T00:00:00"/>
    <n v="14"/>
  </r>
  <r>
    <x v="6"/>
    <n v="1940"/>
    <d v="2024-03-18T00:00:00"/>
    <x v="15"/>
    <s v="DHARTIBEN JAY MEHTA"/>
    <s v="FKKPK1009Q"/>
    <n v="800126"/>
    <n v="80013"/>
    <m/>
    <s v="24916_x000a_02/04/2024"/>
    <s v="Throughout the year"/>
    <s v="Trading &amp; Trading Advisory Services"/>
    <d v="2024-03-04T00:00:00"/>
    <n v="14"/>
  </r>
  <r>
    <x v="6"/>
    <n v="1941"/>
    <d v="2024-03-18T00:00:00"/>
    <x v="15"/>
    <s v="DIPAKBHAI MASHRUBHAI CHAUDHARI"/>
    <s v="CEWPC7930K"/>
    <n v="1100987"/>
    <n v="110099"/>
    <m/>
    <s v="24916_x000a_02/04/2024"/>
    <s v="Throughout the year"/>
    <s v="Trading &amp; Trading Advisory Services"/>
    <d v="2024-03-04T00:00:00"/>
    <n v="14"/>
  </r>
  <r>
    <x v="6"/>
    <n v="1942"/>
    <d v="2024-03-18T00:00:00"/>
    <x v="15"/>
    <s v="MANSI VIJAYBHAI KORADIYA"/>
    <s v="JJZPK7334C"/>
    <n v="800797"/>
    <n v="80080"/>
    <m/>
    <s v="24916_x000a_02/04/2024"/>
    <s v="Throughout the year"/>
    <s v="Trading &amp; Trading Advisory Services"/>
    <d v="2024-03-04T00:00:00"/>
    <n v="14"/>
  </r>
  <r>
    <x v="6"/>
    <n v="1943"/>
    <d v="2024-03-18T00:00:00"/>
    <x v="15"/>
    <s v="SNEHA SINGH "/>
    <s v="GIOPS3409B"/>
    <n v="900187"/>
    <n v="90019"/>
    <m/>
    <s v="24916_x000a_02/04/2024"/>
    <s v="Throughout the year"/>
    <s v="Trading &amp; Trading Advisory Services"/>
    <d v="2024-03-04T00:00:00"/>
    <n v="14"/>
  </r>
  <r>
    <x v="6"/>
    <n v="1951"/>
    <d v="2024-03-18T00:00:00"/>
    <x v="13"/>
    <s v="ALPABEN MAHESHBHAI SANGHAVI"/>
    <s v="DFYPS5782D"/>
    <n v="865741"/>
    <n v="86574"/>
    <m/>
    <s v="24916_x000a_02/04/2024"/>
    <s v="Throughout the year"/>
    <s v="Trading &amp; Trading Advisory Services"/>
    <d v="2024-03-04T00:00:00"/>
    <n v="14"/>
  </r>
  <r>
    <x v="6"/>
    <n v="1947"/>
    <d v="2024-03-18T00:00:00"/>
    <x v="13"/>
    <s v="ARUNABEN MAHESHKUMAR KHANDOR"/>
    <s v="ECHPK0520A"/>
    <n v="915789"/>
    <n v="91579"/>
    <m/>
    <s v="24916_x000a_02/04/2024"/>
    <s v="Throughout the year"/>
    <s v="Trading &amp; Trading Advisory Services"/>
    <d v="2024-03-04T00:00:00"/>
    <n v="14"/>
  </r>
  <r>
    <x v="6"/>
    <n v="1949"/>
    <d v="2024-03-18T00:00:00"/>
    <x v="13"/>
    <s v="FENIL BHOGILAL KHANDOR"/>
    <s v="EPBPK9094A"/>
    <n v="355123"/>
    <n v="35512"/>
    <m/>
    <s v="24916_x000a_02/04/2024"/>
    <s v="Throughout the year"/>
    <s v="Trading &amp; Trading Advisory Services"/>
    <d v="2024-03-04T00:00:00"/>
    <n v="14"/>
  </r>
  <r>
    <x v="6"/>
    <n v="1950"/>
    <d v="2024-03-18T00:00:00"/>
    <x v="13"/>
    <s v="HETAL PRASHANTBHAI MEHTA"/>
    <s v="EPSPM5279G"/>
    <n v="860985"/>
    <n v="86099"/>
    <m/>
    <s v="24916_x000a_02/04/2024"/>
    <s v="Throughout the year"/>
    <s v="Trading &amp; Trading Advisory Services"/>
    <d v="2024-03-04T00:00:00"/>
    <n v="14"/>
  </r>
  <r>
    <x v="6"/>
    <n v="1948"/>
    <d v="2024-03-18T00:00:00"/>
    <x v="13"/>
    <s v="JAYSHREEBEN ROHITKUMAR KHANDOR"/>
    <s v="DEHPK4543G"/>
    <n v="950894"/>
    <n v="95089"/>
    <m/>
    <s v="24916_x000a_02/04/2024"/>
    <s v="Throughout the year"/>
    <s v="Trading &amp; Trading Advisory Services"/>
    <d v="2024-03-04T00:00:00"/>
    <n v="14"/>
  </r>
  <r>
    <x v="6"/>
    <n v="1946"/>
    <d v="2024-03-18T00:00:00"/>
    <x v="13"/>
    <s v="MAHESHKUMAR HARILAL KHANDOR"/>
    <s v="ATUPK7060M"/>
    <n v="580637"/>
    <n v="58064"/>
    <m/>
    <s v="24916_x000a_02/04/2024"/>
    <s v="Throughout the year"/>
    <s v="Trading &amp; Trading Advisory Services"/>
    <d v="2024-03-04T00:00:00"/>
    <n v="14"/>
  </r>
  <r>
    <x v="6"/>
    <n v="1945"/>
    <d v="2024-03-18T00:00:00"/>
    <x v="13"/>
    <s v="ROHIT HARILAL KHANDOR"/>
    <s v="ATUPK7059A"/>
    <n v="910361"/>
    <n v="91036"/>
    <m/>
    <s v="24916_x000a_02/04/2024"/>
    <s v="Throughout the year"/>
    <s v="Trading &amp; Trading Advisory Services"/>
    <d v="2024-03-04T00:00:00"/>
    <n v="14"/>
  </r>
  <r>
    <x v="6"/>
    <n v="1952"/>
    <d v="2024-03-18T00:00:00"/>
    <x v="13"/>
    <s v="SUNITA DHARMENDRA CHANDURA"/>
    <s v="BICPC3121R"/>
    <n v="855581"/>
    <n v="85558"/>
    <m/>
    <s v="24916_x000a_02/04/2024"/>
    <s v="Throughout the year"/>
    <s v="Trading &amp; Trading Advisory Services"/>
    <d v="2024-03-04T00:00:00"/>
    <n v="14"/>
  </r>
  <r>
    <x v="6"/>
    <n v="1972"/>
    <d v="2024-03-18T00:00:00"/>
    <x v="19"/>
    <s v="BHOOMI SAMBHAV LODARIYA"/>
    <s v="BGMPL6949L"/>
    <n v="1003211"/>
    <n v="100321"/>
    <m/>
    <s v="24916_x000a_02/04/2024"/>
    <s v="Throughout the year"/>
    <s v="Trading &amp; Trading Advisory Services"/>
    <d v="2024-03-04T00:00:00"/>
    <n v="14"/>
  </r>
  <r>
    <x v="6"/>
    <n v="1973"/>
    <d v="2024-03-18T00:00:00"/>
    <x v="19"/>
    <s v="HET JATIN SANGHAVI"/>
    <s v="QILPS4490H"/>
    <n v="300157"/>
    <n v="30016"/>
    <m/>
    <s v="24916_x000a_02/04/2024"/>
    <s v="Throughout the year"/>
    <s v="Trading &amp; Trading Advisory Services"/>
    <d v="2024-03-04T00:00:00"/>
    <n v="14"/>
  </r>
  <r>
    <x v="6"/>
    <n v="1971"/>
    <d v="2024-03-18T00:00:00"/>
    <x v="19"/>
    <s v="TWINKLE RAMESHBHAI SANGHVI"/>
    <s v="KNIPS5767M"/>
    <n v="1200361"/>
    <n v="120036"/>
    <m/>
    <s v="24916_x000a_02/04/2024"/>
    <s v="Throughout the year"/>
    <s v="Trading &amp; Trading Advisory Services"/>
    <d v="2024-03-04T00:00:00"/>
    <n v="14"/>
  </r>
  <r>
    <x v="6"/>
    <n v="1958"/>
    <d v="2024-03-18T00:00:00"/>
    <x v="31"/>
    <s v="DHARMISHTHA BABUBHAI NAKRANI"/>
    <s v="BMNPN8848P"/>
    <n v="1002231"/>
    <n v="100223"/>
    <m/>
    <s v="24916_x000a_02/04/2024"/>
    <s v="Throughout the year"/>
    <s v="Trading &amp; Trading Advisory Services"/>
    <d v="2024-03-04T00:00:00"/>
    <n v="14"/>
  </r>
  <r>
    <x v="6"/>
    <n v="1957"/>
    <d v="2024-03-18T00:00:00"/>
    <x v="31"/>
    <s v="HANISHKUMAR MATHURBHAI KOYANI"/>
    <s v="GXPPK4795G"/>
    <n v="1001231"/>
    <n v="100123"/>
    <m/>
    <s v="24916_x000a_02/04/2024"/>
    <s v="Throughout the year"/>
    <s v="Trading &amp; Trading Advisory Services"/>
    <d v="2024-03-04T00:00:00"/>
    <n v="14"/>
  </r>
  <r>
    <x v="6"/>
    <n v="1955"/>
    <d v="2024-03-18T00:00:00"/>
    <x v="31"/>
    <s v="HANSABEN ARVINDBHAI MEHTA"/>
    <s v="DZOPM2564M"/>
    <n v="1000593"/>
    <n v="100059"/>
    <m/>
    <s v="24916_x000a_02/04/2024"/>
    <s v="Throughout the year"/>
    <s v="Trading &amp; Trading Advisory Services"/>
    <d v="2024-03-04T00:00:00"/>
    <n v="14"/>
  </r>
  <r>
    <x v="6"/>
    <n v="1956"/>
    <d v="2024-03-18T00:00:00"/>
    <x v="31"/>
    <s v="HASTI ARVINDBHAI MEHTA"/>
    <s v="GADPM9901F"/>
    <n v="700123"/>
    <n v="70012"/>
    <m/>
    <s v="24916_x000a_02/04/2024"/>
    <s v="Throughout the year"/>
    <s v="Trading &amp; Trading Advisory Services"/>
    <d v="2024-03-04T00:00:00"/>
    <n v="14"/>
  </r>
  <r>
    <x v="6"/>
    <n v="1961"/>
    <d v="2024-03-18T00:00:00"/>
    <x v="31"/>
    <s v="MENSHI CHHAGANBHAI GOTI"/>
    <s v="DQWPG2380C"/>
    <n v="1001189"/>
    <n v="100119"/>
    <m/>
    <s v="24916_x000a_02/04/2024"/>
    <s v="Throughout the year"/>
    <s v="Trading &amp; Trading Advisory Services"/>
    <d v="2024-03-04T00:00:00"/>
    <n v="14"/>
  </r>
  <r>
    <x v="6"/>
    <n v="1954"/>
    <d v="2024-03-18T00:00:00"/>
    <x v="31"/>
    <s v="PRINCY YASHKUMAR LODARIYA"/>
    <s v="BJAPL3069E"/>
    <n v="1001293"/>
    <n v="100129"/>
    <m/>
    <s v="24916_x000a_02/04/2024"/>
    <s v="Throughout the year"/>
    <s v="Trading &amp; Trading Advisory Services"/>
    <d v="2024-03-04T00:00:00"/>
    <n v="14"/>
  </r>
  <r>
    <x v="6"/>
    <n v="1960"/>
    <d v="2024-03-18T00:00:00"/>
    <x v="31"/>
    <s v="RAVINABAHEN MAGANBHAI JADAV"/>
    <s v="BQGPJ8162H"/>
    <n v="1001111"/>
    <n v="100111"/>
    <m/>
    <s v="24916_x000a_02/04/2024"/>
    <s v="Throughout the year"/>
    <s v="Trading &amp; Trading Advisory Services"/>
    <d v="2024-03-04T00:00:00"/>
    <n v="14"/>
  </r>
  <r>
    <x v="6"/>
    <n v="1959"/>
    <d v="2024-03-18T00:00:00"/>
    <x v="31"/>
    <s v="RENUKABEN DHONDIRAM MALUSARE"/>
    <s v="GSAPM8516F"/>
    <n v="1000731"/>
    <n v="100073"/>
    <m/>
    <s v="24916_x000a_02/04/2024"/>
    <s v="Throughout the year"/>
    <s v="Trading &amp; Trading Advisory Services"/>
    <d v="2024-03-04T00:00:00"/>
    <n v="14"/>
  </r>
  <r>
    <x v="6"/>
    <n v="1953"/>
    <d v="2024-03-18T00:00:00"/>
    <x v="31"/>
    <s v="YASH BHARATBHAI LODARIYA"/>
    <s v="AOHPL7262E"/>
    <n v="1000293"/>
    <n v="100029"/>
    <m/>
    <s v="24916_x000a_02/04/2024"/>
    <s v="Throughout the year"/>
    <s v="Trading &amp; Trading Advisory Services"/>
    <d v="2024-03-04T00:00:00"/>
    <n v="14"/>
  </r>
  <r>
    <x v="6"/>
    <n v="1964"/>
    <d v="2024-03-18T00:00:00"/>
    <x v="33"/>
    <s v="JIGNABEN YOGESHKUMAR SHAH"/>
    <s v="PZBPS6996G"/>
    <n v="745789"/>
    <n v="74579"/>
    <m/>
    <s v="24916_x000a_02/04/2024"/>
    <s v="Throughout the year"/>
    <s v="Trading &amp; Trading Advisory Services"/>
    <d v="2024-03-04T00:00:00"/>
    <n v="14"/>
  </r>
  <r>
    <x v="6"/>
    <n v="1963"/>
    <d v="2024-03-18T00:00:00"/>
    <x v="33"/>
    <s v="SMITABEN NAYANKUMAR SHAH"/>
    <s v="MPIPS7692F"/>
    <n v="772891"/>
    <n v="77289"/>
    <m/>
    <s v="24916_x000a_02/04/2024"/>
    <s v="Throughout the year"/>
    <s v="Trading &amp; Trading Advisory Services"/>
    <d v="2024-03-04T00:00:00"/>
    <n v="14"/>
  </r>
  <r>
    <x v="6"/>
    <n v="1962"/>
    <d v="2024-03-18T00:00:00"/>
    <x v="33"/>
    <s v="YOGESHKUMAR RAMNIKLAL SHAH"/>
    <s v="CVZPS8137A"/>
    <n v="150123"/>
    <n v="15012"/>
    <m/>
    <s v="24916_x000a_02/04/2024"/>
    <s v="Throughout the year"/>
    <s v="Trading &amp; Trading Advisory Services"/>
    <d v="2024-03-04T00:00:00"/>
    <n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B36CB2-D99E-4F57-996A-E483FDC15415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B13" firstHeaderRow="1" firstDataRow="1" firstDataCol="1"/>
  <pivotFields count="14">
    <pivotField axis="axisRow" multipleItemSelectionAllowed="1"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showAll="0"/>
    <pivotField numFmtId="14" showAll="0"/>
    <pivotField axis="axisRow" showAll="0">
      <items count="43">
        <item x="17"/>
        <item x="20"/>
        <item x="21"/>
        <item x="7"/>
        <item x="36"/>
        <item x="8"/>
        <item m="1" x="41"/>
        <item x="32"/>
        <item x="22"/>
        <item x="35"/>
        <item x="0"/>
        <item x="23"/>
        <item x="28"/>
        <item x="29"/>
        <item x="26"/>
        <item x="1"/>
        <item m="1" x="39"/>
        <item x="9"/>
        <item x="24"/>
        <item x="2"/>
        <item x="10"/>
        <item x="30"/>
        <item x="11"/>
        <item m="1" x="40"/>
        <item x="6"/>
        <item x="18"/>
        <item x="15"/>
        <item x="4"/>
        <item x="3"/>
        <item x="12"/>
        <item x="38"/>
        <item x="25"/>
        <item x="13"/>
        <item x="34"/>
        <item x="37"/>
        <item x="19"/>
        <item x="27"/>
        <item x="14"/>
        <item x="5"/>
        <item x="16"/>
        <item x="31"/>
        <item x="33"/>
        <item t="default"/>
      </items>
    </pivotField>
    <pivotField showAll="0"/>
    <pivotField showAll="0"/>
    <pivotField dataField="1" numFmtId="43" showAll="0"/>
    <pivotField numFmtId="43" showAll="0"/>
    <pivotField showAll="0"/>
    <pivotField showAll="0"/>
    <pivotField showAll="0"/>
    <pivotField showAll="0"/>
    <pivotField numFmtId="14" showAll="0"/>
    <pivotField showAll="0"/>
  </pivotFields>
  <rowFields count="2">
    <field x="0"/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mount of Professional Fees" fld="6" baseField="0" baseItem="0" numFmtId="164"/>
  </dataFields>
  <formats count="59">
    <format dxfId="302">
      <pivotArea outline="0" collapsedLevelsAreSubtotals="1" fieldPosition="0"/>
    </format>
    <format dxfId="301">
      <pivotArea dataOnly="0" labelOnly="1" outline="0" axis="axisValues" fieldPosition="0"/>
    </format>
    <format dxfId="300">
      <pivotArea collapsedLevelsAreSubtotals="1" fieldPosition="0">
        <references count="2">
          <reference field="0" count="1" selected="0">
            <x v="0"/>
          </reference>
          <reference field="3" count="1">
            <x v="24"/>
          </reference>
        </references>
      </pivotArea>
    </format>
    <format dxfId="299">
      <pivotArea dataOnly="0" labelOnly="1" fieldPosition="0">
        <references count="2">
          <reference field="0" count="1" selected="0">
            <x v="0"/>
          </reference>
          <reference field="3" count="1">
            <x v="24"/>
          </reference>
        </references>
      </pivotArea>
    </format>
    <format dxfId="298">
      <pivotArea collapsedLevelsAreSubtotals="1" fieldPosition="0">
        <references count="2">
          <reference field="0" count="1" selected="0">
            <x v="0"/>
          </reference>
          <reference field="3" count="1">
            <x v="29"/>
          </reference>
        </references>
      </pivotArea>
    </format>
    <format dxfId="297">
      <pivotArea dataOnly="0" labelOnly="1" fieldPosition="0">
        <references count="2">
          <reference field="0" count="1" selected="0">
            <x v="0"/>
          </reference>
          <reference field="3" count="1">
            <x v="29"/>
          </reference>
        </references>
      </pivotArea>
    </format>
    <format dxfId="296">
      <pivotArea collapsedLevelsAreSubtotals="1" fieldPosition="0">
        <references count="2">
          <reference field="0" count="1" selected="0">
            <x v="0"/>
          </reference>
          <reference field="3" count="1">
            <x v="37"/>
          </reference>
        </references>
      </pivotArea>
    </format>
    <format dxfId="295">
      <pivotArea dataOnly="0" labelOnly="1" fieldPosition="0">
        <references count="2">
          <reference field="0" count="1" selected="0">
            <x v="0"/>
          </reference>
          <reference field="3" count="1">
            <x v="37"/>
          </reference>
        </references>
      </pivotArea>
    </format>
    <format dxfId="294">
      <pivotArea collapsedLevelsAreSubtotals="1" fieldPosition="0">
        <references count="2">
          <reference field="0" count="1" selected="0">
            <x v="1"/>
          </reference>
          <reference field="3" count="1">
            <x v="20"/>
          </reference>
        </references>
      </pivotArea>
    </format>
    <format dxfId="293">
      <pivotArea dataOnly="0" labelOnly="1" fieldPosition="0">
        <references count="2">
          <reference field="0" count="1" selected="0">
            <x v="1"/>
          </reference>
          <reference field="3" count="1">
            <x v="20"/>
          </reference>
        </references>
      </pivotArea>
    </format>
    <format dxfId="292">
      <pivotArea collapsedLevelsAreSubtotals="1" fieldPosition="0">
        <references count="2">
          <reference field="0" count="1" selected="0">
            <x v="1"/>
          </reference>
          <reference field="3" count="1">
            <x v="32"/>
          </reference>
        </references>
      </pivotArea>
    </format>
    <format dxfId="291">
      <pivotArea dataOnly="0" labelOnly="1" fieldPosition="0">
        <references count="2">
          <reference field="0" count="1" selected="0">
            <x v="1"/>
          </reference>
          <reference field="3" count="1">
            <x v="32"/>
          </reference>
        </references>
      </pivotArea>
    </format>
    <format dxfId="290">
      <pivotArea collapsedLevelsAreSubtotals="1" fieldPosition="0">
        <references count="2">
          <reference field="0" count="1" selected="0">
            <x v="2"/>
          </reference>
          <reference field="3" count="1">
            <x v="19"/>
          </reference>
        </references>
      </pivotArea>
    </format>
    <format dxfId="289">
      <pivotArea dataOnly="0" labelOnly="1" fieldPosition="0">
        <references count="2">
          <reference field="0" count="1" selected="0">
            <x v="2"/>
          </reference>
          <reference field="3" count="1">
            <x v="19"/>
          </reference>
        </references>
      </pivotArea>
    </format>
    <format dxfId="288">
      <pivotArea collapsedLevelsAreSubtotals="1" fieldPosition="0">
        <references count="2">
          <reference field="0" count="1" selected="0">
            <x v="2"/>
          </reference>
          <reference field="3" count="1">
            <x v="32"/>
          </reference>
        </references>
      </pivotArea>
    </format>
    <format dxfId="287">
      <pivotArea dataOnly="0" labelOnly="1" fieldPosition="0">
        <references count="2">
          <reference field="0" count="1" selected="0">
            <x v="2"/>
          </reference>
          <reference field="3" count="1">
            <x v="32"/>
          </reference>
        </references>
      </pivotArea>
    </format>
    <format dxfId="286">
      <pivotArea collapsedLevelsAreSubtotals="1" fieldPosition="0">
        <references count="2">
          <reference field="0" count="1" selected="0">
            <x v="3"/>
          </reference>
          <reference field="3" count="1">
            <x v="40"/>
          </reference>
        </references>
      </pivotArea>
    </format>
    <format dxfId="285">
      <pivotArea dataOnly="0" labelOnly="1" fieldPosition="0">
        <references count="2">
          <reference field="0" count="1" selected="0">
            <x v="3"/>
          </reference>
          <reference field="3" count="1">
            <x v="40"/>
          </reference>
        </references>
      </pivotArea>
    </format>
    <format dxfId="284">
      <pivotArea collapsedLevelsAreSubtotals="1" fieldPosition="0">
        <references count="2">
          <reference field="0" count="1" selected="0">
            <x v="4"/>
          </reference>
          <reference field="3" count="1">
            <x v="14"/>
          </reference>
        </references>
      </pivotArea>
    </format>
    <format dxfId="283">
      <pivotArea dataOnly="0" labelOnly="1" fieldPosition="0">
        <references count="2">
          <reference field="0" count="1" selected="0">
            <x v="4"/>
          </reference>
          <reference field="3" count="1">
            <x v="14"/>
          </reference>
        </references>
      </pivotArea>
    </format>
    <format dxfId="282">
      <pivotArea collapsedLevelsAreSubtotals="1" fieldPosition="0">
        <references count="2">
          <reference field="0" count="1" selected="0">
            <x v="4"/>
          </reference>
          <reference field="3" count="1">
            <x v="41"/>
          </reference>
        </references>
      </pivotArea>
    </format>
    <format dxfId="281">
      <pivotArea dataOnly="0" labelOnly="1" fieldPosition="0">
        <references count="2">
          <reference field="0" count="1" selected="0">
            <x v="4"/>
          </reference>
          <reference field="3" count="1">
            <x v="41"/>
          </reference>
        </references>
      </pivotArea>
    </format>
    <format dxfId="280">
      <pivotArea collapsedLevelsAreSubtotals="1" fieldPosition="0">
        <references count="2">
          <reference field="0" count="1" selected="0">
            <x v="6"/>
          </reference>
          <reference field="3" count="1">
            <x v="35"/>
          </reference>
        </references>
      </pivotArea>
    </format>
    <format dxfId="279">
      <pivotArea dataOnly="0" labelOnly="1" fieldPosition="0">
        <references count="2">
          <reference field="0" count="1" selected="0">
            <x v="6"/>
          </reference>
          <reference field="3" count="1">
            <x v="35"/>
          </reference>
        </references>
      </pivotArea>
    </format>
    <format dxfId="278">
      <pivotArea collapsedLevelsAreSubtotals="1" fieldPosition="0">
        <references count="2">
          <reference field="0" count="1" selected="0">
            <x v="6"/>
          </reference>
          <reference field="3" count="1">
            <x v="20"/>
          </reference>
        </references>
      </pivotArea>
    </format>
    <format dxfId="277">
      <pivotArea dataOnly="0" labelOnly="1" fieldPosition="0">
        <references count="2">
          <reference field="0" count="1" selected="0">
            <x v="6"/>
          </reference>
          <reference field="3" count="1">
            <x v="20"/>
          </reference>
        </references>
      </pivotArea>
    </format>
    <format dxfId="276">
      <pivotArea collapsedLevelsAreSubtotals="1" fieldPosition="0">
        <references count="2">
          <reference field="0" count="1" selected="0">
            <x v="0"/>
          </reference>
          <reference field="3" count="1">
            <x v="5"/>
          </reference>
        </references>
      </pivotArea>
    </format>
    <format dxfId="275">
      <pivotArea dataOnly="0" labelOnly="1" fieldPosition="0">
        <references count="2">
          <reference field="0" count="1" selected="0">
            <x v="0"/>
          </reference>
          <reference field="3" count="1">
            <x v="5"/>
          </reference>
        </references>
      </pivotArea>
    </format>
    <format dxfId="274">
      <pivotArea collapsedLevelsAreSubtotals="1" fieldPosition="0">
        <references count="2">
          <reference field="0" count="1" selected="0">
            <x v="1"/>
          </reference>
          <reference field="3" count="1">
            <x v="15"/>
          </reference>
        </references>
      </pivotArea>
    </format>
    <format dxfId="273">
      <pivotArea dataOnly="0" labelOnly="1" fieldPosition="0">
        <references count="2">
          <reference field="0" count="1" selected="0">
            <x v="1"/>
          </reference>
          <reference field="3" count="1">
            <x v="15"/>
          </reference>
        </references>
      </pivotArea>
    </format>
    <format dxfId="272">
      <pivotArea collapsedLevelsAreSubtotals="1" fieldPosition="0">
        <references count="2">
          <reference field="0" count="1" selected="0">
            <x v="1"/>
          </reference>
          <reference field="3" count="1">
            <x v="37"/>
          </reference>
        </references>
      </pivotArea>
    </format>
    <format dxfId="271">
      <pivotArea dataOnly="0" labelOnly="1" fieldPosition="0">
        <references count="2">
          <reference field="0" count="1" selected="0">
            <x v="1"/>
          </reference>
          <reference field="3" count="1">
            <x v="37"/>
          </reference>
        </references>
      </pivotArea>
    </format>
    <format dxfId="270">
      <pivotArea collapsedLevelsAreSubtotals="1" fieldPosition="0">
        <references count="2">
          <reference field="0" count="1" selected="0">
            <x v="2"/>
          </reference>
          <reference field="3" count="1">
            <x v="20"/>
          </reference>
        </references>
      </pivotArea>
    </format>
    <format dxfId="269">
      <pivotArea dataOnly="0" labelOnly="1" fieldPosition="0">
        <references count="2">
          <reference field="0" count="1" selected="0">
            <x v="2"/>
          </reference>
          <reference field="3" count="1">
            <x v="20"/>
          </reference>
        </references>
      </pivotArea>
    </format>
    <format dxfId="268">
      <pivotArea collapsedLevelsAreSubtotals="1" fieldPosition="0">
        <references count="2">
          <reference field="0" count="1" selected="0">
            <x v="3"/>
          </reference>
          <reference field="3" count="1">
            <x v="19"/>
          </reference>
        </references>
      </pivotArea>
    </format>
    <format dxfId="267">
      <pivotArea dataOnly="0" labelOnly="1" fieldPosition="0">
        <references count="2">
          <reference field="0" count="1" selected="0">
            <x v="3"/>
          </reference>
          <reference field="3" count="1">
            <x v="19"/>
          </reference>
        </references>
      </pivotArea>
    </format>
    <format dxfId="266">
      <pivotArea collapsedLevelsAreSubtotals="1" fieldPosition="0">
        <references count="2">
          <reference field="0" count="1" selected="0">
            <x v="3"/>
          </reference>
          <reference field="3" count="1">
            <x v="32"/>
          </reference>
        </references>
      </pivotArea>
    </format>
    <format dxfId="265">
      <pivotArea dataOnly="0" labelOnly="1" fieldPosition="0">
        <references count="2">
          <reference field="0" count="1" selected="0">
            <x v="3"/>
          </reference>
          <reference field="3" count="1">
            <x v="32"/>
          </reference>
        </references>
      </pivotArea>
    </format>
    <format dxfId="264">
      <pivotArea collapsedLevelsAreSubtotals="1" fieldPosition="0">
        <references count="2">
          <reference field="0" count="1" selected="0">
            <x v="4"/>
          </reference>
          <reference field="3" count="1">
            <x v="19"/>
          </reference>
        </references>
      </pivotArea>
    </format>
    <format dxfId="263">
      <pivotArea dataOnly="0" labelOnly="1" fieldPosition="0">
        <references count="2">
          <reference field="0" count="1" selected="0">
            <x v="4"/>
          </reference>
          <reference field="3" count="1">
            <x v="19"/>
          </reference>
        </references>
      </pivotArea>
    </format>
    <format dxfId="262">
      <pivotArea dataOnly="0" labelOnly="1" fieldPosition="0">
        <references count="1">
          <reference field="0" count="1">
            <x v="6"/>
          </reference>
        </references>
      </pivotArea>
    </format>
    <format dxfId="261">
      <pivotArea dataOnly="0" labelOnly="1" fieldPosition="0">
        <references count="1">
          <reference field="0" count="1">
            <x v="5"/>
          </reference>
        </references>
      </pivotArea>
    </format>
    <format dxfId="260">
      <pivotArea type="all" dataOnly="0" outline="0" fieldPosition="0"/>
    </format>
    <format dxfId="259">
      <pivotArea outline="0" collapsedLevelsAreSubtotals="1" fieldPosition="0"/>
    </format>
    <format dxfId="258">
      <pivotArea field="0" type="button" dataOnly="0" labelOnly="1" outline="0" axis="axisRow" fieldPosition="0"/>
    </format>
    <format dxfId="257">
      <pivotArea dataOnly="0" labelOnly="1" fieldPosition="0">
        <references count="1">
          <reference field="0" count="0"/>
        </references>
      </pivotArea>
    </format>
    <format dxfId="256">
      <pivotArea dataOnly="0" labelOnly="1" grandRow="1" outline="0" fieldPosition="0"/>
    </format>
    <format dxfId="255">
      <pivotArea dataOnly="0" labelOnly="1" fieldPosition="0">
        <references count="2">
          <reference field="0" count="1" selected="0">
            <x v="0"/>
          </reference>
          <reference field="3" count="28">
            <x v="0"/>
            <x v="1"/>
            <x v="2"/>
            <x v="3"/>
            <x v="5"/>
            <x v="8"/>
            <x v="10"/>
            <x v="11"/>
            <x v="14"/>
            <x v="15"/>
            <x v="17"/>
            <x v="18"/>
            <x v="19"/>
            <x v="20"/>
            <x v="22"/>
            <x v="23"/>
            <x v="24"/>
            <x v="25"/>
            <x v="26"/>
            <x v="27"/>
            <x v="28"/>
            <x v="29"/>
            <x v="31"/>
            <x v="32"/>
            <x v="35"/>
            <x v="37"/>
            <x v="38"/>
            <x v="39"/>
          </reference>
        </references>
      </pivotArea>
    </format>
    <format dxfId="254">
      <pivotArea dataOnly="0" labelOnly="1" fieldPosition="0">
        <references count="2">
          <reference field="0" count="1" selected="0">
            <x v="1"/>
          </reference>
          <reference field="3" count="33">
            <x v="0"/>
            <x v="1"/>
            <x v="2"/>
            <x v="3"/>
            <x v="5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9"/>
            <x v="31"/>
            <x v="32"/>
            <x v="35"/>
            <x v="36"/>
            <x v="37"/>
            <x v="38"/>
            <x v="39"/>
            <x v="40"/>
            <x v="41"/>
          </reference>
        </references>
      </pivotArea>
    </format>
    <format dxfId="253">
      <pivotArea dataOnly="0" labelOnly="1" fieldPosition="0">
        <references count="2">
          <reference field="0" count="1" selected="0">
            <x v="2"/>
          </reference>
          <reference field="3" count="33">
            <x v="0"/>
            <x v="1"/>
            <x v="2"/>
            <x v="3"/>
            <x v="5"/>
            <x v="7"/>
            <x v="9"/>
            <x v="10"/>
            <x v="11"/>
            <x v="12"/>
            <x v="13"/>
            <x v="14"/>
            <x v="15"/>
            <x v="16"/>
            <x v="18"/>
            <x v="19"/>
            <x v="20"/>
            <x v="21"/>
            <x v="22"/>
            <x v="23"/>
            <x v="24"/>
            <x v="26"/>
            <x v="28"/>
            <x v="29"/>
            <x v="31"/>
            <x v="32"/>
            <x v="33"/>
            <x v="35"/>
            <x v="36"/>
            <x v="37"/>
            <x v="38"/>
            <x v="40"/>
            <x v="41"/>
          </reference>
        </references>
      </pivotArea>
    </format>
    <format dxfId="252">
      <pivotArea dataOnly="0" labelOnly="1" fieldPosition="0">
        <references count="2">
          <reference field="0" count="1" selected="0">
            <x v="3"/>
          </reference>
          <reference field="3" count="30">
            <x v="0"/>
            <x v="1"/>
            <x v="2"/>
            <x v="3"/>
            <x v="4"/>
            <x v="5"/>
            <x v="9"/>
            <x v="10"/>
            <x v="11"/>
            <x v="12"/>
            <x v="14"/>
            <x v="15"/>
            <x v="19"/>
            <x v="20"/>
            <x v="21"/>
            <x v="22"/>
            <x v="23"/>
            <x v="24"/>
            <x v="26"/>
            <x v="28"/>
            <x v="29"/>
            <x v="31"/>
            <x v="32"/>
            <x v="34"/>
            <x v="35"/>
            <x v="36"/>
            <x v="37"/>
            <x v="38"/>
            <x v="40"/>
            <x v="41"/>
          </reference>
        </references>
      </pivotArea>
    </format>
    <format dxfId="251">
      <pivotArea dataOnly="0" labelOnly="1" fieldPosition="0">
        <references count="2">
          <reference field="0" count="1" selected="0">
            <x v="4"/>
          </reference>
          <reference field="3" count="20">
            <x v="0"/>
            <x v="3"/>
            <x v="4"/>
            <x v="5"/>
            <x v="10"/>
            <x v="14"/>
            <x v="15"/>
            <x v="19"/>
            <x v="20"/>
            <x v="21"/>
            <x v="22"/>
            <x v="23"/>
            <x v="24"/>
            <x v="26"/>
            <x v="30"/>
            <x v="32"/>
            <x v="35"/>
            <x v="38"/>
            <x v="40"/>
            <x v="41"/>
          </reference>
        </references>
      </pivotArea>
    </format>
    <format dxfId="250">
      <pivotArea dataOnly="0" labelOnly="1" fieldPosition="0">
        <references count="2">
          <reference field="0" count="1" selected="0">
            <x v="5"/>
          </reference>
          <reference field="3" count="20">
            <x v="0"/>
            <x v="3"/>
            <x v="4"/>
            <x v="5"/>
            <x v="10"/>
            <x v="14"/>
            <x v="15"/>
            <x v="19"/>
            <x v="20"/>
            <x v="21"/>
            <x v="22"/>
            <x v="23"/>
            <x v="24"/>
            <x v="26"/>
            <x v="30"/>
            <x v="32"/>
            <x v="35"/>
            <x v="38"/>
            <x v="40"/>
            <x v="41"/>
          </reference>
        </references>
      </pivotArea>
    </format>
    <format dxfId="249">
      <pivotArea dataOnly="0" labelOnly="1" fieldPosition="0">
        <references count="2">
          <reference field="0" count="1" selected="0">
            <x v="6"/>
          </reference>
          <reference field="3" count="18">
            <x v="0"/>
            <x v="3"/>
            <x v="5"/>
            <x v="10"/>
            <x v="14"/>
            <x v="15"/>
            <x v="19"/>
            <x v="20"/>
            <x v="21"/>
            <x v="22"/>
            <x v="23"/>
            <x v="24"/>
            <x v="26"/>
            <x v="30"/>
            <x v="32"/>
            <x v="35"/>
            <x v="40"/>
            <x v="41"/>
          </reference>
        </references>
      </pivotArea>
    </format>
    <format dxfId="248">
      <pivotArea dataOnly="0" labelOnly="1" outline="0" axis="axisValues" fieldPosition="0"/>
    </format>
    <format dxfId="247">
      <pivotArea collapsedLevelsAreSubtotals="1" fieldPosition="0">
        <references count="2">
          <reference field="0" count="1" selected="0">
            <x v="1"/>
          </reference>
          <reference field="3" count="1">
            <x v="26"/>
          </reference>
        </references>
      </pivotArea>
    </format>
    <format dxfId="246">
      <pivotArea dataOnly="0" labelOnly="1" fieldPosition="0">
        <references count="2">
          <reference field="0" count="1" selected="0">
            <x v="1"/>
          </reference>
          <reference field="3" count="1">
            <x v="26"/>
          </reference>
        </references>
      </pivotArea>
    </format>
    <format dxfId="245">
      <pivotArea dataOnly="0" labelOnly="1" outline="0" axis="axisValues" fieldPosition="0"/>
    </format>
    <format dxfId="244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9A43F0-6CE1-450E-8294-60EC51C36DD7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1:U497" firstHeaderRow="1" firstDataRow="1" firstDataCol="1"/>
  <pivotFields count="20">
    <pivotField showAll="0"/>
    <pivotField showAll="0"/>
    <pivotField numFmtId="14" showAll="0"/>
    <pivotField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m="1" x="27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axis="axisRow" showAll="0">
      <items count="31">
        <item x="0"/>
        <item x="1"/>
        <item x="2"/>
        <item x="3"/>
        <item sd="0" x="4"/>
        <item x="7"/>
        <item x="8"/>
        <item x="5"/>
        <item x="9"/>
        <item x="6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m="1" x="29"/>
        <item x="25"/>
        <item x="26"/>
        <item x="27"/>
        <item x="28"/>
        <item x="24"/>
        <item t="default"/>
      </items>
    </pivotField>
    <pivotField axis="axisRow" showAll="0">
      <items count="70">
        <item x="52"/>
        <item x="0"/>
        <item x="1"/>
        <item x="2"/>
        <item x="3"/>
        <item x="4"/>
        <item x="60"/>
        <item x="11"/>
        <item x="16"/>
        <item x="34"/>
        <item x="53"/>
        <item x="12"/>
        <item x="20"/>
        <item x="24"/>
        <item x="13"/>
        <item x="35"/>
        <item x="61"/>
        <item x="36"/>
        <item x="54"/>
        <item x="5"/>
        <item x="6"/>
        <item x="14"/>
        <item x="37"/>
        <item x="7"/>
        <item x="62"/>
        <item x="8"/>
        <item x="9"/>
        <item x="15"/>
        <item x="55"/>
        <item x="17"/>
        <item x="38"/>
        <item x="30"/>
        <item x="18"/>
        <item x="19"/>
        <item x="21"/>
        <item x="22"/>
        <item x="39"/>
        <item x="57"/>
        <item x="63"/>
        <item x="25"/>
        <item x="64"/>
        <item x="27"/>
        <item x="58"/>
        <item x="28"/>
        <item x="29"/>
        <item x="31"/>
        <item x="33"/>
        <item x="40"/>
        <item x="48"/>
        <item x="51"/>
        <item x="65"/>
        <item x="41"/>
        <item x="42"/>
        <item x="43"/>
        <item x="56"/>
        <item x="44"/>
        <item x="10"/>
        <item x="59"/>
        <item x="45"/>
        <item x="49"/>
        <item x="50"/>
        <item x="46"/>
        <item x="26"/>
        <item x="66"/>
        <item x="47"/>
        <item x="23"/>
        <item x="32"/>
        <item x="67"/>
        <item x="68"/>
        <item t="default"/>
      </items>
    </pivotField>
    <pivotField showAll="0"/>
    <pivotField numFmtId="43" showAll="0"/>
    <pivotField numFmtId="43" showAll="0"/>
    <pivotField dataField="1" numFmtId="43" showAll="0"/>
    <pivotField numFmtId="43" showAll="0"/>
    <pivotField showAll="0"/>
    <pivotField showAll="0"/>
    <pivotField showAll="0"/>
    <pivotField showAll="0"/>
    <pivotField axis="axisRow" numFmtId="14" showAll="0">
      <items count="25">
        <item x="10"/>
        <item x="19"/>
        <item x="22"/>
        <item x="8"/>
        <item x="13"/>
        <item x="11"/>
        <item x="12"/>
        <item x="9"/>
        <item x="17"/>
        <item x="5"/>
        <item x="23"/>
        <item x="16"/>
        <item x="7"/>
        <item x="18"/>
        <item x="14"/>
        <item x="4"/>
        <item x="15"/>
        <item x="20"/>
        <item x="0"/>
        <item x="21"/>
        <item x="6"/>
        <item x="3"/>
        <item x="2"/>
        <item x="1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3">
    <field x="4"/>
    <field x="15"/>
    <field x="5"/>
  </rowFields>
  <rowItems count="496">
    <i>
      <x/>
    </i>
    <i r="1">
      <x v="18"/>
    </i>
    <i r="2">
      <x v="1"/>
    </i>
    <i>
      <x v="1"/>
    </i>
    <i r="1">
      <x v="21"/>
    </i>
    <i r="2">
      <x v="2"/>
    </i>
    <i r="1">
      <x v="22"/>
    </i>
    <i r="2">
      <x v="2"/>
    </i>
    <i r="1">
      <x v="23"/>
    </i>
    <i r="2">
      <x v="2"/>
    </i>
    <i>
      <x v="2"/>
    </i>
    <i r="1">
      <x v="21"/>
    </i>
    <i r="2">
      <x v="3"/>
    </i>
    <i r="1">
      <x v="22"/>
    </i>
    <i r="2">
      <x v="3"/>
    </i>
    <i r="1">
      <x v="23"/>
    </i>
    <i r="2">
      <x v="3"/>
    </i>
    <i>
      <x v="3"/>
    </i>
    <i r="1">
      <x v="9"/>
    </i>
    <i r="2">
      <x v="4"/>
    </i>
    <i r="1">
      <x v="15"/>
    </i>
    <i r="2">
      <x v="4"/>
    </i>
    <i r="1">
      <x v="18"/>
    </i>
    <i r="2">
      <x v="4"/>
    </i>
    <i r="1">
      <x v="20"/>
    </i>
    <i r="2">
      <x v="4"/>
    </i>
    <i>
      <x v="4"/>
    </i>
    <i>
      <x v="5"/>
    </i>
    <i r="1">
      <x v="21"/>
    </i>
    <i r="2">
      <x v="7"/>
    </i>
    <i>
      <x v="6"/>
    </i>
    <i r="1">
      <x/>
    </i>
    <i r="2">
      <x v="11"/>
    </i>
    <i r="2">
      <x v="14"/>
    </i>
    <i r="1">
      <x v="3"/>
    </i>
    <i r="2">
      <x v="11"/>
    </i>
    <i r="2">
      <x v="14"/>
    </i>
    <i r="1">
      <x v="5"/>
    </i>
    <i r="2">
      <x v="11"/>
    </i>
    <i r="2">
      <x v="14"/>
    </i>
    <i r="1">
      <x v="7"/>
    </i>
    <i r="2">
      <x v="11"/>
    </i>
    <i r="2">
      <x v="14"/>
    </i>
    <i r="1">
      <x v="9"/>
    </i>
    <i r="2">
      <x v="11"/>
    </i>
    <i r="2">
      <x v="14"/>
    </i>
    <i r="1">
      <x v="12"/>
    </i>
    <i r="2">
      <x v="11"/>
    </i>
    <i r="2">
      <x v="14"/>
    </i>
    <i r="1">
      <x v="15"/>
    </i>
    <i r="2">
      <x v="11"/>
    </i>
    <i r="2">
      <x v="14"/>
    </i>
    <i r="1">
      <x v="18"/>
    </i>
    <i r="2">
      <x v="11"/>
    </i>
    <i r="2">
      <x v="14"/>
    </i>
    <i r="1">
      <x v="20"/>
    </i>
    <i r="2">
      <x v="11"/>
    </i>
    <i r="2">
      <x v="14"/>
    </i>
    <i r="1">
      <x v="21"/>
    </i>
    <i r="2">
      <x v="11"/>
    </i>
    <i r="2">
      <x v="14"/>
    </i>
    <i r="1">
      <x v="22"/>
    </i>
    <i r="2">
      <x v="11"/>
    </i>
    <i r="2">
      <x v="14"/>
    </i>
    <i>
      <x v="7"/>
    </i>
    <i r="1">
      <x v="9"/>
    </i>
    <i r="2">
      <x v="19"/>
    </i>
    <i r="2">
      <x v="20"/>
    </i>
    <i r="1">
      <x v="12"/>
    </i>
    <i r="2">
      <x v="19"/>
    </i>
    <i r="2">
      <x v="20"/>
    </i>
    <i r="1">
      <x v="15"/>
    </i>
    <i r="2">
      <x v="19"/>
    </i>
    <i r="2">
      <x v="20"/>
    </i>
    <i r="1">
      <x v="18"/>
    </i>
    <i r="2">
      <x v="19"/>
    </i>
    <i r="2">
      <x v="20"/>
    </i>
    <i r="1">
      <x v="20"/>
    </i>
    <i r="2">
      <x v="19"/>
    </i>
    <i r="2">
      <x v="20"/>
    </i>
    <i r="1">
      <x v="21"/>
    </i>
    <i r="2">
      <x v="19"/>
    </i>
    <i r="2">
      <x v="20"/>
    </i>
    <i r="1">
      <x v="22"/>
    </i>
    <i r="2">
      <x v="19"/>
    </i>
    <i r="2">
      <x v="20"/>
    </i>
    <i r="1">
      <x v="23"/>
    </i>
    <i r="2">
      <x v="19"/>
    </i>
    <i r="2">
      <x v="20"/>
    </i>
    <i>
      <x v="8"/>
    </i>
    <i r="1">
      <x v="21"/>
    </i>
    <i r="2">
      <x v="21"/>
    </i>
    <i r="1">
      <x v="23"/>
    </i>
    <i r="2">
      <x v="21"/>
    </i>
    <i>
      <x v="9"/>
    </i>
    <i r="1">
      <x v="9"/>
    </i>
    <i r="2">
      <x v="26"/>
    </i>
    <i r="1">
      <x v="12"/>
    </i>
    <i r="2">
      <x v="26"/>
    </i>
    <i r="1">
      <x v="15"/>
    </i>
    <i r="2">
      <x v="26"/>
    </i>
    <i r="1">
      <x v="18"/>
    </i>
    <i r="2">
      <x v="26"/>
    </i>
    <i r="1">
      <x v="20"/>
    </i>
    <i r="2">
      <x v="26"/>
    </i>
    <i r="1">
      <x v="21"/>
    </i>
    <i r="2">
      <x v="26"/>
    </i>
    <i r="1">
      <x v="22"/>
    </i>
    <i r="2">
      <x v="26"/>
    </i>
    <i r="1">
      <x v="23"/>
    </i>
    <i r="2">
      <x v="26"/>
    </i>
    <i>
      <x v="10"/>
    </i>
    <i r="1">
      <x v="23"/>
    </i>
    <i r="2">
      <x v="27"/>
    </i>
    <i>
      <x v="11"/>
    </i>
    <i r="1">
      <x/>
    </i>
    <i r="2">
      <x v="8"/>
    </i>
    <i r="2">
      <x v="29"/>
    </i>
    <i r="1">
      <x v="3"/>
    </i>
    <i r="2">
      <x v="8"/>
    </i>
    <i r="2">
      <x v="29"/>
    </i>
    <i r="1">
      <x v="5"/>
    </i>
    <i r="2">
      <x v="8"/>
    </i>
    <i r="2">
      <x v="29"/>
    </i>
    <i r="1">
      <x v="7"/>
    </i>
    <i r="2">
      <x v="8"/>
    </i>
    <i r="2">
      <x v="29"/>
    </i>
    <i r="1">
      <x v="9"/>
    </i>
    <i r="2">
      <x v="8"/>
    </i>
    <i r="2">
      <x v="29"/>
    </i>
    <i r="1">
      <x v="12"/>
    </i>
    <i r="2">
      <x v="8"/>
    </i>
    <i r="2">
      <x v="29"/>
    </i>
    <i r="1">
      <x v="15"/>
    </i>
    <i r="2">
      <x v="8"/>
    </i>
    <i r="2">
      <x v="29"/>
    </i>
    <i r="1">
      <x v="18"/>
    </i>
    <i r="2">
      <x v="8"/>
    </i>
    <i r="2">
      <x v="29"/>
    </i>
    <i r="1">
      <x v="20"/>
    </i>
    <i r="2">
      <x v="8"/>
    </i>
    <i r="2">
      <x v="29"/>
    </i>
    <i r="1">
      <x v="21"/>
    </i>
    <i r="2">
      <x v="8"/>
    </i>
    <i r="2">
      <x v="29"/>
    </i>
    <i r="1">
      <x v="22"/>
    </i>
    <i r="2">
      <x v="8"/>
    </i>
    <i r="2">
      <x v="29"/>
    </i>
    <i>
      <x v="12"/>
    </i>
    <i r="1">
      <x v="9"/>
    </i>
    <i r="2">
      <x v="32"/>
    </i>
    <i r="1">
      <x v="12"/>
    </i>
    <i r="2">
      <x v="32"/>
    </i>
    <i r="1">
      <x v="15"/>
    </i>
    <i r="2">
      <x v="32"/>
    </i>
    <i r="1">
      <x v="18"/>
    </i>
    <i r="2">
      <x v="32"/>
    </i>
    <i>
      <x v="13"/>
    </i>
    <i r="1">
      <x v="21"/>
    </i>
    <i r="2">
      <x v="33"/>
    </i>
    <i r="1">
      <x v="22"/>
    </i>
    <i r="2">
      <x v="33"/>
    </i>
    <i r="1">
      <x v="23"/>
    </i>
    <i r="2">
      <x v="33"/>
    </i>
    <i>
      <x v="14"/>
    </i>
    <i r="1">
      <x/>
    </i>
    <i r="2">
      <x v="12"/>
    </i>
    <i r="2">
      <x v="34"/>
    </i>
    <i r="1">
      <x v="5"/>
    </i>
    <i r="2">
      <x v="12"/>
    </i>
    <i r="2">
      <x v="34"/>
    </i>
    <i r="1">
      <x v="7"/>
    </i>
    <i r="2">
      <x v="12"/>
    </i>
    <i r="2">
      <x v="34"/>
    </i>
    <i r="1">
      <x v="9"/>
    </i>
    <i r="2">
      <x v="12"/>
    </i>
    <i r="2">
      <x v="34"/>
    </i>
    <i r="1">
      <x v="12"/>
    </i>
    <i r="2">
      <x v="12"/>
    </i>
    <i r="2">
      <x v="34"/>
    </i>
    <i r="1">
      <x v="15"/>
    </i>
    <i r="2">
      <x v="12"/>
    </i>
    <i r="2">
      <x v="34"/>
    </i>
    <i r="1">
      <x v="18"/>
    </i>
    <i r="2">
      <x v="12"/>
    </i>
    <i r="2">
      <x v="34"/>
    </i>
    <i r="1">
      <x v="20"/>
    </i>
    <i r="2">
      <x v="12"/>
    </i>
    <i r="2">
      <x v="34"/>
    </i>
    <i r="1">
      <x v="21"/>
    </i>
    <i r="2">
      <x v="12"/>
    </i>
    <i r="2">
      <x v="34"/>
    </i>
    <i r="1">
      <x v="22"/>
    </i>
    <i r="2">
      <x v="12"/>
    </i>
    <i r="2">
      <x v="34"/>
    </i>
    <i r="1">
      <x v="23"/>
    </i>
    <i r="2">
      <x v="12"/>
    </i>
    <i r="2">
      <x v="34"/>
    </i>
    <i>
      <x v="15"/>
    </i>
    <i r="1">
      <x v="9"/>
    </i>
    <i r="2">
      <x v="35"/>
    </i>
    <i r="1">
      <x v="12"/>
    </i>
    <i r="2">
      <x v="35"/>
    </i>
    <i r="1">
      <x v="15"/>
    </i>
    <i r="2">
      <x v="35"/>
    </i>
    <i r="1">
      <x v="18"/>
    </i>
    <i r="2">
      <x v="35"/>
    </i>
    <i r="1">
      <x v="20"/>
    </i>
    <i r="2">
      <x v="35"/>
    </i>
    <i r="1">
      <x v="21"/>
    </i>
    <i r="2">
      <x v="35"/>
    </i>
    <i r="2">
      <x v="65"/>
    </i>
    <i r="1">
      <x v="22"/>
    </i>
    <i r="2">
      <x v="35"/>
    </i>
    <i r="2">
      <x v="65"/>
    </i>
    <i r="1">
      <x v="23"/>
    </i>
    <i r="2">
      <x v="35"/>
    </i>
    <i>
      <x v="16"/>
    </i>
    <i r="1">
      <x v="9"/>
    </i>
    <i r="2">
      <x v="39"/>
    </i>
    <i r="2">
      <x v="62"/>
    </i>
    <i r="1">
      <x v="15"/>
    </i>
    <i r="2">
      <x v="39"/>
    </i>
    <i r="2">
      <x v="62"/>
    </i>
    <i r="1">
      <x v="18"/>
    </i>
    <i r="2">
      <x v="39"/>
    </i>
    <i r="2">
      <x v="62"/>
    </i>
    <i r="1">
      <x v="20"/>
    </i>
    <i r="2">
      <x v="13"/>
    </i>
    <i r="2">
      <x v="39"/>
    </i>
    <i r="2">
      <x v="62"/>
    </i>
    <i>
      <x v="17"/>
    </i>
    <i r="1">
      <x v="5"/>
    </i>
    <i r="2">
      <x v="41"/>
    </i>
    <i r="2">
      <x v="43"/>
    </i>
    <i r="1">
      <x v="7"/>
    </i>
    <i r="2">
      <x v="41"/>
    </i>
    <i r="2">
      <x v="43"/>
    </i>
    <i r="1">
      <x v="9"/>
    </i>
    <i r="2">
      <x v="41"/>
    </i>
    <i r="2">
      <x v="43"/>
    </i>
    <i r="1">
      <x v="12"/>
    </i>
    <i r="2">
      <x v="41"/>
    </i>
    <i r="2">
      <x v="43"/>
    </i>
    <i r="1">
      <x v="15"/>
    </i>
    <i r="2">
      <x v="41"/>
    </i>
    <i r="2">
      <x v="43"/>
    </i>
    <i r="1">
      <x v="18"/>
    </i>
    <i r="2">
      <x v="41"/>
    </i>
    <i r="2">
      <x v="43"/>
    </i>
    <i r="1">
      <x v="20"/>
    </i>
    <i r="2">
      <x v="41"/>
    </i>
    <i r="2">
      <x v="43"/>
    </i>
    <i r="1">
      <x v="21"/>
    </i>
    <i r="2">
      <x v="41"/>
    </i>
    <i r="2">
      <x v="43"/>
    </i>
    <i>
      <x v="18"/>
    </i>
    <i r="1">
      <x v="18"/>
    </i>
    <i r="2">
      <x v="44"/>
    </i>
    <i r="1">
      <x v="20"/>
    </i>
    <i r="2">
      <x v="44"/>
    </i>
    <i r="1">
      <x v="21"/>
    </i>
    <i r="2">
      <x v="44"/>
    </i>
    <i r="1">
      <x v="22"/>
    </i>
    <i r="2">
      <x v="44"/>
    </i>
    <i r="1">
      <x v="23"/>
    </i>
    <i r="2">
      <x v="44"/>
    </i>
    <i>
      <x v="19"/>
    </i>
    <i r="1">
      <x v="15"/>
    </i>
    <i r="2">
      <x v="45"/>
    </i>
    <i r="2">
      <x v="66"/>
    </i>
    <i r="1">
      <x v="18"/>
    </i>
    <i r="2">
      <x v="45"/>
    </i>
    <i r="2">
      <x v="66"/>
    </i>
    <i r="1">
      <x v="20"/>
    </i>
    <i r="2">
      <x v="45"/>
    </i>
    <i r="2">
      <x v="66"/>
    </i>
    <i r="1">
      <x v="21"/>
    </i>
    <i r="2">
      <x v="31"/>
    </i>
    <i r="2">
      <x v="45"/>
    </i>
    <i r="2">
      <x v="66"/>
    </i>
    <i r="1">
      <x v="22"/>
    </i>
    <i r="2">
      <x v="31"/>
    </i>
    <i r="2">
      <x v="45"/>
    </i>
    <i r="2">
      <x v="66"/>
    </i>
    <i>
      <x v="20"/>
    </i>
    <i r="1">
      <x v="3"/>
    </i>
    <i r="2">
      <x v="46"/>
    </i>
    <i>
      <x v="21"/>
    </i>
    <i r="1">
      <x v="1"/>
    </i>
    <i r="2">
      <x v="17"/>
    </i>
    <i r="2">
      <x v="47"/>
    </i>
    <i r="1">
      <x v="2"/>
    </i>
    <i r="2">
      <x v="30"/>
    </i>
    <i r="2">
      <x v="51"/>
    </i>
    <i r="2">
      <x v="64"/>
    </i>
    <i r="1">
      <x v="4"/>
    </i>
    <i r="2">
      <x v="9"/>
    </i>
    <i r="2">
      <x v="17"/>
    </i>
    <i r="2">
      <x v="22"/>
    </i>
    <i r="2">
      <x v="30"/>
    </i>
    <i r="2">
      <x v="36"/>
    </i>
    <i r="2">
      <x v="47"/>
    </i>
    <i r="2">
      <x v="51"/>
    </i>
    <i r="2">
      <x v="52"/>
    </i>
    <i r="2">
      <x v="53"/>
    </i>
    <i r="2">
      <x v="55"/>
    </i>
    <i r="2">
      <x v="58"/>
    </i>
    <i r="2">
      <x v="64"/>
    </i>
    <i r="1">
      <x v="6"/>
    </i>
    <i r="2">
      <x v="9"/>
    </i>
    <i r="2">
      <x v="17"/>
    </i>
    <i r="2">
      <x v="30"/>
    </i>
    <i r="2">
      <x v="36"/>
    </i>
    <i r="2">
      <x v="47"/>
    </i>
    <i r="2">
      <x v="51"/>
    </i>
    <i r="2">
      <x v="52"/>
    </i>
    <i r="2">
      <x v="53"/>
    </i>
    <i r="2">
      <x v="55"/>
    </i>
    <i r="2">
      <x v="58"/>
    </i>
    <i r="2">
      <x v="64"/>
    </i>
    <i r="1">
      <x v="8"/>
    </i>
    <i r="2">
      <x v="15"/>
    </i>
    <i r="2">
      <x v="17"/>
    </i>
    <i r="2">
      <x v="30"/>
    </i>
    <i r="2">
      <x v="36"/>
    </i>
    <i r="2">
      <x v="47"/>
    </i>
    <i r="2">
      <x v="51"/>
    </i>
    <i r="2">
      <x v="52"/>
    </i>
    <i r="2">
      <x v="55"/>
    </i>
    <i r="2">
      <x v="58"/>
    </i>
    <i r="2">
      <x v="61"/>
    </i>
    <i r="2">
      <x v="64"/>
    </i>
    <i r="1">
      <x v="10"/>
    </i>
    <i r="2">
      <x v="47"/>
    </i>
    <i r="1">
      <x v="11"/>
    </i>
    <i r="2">
      <x v="15"/>
    </i>
    <i r="2">
      <x v="30"/>
    </i>
    <i r="2">
      <x v="36"/>
    </i>
    <i r="2">
      <x v="51"/>
    </i>
    <i r="2">
      <x v="52"/>
    </i>
    <i r="2">
      <x v="55"/>
    </i>
    <i r="2">
      <x v="58"/>
    </i>
    <i r="2">
      <x v="61"/>
    </i>
    <i r="2">
      <x v="64"/>
    </i>
    <i r="1">
      <x v="13"/>
    </i>
    <i r="2">
      <x v="17"/>
    </i>
    <i r="2">
      <x v="47"/>
    </i>
    <i r="1">
      <x v="14"/>
    </i>
    <i r="2">
      <x v="15"/>
    </i>
    <i r="2">
      <x v="30"/>
    </i>
    <i r="2">
      <x v="51"/>
    </i>
    <i r="2">
      <x v="52"/>
    </i>
    <i r="2">
      <x v="61"/>
    </i>
    <i r="2">
      <x v="64"/>
    </i>
    <i r="1">
      <x v="16"/>
    </i>
    <i r="2">
      <x v="15"/>
    </i>
    <i r="2">
      <x v="30"/>
    </i>
    <i r="2">
      <x v="51"/>
    </i>
    <i r="2">
      <x v="52"/>
    </i>
    <i r="2">
      <x v="61"/>
    </i>
    <i r="2">
      <x v="64"/>
    </i>
    <i r="1">
      <x v="17"/>
    </i>
    <i r="2">
      <x v="17"/>
    </i>
    <i r="2">
      <x v="47"/>
    </i>
    <i r="1">
      <x v="19"/>
    </i>
    <i r="2">
      <x v="17"/>
    </i>
    <i r="2">
      <x v="47"/>
    </i>
    <i r="2">
      <x v="64"/>
    </i>
    <i>
      <x v="22"/>
    </i>
    <i r="1">
      <x v="9"/>
    </i>
    <i r="2">
      <x v="48"/>
    </i>
    <i r="1">
      <x v="12"/>
    </i>
    <i r="2">
      <x v="48"/>
    </i>
    <i r="1">
      <x v="15"/>
    </i>
    <i r="2">
      <x v="48"/>
    </i>
    <i r="2">
      <x v="59"/>
    </i>
    <i r="1">
      <x v="18"/>
    </i>
    <i r="2">
      <x v="48"/>
    </i>
    <i r="2">
      <x v="59"/>
    </i>
    <i r="1">
      <x v="20"/>
    </i>
    <i r="2">
      <x v="48"/>
    </i>
    <i r="2">
      <x v="59"/>
    </i>
    <i r="2">
      <x v="60"/>
    </i>
    <i r="1">
      <x v="21"/>
    </i>
    <i r="2">
      <x v="48"/>
    </i>
    <i r="2">
      <x v="59"/>
    </i>
    <i r="2">
      <x v="60"/>
    </i>
    <i r="1">
      <x v="22"/>
    </i>
    <i r="2">
      <x v="48"/>
    </i>
    <i r="2">
      <x v="59"/>
    </i>
    <i r="2">
      <x v="60"/>
    </i>
    <i r="1">
      <x v="23"/>
    </i>
    <i r="2">
      <x v="48"/>
    </i>
    <i r="2">
      <x v="59"/>
    </i>
    <i r="2">
      <x v="60"/>
    </i>
    <i>
      <x v="23"/>
    </i>
    <i r="1">
      <x v="21"/>
    </i>
    <i r="2">
      <x v="49"/>
    </i>
    <i r="1">
      <x v="22"/>
    </i>
    <i r="2">
      <x v="49"/>
    </i>
    <i r="1">
      <x v="23"/>
    </i>
    <i r="2">
      <x v="49"/>
    </i>
    <i>
      <x v="25"/>
    </i>
    <i r="1">
      <x v="18"/>
    </i>
    <i r="2">
      <x v="37"/>
    </i>
    <i>
      <x v="26"/>
    </i>
    <i r="1">
      <x v="9"/>
    </i>
    <i r="2">
      <x v="57"/>
    </i>
    <i r="1">
      <x v="12"/>
    </i>
    <i r="2">
      <x v="42"/>
    </i>
    <i r="2">
      <x v="57"/>
    </i>
    <i r="1">
      <x v="15"/>
    </i>
    <i r="2">
      <x v="42"/>
    </i>
    <i r="2">
      <x v="57"/>
    </i>
    <i r="1">
      <x v="18"/>
    </i>
    <i r="2">
      <x v="42"/>
    </i>
    <i r="2">
      <x v="57"/>
    </i>
    <i r="1">
      <x v="20"/>
    </i>
    <i r="2">
      <x v="42"/>
    </i>
    <i r="2">
      <x v="57"/>
    </i>
    <i r="1">
      <x v="21"/>
    </i>
    <i r="2">
      <x v="42"/>
    </i>
    <i r="2">
      <x v="57"/>
    </i>
    <i r="1">
      <x v="22"/>
    </i>
    <i r="2">
      <x v="42"/>
    </i>
    <i r="2">
      <x v="57"/>
    </i>
    <i r="1">
      <x v="23"/>
    </i>
    <i r="2">
      <x v="42"/>
    </i>
    <i r="2">
      <x v="57"/>
    </i>
    <i>
      <x v="27"/>
    </i>
    <i r="1">
      <x v="5"/>
    </i>
    <i r="2">
      <x v="6"/>
    </i>
    <i r="2">
      <x v="24"/>
    </i>
    <i r="2">
      <x v="40"/>
    </i>
    <i r="2">
      <x v="67"/>
    </i>
    <i r="1">
      <x v="7"/>
    </i>
    <i r="2">
      <x v="6"/>
    </i>
    <i r="2">
      <x v="24"/>
    </i>
    <i r="2">
      <x v="40"/>
    </i>
    <i r="2">
      <x v="67"/>
    </i>
    <i r="1">
      <x v="9"/>
    </i>
    <i r="2">
      <x v="6"/>
    </i>
    <i r="2">
      <x v="24"/>
    </i>
    <i r="2">
      <x v="40"/>
    </i>
    <i r="2">
      <x v="67"/>
    </i>
    <i r="1">
      <x v="12"/>
    </i>
    <i r="2">
      <x v="6"/>
    </i>
    <i r="2">
      <x v="24"/>
    </i>
    <i r="2">
      <x v="40"/>
    </i>
    <i r="2">
      <x v="67"/>
    </i>
    <i r="1">
      <x v="15"/>
    </i>
    <i r="2">
      <x v="16"/>
    </i>
    <i r="2">
      <x v="24"/>
    </i>
    <i r="2">
      <x v="67"/>
    </i>
    <i r="1">
      <x v="23"/>
    </i>
    <i r="2">
      <x v="16"/>
    </i>
    <i r="2">
      <x v="38"/>
    </i>
    <i r="2">
      <x v="50"/>
    </i>
    <i r="2">
      <x v="63"/>
    </i>
    <i r="2">
      <x v="67"/>
    </i>
    <i>
      <x v="28"/>
    </i>
    <i r="1">
      <x v="15"/>
    </i>
    <i r="2">
      <x v="68"/>
    </i>
    <i r="1">
      <x v="18"/>
    </i>
    <i r="2">
      <x v="68"/>
    </i>
    <i r="1">
      <x v="21"/>
    </i>
    <i r="2">
      <x v="68"/>
    </i>
    <i>
      <x v="29"/>
    </i>
    <i r="1">
      <x v="9"/>
    </i>
    <i r="2">
      <x v="18"/>
    </i>
    <i r="2">
      <x v="54"/>
    </i>
    <i r="1">
      <x v="12"/>
    </i>
    <i r="2">
      <x/>
    </i>
    <i r="2">
      <x v="18"/>
    </i>
    <i r="2">
      <x v="54"/>
    </i>
    <i r="1">
      <x v="15"/>
    </i>
    <i r="2">
      <x/>
    </i>
    <i r="2">
      <x v="18"/>
    </i>
    <i r="2">
      <x v="54"/>
    </i>
    <i r="1">
      <x v="18"/>
    </i>
    <i r="2">
      <x/>
    </i>
    <i r="2">
      <x v="28"/>
    </i>
    <i r="2">
      <x v="54"/>
    </i>
    <i r="1">
      <x v="20"/>
    </i>
    <i r="2">
      <x/>
    </i>
    <i r="2">
      <x v="28"/>
    </i>
    <i r="2">
      <x v="54"/>
    </i>
    <i r="1">
      <x v="21"/>
    </i>
    <i r="2">
      <x/>
    </i>
    <i r="2">
      <x v="28"/>
    </i>
    <i r="2">
      <x v="54"/>
    </i>
    <i r="1">
      <x v="23"/>
    </i>
    <i r="2">
      <x v="10"/>
    </i>
    <i r="2">
      <x v="54"/>
    </i>
    <i t="grand">
      <x/>
    </i>
  </rowItems>
  <colItems count="1">
    <i/>
  </colItems>
  <dataFields count="1">
    <dataField name="Sum of TOTAL AMOUNT" fld="9" baseField="0" baseItem="0"/>
  </dataFields>
  <formats count="18">
    <format dxfId="243">
      <pivotArea outline="0" collapsedLevelsAreSubtotals="1" fieldPosition="0"/>
    </format>
    <format dxfId="242">
      <pivotArea dataOnly="0" labelOnly="1" outline="0" axis="axisValues" fieldPosition="0"/>
    </format>
    <format dxfId="241">
      <pivotArea dataOnly="0" labelOnly="1" outline="0" axis="axisValues" fieldPosition="0"/>
    </format>
    <format dxfId="240">
      <pivotArea field="3" type="button" dataOnly="0" labelOnly="1" outline="0"/>
    </format>
    <format dxfId="239">
      <pivotArea dataOnly="0" labelOnly="1" outline="0" axis="axisValues" fieldPosition="0"/>
    </format>
    <format dxfId="238">
      <pivotArea field="4" type="button" dataOnly="0" labelOnly="1" outline="0" axis="axisRow" fieldPosition="0"/>
    </format>
    <format dxfId="237">
      <pivotArea collapsedLevelsAreSubtotals="1" fieldPosition="0">
        <references count="1">
          <reference field="4" count="1">
            <x v="4"/>
          </reference>
        </references>
      </pivotArea>
    </format>
    <format dxfId="236">
      <pivotArea collapsedLevelsAreSubtotals="1" fieldPosition="0">
        <references count="2">
          <reference field="4" count="1" selected="0">
            <x v="4"/>
          </reference>
          <reference field="5" count="4">
            <x v="5"/>
            <x v="23"/>
            <x v="25"/>
            <x v="56"/>
          </reference>
        </references>
      </pivotArea>
    </format>
    <format dxfId="235">
      <pivotArea dataOnly="0" labelOnly="1" fieldPosition="0">
        <references count="1">
          <reference field="4" count="1">
            <x v="4"/>
          </reference>
        </references>
      </pivotArea>
    </format>
    <format dxfId="234">
      <pivotArea dataOnly="0" labelOnly="1" fieldPosition="0">
        <references count="2">
          <reference field="4" count="1" selected="0">
            <x v="4"/>
          </reference>
          <reference field="5" count="4">
            <x v="5"/>
            <x v="23"/>
            <x v="25"/>
            <x v="56"/>
          </reference>
        </references>
      </pivotArea>
    </format>
    <format dxfId="233">
      <pivotArea collapsedLevelsAreSubtotals="1" fieldPosition="0">
        <references count="1">
          <reference field="4" count="1">
            <x v="22"/>
          </reference>
        </references>
      </pivotArea>
    </format>
    <format dxfId="232">
      <pivotArea collapsedLevelsAreSubtotals="1" fieldPosition="0">
        <references count="2">
          <reference field="4" count="1" selected="0">
            <x v="22"/>
          </reference>
          <reference field="5" count="3">
            <x v="48"/>
            <x v="59"/>
            <x v="60"/>
          </reference>
        </references>
      </pivotArea>
    </format>
    <format dxfId="231">
      <pivotArea dataOnly="0" labelOnly="1" fieldPosition="0">
        <references count="1">
          <reference field="4" count="1">
            <x v="22"/>
          </reference>
        </references>
      </pivotArea>
    </format>
    <format dxfId="230">
      <pivotArea dataOnly="0" labelOnly="1" fieldPosition="0">
        <references count="2">
          <reference field="4" count="1" selected="0">
            <x v="22"/>
          </reference>
          <reference field="5" count="3">
            <x v="48"/>
            <x v="59"/>
            <x v="60"/>
          </reference>
        </references>
      </pivotArea>
    </format>
    <format dxfId="229">
      <pivotArea collapsedLevelsAreSubtotals="1" fieldPosition="0">
        <references count="1">
          <reference field="4" count="1">
            <x v="11"/>
          </reference>
        </references>
      </pivotArea>
    </format>
    <format dxfId="228">
      <pivotArea collapsedLevelsAreSubtotals="1" fieldPosition="0">
        <references count="2">
          <reference field="4" count="1" selected="0">
            <x v="11"/>
          </reference>
          <reference field="5" count="2">
            <x v="8"/>
            <x v="29"/>
          </reference>
        </references>
      </pivotArea>
    </format>
    <format dxfId="227">
      <pivotArea dataOnly="0" labelOnly="1" fieldPosition="0">
        <references count="1">
          <reference field="4" count="1">
            <x v="11"/>
          </reference>
        </references>
      </pivotArea>
    </format>
    <format dxfId="226">
      <pivotArea dataOnly="0" labelOnly="1" fieldPosition="0">
        <references count="2">
          <reference field="4" count="1" selected="0">
            <x v="11"/>
          </reference>
          <reference field="5" count="2">
            <x v="8"/>
            <x v="2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F99CC3-600F-4116-91E9-9F47E0AEB1EE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>
  <location ref="T3:U675" firstHeaderRow="1" firstDataRow="1" firstDataCol="1"/>
  <pivotFields count="20">
    <pivotField showAll="0"/>
    <pivotField showAll="0"/>
    <pivotField numFmtId="14" showAll="0"/>
    <pivotField showAll="0"/>
    <pivotField axis="axisRow" showAll="0">
      <items count="39">
        <item x="0"/>
        <item x="2"/>
        <item x="3"/>
        <item x="4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2"/>
        <item x="35"/>
        <item x="36"/>
        <item x="37"/>
        <item x="1"/>
        <item x="6"/>
        <item x="7"/>
        <item x="31"/>
        <item x="33"/>
        <item x="34"/>
        <item t="default"/>
      </items>
    </pivotField>
    <pivotField axis="axisRow" showAll="0">
      <items count="69">
        <item x="49"/>
        <item x="0"/>
        <item x="6"/>
        <item x="7"/>
        <item x="9"/>
        <item x="8"/>
        <item x="57"/>
        <item x="10"/>
        <item x="19"/>
        <item x="20"/>
        <item x="27"/>
        <item x="58"/>
        <item x="21"/>
        <item x="11"/>
        <item x="31"/>
        <item x="36"/>
        <item x="1"/>
        <item x="22"/>
        <item x="59"/>
        <item x="50"/>
        <item x="12"/>
        <item x="60"/>
        <item x="13"/>
        <item x="23"/>
        <item x="14"/>
        <item x="2"/>
        <item x="24"/>
        <item x="15"/>
        <item x="25"/>
        <item x="61"/>
        <item x="16"/>
        <item x="17"/>
        <item x="26"/>
        <item x="51"/>
        <item x="28"/>
        <item x="42"/>
        <item x="29"/>
        <item x="30"/>
        <item x="32"/>
        <item x="3"/>
        <item x="33"/>
        <item x="53"/>
        <item x="62"/>
        <item x="35"/>
        <item x="37"/>
        <item x="63"/>
        <item x="39"/>
        <item x="55"/>
        <item x="40"/>
        <item x="41"/>
        <item x="43"/>
        <item x="45"/>
        <item x="48"/>
        <item x="4"/>
        <item x="18"/>
        <item x="52"/>
        <item x="54"/>
        <item x="56"/>
        <item x="46"/>
        <item x="47"/>
        <item x="38"/>
        <item x="34"/>
        <item x="5"/>
        <item x="44"/>
        <item x="64"/>
        <item x="65"/>
        <item x="66"/>
        <item x="67"/>
        <item t="default"/>
      </items>
    </pivotField>
    <pivotField showAll="0">
      <items count="69">
        <item x="30"/>
        <item x="18"/>
        <item x="3"/>
        <item x="25"/>
        <item x="48"/>
        <item x="41"/>
        <item x="53"/>
        <item x="6"/>
        <item x="7"/>
        <item x="56"/>
        <item x="5"/>
        <item x="29"/>
        <item x="20"/>
        <item x="12"/>
        <item x="16"/>
        <item x="21"/>
        <item x="66"/>
        <item x="32"/>
        <item x="63"/>
        <item x="0"/>
        <item x="54"/>
        <item x="61"/>
        <item x="58"/>
        <item x="8"/>
        <item x="52"/>
        <item x="51"/>
        <item x="10"/>
        <item x="24"/>
        <item x="33"/>
        <item x="62"/>
        <item x="11"/>
        <item x="65"/>
        <item x="45"/>
        <item x="13"/>
        <item x="23"/>
        <item x="37"/>
        <item x="35"/>
        <item x="47"/>
        <item x="60"/>
        <item x="44"/>
        <item x="43"/>
        <item x="2"/>
        <item x="39"/>
        <item x="28"/>
        <item x="22"/>
        <item x="64"/>
        <item x="55"/>
        <item x="57"/>
        <item x="46"/>
        <item x="17"/>
        <item x="31"/>
        <item x="42"/>
        <item x="9"/>
        <item x="34"/>
        <item x="67"/>
        <item x="50"/>
        <item x="27"/>
        <item x="38"/>
        <item x="4"/>
        <item x="36"/>
        <item x="14"/>
        <item x="15"/>
        <item x="26"/>
        <item x="49"/>
        <item x="1"/>
        <item x="59"/>
        <item x="40"/>
        <item x="19"/>
        <item t="default"/>
      </items>
    </pivotField>
    <pivotField numFmtId="43" showAll="0"/>
    <pivotField numFmtId="164" showAll="0"/>
    <pivotField dataField="1" numFmtId="164" showAll="0"/>
    <pivotField numFmtId="43" showAll="0"/>
    <pivotField showAll="0"/>
    <pivotField showAll="0"/>
    <pivotField showAll="0"/>
    <pivotField showAll="0"/>
    <pivotField axis="axisRow" numFmtId="14" showAll="0">
      <items count="21">
        <item x="10"/>
        <item x="1"/>
        <item x="17"/>
        <item x="0"/>
        <item x="16"/>
        <item x="8"/>
        <item x="18"/>
        <item x="19"/>
        <item x="6"/>
        <item x="5"/>
        <item x="7"/>
        <item x="12"/>
        <item x="9"/>
        <item x="11"/>
        <item x="15"/>
        <item x="4"/>
        <item x="13"/>
        <item x="14"/>
        <item x="3"/>
        <item x="2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3">
    <field x="4"/>
    <field x="15"/>
    <field x="5"/>
  </rowFields>
  <rowItems count="672">
    <i>
      <x/>
    </i>
    <i r="1">
      <x v="1"/>
    </i>
    <i r="2">
      <x v="1"/>
    </i>
    <i r="1">
      <x v="3"/>
    </i>
    <i r="2">
      <x v="1"/>
    </i>
    <i r="1">
      <x v="18"/>
    </i>
    <i r="2">
      <x v="16"/>
    </i>
    <i r="2">
      <x v="62"/>
    </i>
    <i r="1">
      <x v="19"/>
    </i>
    <i r="2">
      <x v="1"/>
    </i>
    <i>
      <x v="1"/>
    </i>
    <i r="1">
      <x/>
    </i>
    <i r="2">
      <x v="2"/>
    </i>
    <i r="1">
      <x v="1"/>
    </i>
    <i r="2">
      <x v="2"/>
    </i>
    <i r="1">
      <x v="3"/>
    </i>
    <i r="2">
      <x v="2"/>
    </i>
    <i r="1">
      <x v="5"/>
    </i>
    <i r="2">
      <x v="2"/>
    </i>
    <i r="1">
      <x v="8"/>
    </i>
    <i r="2">
      <x v="2"/>
    </i>
    <i r="1">
      <x v="9"/>
    </i>
    <i r="2">
      <x v="2"/>
    </i>
    <i r="1">
      <x v="10"/>
    </i>
    <i r="2">
      <x v="2"/>
    </i>
    <i r="1">
      <x v="11"/>
    </i>
    <i r="2">
      <x v="2"/>
    </i>
    <i r="1">
      <x v="12"/>
    </i>
    <i r="2">
      <x v="2"/>
    </i>
    <i r="1">
      <x v="13"/>
    </i>
    <i r="2">
      <x v="2"/>
    </i>
    <i r="1">
      <x v="19"/>
    </i>
    <i r="2">
      <x v="2"/>
    </i>
    <i>
      <x v="2"/>
    </i>
    <i r="1">
      <x/>
    </i>
    <i r="2">
      <x v="3"/>
    </i>
    <i r="1">
      <x v="1"/>
    </i>
    <i r="2">
      <x v="3"/>
    </i>
    <i r="1">
      <x v="5"/>
    </i>
    <i r="2">
      <x v="3"/>
    </i>
    <i r="1">
      <x v="8"/>
    </i>
    <i r="2">
      <x v="3"/>
    </i>
    <i r="1">
      <x v="10"/>
    </i>
    <i r="2">
      <x v="3"/>
    </i>
    <i r="1">
      <x v="11"/>
    </i>
    <i r="2">
      <x v="3"/>
    </i>
    <i r="1">
      <x v="12"/>
    </i>
    <i r="2">
      <x v="3"/>
    </i>
    <i r="1">
      <x v="13"/>
    </i>
    <i r="2">
      <x v="3"/>
    </i>
    <i r="1">
      <x v="19"/>
    </i>
    <i r="2">
      <x v="3"/>
    </i>
    <i r="2">
      <x v="5"/>
    </i>
    <i>
      <x v="3"/>
    </i>
    <i r="1">
      <x/>
    </i>
    <i r="2">
      <x v="4"/>
    </i>
    <i r="1">
      <x v="1"/>
    </i>
    <i r="2">
      <x v="4"/>
    </i>
    <i r="1">
      <x v="3"/>
    </i>
    <i r="2">
      <x v="4"/>
    </i>
    <i r="1">
      <x v="16"/>
    </i>
    <i r="2">
      <x v="4"/>
    </i>
    <i>
      <x v="4"/>
    </i>
    <i r="1">
      <x/>
    </i>
    <i r="2">
      <x v="7"/>
    </i>
    <i r="2">
      <x v="27"/>
    </i>
    <i r="1">
      <x v="1"/>
    </i>
    <i r="2">
      <x v="7"/>
    </i>
    <i r="2">
      <x v="24"/>
    </i>
    <i r="2">
      <x v="27"/>
    </i>
    <i r="1">
      <x v="3"/>
    </i>
    <i r="2">
      <x v="7"/>
    </i>
    <i r="2">
      <x v="24"/>
    </i>
    <i r="2">
      <x v="27"/>
    </i>
    <i r="1">
      <x v="5"/>
    </i>
    <i r="2">
      <x v="7"/>
    </i>
    <i r="2">
      <x v="27"/>
    </i>
    <i r="1">
      <x v="8"/>
    </i>
    <i r="2">
      <x v="7"/>
    </i>
    <i r="2">
      <x v="27"/>
    </i>
    <i r="1">
      <x v="9"/>
    </i>
    <i r="2">
      <x v="7"/>
    </i>
    <i r="2">
      <x v="27"/>
    </i>
    <i r="1">
      <x v="10"/>
    </i>
    <i r="2">
      <x v="7"/>
    </i>
    <i r="2">
      <x v="27"/>
    </i>
    <i r="1">
      <x v="12"/>
    </i>
    <i r="2">
      <x v="7"/>
    </i>
    <i r="2">
      <x v="27"/>
    </i>
    <i r="1">
      <x v="13"/>
    </i>
    <i r="2">
      <x v="7"/>
    </i>
    <i r="2">
      <x v="27"/>
    </i>
    <i r="1">
      <x v="17"/>
    </i>
    <i r="2">
      <x v="7"/>
    </i>
    <i r="2">
      <x v="54"/>
    </i>
    <i>
      <x v="5"/>
    </i>
    <i r="1">
      <x v="14"/>
    </i>
    <i r="2">
      <x v="8"/>
    </i>
    <i r="1">
      <x v="16"/>
    </i>
    <i r="2">
      <x v="8"/>
    </i>
    <i>
      <x v="6"/>
    </i>
    <i r="1">
      <x v="1"/>
    </i>
    <i r="2">
      <x v="9"/>
    </i>
    <i r="1">
      <x v="8"/>
    </i>
    <i r="2">
      <x v="9"/>
    </i>
    <i>
      <x v="7"/>
    </i>
    <i r="1">
      <x v="1"/>
    </i>
    <i r="2">
      <x v="12"/>
    </i>
    <i r="2">
      <x v="17"/>
    </i>
    <i r="1">
      <x v="3"/>
    </i>
    <i r="2">
      <x v="12"/>
    </i>
    <i r="2">
      <x v="17"/>
    </i>
    <i r="1">
      <x v="5"/>
    </i>
    <i r="2">
      <x v="12"/>
    </i>
    <i r="2">
      <x v="17"/>
    </i>
    <i r="1">
      <x v="8"/>
    </i>
    <i r="2">
      <x v="12"/>
    </i>
    <i r="2">
      <x v="17"/>
    </i>
    <i r="1">
      <x v="9"/>
    </i>
    <i r="2">
      <x v="12"/>
    </i>
    <i r="2">
      <x v="17"/>
    </i>
    <i r="1">
      <x v="12"/>
    </i>
    <i r="2">
      <x v="12"/>
    </i>
    <i r="2">
      <x v="17"/>
    </i>
    <i r="1">
      <x v="13"/>
    </i>
    <i r="2">
      <x v="12"/>
    </i>
    <i r="2">
      <x v="17"/>
    </i>
    <i r="1">
      <x v="14"/>
    </i>
    <i r="2">
      <x v="12"/>
    </i>
    <i r="2">
      <x v="17"/>
    </i>
    <i r="1">
      <x v="19"/>
    </i>
    <i r="2">
      <x v="12"/>
    </i>
    <i r="2">
      <x v="17"/>
    </i>
    <i>
      <x v="8"/>
    </i>
    <i r="1">
      <x/>
    </i>
    <i r="2">
      <x v="23"/>
    </i>
    <i r="1">
      <x v="1"/>
    </i>
    <i r="2">
      <x v="23"/>
    </i>
    <i r="1">
      <x v="3"/>
    </i>
    <i r="2">
      <x v="23"/>
    </i>
    <i r="1">
      <x v="5"/>
    </i>
    <i r="2">
      <x v="23"/>
    </i>
    <i r="1">
      <x v="8"/>
    </i>
    <i r="2">
      <x v="23"/>
    </i>
    <i r="1">
      <x v="11"/>
    </i>
    <i r="2">
      <x v="23"/>
    </i>
    <i r="1">
      <x v="13"/>
    </i>
    <i r="2">
      <x v="23"/>
    </i>
    <i r="1">
      <x v="14"/>
    </i>
    <i r="2">
      <x v="23"/>
    </i>
    <i r="1">
      <x v="19"/>
    </i>
    <i r="2">
      <x v="23"/>
    </i>
    <i>
      <x v="9"/>
    </i>
    <i r="1">
      <x v="10"/>
    </i>
    <i r="2">
      <x v="26"/>
    </i>
    <i r="1">
      <x v="11"/>
    </i>
    <i r="2">
      <x v="26"/>
    </i>
    <i r="1">
      <x v="14"/>
    </i>
    <i r="2">
      <x v="26"/>
    </i>
    <i r="1">
      <x v="19"/>
    </i>
    <i r="2">
      <x v="26"/>
    </i>
    <i>
      <x v="10"/>
    </i>
    <i r="1">
      <x v="11"/>
    </i>
    <i r="2">
      <x v="28"/>
    </i>
    <i r="1">
      <x v="12"/>
    </i>
    <i r="2">
      <x v="28"/>
    </i>
    <i r="1">
      <x v="13"/>
    </i>
    <i r="2">
      <x v="28"/>
    </i>
    <i r="1">
      <x v="19"/>
    </i>
    <i r="2">
      <x v="28"/>
    </i>
    <i>
      <x v="11"/>
    </i>
    <i r="1">
      <x v="5"/>
    </i>
    <i r="2">
      <x v="32"/>
    </i>
    <i r="1">
      <x v="8"/>
    </i>
    <i r="2">
      <x v="32"/>
    </i>
    <i r="1">
      <x v="9"/>
    </i>
    <i r="2">
      <x v="32"/>
    </i>
    <i r="1">
      <x v="10"/>
    </i>
    <i r="2">
      <x v="32"/>
    </i>
    <i r="1">
      <x v="13"/>
    </i>
    <i r="2">
      <x v="32"/>
    </i>
    <i r="1">
      <x v="14"/>
    </i>
    <i r="2">
      <x v="32"/>
    </i>
    <i r="1">
      <x v="19"/>
    </i>
    <i r="2">
      <x v="32"/>
    </i>
    <i>
      <x v="12"/>
    </i>
    <i r="1">
      <x/>
    </i>
    <i r="2">
      <x v="10"/>
    </i>
    <i r="2">
      <x v="34"/>
    </i>
    <i r="1">
      <x v="1"/>
    </i>
    <i r="2">
      <x v="10"/>
    </i>
    <i r="2">
      <x v="34"/>
    </i>
    <i r="1">
      <x v="3"/>
    </i>
    <i r="2">
      <x v="10"/>
    </i>
    <i r="2">
      <x v="34"/>
    </i>
    <i r="1">
      <x v="5"/>
    </i>
    <i r="2">
      <x v="10"/>
    </i>
    <i r="2">
      <x v="34"/>
    </i>
    <i r="1">
      <x v="8"/>
    </i>
    <i r="2">
      <x v="10"/>
    </i>
    <i r="2">
      <x v="34"/>
    </i>
    <i r="1">
      <x v="9"/>
    </i>
    <i r="2">
      <x v="10"/>
    </i>
    <i r="2">
      <x v="34"/>
    </i>
    <i r="1">
      <x v="11"/>
    </i>
    <i r="2">
      <x v="10"/>
    </i>
    <i r="2">
      <x v="34"/>
    </i>
    <i>
      <x v="13"/>
    </i>
    <i r="1">
      <x v="11"/>
    </i>
    <i r="2">
      <x v="36"/>
    </i>
    <i>
      <x v="14"/>
    </i>
    <i r="1">
      <x/>
    </i>
    <i r="2">
      <x v="37"/>
    </i>
    <i r="1">
      <x v="1"/>
    </i>
    <i r="2">
      <x v="37"/>
    </i>
    <i r="1">
      <x v="5"/>
    </i>
    <i r="2">
      <x v="37"/>
    </i>
    <i r="1">
      <x v="8"/>
    </i>
    <i r="2">
      <x v="37"/>
    </i>
    <i r="1">
      <x v="12"/>
    </i>
    <i r="2">
      <x v="37"/>
    </i>
    <i r="1">
      <x v="13"/>
    </i>
    <i r="2">
      <x v="37"/>
    </i>
    <i r="1">
      <x v="14"/>
    </i>
    <i r="2">
      <x v="37"/>
    </i>
    <i r="1">
      <x v="19"/>
    </i>
    <i r="2">
      <x v="37"/>
    </i>
    <i>
      <x v="15"/>
    </i>
    <i r="1">
      <x/>
    </i>
    <i r="2">
      <x v="14"/>
    </i>
    <i r="2">
      <x v="38"/>
    </i>
    <i r="1">
      <x v="1"/>
    </i>
    <i r="2">
      <x v="14"/>
    </i>
    <i r="2">
      <x v="38"/>
    </i>
    <i r="1">
      <x v="3"/>
    </i>
    <i r="2">
      <x v="14"/>
    </i>
    <i r="2">
      <x v="38"/>
    </i>
    <i r="1">
      <x v="5"/>
    </i>
    <i r="2">
      <x v="14"/>
    </i>
    <i r="2">
      <x v="38"/>
    </i>
    <i r="1">
      <x v="8"/>
    </i>
    <i r="2">
      <x v="14"/>
    </i>
    <i r="2">
      <x v="38"/>
    </i>
    <i r="1">
      <x v="9"/>
    </i>
    <i r="2">
      <x v="14"/>
    </i>
    <i r="2">
      <x v="38"/>
    </i>
    <i r="1">
      <x v="10"/>
    </i>
    <i r="2">
      <x v="14"/>
    </i>
    <i r="2">
      <x v="38"/>
    </i>
    <i r="1">
      <x v="11"/>
    </i>
    <i r="2">
      <x v="14"/>
    </i>
    <i r="2">
      <x v="38"/>
    </i>
    <i r="1">
      <x v="12"/>
    </i>
    <i r="2">
      <x v="14"/>
    </i>
    <i r="2">
      <x v="38"/>
    </i>
    <i r="1">
      <x v="13"/>
    </i>
    <i r="2">
      <x v="14"/>
    </i>
    <i r="2">
      <x v="38"/>
    </i>
    <i r="1">
      <x v="14"/>
    </i>
    <i r="2">
      <x v="14"/>
    </i>
    <i r="2">
      <x v="38"/>
    </i>
    <i r="1">
      <x v="19"/>
    </i>
    <i r="2">
      <x v="14"/>
    </i>
    <i r="2">
      <x v="38"/>
    </i>
    <i>
      <x v="16"/>
    </i>
    <i r="1">
      <x/>
    </i>
    <i r="2">
      <x v="40"/>
    </i>
    <i r="1">
      <x v="1"/>
    </i>
    <i r="2">
      <x v="40"/>
    </i>
    <i r="1">
      <x v="3"/>
    </i>
    <i r="2">
      <x v="40"/>
    </i>
    <i r="1">
      <x v="5"/>
    </i>
    <i r="2">
      <x v="40"/>
    </i>
    <i r="1">
      <x v="8"/>
    </i>
    <i r="2">
      <x v="40"/>
    </i>
    <i r="1">
      <x v="9"/>
    </i>
    <i r="2">
      <x v="40"/>
    </i>
    <i r="1">
      <x v="11"/>
    </i>
    <i r="2">
      <x v="40"/>
    </i>
    <i r="1">
      <x v="12"/>
    </i>
    <i r="2">
      <x v="40"/>
    </i>
    <i r="1">
      <x v="13"/>
    </i>
    <i r="2">
      <x v="40"/>
    </i>
    <i r="1">
      <x v="14"/>
    </i>
    <i r="2">
      <x v="40"/>
    </i>
    <i r="1">
      <x v="15"/>
    </i>
    <i r="2">
      <x v="61"/>
    </i>
    <i r="1">
      <x v="19"/>
    </i>
    <i r="2">
      <x v="40"/>
    </i>
    <i r="2">
      <x v="61"/>
    </i>
    <i>
      <x v="17"/>
    </i>
    <i r="1">
      <x v="13"/>
    </i>
    <i r="2">
      <x v="43"/>
    </i>
    <i r="1">
      <x v="14"/>
    </i>
    <i r="2">
      <x v="43"/>
    </i>
    <i>
      <x v="18"/>
    </i>
    <i r="1">
      <x/>
    </i>
    <i r="2">
      <x v="15"/>
    </i>
    <i r="2">
      <x v="44"/>
    </i>
    <i r="2">
      <x v="60"/>
    </i>
    <i r="1">
      <x v="1"/>
    </i>
    <i r="2">
      <x v="15"/>
    </i>
    <i r="2">
      <x v="44"/>
    </i>
    <i r="2">
      <x v="60"/>
    </i>
    <i r="1">
      <x v="3"/>
    </i>
    <i r="2">
      <x v="15"/>
    </i>
    <i r="2">
      <x v="44"/>
    </i>
    <i r="2">
      <x v="60"/>
    </i>
    <i r="1">
      <x v="11"/>
    </i>
    <i r="2">
      <x v="44"/>
    </i>
    <i r="1">
      <x v="12"/>
    </i>
    <i r="2">
      <x v="44"/>
    </i>
    <i r="1">
      <x v="13"/>
    </i>
    <i r="2">
      <x v="44"/>
    </i>
    <i r="1">
      <x v="14"/>
    </i>
    <i r="2">
      <x v="44"/>
    </i>
    <i r="1">
      <x v="16"/>
    </i>
    <i r="2">
      <x v="15"/>
    </i>
    <i r="2">
      <x v="60"/>
    </i>
    <i>
      <x v="19"/>
    </i>
    <i r="1">
      <x/>
    </i>
    <i r="2">
      <x v="46"/>
    </i>
    <i r="2">
      <x v="48"/>
    </i>
    <i r="1">
      <x v="1"/>
    </i>
    <i r="2">
      <x v="46"/>
    </i>
    <i r="2">
      <x v="48"/>
    </i>
    <i r="1">
      <x v="5"/>
    </i>
    <i r="2">
      <x v="46"/>
    </i>
    <i r="2">
      <x v="48"/>
    </i>
    <i r="1">
      <x v="8"/>
    </i>
    <i r="2">
      <x v="46"/>
    </i>
    <i r="2">
      <x v="48"/>
    </i>
    <i r="1">
      <x v="9"/>
    </i>
    <i r="2">
      <x v="46"/>
    </i>
    <i r="2">
      <x v="48"/>
    </i>
    <i r="1">
      <x v="10"/>
    </i>
    <i r="2">
      <x v="46"/>
    </i>
    <i r="2">
      <x v="48"/>
    </i>
    <i r="1">
      <x v="11"/>
    </i>
    <i r="2">
      <x v="46"/>
    </i>
    <i r="2">
      <x v="48"/>
    </i>
    <i r="1">
      <x v="12"/>
    </i>
    <i r="2">
      <x v="46"/>
    </i>
    <i r="2">
      <x v="48"/>
    </i>
    <i r="1">
      <x v="14"/>
    </i>
    <i r="2">
      <x v="46"/>
    </i>
    <i r="2">
      <x v="48"/>
    </i>
    <i r="1">
      <x v="19"/>
    </i>
    <i r="2">
      <x v="46"/>
    </i>
    <i r="2">
      <x v="48"/>
    </i>
    <i>
      <x v="20"/>
    </i>
    <i r="1">
      <x/>
    </i>
    <i r="2">
      <x v="49"/>
    </i>
    <i r="1">
      <x v="9"/>
    </i>
    <i r="2">
      <x v="49"/>
    </i>
    <i r="1">
      <x v="11"/>
    </i>
    <i r="2">
      <x v="49"/>
    </i>
    <i>
      <x v="21"/>
    </i>
    <i r="1">
      <x v="1"/>
    </i>
    <i r="2">
      <x v="35"/>
    </i>
    <i r="2">
      <x v="50"/>
    </i>
    <i r="2">
      <x v="63"/>
    </i>
    <i r="1">
      <x v="4"/>
    </i>
    <i r="2">
      <x v="35"/>
    </i>
    <i r="2">
      <x v="50"/>
    </i>
    <i r="2">
      <x v="63"/>
    </i>
    <i r="1">
      <x v="8"/>
    </i>
    <i r="2">
      <x v="35"/>
    </i>
    <i r="2">
      <x v="50"/>
    </i>
    <i r="2">
      <x v="63"/>
    </i>
    <i r="1">
      <x v="9"/>
    </i>
    <i r="2">
      <x v="35"/>
    </i>
    <i r="2">
      <x v="50"/>
    </i>
    <i r="2">
      <x v="63"/>
    </i>
    <i r="1">
      <x v="13"/>
    </i>
    <i r="2">
      <x v="35"/>
    </i>
    <i r="2">
      <x v="50"/>
    </i>
    <i r="1">
      <x v="14"/>
    </i>
    <i r="2">
      <x v="35"/>
    </i>
    <i r="2">
      <x v="50"/>
    </i>
    <i r="1">
      <x v="19"/>
    </i>
    <i r="2">
      <x v="35"/>
    </i>
    <i r="2">
      <x v="50"/>
    </i>
    <i>
      <x v="22"/>
    </i>
    <i r="1">
      <x/>
    </i>
    <i r="2">
      <x v="51"/>
    </i>
    <i r="2">
      <x v="59"/>
    </i>
    <i r="1">
      <x v="1"/>
    </i>
    <i r="2">
      <x v="51"/>
    </i>
    <i r="1">
      <x v="2"/>
    </i>
    <i r="2">
      <x v="51"/>
    </i>
    <i r="1">
      <x v="3"/>
    </i>
    <i r="2">
      <x v="51"/>
    </i>
    <i r="2">
      <x v="58"/>
    </i>
    <i r="1">
      <x v="5"/>
    </i>
    <i r="2">
      <x v="51"/>
    </i>
    <i r="2">
      <x v="58"/>
    </i>
    <i r="1">
      <x v="8"/>
    </i>
    <i r="2">
      <x v="51"/>
    </i>
    <i r="2">
      <x v="58"/>
    </i>
    <i r="1">
      <x v="9"/>
    </i>
    <i r="2">
      <x v="51"/>
    </i>
    <i r="2">
      <x v="58"/>
    </i>
    <i r="2">
      <x v="59"/>
    </i>
    <i r="1">
      <x v="10"/>
    </i>
    <i r="2">
      <x v="51"/>
    </i>
    <i r="1">
      <x v="11"/>
    </i>
    <i r="2">
      <x v="51"/>
    </i>
    <i r="2">
      <x v="58"/>
    </i>
    <i r="2">
      <x v="59"/>
    </i>
    <i r="1">
      <x v="12"/>
    </i>
    <i r="2">
      <x v="51"/>
    </i>
    <i r="1">
      <x v="13"/>
    </i>
    <i r="2">
      <x v="51"/>
    </i>
    <i r="2">
      <x v="58"/>
    </i>
    <i r="1">
      <x v="14"/>
    </i>
    <i r="2">
      <x v="51"/>
    </i>
    <i r="2">
      <x v="58"/>
    </i>
    <i r="1">
      <x v="19"/>
    </i>
    <i r="2">
      <x v="51"/>
    </i>
    <i r="2">
      <x v="58"/>
    </i>
    <i>
      <x v="23"/>
    </i>
    <i r="1">
      <x/>
    </i>
    <i r="2">
      <x v="52"/>
    </i>
    <i r="1">
      <x v="1"/>
    </i>
    <i r="2">
      <x v="52"/>
    </i>
    <i r="1">
      <x v="3"/>
    </i>
    <i r="2">
      <x v="52"/>
    </i>
    <i r="1">
      <x v="5"/>
    </i>
    <i r="2">
      <x v="52"/>
    </i>
    <i r="1">
      <x v="8"/>
    </i>
    <i r="2">
      <x v="52"/>
    </i>
    <i r="1">
      <x v="9"/>
    </i>
    <i r="2">
      <x v="52"/>
    </i>
    <i r="1">
      <x v="10"/>
    </i>
    <i r="2">
      <x v="52"/>
    </i>
    <i r="1">
      <x v="11"/>
    </i>
    <i r="2">
      <x v="52"/>
    </i>
    <i r="1">
      <x v="12"/>
    </i>
    <i r="2">
      <x v="52"/>
    </i>
    <i r="1">
      <x v="13"/>
    </i>
    <i r="2">
      <x v="52"/>
    </i>
    <i r="1">
      <x v="14"/>
    </i>
    <i r="2">
      <x v="52"/>
    </i>
    <i r="1">
      <x v="19"/>
    </i>
    <i r="2">
      <x v="52"/>
    </i>
    <i>
      <x v="24"/>
    </i>
    <i r="1">
      <x/>
    </i>
    <i r="2">
      <x/>
    </i>
    <i r="2">
      <x v="19"/>
    </i>
    <i r="2">
      <x v="33"/>
    </i>
    <i r="2">
      <x v="55"/>
    </i>
    <i r="1">
      <x v="6"/>
    </i>
    <i r="2">
      <x/>
    </i>
    <i r="2">
      <x v="19"/>
    </i>
    <i r="2">
      <x v="33"/>
    </i>
    <i r="2">
      <x v="55"/>
    </i>
    <i r="1">
      <x v="8"/>
    </i>
    <i r="2">
      <x/>
    </i>
    <i r="2">
      <x v="19"/>
    </i>
    <i r="2">
      <x v="33"/>
    </i>
    <i r="2">
      <x v="55"/>
    </i>
    <i r="1">
      <x v="9"/>
    </i>
    <i r="2">
      <x/>
    </i>
    <i r="2">
      <x v="19"/>
    </i>
    <i r="2">
      <x v="33"/>
    </i>
    <i r="2">
      <x v="55"/>
    </i>
    <i r="1">
      <x v="10"/>
    </i>
    <i r="2">
      <x/>
    </i>
    <i r="2">
      <x v="19"/>
    </i>
    <i r="2">
      <x v="33"/>
    </i>
    <i r="2">
      <x v="55"/>
    </i>
    <i r="1">
      <x v="11"/>
    </i>
    <i r="2">
      <x/>
    </i>
    <i r="2">
      <x v="19"/>
    </i>
    <i r="2">
      <x v="33"/>
    </i>
    <i r="2">
      <x v="55"/>
    </i>
    <i r="1">
      <x v="12"/>
    </i>
    <i r="2">
      <x/>
    </i>
    <i r="2">
      <x v="19"/>
    </i>
    <i r="2">
      <x v="33"/>
    </i>
    <i r="2">
      <x v="55"/>
    </i>
    <i r="1">
      <x v="13"/>
    </i>
    <i r="2">
      <x/>
    </i>
    <i r="2">
      <x v="19"/>
    </i>
    <i r="2">
      <x v="33"/>
    </i>
    <i r="2">
      <x v="55"/>
    </i>
    <i r="1">
      <x v="14"/>
    </i>
    <i r="2">
      <x/>
    </i>
    <i r="2">
      <x v="19"/>
    </i>
    <i r="2">
      <x v="33"/>
    </i>
    <i r="2">
      <x v="55"/>
    </i>
    <i r="1">
      <x v="19"/>
    </i>
    <i r="2">
      <x/>
    </i>
    <i r="2">
      <x v="19"/>
    </i>
    <i r="2">
      <x v="33"/>
    </i>
    <i r="2">
      <x v="55"/>
    </i>
    <i>
      <x v="25"/>
    </i>
    <i r="1">
      <x v="14"/>
    </i>
    <i r="2">
      <x v="41"/>
    </i>
    <i r="1">
      <x v="19"/>
    </i>
    <i r="2">
      <x v="41"/>
    </i>
    <i>
      <x v="26"/>
    </i>
    <i r="1">
      <x v="1"/>
    </i>
    <i r="2">
      <x v="56"/>
    </i>
    <i r="1">
      <x v="5"/>
    </i>
    <i r="2">
      <x v="56"/>
    </i>
    <i r="1">
      <x v="8"/>
    </i>
    <i r="2">
      <x v="56"/>
    </i>
    <i r="1">
      <x v="9"/>
    </i>
    <i r="2">
      <x v="56"/>
    </i>
    <i r="1">
      <x v="10"/>
    </i>
    <i r="2">
      <x v="56"/>
    </i>
    <i r="1">
      <x v="11"/>
    </i>
    <i r="2">
      <x v="56"/>
    </i>
    <i r="1">
      <x v="12"/>
    </i>
    <i r="2">
      <x v="56"/>
    </i>
    <i r="1">
      <x v="13"/>
    </i>
    <i r="2">
      <x v="56"/>
    </i>
    <i r="1">
      <x v="14"/>
    </i>
    <i r="2">
      <x v="56"/>
    </i>
    <i r="1">
      <x v="19"/>
    </i>
    <i r="2">
      <x v="56"/>
    </i>
    <i>
      <x v="27"/>
    </i>
    <i r="1">
      <x/>
    </i>
    <i r="2">
      <x v="47"/>
    </i>
    <i r="2">
      <x v="57"/>
    </i>
    <i r="1">
      <x v="1"/>
    </i>
    <i r="2">
      <x v="47"/>
    </i>
    <i r="2">
      <x v="57"/>
    </i>
    <i r="1">
      <x v="3"/>
    </i>
    <i r="2">
      <x v="47"/>
    </i>
    <i r="2">
      <x v="57"/>
    </i>
    <i r="1">
      <x v="8"/>
    </i>
    <i r="2">
      <x v="47"/>
    </i>
    <i r="2">
      <x v="57"/>
    </i>
    <i r="1">
      <x v="10"/>
    </i>
    <i r="2">
      <x v="47"/>
    </i>
    <i r="2">
      <x v="57"/>
    </i>
    <i r="1">
      <x v="11"/>
    </i>
    <i r="2">
      <x v="47"/>
    </i>
    <i r="2">
      <x v="57"/>
    </i>
    <i r="1">
      <x v="12"/>
    </i>
    <i r="2">
      <x v="47"/>
    </i>
    <i r="2">
      <x v="57"/>
    </i>
    <i r="1">
      <x v="13"/>
    </i>
    <i r="2">
      <x v="47"/>
    </i>
    <i r="2">
      <x v="57"/>
    </i>
    <i r="1">
      <x v="14"/>
    </i>
    <i r="2">
      <x v="47"/>
    </i>
    <i r="2">
      <x v="57"/>
    </i>
    <i r="1">
      <x v="19"/>
    </i>
    <i r="2">
      <x v="47"/>
    </i>
    <i r="2">
      <x v="57"/>
    </i>
    <i>
      <x v="28"/>
    </i>
    <i r="1">
      <x v="7"/>
    </i>
    <i r="2">
      <x v="64"/>
    </i>
    <i r="1">
      <x v="8"/>
    </i>
    <i r="2">
      <x v="18"/>
    </i>
    <i r="2">
      <x v="64"/>
    </i>
    <i r="1">
      <x v="16"/>
    </i>
    <i r="2">
      <x v="18"/>
    </i>
    <i r="1">
      <x v="19"/>
    </i>
    <i r="2">
      <x v="18"/>
    </i>
    <i>
      <x v="29"/>
    </i>
    <i r="1">
      <x/>
    </i>
    <i r="2">
      <x v="65"/>
    </i>
    <i r="1">
      <x v="5"/>
    </i>
    <i r="2">
      <x v="65"/>
    </i>
    <i r="1">
      <x v="10"/>
    </i>
    <i r="2">
      <x v="65"/>
    </i>
    <i>
      <x v="30"/>
    </i>
    <i r="1">
      <x v="13"/>
    </i>
    <i r="2">
      <x v="66"/>
    </i>
    <i r="1">
      <x v="14"/>
    </i>
    <i r="2">
      <x v="66"/>
    </i>
    <i r="1">
      <x v="19"/>
    </i>
    <i r="2">
      <x v="66"/>
    </i>
    <i>
      <x v="31"/>
    </i>
    <i r="1">
      <x v="14"/>
    </i>
    <i r="2">
      <x v="67"/>
    </i>
    <i>
      <x v="32"/>
    </i>
    <i r="1">
      <x v="15"/>
    </i>
    <i r="2">
      <x v="25"/>
    </i>
    <i r="2">
      <x v="53"/>
    </i>
    <i r="1">
      <x v="18"/>
    </i>
    <i r="2">
      <x v="39"/>
    </i>
    <i r="1">
      <x v="19"/>
    </i>
    <i r="2">
      <x v="25"/>
    </i>
    <i>
      <x v="33"/>
    </i>
    <i r="1">
      <x/>
    </i>
    <i r="2">
      <x v="20"/>
    </i>
    <i r="2">
      <x v="22"/>
    </i>
    <i r="1">
      <x v="1"/>
    </i>
    <i r="2">
      <x v="20"/>
    </i>
    <i r="2">
      <x v="22"/>
    </i>
    <i r="1">
      <x v="5"/>
    </i>
    <i r="2">
      <x v="20"/>
    </i>
    <i r="2">
      <x v="22"/>
    </i>
    <i r="1">
      <x v="8"/>
    </i>
    <i r="2">
      <x v="13"/>
    </i>
    <i r="2">
      <x v="20"/>
    </i>
    <i r="2">
      <x v="22"/>
    </i>
    <i r="1">
      <x v="9"/>
    </i>
    <i r="2">
      <x v="13"/>
    </i>
    <i r="2">
      <x v="20"/>
    </i>
    <i r="2">
      <x v="22"/>
    </i>
    <i r="1">
      <x v="10"/>
    </i>
    <i r="2">
      <x v="13"/>
    </i>
    <i r="2">
      <x v="20"/>
    </i>
    <i r="2">
      <x v="22"/>
    </i>
    <i r="1">
      <x v="12"/>
    </i>
    <i r="2">
      <x v="13"/>
    </i>
    <i r="1">
      <x v="13"/>
    </i>
    <i r="2">
      <x v="20"/>
    </i>
    <i r="2">
      <x v="22"/>
    </i>
    <i r="1">
      <x v="19"/>
    </i>
    <i r="2">
      <x v="13"/>
    </i>
    <i r="2">
      <x v="20"/>
    </i>
    <i r="2">
      <x v="22"/>
    </i>
    <i>
      <x v="34"/>
    </i>
    <i r="1">
      <x/>
    </i>
    <i r="2">
      <x v="30"/>
    </i>
    <i r="2">
      <x v="31"/>
    </i>
    <i r="1">
      <x v="1"/>
    </i>
    <i r="2">
      <x v="30"/>
    </i>
    <i r="2">
      <x v="31"/>
    </i>
    <i r="1">
      <x v="5"/>
    </i>
    <i r="2">
      <x v="30"/>
    </i>
    <i r="2">
      <x v="31"/>
    </i>
    <i r="1">
      <x v="8"/>
    </i>
    <i r="2">
      <x v="30"/>
    </i>
    <i r="1">
      <x v="9"/>
    </i>
    <i r="2">
      <x v="30"/>
    </i>
    <i r="1">
      <x v="10"/>
    </i>
    <i r="2">
      <x v="30"/>
    </i>
    <i r="1">
      <x v="12"/>
    </i>
    <i r="2">
      <x v="30"/>
    </i>
    <i r="1">
      <x v="13"/>
    </i>
    <i r="2">
      <x v="30"/>
    </i>
    <i r="2">
      <x v="31"/>
    </i>
    <i r="1">
      <x v="17"/>
    </i>
    <i r="2">
      <x v="30"/>
    </i>
    <i r="2">
      <x v="31"/>
    </i>
    <i r="1">
      <x v="19"/>
    </i>
    <i r="2">
      <x v="30"/>
    </i>
    <i>
      <x v="35"/>
    </i>
    <i r="1">
      <x v="7"/>
    </i>
    <i r="2">
      <x v="6"/>
    </i>
    <i r="2">
      <x v="11"/>
    </i>
    <i>
      <x v="36"/>
    </i>
    <i r="1">
      <x v="7"/>
    </i>
    <i r="2">
      <x v="21"/>
    </i>
    <i r="2">
      <x v="29"/>
    </i>
    <i r="1">
      <x v="8"/>
    </i>
    <i r="2">
      <x v="29"/>
    </i>
    <i r="1">
      <x v="16"/>
    </i>
    <i r="2">
      <x v="29"/>
    </i>
    <i r="1">
      <x v="19"/>
    </i>
    <i r="2">
      <x v="29"/>
    </i>
    <i>
      <x v="37"/>
    </i>
    <i r="1">
      <x v="12"/>
    </i>
    <i r="2">
      <x v="45"/>
    </i>
    <i r="1">
      <x v="13"/>
    </i>
    <i r="2">
      <x v="45"/>
    </i>
    <i r="1">
      <x v="16"/>
    </i>
    <i r="2">
      <x v="45"/>
    </i>
    <i r="1">
      <x v="17"/>
    </i>
    <i r="2">
      <x v="42"/>
    </i>
    <i r="1">
      <x v="19"/>
    </i>
    <i r="2">
      <x v="42"/>
    </i>
    <i t="grand">
      <x/>
    </i>
  </rowItems>
  <colItems count="1">
    <i/>
  </colItems>
  <dataFields count="1">
    <dataField name="Sum of TOTAL AMOUNT" fld="9" baseField="0" baseItem="0"/>
  </dataFields>
  <formats count="57">
    <format dxfId="225">
      <pivotArea outline="0" collapsedLevelsAreSubtotals="1" fieldPosition="0"/>
    </format>
    <format dxfId="224">
      <pivotArea dataOnly="0" labelOnly="1" outline="0" axis="axisValues" fieldPosition="0"/>
    </format>
    <format dxfId="223">
      <pivotArea dataOnly="0" labelOnly="1" outline="0" axis="axisValues" fieldPosition="0"/>
    </format>
    <format dxfId="222">
      <pivotArea collapsedLevelsAreSubtotals="1" fieldPosition="0">
        <references count="1">
          <reference field="4" count="1">
            <x v="16"/>
          </reference>
        </references>
      </pivotArea>
    </format>
    <format dxfId="221">
      <pivotArea collapsedLevelsAreSubtotals="1" fieldPosition="0">
        <references count="2">
          <reference field="4" count="1" selected="0">
            <x v="16"/>
          </reference>
          <reference field="5" count="2">
            <x v="40"/>
            <x v="61"/>
          </reference>
        </references>
      </pivotArea>
    </format>
    <format dxfId="220">
      <pivotArea dataOnly="0" labelOnly="1" fieldPosition="0">
        <references count="1">
          <reference field="4" count="1">
            <x v="16"/>
          </reference>
        </references>
      </pivotArea>
    </format>
    <format dxfId="219">
      <pivotArea dataOnly="0" labelOnly="1" fieldPosition="0">
        <references count="2">
          <reference field="4" count="1" selected="0">
            <x v="16"/>
          </reference>
          <reference field="5" count="2">
            <x v="40"/>
            <x v="61"/>
          </reference>
        </references>
      </pivotArea>
    </format>
    <format dxfId="218">
      <pivotArea collapsedLevelsAreSubtotals="1" fieldPosition="0">
        <references count="1">
          <reference field="4" count="1">
            <x v="18"/>
          </reference>
        </references>
      </pivotArea>
    </format>
    <format dxfId="217">
      <pivotArea collapsedLevelsAreSubtotals="1" fieldPosition="0">
        <references count="2">
          <reference field="4" count="1" selected="0">
            <x v="18"/>
          </reference>
          <reference field="5" count="3">
            <x v="15"/>
            <x v="44"/>
            <x v="60"/>
          </reference>
        </references>
      </pivotArea>
    </format>
    <format dxfId="216">
      <pivotArea dataOnly="0" labelOnly="1" fieldPosition="0">
        <references count="1">
          <reference field="4" count="1">
            <x v="18"/>
          </reference>
        </references>
      </pivotArea>
    </format>
    <format dxfId="215">
      <pivotArea dataOnly="0" labelOnly="1" fieldPosition="0">
        <references count="2">
          <reference field="4" count="1" selected="0">
            <x v="18"/>
          </reference>
          <reference field="5" count="3">
            <x v="15"/>
            <x v="44"/>
            <x v="60"/>
          </reference>
        </references>
      </pivotArea>
    </format>
    <format dxfId="214">
      <pivotArea collapsedLevelsAreSubtotals="1" fieldPosition="0">
        <references count="1">
          <reference field="4" count="1">
            <x v="19"/>
          </reference>
        </references>
      </pivotArea>
    </format>
    <format dxfId="213">
      <pivotArea collapsedLevelsAreSubtotals="1" fieldPosition="0">
        <references count="2">
          <reference field="4" count="1" selected="0">
            <x v="19"/>
          </reference>
          <reference field="5" count="2">
            <x v="46"/>
            <x v="48"/>
          </reference>
        </references>
      </pivotArea>
    </format>
    <format dxfId="212">
      <pivotArea dataOnly="0" labelOnly="1" fieldPosition="0">
        <references count="1">
          <reference field="4" count="1">
            <x v="19"/>
          </reference>
        </references>
      </pivotArea>
    </format>
    <format dxfId="211">
      <pivotArea dataOnly="0" labelOnly="1" fieldPosition="0">
        <references count="2">
          <reference field="4" count="1" selected="0">
            <x v="19"/>
          </reference>
          <reference field="5" count="2">
            <x v="46"/>
            <x v="48"/>
          </reference>
        </references>
      </pivotArea>
    </format>
    <format dxfId="210">
      <pivotArea collapsedLevelsAreSubtotals="1" fieldPosition="0">
        <references count="1">
          <reference field="4" count="1">
            <x v="23"/>
          </reference>
        </references>
      </pivotArea>
    </format>
    <format dxfId="209">
      <pivotArea collapsedLevelsAreSubtotals="1" fieldPosition="0">
        <references count="2">
          <reference field="4" count="1" selected="0">
            <x v="23"/>
          </reference>
          <reference field="5" count="1">
            <x v="52"/>
          </reference>
        </references>
      </pivotArea>
    </format>
    <format dxfId="208">
      <pivotArea dataOnly="0" labelOnly="1" fieldPosition="0">
        <references count="2">
          <reference field="4" count="1" selected="0">
            <x v="23"/>
          </reference>
          <reference field="5" count="1">
            <x v="52"/>
          </reference>
        </references>
      </pivotArea>
    </format>
    <format dxfId="207">
      <pivotArea dataOnly="0" labelOnly="1" fieldPosition="0">
        <references count="1">
          <reference field="4" count="1">
            <x v="23"/>
          </reference>
        </references>
      </pivotArea>
    </format>
    <format dxfId="206">
      <pivotArea dataOnly="0" labelOnly="1" fieldPosition="0">
        <references count="2">
          <reference field="4" count="1" selected="0">
            <x v="23"/>
          </reference>
          <reference field="15" count="12">
            <x v="0"/>
            <x v="1"/>
            <x v="3"/>
            <x v="5"/>
            <x v="8"/>
            <x v="9"/>
            <x v="10"/>
            <x v="11"/>
            <x v="12"/>
            <x v="13"/>
            <x v="14"/>
            <x v="19"/>
          </reference>
        </references>
      </pivotArea>
    </format>
    <format dxfId="205">
      <pivotArea dataOnly="0" labelOnly="1" fieldPosition="0">
        <references count="3">
          <reference field="4" count="1" selected="0">
            <x v="23"/>
          </reference>
          <reference field="5" count="1">
            <x v="52"/>
          </reference>
          <reference field="15" count="1" selected="0">
            <x v="0"/>
          </reference>
        </references>
      </pivotArea>
    </format>
    <format dxfId="204">
      <pivotArea dataOnly="0" labelOnly="1" fieldPosition="0">
        <references count="3">
          <reference field="4" count="1" selected="0">
            <x v="23"/>
          </reference>
          <reference field="5" count="1">
            <x v="52"/>
          </reference>
          <reference field="15" count="1" selected="0">
            <x v="1"/>
          </reference>
        </references>
      </pivotArea>
    </format>
    <format dxfId="203">
      <pivotArea dataOnly="0" labelOnly="1" fieldPosition="0">
        <references count="3">
          <reference field="4" count="1" selected="0">
            <x v="23"/>
          </reference>
          <reference field="5" count="1">
            <x v="52"/>
          </reference>
          <reference field="15" count="1" selected="0">
            <x v="3"/>
          </reference>
        </references>
      </pivotArea>
    </format>
    <format dxfId="202">
      <pivotArea dataOnly="0" labelOnly="1" fieldPosition="0">
        <references count="3">
          <reference field="4" count="1" selected="0">
            <x v="23"/>
          </reference>
          <reference field="5" count="1">
            <x v="52"/>
          </reference>
          <reference field="15" count="1" selected="0">
            <x v="5"/>
          </reference>
        </references>
      </pivotArea>
    </format>
    <format dxfId="201">
      <pivotArea dataOnly="0" labelOnly="1" fieldPosition="0">
        <references count="3">
          <reference field="4" count="1" selected="0">
            <x v="23"/>
          </reference>
          <reference field="5" count="1">
            <x v="52"/>
          </reference>
          <reference field="15" count="1" selected="0">
            <x v="8"/>
          </reference>
        </references>
      </pivotArea>
    </format>
    <format dxfId="200">
      <pivotArea dataOnly="0" labelOnly="1" fieldPosition="0">
        <references count="3">
          <reference field="4" count="1" selected="0">
            <x v="23"/>
          </reference>
          <reference field="5" count="1">
            <x v="52"/>
          </reference>
          <reference field="15" count="1" selected="0">
            <x v="9"/>
          </reference>
        </references>
      </pivotArea>
    </format>
    <format dxfId="199">
      <pivotArea dataOnly="0" labelOnly="1" fieldPosition="0">
        <references count="3">
          <reference field="4" count="1" selected="0">
            <x v="23"/>
          </reference>
          <reference field="5" count="1">
            <x v="52"/>
          </reference>
          <reference field="15" count="1" selected="0">
            <x v="10"/>
          </reference>
        </references>
      </pivotArea>
    </format>
    <format dxfId="198">
      <pivotArea dataOnly="0" labelOnly="1" fieldPosition="0">
        <references count="3">
          <reference field="4" count="1" selected="0">
            <x v="23"/>
          </reference>
          <reference field="5" count="1">
            <x v="52"/>
          </reference>
          <reference field="15" count="1" selected="0">
            <x v="11"/>
          </reference>
        </references>
      </pivotArea>
    </format>
    <format dxfId="197">
      <pivotArea dataOnly="0" labelOnly="1" fieldPosition="0">
        <references count="3">
          <reference field="4" count="1" selected="0">
            <x v="23"/>
          </reference>
          <reference field="5" count="1">
            <x v="52"/>
          </reference>
          <reference field="15" count="1" selected="0">
            <x v="12"/>
          </reference>
        </references>
      </pivotArea>
    </format>
    <format dxfId="196">
      <pivotArea dataOnly="0" labelOnly="1" fieldPosition="0">
        <references count="3">
          <reference field="4" count="1" selected="0">
            <x v="23"/>
          </reference>
          <reference field="5" count="1">
            <x v="52"/>
          </reference>
          <reference field="15" count="1" selected="0">
            <x v="13"/>
          </reference>
        </references>
      </pivotArea>
    </format>
    <format dxfId="195">
      <pivotArea dataOnly="0" labelOnly="1" fieldPosition="0">
        <references count="3">
          <reference field="4" count="1" selected="0">
            <x v="23"/>
          </reference>
          <reference field="5" count="1">
            <x v="52"/>
          </reference>
          <reference field="15" count="1" selected="0">
            <x v="14"/>
          </reference>
        </references>
      </pivotArea>
    </format>
    <format dxfId="194">
      <pivotArea dataOnly="0" labelOnly="1" fieldPosition="0">
        <references count="3">
          <reference field="4" count="1" selected="0">
            <x v="23"/>
          </reference>
          <reference field="5" count="1">
            <x v="52"/>
          </reference>
          <reference field="15" count="1" selected="0">
            <x v="19"/>
          </reference>
        </references>
      </pivotArea>
    </format>
    <format dxfId="193">
      <pivotArea collapsedLevelsAreSubtotals="1" fieldPosition="0">
        <references count="1">
          <reference field="4" count="1">
            <x v="23"/>
          </reference>
        </references>
      </pivotArea>
    </format>
    <format dxfId="192">
      <pivotArea collapsedLevelsAreSubtotals="1" fieldPosition="0">
        <references count="2">
          <reference field="4" count="1" selected="0">
            <x v="23"/>
          </reference>
          <reference field="15" count="1">
            <x v="0"/>
          </reference>
        </references>
      </pivotArea>
    </format>
    <format dxfId="191">
      <pivotArea collapsedLevelsAreSubtotals="1" fieldPosition="0">
        <references count="3">
          <reference field="4" count="1" selected="0">
            <x v="23"/>
          </reference>
          <reference field="5" count="1">
            <x v="52"/>
          </reference>
          <reference field="15" count="1" selected="0">
            <x v="0"/>
          </reference>
        </references>
      </pivotArea>
    </format>
    <format dxfId="190">
      <pivotArea collapsedLevelsAreSubtotals="1" fieldPosition="0">
        <references count="2">
          <reference field="4" count="1" selected="0">
            <x v="23"/>
          </reference>
          <reference field="15" count="1">
            <x v="1"/>
          </reference>
        </references>
      </pivotArea>
    </format>
    <format dxfId="189">
      <pivotArea collapsedLevelsAreSubtotals="1" fieldPosition="0">
        <references count="3">
          <reference field="4" count="1" selected="0">
            <x v="23"/>
          </reference>
          <reference field="5" count="1">
            <x v="52"/>
          </reference>
          <reference field="15" count="1" selected="0">
            <x v="1"/>
          </reference>
        </references>
      </pivotArea>
    </format>
    <format dxfId="188">
      <pivotArea collapsedLevelsAreSubtotals="1" fieldPosition="0">
        <references count="2">
          <reference field="4" count="1" selected="0">
            <x v="23"/>
          </reference>
          <reference field="15" count="1">
            <x v="3"/>
          </reference>
        </references>
      </pivotArea>
    </format>
    <format dxfId="187">
      <pivotArea collapsedLevelsAreSubtotals="1" fieldPosition="0">
        <references count="3">
          <reference field="4" count="1" selected="0">
            <x v="23"/>
          </reference>
          <reference field="5" count="1">
            <x v="52"/>
          </reference>
          <reference field="15" count="1" selected="0">
            <x v="3"/>
          </reference>
        </references>
      </pivotArea>
    </format>
    <format dxfId="186">
      <pivotArea collapsedLevelsAreSubtotals="1" fieldPosition="0">
        <references count="2">
          <reference field="4" count="1" selected="0">
            <x v="23"/>
          </reference>
          <reference field="15" count="1">
            <x v="5"/>
          </reference>
        </references>
      </pivotArea>
    </format>
    <format dxfId="185">
      <pivotArea collapsedLevelsAreSubtotals="1" fieldPosition="0">
        <references count="3">
          <reference field="4" count="1" selected="0">
            <x v="23"/>
          </reference>
          <reference field="5" count="1">
            <x v="52"/>
          </reference>
          <reference field="15" count="1" selected="0">
            <x v="5"/>
          </reference>
        </references>
      </pivotArea>
    </format>
    <format dxfId="184">
      <pivotArea collapsedLevelsAreSubtotals="1" fieldPosition="0">
        <references count="2">
          <reference field="4" count="1" selected="0">
            <x v="23"/>
          </reference>
          <reference field="15" count="1">
            <x v="8"/>
          </reference>
        </references>
      </pivotArea>
    </format>
    <format dxfId="183">
      <pivotArea collapsedLevelsAreSubtotals="1" fieldPosition="0">
        <references count="3">
          <reference field="4" count="1" selected="0">
            <x v="23"/>
          </reference>
          <reference field="5" count="1">
            <x v="52"/>
          </reference>
          <reference field="15" count="1" selected="0">
            <x v="8"/>
          </reference>
        </references>
      </pivotArea>
    </format>
    <format dxfId="182">
      <pivotArea collapsedLevelsAreSubtotals="1" fieldPosition="0">
        <references count="2">
          <reference field="4" count="1" selected="0">
            <x v="23"/>
          </reference>
          <reference field="15" count="1">
            <x v="9"/>
          </reference>
        </references>
      </pivotArea>
    </format>
    <format dxfId="181">
      <pivotArea collapsedLevelsAreSubtotals="1" fieldPosition="0">
        <references count="3">
          <reference field="4" count="1" selected="0">
            <x v="23"/>
          </reference>
          <reference field="5" count="1">
            <x v="52"/>
          </reference>
          <reference field="15" count="1" selected="0">
            <x v="9"/>
          </reference>
        </references>
      </pivotArea>
    </format>
    <format dxfId="180">
      <pivotArea collapsedLevelsAreSubtotals="1" fieldPosition="0">
        <references count="2">
          <reference field="4" count="1" selected="0">
            <x v="23"/>
          </reference>
          <reference field="15" count="1">
            <x v="10"/>
          </reference>
        </references>
      </pivotArea>
    </format>
    <format dxfId="179">
      <pivotArea collapsedLevelsAreSubtotals="1" fieldPosition="0">
        <references count="3">
          <reference field="4" count="1" selected="0">
            <x v="23"/>
          </reference>
          <reference field="5" count="1">
            <x v="52"/>
          </reference>
          <reference field="15" count="1" selected="0">
            <x v="10"/>
          </reference>
        </references>
      </pivotArea>
    </format>
    <format dxfId="178">
      <pivotArea collapsedLevelsAreSubtotals="1" fieldPosition="0">
        <references count="2">
          <reference field="4" count="1" selected="0">
            <x v="23"/>
          </reference>
          <reference field="15" count="1">
            <x v="11"/>
          </reference>
        </references>
      </pivotArea>
    </format>
    <format dxfId="177">
      <pivotArea collapsedLevelsAreSubtotals="1" fieldPosition="0">
        <references count="3">
          <reference field="4" count="1" selected="0">
            <x v="23"/>
          </reference>
          <reference field="5" count="1">
            <x v="52"/>
          </reference>
          <reference field="15" count="1" selected="0">
            <x v="11"/>
          </reference>
        </references>
      </pivotArea>
    </format>
    <format dxfId="176">
      <pivotArea collapsedLevelsAreSubtotals="1" fieldPosition="0">
        <references count="2">
          <reference field="4" count="1" selected="0">
            <x v="23"/>
          </reference>
          <reference field="15" count="1">
            <x v="12"/>
          </reference>
        </references>
      </pivotArea>
    </format>
    <format dxfId="175">
      <pivotArea collapsedLevelsAreSubtotals="1" fieldPosition="0">
        <references count="3">
          <reference field="4" count="1" selected="0">
            <x v="23"/>
          </reference>
          <reference field="5" count="1">
            <x v="52"/>
          </reference>
          <reference field="15" count="1" selected="0">
            <x v="12"/>
          </reference>
        </references>
      </pivotArea>
    </format>
    <format dxfId="174">
      <pivotArea collapsedLevelsAreSubtotals="1" fieldPosition="0">
        <references count="2">
          <reference field="4" count="1" selected="0">
            <x v="23"/>
          </reference>
          <reference field="15" count="1">
            <x v="13"/>
          </reference>
        </references>
      </pivotArea>
    </format>
    <format dxfId="173">
      <pivotArea collapsedLevelsAreSubtotals="1" fieldPosition="0">
        <references count="3">
          <reference field="4" count="1" selected="0">
            <x v="23"/>
          </reference>
          <reference field="5" count="1">
            <x v="52"/>
          </reference>
          <reference field="15" count="1" selected="0">
            <x v="13"/>
          </reference>
        </references>
      </pivotArea>
    </format>
    <format dxfId="172">
      <pivotArea collapsedLevelsAreSubtotals="1" fieldPosition="0">
        <references count="2">
          <reference field="4" count="1" selected="0">
            <x v="23"/>
          </reference>
          <reference field="15" count="1">
            <x v="14"/>
          </reference>
        </references>
      </pivotArea>
    </format>
    <format dxfId="171">
      <pivotArea collapsedLevelsAreSubtotals="1" fieldPosition="0">
        <references count="3">
          <reference field="4" count="1" selected="0">
            <x v="23"/>
          </reference>
          <reference field="5" count="1">
            <x v="52"/>
          </reference>
          <reference field="15" count="1" selected="0">
            <x v="14"/>
          </reference>
        </references>
      </pivotArea>
    </format>
    <format dxfId="170">
      <pivotArea collapsedLevelsAreSubtotals="1" fieldPosition="0">
        <references count="2">
          <reference field="4" count="1" selected="0">
            <x v="23"/>
          </reference>
          <reference field="15" count="1">
            <x v="19"/>
          </reference>
        </references>
      </pivotArea>
    </format>
    <format dxfId="169">
      <pivotArea collapsedLevelsAreSubtotals="1" fieldPosition="0">
        <references count="3">
          <reference field="4" count="1" selected="0">
            <x v="23"/>
          </reference>
          <reference field="5" count="1">
            <x v="52"/>
          </reference>
          <reference field="15" count="1" selected="0">
            <x v="1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3DB8EC-F5F6-4FC8-9A0D-5D62E20BCD56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1:U765" firstHeaderRow="1" firstDataRow="1" firstDataCol="1"/>
  <pivotFields count="20">
    <pivotField showAll="0"/>
    <pivotField showAll="0"/>
    <pivotField numFmtId="14" showAll="0"/>
    <pivotField showAll="0"/>
    <pivotField axis="axisRow" showAll="0">
      <items count="52">
        <item x="0"/>
        <item x="4"/>
        <item x="5"/>
        <item x="6"/>
        <item x="8"/>
        <item x="13"/>
        <item x="14"/>
        <item x="15"/>
        <item x="16"/>
        <item x="17"/>
        <item x="18"/>
        <item x="19"/>
        <item m="1" x="49"/>
        <item x="21"/>
        <item x="22"/>
        <item x="23"/>
        <item x="24"/>
        <item x="25"/>
        <item x="26"/>
        <item x="27"/>
        <item x="29"/>
        <item x="30"/>
        <item x="31"/>
        <item x="32"/>
        <item x="33"/>
        <item m="1" x="50"/>
        <item x="35"/>
        <item x="36"/>
        <item x="40"/>
        <item x="47"/>
        <item x="48"/>
        <item x="3"/>
        <item x="1"/>
        <item x="2"/>
        <item x="9"/>
        <item x="10"/>
        <item x="11"/>
        <item x="12"/>
        <item x="7"/>
        <item x="20"/>
        <item x="34"/>
        <item x="37"/>
        <item x="38"/>
        <item x="39"/>
        <item x="41"/>
        <item x="42"/>
        <item x="43"/>
        <item x="44"/>
        <item x="45"/>
        <item x="46"/>
        <item x="28"/>
        <item t="default"/>
      </items>
    </pivotField>
    <pivotField axis="axisRow" showAll="0">
      <items count="112">
        <item x="60"/>
        <item x="109"/>
        <item x="14"/>
        <item x="55"/>
        <item x="88"/>
        <item x="77"/>
        <item x="0"/>
        <item x="11"/>
        <item x="12"/>
        <item x="1"/>
        <item x="13"/>
        <item x="2"/>
        <item x="70"/>
        <item x="15"/>
        <item x="37"/>
        <item x="16"/>
        <item x="61"/>
        <item x="29"/>
        <item x="30"/>
        <item x="31"/>
        <item x="89"/>
        <item x="62"/>
        <item x="71"/>
        <item x="17"/>
        <item x="90"/>
        <item x="91"/>
        <item x="43"/>
        <item x="50"/>
        <item x="3"/>
        <item x="92"/>
        <item x="32"/>
        <item x="93"/>
        <item x="94"/>
        <item x="95"/>
        <item x="44"/>
        <item x="63"/>
        <item x="72"/>
        <item x="78"/>
        <item x="18"/>
        <item x="19"/>
        <item x="96"/>
        <item x="33"/>
        <item x="64"/>
        <item x="97"/>
        <item x="98"/>
        <item x="20"/>
        <item x="4"/>
        <item x="34"/>
        <item x="21"/>
        <item x="22"/>
        <item x="5"/>
        <item x="23"/>
        <item x="35"/>
        <item x="99"/>
        <item x="84"/>
        <item x="24"/>
        <item x="25"/>
        <item x="36"/>
        <item x="79"/>
        <item x="56"/>
        <item x="42"/>
        <item x="45"/>
        <item x="6"/>
        <item x="46"/>
        <item x="100"/>
        <item x="82"/>
        <item x="65"/>
        <item x="38"/>
        <item x="101"/>
        <item x="102"/>
        <item x="49"/>
        <item x="51"/>
        <item x="103"/>
        <item x="53"/>
        <item x="86"/>
        <item x="47"/>
        <item x="54"/>
        <item x="66"/>
        <item x="104"/>
        <item x="105"/>
        <item x="67"/>
        <item x="57"/>
        <item x="26"/>
        <item x="68"/>
        <item x="73"/>
        <item x="76"/>
        <item x="7"/>
        <item x="80"/>
        <item x="81"/>
        <item x="39"/>
        <item x="83"/>
        <item x="85"/>
        <item x="87"/>
        <item x="74"/>
        <item x="75"/>
        <item x="52"/>
        <item x="106"/>
        <item x="27"/>
        <item x="69"/>
        <item x="48"/>
        <item x="28"/>
        <item x="58"/>
        <item x="8"/>
        <item x="59"/>
        <item x="40"/>
        <item x="41"/>
        <item x="9"/>
        <item x="107"/>
        <item x="10"/>
        <item x="108"/>
        <item x="110"/>
        <item t="default"/>
      </items>
    </pivotField>
    <pivotField showAll="0"/>
    <pivotField numFmtId="43" showAll="0"/>
    <pivotField numFmtId="43" showAll="0"/>
    <pivotField dataField="1" numFmtId="43" showAll="0"/>
    <pivotField numFmtId="43" showAll="0"/>
    <pivotField showAll="0"/>
    <pivotField showAll="0"/>
    <pivotField showAll="0"/>
    <pivotField showAll="0"/>
    <pivotField axis="axisRow" numFmtId="14" showAll="0">
      <items count="23">
        <item x="7"/>
        <item x="5"/>
        <item x="14"/>
        <item x="11"/>
        <item x="19"/>
        <item x="15"/>
        <item x="16"/>
        <item x="20"/>
        <item x="2"/>
        <item x="9"/>
        <item x="13"/>
        <item x="1"/>
        <item x="10"/>
        <item x="6"/>
        <item x="17"/>
        <item x="3"/>
        <item x="8"/>
        <item x="18"/>
        <item x="4"/>
        <item x="21"/>
        <item x="12"/>
        <item x="0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3">
    <field x="4"/>
    <field x="15"/>
    <field x="5"/>
  </rowFields>
  <rowItems count="764">
    <i>
      <x/>
    </i>
    <i r="1">
      <x v="8"/>
    </i>
    <i r="2">
      <x v="28"/>
    </i>
    <i r="1">
      <x v="11"/>
    </i>
    <i r="2">
      <x v="6"/>
    </i>
    <i r="1">
      <x v="21"/>
    </i>
    <i r="2">
      <x v="6"/>
    </i>
    <i r="2">
      <x v="28"/>
    </i>
    <i r="2">
      <x v="46"/>
    </i>
    <i r="2">
      <x v="102"/>
    </i>
    <i>
      <x v="1"/>
    </i>
    <i r="1">
      <x/>
    </i>
    <i r="2">
      <x v="7"/>
    </i>
    <i r="1">
      <x v="1"/>
    </i>
    <i r="2">
      <x v="7"/>
    </i>
    <i r="1">
      <x v="3"/>
    </i>
    <i r="2">
      <x v="7"/>
    </i>
    <i r="1">
      <x v="9"/>
    </i>
    <i r="2">
      <x v="7"/>
    </i>
    <i r="1">
      <x v="12"/>
    </i>
    <i r="2">
      <x v="7"/>
    </i>
    <i r="1">
      <x v="13"/>
    </i>
    <i r="2">
      <x v="7"/>
    </i>
    <i r="1">
      <x v="15"/>
    </i>
    <i r="2">
      <x v="7"/>
    </i>
    <i r="1">
      <x v="16"/>
    </i>
    <i r="2">
      <x v="7"/>
    </i>
    <i r="1">
      <x v="18"/>
    </i>
    <i r="2">
      <x v="7"/>
    </i>
    <i r="1">
      <x v="20"/>
    </i>
    <i r="2">
      <x v="7"/>
    </i>
    <i r="1">
      <x v="21"/>
    </i>
    <i r="2">
      <x v="7"/>
    </i>
    <i>
      <x v="2"/>
    </i>
    <i r="1">
      <x/>
    </i>
    <i r="2">
      <x v="8"/>
    </i>
    <i r="1">
      <x v="1"/>
    </i>
    <i r="2">
      <x v="8"/>
    </i>
    <i r="1">
      <x v="15"/>
    </i>
    <i r="2">
      <x v="8"/>
    </i>
    <i r="1">
      <x v="18"/>
    </i>
    <i r="2">
      <x v="8"/>
    </i>
    <i r="1">
      <x v="21"/>
    </i>
    <i r="2">
      <x v="8"/>
    </i>
    <i>
      <x v="3"/>
    </i>
    <i r="1">
      <x v="13"/>
    </i>
    <i r="2">
      <x v="10"/>
    </i>
    <i r="1">
      <x v="15"/>
    </i>
    <i r="2">
      <x v="10"/>
    </i>
    <i r="1">
      <x v="16"/>
    </i>
    <i r="2">
      <x v="10"/>
    </i>
    <i r="1">
      <x v="18"/>
    </i>
    <i r="2">
      <x v="10"/>
    </i>
    <i r="1">
      <x v="21"/>
    </i>
    <i r="2">
      <x v="10"/>
    </i>
    <i>
      <x v="4"/>
    </i>
    <i r="1">
      <x v="2"/>
    </i>
    <i r="2">
      <x v="15"/>
    </i>
    <i r="2">
      <x v="48"/>
    </i>
    <i r="2">
      <x v="55"/>
    </i>
    <i r="1">
      <x v="5"/>
    </i>
    <i r="2">
      <x v="55"/>
    </i>
    <i r="1">
      <x v="6"/>
    </i>
    <i r="2">
      <x v="55"/>
    </i>
    <i r="1">
      <x v="10"/>
    </i>
    <i r="2">
      <x v="15"/>
    </i>
    <i r="2">
      <x v="48"/>
    </i>
    <i r="2">
      <x v="55"/>
    </i>
    <i r="1">
      <x v="12"/>
    </i>
    <i r="2">
      <x v="15"/>
    </i>
    <i r="2">
      <x v="48"/>
    </i>
    <i r="2">
      <x v="55"/>
    </i>
    <i r="1">
      <x v="13"/>
    </i>
    <i r="2">
      <x v="55"/>
    </i>
    <i r="1">
      <x v="15"/>
    </i>
    <i r="2">
      <x v="55"/>
    </i>
    <i r="1">
      <x v="16"/>
    </i>
    <i r="2">
      <x v="55"/>
    </i>
    <i r="1">
      <x v="18"/>
    </i>
    <i r="2">
      <x v="55"/>
    </i>
    <i r="1">
      <x v="20"/>
    </i>
    <i r="2">
      <x v="55"/>
    </i>
    <i r="1">
      <x v="21"/>
    </i>
    <i r="2">
      <x v="13"/>
    </i>
    <i r="2">
      <x v="15"/>
    </i>
    <i r="2">
      <x v="48"/>
    </i>
    <i r="2">
      <x v="49"/>
    </i>
    <i r="2">
      <x v="55"/>
    </i>
    <i>
      <x v="5"/>
    </i>
    <i r="1">
      <x/>
    </i>
    <i r="2">
      <x v="17"/>
    </i>
    <i r="1">
      <x v="21"/>
    </i>
    <i r="2">
      <x v="17"/>
    </i>
    <i>
      <x v="6"/>
    </i>
    <i r="1">
      <x v="6"/>
    </i>
    <i r="2">
      <x v="18"/>
    </i>
    <i r="1">
      <x v="9"/>
    </i>
    <i r="2">
      <x v="18"/>
    </i>
    <i r="1">
      <x v="12"/>
    </i>
    <i r="2">
      <x v="18"/>
    </i>
    <i r="1">
      <x v="13"/>
    </i>
    <i r="2">
      <x v="18"/>
    </i>
    <i r="1">
      <x v="15"/>
    </i>
    <i r="2">
      <x v="18"/>
    </i>
    <i r="1">
      <x v="16"/>
    </i>
    <i r="2">
      <x v="18"/>
    </i>
    <i r="1">
      <x v="18"/>
    </i>
    <i r="2">
      <x v="18"/>
    </i>
    <i r="1">
      <x v="20"/>
    </i>
    <i r="2">
      <x v="18"/>
    </i>
    <i r="1">
      <x v="21"/>
    </i>
    <i r="2">
      <x v="18"/>
    </i>
    <i>
      <x v="7"/>
    </i>
    <i r="1">
      <x/>
    </i>
    <i r="2">
      <x v="19"/>
    </i>
    <i r="2">
      <x v="30"/>
    </i>
    <i r="1">
      <x v="9"/>
    </i>
    <i r="2">
      <x v="19"/>
    </i>
    <i r="2">
      <x v="30"/>
    </i>
    <i r="1">
      <x v="12"/>
    </i>
    <i r="2">
      <x v="19"/>
    </i>
    <i r="2">
      <x v="30"/>
    </i>
    <i r="1">
      <x v="13"/>
    </i>
    <i r="2">
      <x v="19"/>
    </i>
    <i r="2">
      <x v="30"/>
    </i>
    <i r="1">
      <x v="15"/>
    </i>
    <i r="2">
      <x v="19"/>
    </i>
    <i r="2">
      <x v="30"/>
    </i>
    <i r="1">
      <x v="16"/>
    </i>
    <i r="2">
      <x v="19"/>
    </i>
    <i r="2">
      <x v="30"/>
    </i>
    <i r="1">
      <x v="18"/>
    </i>
    <i r="2">
      <x v="19"/>
    </i>
    <i r="2">
      <x v="30"/>
    </i>
    <i r="1">
      <x v="21"/>
    </i>
    <i r="2">
      <x v="19"/>
    </i>
    <i r="2">
      <x v="30"/>
    </i>
    <i>
      <x v="8"/>
    </i>
    <i r="1">
      <x/>
    </i>
    <i r="2">
      <x v="41"/>
    </i>
    <i r="1">
      <x v="1"/>
    </i>
    <i r="2">
      <x v="41"/>
    </i>
    <i r="1">
      <x v="3"/>
    </i>
    <i r="2">
      <x v="41"/>
    </i>
    <i r="1">
      <x v="6"/>
    </i>
    <i r="2">
      <x v="41"/>
    </i>
    <i r="1">
      <x v="9"/>
    </i>
    <i r="2">
      <x v="41"/>
    </i>
    <i r="1">
      <x v="12"/>
    </i>
    <i r="2">
      <x v="41"/>
    </i>
    <i r="1">
      <x v="13"/>
    </i>
    <i r="2">
      <x v="41"/>
    </i>
    <i r="1">
      <x v="15"/>
    </i>
    <i r="2">
      <x v="41"/>
    </i>
    <i r="1">
      <x v="18"/>
    </i>
    <i r="2">
      <x v="41"/>
    </i>
    <i r="1">
      <x v="21"/>
    </i>
    <i r="2">
      <x v="41"/>
    </i>
    <i>
      <x v="9"/>
    </i>
    <i r="1">
      <x/>
    </i>
    <i r="2">
      <x v="47"/>
    </i>
    <i r="1">
      <x v="18"/>
    </i>
    <i r="2">
      <x v="47"/>
    </i>
    <i r="1">
      <x v="21"/>
    </i>
    <i r="2">
      <x v="47"/>
    </i>
    <i>
      <x v="10"/>
    </i>
    <i r="1">
      <x/>
    </i>
    <i r="2">
      <x v="52"/>
    </i>
    <i r="1">
      <x v="9"/>
    </i>
    <i r="2">
      <x v="52"/>
    </i>
    <i r="1">
      <x v="12"/>
    </i>
    <i r="2">
      <x v="52"/>
    </i>
    <i r="1">
      <x v="13"/>
    </i>
    <i r="2">
      <x v="52"/>
    </i>
    <i r="1">
      <x v="15"/>
    </i>
    <i r="2">
      <x v="52"/>
    </i>
    <i r="1">
      <x v="16"/>
    </i>
    <i r="2">
      <x v="52"/>
    </i>
    <i r="1">
      <x v="18"/>
    </i>
    <i r="2">
      <x v="52"/>
    </i>
    <i r="1">
      <x v="21"/>
    </i>
    <i r="2">
      <x v="52"/>
    </i>
    <i>
      <x v="11"/>
    </i>
    <i r="1">
      <x/>
    </i>
    <i r="2">
      <x v="57"/>
    </i>
    <i r="1">
      <x v="1"/>
    </i>
    <i r="2">
      <x v="57"/>
    </i>
    <i r="1">
      <x v="3"/>
    </i>
    <i r="2">
      <x v="57"/>
    </i>
    <i r="1">
      <x v="9"/>
    </i>
    <i r="2">
      <x v="57"/>
    </i>
    <i r="1">
      <x v="12"/>
    </i>
    <i r="2">
      <x v="57"/>
    </i>
    <i r="1">
      <x v="13"/>
    </i>
    <i r="2">
      <x v="57"/>
    </i>
    <i r="1">
      <x v="15"/>
    </i>
    <i r="2">
      <x v="57"/>
    </i>
    <i r="1">
      <x v="16"/>
    </i>
    <i r="2">
      <x v="57"/>
    </i>
    <i r="1">
      <x v="18"/>
    </i>
    <i r="2">
      <x v="57"/>
    </i>
    <i r="1">
      <x v="20"/>
    </i>
    <i r="2">
      <x v="57"/>
    </i>
    <i r="1">
      <x v="21"/>
    </i>
    <i r="2">
      <x v="57"/>
    </i>
    <i>
      <x v="13"/>
    </i>
    <i r="1">
      <x/>
    </i>
    <i r="2">
      <x v="60"/>
    </i>
    <i r="1">
      <x v="12"/>
    </i>
    <i r="2">
      <x v="60"/>
    </i>
    <i r="1">
      <x v="15"/>
    </i>
    <i r="2">
      <x v="60"/>
    </i>
    <i r="1">
      <x v="16"/>
    </i>
    <i r="2">
      <x v="60"/>
    </i>
    <i>
      <x v="14"/>
    </i>
    <i r="1">
      <x/>
    </i>
    <i r="2">
      <x v="26"/>
    </i>
    <i r="2">
      <x v="61"/>
    </i>
    <i r="1">
      <x v="1"/>
    </i>
    <i r="2">
      <x v="26"/>
    </i>
    <i r="2">
      <x v="61"/>
    </i>
    <i r="1">
      <x v="3"/>
    </i>
    <i r="2">
      <x v="26"/>
    </i>
    <i r="2">
      <x v="61"/>
    </i>
    <i r="1">
      <x v="6"/>
    </i>
    <i r="2">
      <x v="26"/>
    </i>
    <i r="2">
      <x v="61"/>
    </i>
    <i r="1">
      <x v="9"/>
    </i>
    <i r="2">
      <x v="26"/>
    </i>
    <i r="2">
      <x v="61"/>
    </i>
    <i r="1">
      <x v="12"/>
    </i>
    <i r="2">
      <x v="26"/>
    </i>
    <i r="2">
      <x v="61"/>
    </i>
    <i r="1">
      <x v="13"/>
    </i>
    <i r="2">
      <x v="26"/>
    </i>
    <i r="2">
      <x v="61"/>
    </i>
    <i r="1">
      <x v="15"/>
    </i>
    <i r="2">
      <x v="26"/>
    </i>
    <i r="2">
      <x v="61"/>
    </i>
    <i r="1">
      <x v="21"/>
    </i>
    <i r="2">
      <x v="26"/>
    </i>
    <i r="2">
      <x v="34"/>
    </i>
    <i r="2">
      <x v="61"/>
    </i>
    <i>
      <x v="15"/>
    </i>
    <i r="1">
      <x/>
    </i>
    <i r="2">
      <x v="63"/>
    </i>
    <i r="1">
      <x v="1"/>
    </i>
    <i r="2">
      <x v="63"/>
    </i>
    <i r="1">
      <x v="3"/>
    </i>
    <i r="2">
      <x v="63"/>
    </i>
    <i r="1">
      <x v="6"/>
    </i>
    <i r="2">
      <x v="63"/>
    </i>
    <i r="1">
      <x v="9"/>
    </i>
    <i r="2">
      <x v="63"/>
    </i>
    <i r="1">
      <x v="12"/>
    </i>
    <i r="2">
      <x v="63"/>
    </i>
    <i r="1">
      <x v="13"/>
    </i>
    <i r="2">
      <x v="63"/>
    </i>
    <i r="1">
      <x v="15"/>
    </i>
    <i r="2">
      <x v="63"/>
    </i>
    <i r="2">
      <x v="99"/>
    </i>
    <i r="1">
      <x v="16"/>
    </i>
    <i r="2">
      <x v="63"/>
    </i>
    <i r="1">
      <x v="18"/>
    </i>
    <i r="2">
      <x v="63"/>
    </i>
    <i r="1">
      <x v="21"/>
    </i>
    <i r="2">
      <x v="63"/>
    </i>
    <i r="2">
      <x v="75"/>
    </i>
    <i>
      <x v="16"/>
    </i>
    <i r="1">
      <x/>
    </i>
    <i r="2">
      <x v="70"/>
    </i>
    <i r="1">
      <x v="3"/>
    </i>
    <i r="2">
      <x v="70"/>
    </i>
    <i r="1">
      <x v="6"/>
    </i>
    <i r="2">
      <x v="70"/>
    </i>
    <i r="1">
      <x v="9"/>
    </i>
    <i r="2">
      <x v="70"/>
    </i>
    <i r="1">
      <x v="12"/>
    </i>
    <i r="2">
      <x v="70"/>
    </i>
    <i r="1">
      <x v="13"/>
    </i>
    <i r="2">
      <x v="70"/>
    </i>
    <i r="1">
      <x v="15"/>
    </i>
    <i r="2">
      <x v="70"/>
    </i>
    <i r="1">
      <x v="16"/>
    </i>
    <i r="2">
      <x v="70"/>
    </i>
    <i r="1">
      <x v="18"/>
    </i>
    <i r="2">
      <x v="70"/>
    </i>
    <i r="1">
      <x v="21"/>
    </i>
    <i r="2">
      <x v="70"/>
    </i>
    <i>
      <x v="17"/>
    </i>
    <i r="1">
      <x/>
    </i>
    <i r="2">
      <x v="71"/>
    </i>
    <i r="1">
      <x v="1"/>
    </i>
    <i r="2">
      <x v="71"/>
    </i>
    <i r="1">
      <x v="3"/>
    </i>
    <i r="2">
      <x v="71"/>
    </i>
    <i r="2">
      <x v="95"/>
    </i>
    <i r="1">
      <x v="9"/>
    </i>
    <i r="2">
      <x v="71"/>
    </i>
    <i r="2">
      <x v="95"/>
    </i>
    <i r="1">
      <x v="13"/>
    </i>
    <i r="2">
      <x v="27"/>
    </i>
    <i r="2">
      <x v="71"/>
    </i>
    <i r="2">
      <x v="95"/>
    </i>
    <i r="1">
      <x v="15"/>
    </i>
    <i r="2">
      <x v="27"/>
    </i>
    <i r="2">
      <x v="71"/>
    </i>
    <i r="2">
      <x v="95"/>
    </i>
    <i r="1">
      <x v="16"/>
    </i>
    <i r="2">
      <x v="27"/>
    </i>
    <i r="2">
      <x v="71"/>
    </i>
    <i r="2">
      <x v="95"/>
    </i>
    <i r="1">
      <x v="18"/>
    </i>
    <i r="2">
      <x v="27"/>
    </i>
    <i r="2">
      <x v="71"/>
    </i>
    <i r="2">
      <x v="95"/>
    </i>
    <i>
      <x v="18"/>
    </i>
    <i r="1">
      <x/>
    </i>
    <i r="2">
      <x v="73"/>
    </i>
    <i r="2">
      <x v="76"/>
    </i>
    <i r="1">
      <x v="1"/>
    </i>
    <i r="2">
      <x v="73"/>
    </i>
    <i r="2">
      <x v="76"/>
    </i>
    <i r="1">
      <x v="3"/>
    </i>
    <i r="2">
      <x v="73"/>
    </i>
    <i r="2">
      <x v="76"/>
    </i>
    <i r="1">
      <x v="6"/>
    </i>
    <i r="2">
      <x v="73"/>
    </i>
    <i r="2">
      <x v="76"/>
    </i>
    <i r="1">
      <x v="9"/>
    </i>
    <i r="2">
      <x v="73"/>
    </i>
    <i r="2">
      <x v="76"/>
    </i>
    <i r="1">
      <x v="12"/>
    </i>
    <i r="2">
      <x v="73"/>
    </i>
    <i r="2">
      <x v="76"/>
    </i>
    <i r="1">
      <x v="15"/>
    </i>
    <i r="2">
      <x v="73"/>
    </i>
    <i r="2">
      <x v="76"/>
    </i>
    <i r="1">
      <x v="18"/>
    </i>
    <i r="2">
      <x v="73"/>
    </i>
    <i r="2">
      <x v="76"/>
    </i>
    <i r="1">
      <x v="20"/>
    </i>
    <i r="2">
      <x v="73"/>
    </i>
    <i r="2">
      <x v="76"/>
    </i>
    <i r="1">
      <x v="21"/>
    </i>
    <i r="2">
      <x v="73"/>
    </i>
    <i r="2">
      <x v="76"/>
    </i>
    <i>
      <x v="19"/>
    </i>
    <i r="1">
      <x v="1"/>
    </i>
    <i r="2">
      <x v="59"/>
    </i>
    <i r="2">
      <x v="81"/>
    </i>
    <i r="1">
      <x v="9"/>
    </i>
    <i r="2">
      <x v="59"/>
    </i>
    <i r="2">
      <x v="81"/>
    </i>
    <i r="1">
      <x v="12"/>
    </i>
    <i r="2">
      <x v="59"/>
    </i>
    <i r="2">
      <x v="81"/>
    </i>
    <i r="1">
      <x v="14"/>
    </i>
    <i r="2">
      <x v="59"/>
    </i>
    <i r="1">
      <x v="15"/>
    </i>
    <i r="2">
      <x v="3"/>
    </i>
    <i r="2">
      <x v="59"/>
    </i>
    <i r="2">
      <x v="81"/>
    </i>
    <i r="1">
      <x v="17"/>
    </i>
    <i r="2">
      <x v="59"/>
    </i>
    <i r="2">
      <x v="81"/>
    </i>
    <i r="1">
      <x v="18"/>
    </i>
    <i r="2">
      <x v="3"/>
    </i>
    <i r="2">
      <x v="59"/>
    </i>
    <i r="2">
      <x v="81"/>
    </i>
    <i r="1">
      <x v="20"/>
    </i>
    <i r="2">
      <x v="59"/>
    </i>
    <i r="2">
      <x v="81"/>
    </i>
    <i r="1">
      <x v="21"/>
    </i>
    <i r="2">
      <x v="59"/>
    </i>
    <i r="2">
      <x v="81"/>
    </i>
    <i>
      <x v="20"/>
    </i>
    <i r="1">
      <x v="2"/>
    </i>
    <i r="2">
      <x v="35"/>
    </i>
    <i r="2">
      <x v="83"/>
    </i>
    <i r="2">
      <x v="98"/>
    </i>
    <i r="1">
      <x v="4"/>
    </i>
    <i r="2">
      <x v="35"/>
    </i>
    <i r="2">
      <x v="83"/>
    </i>
    <i r="2">
      <x v="98"/>
    </i>
    <i r="1">
      <x v="7"/>
    </i>
    <i r="2">
      <x v="35"/>
    </i>
    <i r="2">
      <x v="83"/>
    </i>
    <i r="2">
      <x v="98"/>
    </i>
    <i r="1">
      <x v="11"/>
    </i>
    <i r="2">
      <x v="35"/>
    </i>
    <i r="2">
      <x v="83"/>
    </i>
    <i r="2">
      <x v="98"/>
    </i>
    <i r="1">
      <x v="15"/>
    </i>
    <i r="2">
      <x v="35"/>
    </i>
    <i r="2">
      <x v="83"/>
    </i>
    <i r="2">
      <x v="98"/>
    </i>
    <i r="1">
      <x v="18"/>
    </i>
    <i r="2">
      <x v="35"/>
    </i>
    <i r="2">
      <x v="83"/>
    </i>
    <i r="2">
      <x v="98"/>
    </i>
    <i r="1">
      <x v="19"/>
    </i>
    <i r="2">
      <x v="98"/>
    </i>
    <i r="1">
      <x v="20"/>
    </i>
    <i r="2">
      <x v="35"/>
    </i>
    <i r="2">
      <x v="83"/>
    </i>
    <i r="2">
      <x v="98"/>
    </i>
    <i r="1">
      <x v="21"/>
    </i>
    <i r="2">
      <x/>
    </i>
    <i r="2">
      <x v="16"/>
    </i>
    <i r="2">
      <x v="21"/>
    </i>
    <i r="2">
      <x v="35"/>
    </i>
    <i r="2">
      <x v="42"/>
    </i>
    <i r="2">
      <x v="66"/>
    </i>
    <i r="2">
      <x v="77"/>
    </i>
    <i r="2">
      <x v="80"/>
    </i>
    <i r="2">
      <x v="83"/>
    </i>
    <i>
      <x v="21"/>
    </i>
    <i r="1">
      <x/>
    </i>
    <i r="2">
      <x v="84"/>
    </i>
    <i r="2">
      <x v="94"/>
    </i>
    <i r="1">
      <x v="1"/>
    </i>
    <i r="2">
      <x v="84"/>
    </i>
    <i r="1">
      <x v="3"/>
    </i>
    <i r="2">
      <x v="84"/>
    </i>
    <i r="2">
      <x v="94"/>
    </i>
    <i r="1">
      <x v="6"/>
    </i>
    <i r="2">
      <x v="84"/>
    </i>
    <i r="2">
      <x v="94"/>
    </i>
    <i r="1">
      <x v="9"/>
    </i>
    <i r="2">
      <x v="84"/>
    </i>
    <i r="1">
      <x v="12"/>
    </i>
    <i r="2">
      <x v="84"/>
    </i>
    <i r="2">
      <x v="94"/>
    </i>
    <i r="1">
      <x v="13"/>
    </i>
    <i r="2">
      <x v="84"/>
    </i>
    <i r="1">
      <x v="15"/>
    </i>
    <i r="2">
      <x v="84"/>
    </i>
    <i r="1">
      <x v="16"/>
    </i>
    <i r="2">
      <x v="84"/>
    </i>
    <i r="1">
      <x v="18"/>
    </i>
    <i r="2">
      <x v="84"/>
    </i>
    <i r="1">
      <x v="20"/>
    </i>
    <i r="2">
      <x v="84"/>
    </i>
    <i r="1">
      <x v="21"/>
    </i>
    <i r="2">
      <x v="12"/>
    </i>
    <i r="2">
      <x v="22"/>
    </i>
    <i r="2">
      <x v="36"/>
    </i>
    <i r="2">
      <x v="84"/>
    </i>
    <i r="2">
      <x v="93"/>
    </i>
    <i r="2">
      <x v="94"/>
    </i>
    <i>
      <x v="22"/>
    </i>
    <i r="1">
      <x/>
    </i>
    <i r="2">
      <x v="85"/>
    </i>
    <i r="1">
      <x v="1"/>
    </i>
    <i r="2">
      <x v="85"/>
    </i>
    <i r="1">
      <x v="9"/>
    </i>
    <i r="2">
      <x v="85"/>
    </i>
    <i r="1">
      <x v="12"/>
    </i>
    <i r="2">
      <x v="85"/>
    </i>
    <i r="1">
      <x v="13"/>
    </i>
    <i r="2">
      <x v="85"/>
    </i>
    <i r="1">
      <x v="15"/>
    </i>
    <i r="2">
      <x v="85"/>
    </i>
    <i r="1">
      <x v="16"/>
    </i>
    <i r="2">
      <x v="85"/>
    </i>
    <i r="1">
      <x v="18"/>
    </i>
    <i r="2">
      <x v="85"/>
    </i>
    <i r="1">
      <x v="20"/>
    </i>
    <i r="2">
      <x v="85"/>
    </i>
    <i r="1">
      <x v="21"/>
    </i>
    <i r="2">
      <x v="85"/>
    </i>
    <i>
      <x v="23"/>
    </i>
    <i r="1">
      <x/>
    </i>
    <i r="2">
      <x v="5"/>
    </i>
    <i r="2">
      <x v="37"/>
    </i>
    <i r="2">
      <x v="58"/>
    </i>
    <i r="2">
      <x v="87"/>
    </i>
    <i r="1">
      <x v="1"/>
    </i>
    <i r="2">
      <x v="5"/>
    </i>
    <i r="2">
      <x v="37"/>
    </i>
    <i r="2">
      <x v="58"/>
    </i>
    <i r="2">
      <x v="87"/>
    </i>
    <i r="1">
      <x v="3"/>
    </i>
    <i r="2">
      <x v="5"/>
    </i>
    <i r="2">
      <x v="37"/>
    </i>
    <i r="2">
      <x v="58"/>
    </i>
    <i r="2">
      <x v="87"/>
    </i>
    <i r="1">
      <x v="6"/>
    </i>
    <i r="2">
      <x v="5"/>
    </i>
    <i r="2">
      <x v="37"/>
    </i>
    <i r="2">
      <x v="58"/>
    </i>
    <i r="2">
      <x v="87"/>
    </i>
    <i r="1">
      <x v="9"/>
    </i>
    <i r="2">
      <x v="5"/>
    </i>
    <i r="2">
      <x v="37"/>
    </i>
    <i r="2">
      <x v="58"/>
    </i>
    <i r="2">
      <x v="87"/>
    </i>
    <i r="1">
      <x v="12"/>
    </i>
    <i r="2">
      <x v="5"/>
    </i>
    <i r="2">
      <x v="37"/>
    </i>
    <i r="2">
      <x v="58"/>
    </i>
    <i r="2">
      <x v="87"/>
    </i>
    <i r="1">
      <x v="13"/>
    </i>
    <i r="2">
      <x v="5"/>
    </i>
    <i r="2">
      <x v="37"/>
    </i>
    <i r="2">
      <x v="58"/>
    </i>
    <i r="2">
      <x v="87"/>
    </i>
    <i r="1">
      <x v="18"/>
    </i>
    <i r="2">
      <x v="5"/>
    </i>
    <i r="2">
      <x v="37"/>
    </i>
    <i r="2">
      <x v="58"/>
    </i>
    <i r="2">
      <x v="87"/>
    </i>
    <i r="1">
      <x v="21"/>
    </i>
    <i r="2">
      <x v="5"/>
    </i>
    <i r="2">
      <x v="37"/>
    </i>
    <i r="2">
      <x v="58"/>
    </i>
    <i r="2">
      <x v="87"/>
    </i>
    <i>
      <x v="24"/>
    </i>
    <i r="1">
      <x v="1"/>
    </i>
    <i r="2">
      <x v="88"/>
    </i>
    <i r="1">
      <x v="15"/>
    </i>
    <i r="2">
      <x v="88"/>
    </i>
    <i r="1">
      <x v="16"/>
    </i>
    <i r="2">
      <x v="88"/>
    </i>
    <i>
      <x v="26"/>
    </i>
    <i r="1">
      <x/>
    </i>
    <i r="2">
      <x v="91"/>
    </i>
    <i r="1">
      <x v="3"/>
    </i>
    <i r="2">
      <x v="91"/>
    </i>
    <i r="1">
      <x v="6"/>
    </i>
    <i r="2">
      <x v="91"/>
    </i>
    <i r="1">
      <x v="9"/>
    </i>
    <i r="2">
      <x v="91"/>
    </i>
    <i r="1">
      <x v="13"/>
    </i>
    <i r="2">
      <x v="91"/>
    </i>
    <i r="1">
      <x v="15"/>
    </i>
    <i r="2">
      <x v="54"/>
    </i>
    <i r="2">
      <x v="91"/>
    </i>
    <i r="1">
      <x v="16"/>
    </i>
    <i r="2">
      <x v="54"/>
    </i>
    <i r="2">
      <x v="91"/>
    </i>
    <i r="1">
      <x v="18"/>
    </i>
    <i r="2">
      <x v="91"/>
    </i>
    <i r="1">
      <x v="21"/>
    </i>
    <i r="2">
      <x v="91"/>
    </i>
    <i>
      <x v="27"/>
    </i>
    <i r="1">
      <x/>
    </i>
    <i r="2">
      <x v="74"/>
    </i>
    <i r="2">
      <x v="92"/>
    </i>
    <i r="1">
      <x v="1"/>
    </i>
    <i r="2">
      <x v="74"/>
    </i>
    <i r="2">
      <x v="92"/>
    </i>
    <i r="1">
      <x v="3"/>
    </i>
    <i r="2">
      <x v="74"/>
    </i>
    <i r="2">
      <x v="92"/>
    </i>
    <i r="1">
      <x v="6"/>
    </i>
    <i r="2">
      <x v="74"/>
    </i>
    <i r="2">
      <x v="92"/>
    </i>
    <i r="1">
      <x v="9"/>
    </i>
    <i r="2">
      <x v="74"/>
    </i>
    <i r="2">
      <x v="92"/>
    </i>
    <i r="1">
      <x v="12"/>
    </i>
    <i r="2">
      <x v="74"/>
    </i>
    <i r="2">
      <x v="92"/>
    </i>
    <i r="1">
      <x v="13"/>
    </i>
    <i r="2">
      <x v="74"/>
    </i>
    <i r="2">
      <x v="92"/>
    </i>
    <i r="1">
      <x v="15"/>
    </i>
    <i r="2">
      <x v="74"/>
    </i>
    <i r="2">
      <x v="92"/>
    </i>
    <i r="1">
      <x v="16"/>
    </i>
    <i r="2">
      <x v="74"/>
    </i>
    <i r="2">
      <x v="92"/>
    </i>
    <i r="1">
      <x v="20"/>
    </i>
    <i r="2">
      <x v="74"/>
    </i>
    <i r="2">
      <x v="92"/>
    </i>
    <i r="1">
      <x v="21"/>
    </i>
    <i r="2">
      <x v="74"/>
    </i>
    <i r="2">
      <x v="92"/>
    </i>
    <i>
      <x v="28"/>
    </i>
    <i r="1">
      <x v="8"/>
    </i>
    <i r="2">
      <x v="32"/>
    </i>
    <i r="2">
      <x v="53"/>
    </i>
    <i r="2">
      <x v="107"/>
    </i>
    <i r="1">
      <x v="11"/>
    </i>
    <i r="2">
      <x v="107"/>
    </i>
    <i r="1">
      <x v="18"/>
    </i>
    <i r="2">
      <x v="32"/>
    </i>
    <i r="2">
      <x v="107"/>
    </i>
    <i r="1">
      <x v="21"/>
    </i>
    <i r="2">
      <x v="32"/>
    </i>
    <i r="2">
      <x v="40"/>
    </i>
    <i r="2">
      <x v="53"/>
    </i>
    <i r="2">
      <x v="107"/>
    </i>
    <i>
      <x v="29"/>
    </i>
    <i r="1">
      <x/>
    </i>
    <i r="2">
      <x v="109"/>
    </i>
    <i r="1">
      <x v="3"/>
    </i>
    <i r="2">
      <x v="109"/>
    </i>
    <i r="1">
      <x v="6"/>
    </i>
    <i r="2">
      <x v="109"/>
    </i>
    <i r="1">
      <x v="9"/>
    </i>
    <i r="2">
      <x v="109"/>
    </i>
    <i r="1">
      <x v="12"/>
    </i>
    <i r="2">
      <x v="109"/>
    </i>
    <i r="1">
      <x v="21"/>
    </i>
    <i r="2">
      <x v="109"/>
    </i>
    <i>
      <x v="30"/>
    </i>
    <i r="1">
      <x/>
    </i>
    <i r="2">
      <x v="110"/>
    </i>
    <i r="1">
      <x v="3"/>
    </i>
    <i r="2">
      <x v="110"/>
    </i>
    <i r="1">
      <x v="13"/>
    </i>
    <i r="2">
      <x v="110"/>
    </i>
    <i r="1">
      <x v="15"/>
    </i>
    <i r="2">
      <x v="110"/>
    </i>
    <i r="1">
      <x v="16"/>
    </i>
    <i r="2">
      <x v="110"/>
    </i>
    <i r="1">
      <x v="20"/>
    </i>
    <i r="2">
      <x v="110"/>
    </i>
    <i r="1">
      <x v="21"/>
    </i>
    <i r="2">
      <x v="1"/>
    </i>
    <i r="2">
      <x v="110"/>
    </i>
    <i>
      <x v="31"/>
    </i>
    <i r="1">
      <x v="11"/>
    </i>
    <i r="2">
      <x v="50"/>
    </i>
    <i r="2">
      <x v="106"/>
    </i>
    <i>
      <x v="32"/>
    </i>
    <i r="1">
      <x v="11"/>
    </i>
    <i r="2">
      <x v="62"/>
    </i>
    <i r="1">
      <x v="21"/>
    </i>
    <i r="2">
      <x v="9"/>
    </i>
    <i r="2">
      <x v="62"/>
    </i>
    <i r="2">
      <x v="86"/>
    </i>
    <i>
      <x v="33"/>
    </i>
    <i r="1">
      <x v="11"/>
    </i>
    <i r="2">
      <x v="11"/>
    </i>
    <i r="1">
      <x v="21"/>
    </i>
    <i r="2">
      <x v="108"/>
    </i>
    <i>
      <x v="34"/>
    </i>
    <i r="1">
      <x v="2"/>
    </i>
    <i r="2">
      <x v="23"/>
    </i>
    <i r="2">
      <x v="56"/>
    </i>
    <i r="1">
      <x v="10"/>
    </i>
    <i r="2">
      <x v="56"/>
    </i>
    <i r="1">
      <x v="12"/>
    </i>
    <i r="2">
      <x v="56"/>
    </i>
    <i r="1">
      <x v="21"/>
    </i>
    <i r="2">
      <x v="23"/>
    </i>
    <i r="2">
      <x v="56"/>
    </i>
    <i>
      <x v="35"/>
    </i>
    <i r="1">
      <x v="2"/>
    </i>
    <i r="2">
      <x v="38"/>
    </i>
    <i r="2">
      <x v="39"/>
    </i>
    <i r="1">
      <x v="10"/>
    </i>
    <i r="2">
      <x v="38"/>
    </i>
    <i r="2">
      <x v="39"/>
    </i>
    <i r="1">
      <x v="12"/>
    </i>
    <i r="2">
      <x v="38"/>
    </i>
    <i r="2">
      <x v="39"/>
    </i>
    <i r="1">
      <x v="21"/>
    </i>
    <i r="2">
      <x v="38"/>
    </i>
    <i r="2">
      <x v="39"/>
    </i>
    <i>
      <x v="36"/>
    </i>
    <i r="1">
      <x v="12"/>
    </i>
    <i r="2">
      <x v="45"/>
    </i>
    <i r="1">
      <x v="21"/>
    </i>
    <i r="2">
      <x v="51"/>
    </i>
    <i>
      <x v="37"/>
    </i>
    <i r="1">
      <x v="21"/>
    </i>
    <i r="2">
      <x v="82"/>
    </i>
    <i r="2">
      <x v="100"/>
    </i>
    <i>
      <x v="38"/>
    </i>
    <i r="1">
      <x v="21"/>
    </i>
    <i r="2">
      <x v="2"/>
    </i>
    <i r="2">
      <x v="97"/>
    </i>
    <i>
      <x v="39"/>
    </i>
    <i r="1">
      <x v="12"/>
    </i>
    <i r="2">
      <x v="89"/>
    </i>
    <i r="1">
      <x v="21"/>
    </i>
    <i r="2">
      <x v="14"/>
    </i>
    <i r="2">
      <x v="67"/>
    </i>
    <i r="2">
      <x v="104"/>
    </i>
    <i r="2">
      <x v="105"/>
    </i>
    <i>
      <x v="40"/>
    </i>
    <i r="1">
      <x/>
    </i>
    <i r="2">
      <x v="65"/>
    </i>
    <i r="1">
      <x v="6"/>
    </i>
    <i r="2">
      <x v="65"/>
    </i>
    <i r="1">
      <x v="9"/>
    </i>
    <i r="2">
      <x v="65"/>
    </i>
    <i r="1">
      <x v="12"/>
    </i>
    <i r="2">
      <x v="65"/>
    </i>
    <i r="1">
      <x v="13"/>
    </i>
    <i r="2">
      <x v="65"/>
    </i>
    <i r="1">
      <x v="15"/>
    </i>
    <i r="2">
      <x v="65"/>
    </i>
    <i r="1">
      <x v="16"/>
    </i>
    <i r="2">
      <x v="65"/>
    </i>
    <i r="1">
      <x v="18"/>
    </i>
    <i r="2">
      <x v="65"/>
    </i>
    <i r="2">
      <x v="90"/>
    </i>
    <i r="1">
      <x v="20"/>
    </i>
    <i r="2">
      <x v="65"/>
    </i>
    <i r="2">
      <x v="90"/>
    </i>
    <i r="1">
      <x v="21"/>
    </i>
    <i r="2">
      <x v="65"/>
    </i>
    <i r="2">
      <x v="90"/>
    </i>
    <i>
      <x v="41"/>
    </i>
    <i r="1">
      <x v="21"/>
    </i>
    <i r="2">
      <x v="4"/>
    </i>
    <i r="2">
      <x v="20"/>
    </i>
    <i>
      <x v="42"/>
    </i>
    <i r="1">
      <x v="11"/>
    </i>
    <i r="2">
      <x v="31"/>
    </i>
    <i r="2">
      <x v="68"/>
    </i>
    <i r="1">
      <x v="21"/>
    </i>
    <i r="2">
      <x v="24"/>
    </i>
    <i>
      <x v="43"/>
    </i>
    <i r="1">
      <x v="15"/>
    </i>
    <i r="2">
      <x v="72"/>
    </i>
    <i r="1">
      <x v="18"/>
    </i>
    <i r="2">
      <x v="25"/>
    </i>
    <i r="2">
      <x v="72"/>
    </i>
    <i r="1">
      <x v="21"/>
    </i>
    <i r="2">
      <x v="29"/>
    </i>
    <i>
      <x v="44"/>
    </i>
    <i r="1">
      <x v="21"/>
    </i>
    <i r="2">
      <x v="33"/>
    </i>
    <i r="2">
      <x v="79"/>
    </i>
    <i>
      <x v="45"/>
    </i>
    <i r="1">
      <x v="11"/>
    </i>
    <i r="2">
      <x v="43"/>
    </i>
    <i r="2">
      <x v="96"/>
    </i>
    <i>
      <x v="46"/>
    </i>
    <i r="1">
      <x v="21"/>
    </i>
    <i r="2">
      <x v="44"/>
    </i>
    <i>
      <x v="47"/>
    </i>
    <i r="1">
      <x v="21"/>
    </i>
    <i r="2">
      <x v="64"/>
    </i>
    <i>
      <x v="48"/>
    </i>
    <i r="1">
      <x v="21"/>
    </i>
    <i r="2">
      <x v="69"/>
    </i>
    <i>
      <x v="49"/>
    </i>
    <i r="1">
      <x v="21"/>
    </i>
    <i r="2">
      <x v="78"/>
    </i>
    <i>
      <x v="50"/>
    </i>
    <i r="1">
      <x v="9"/>
    </i>
    <i r="2">
      <x v="103"/>
    </i>
    <i r="1">
      <x v="12"/>
    </i>
    <i r="2">
      <x v="103"/>
    </i>
    <i r="1">
      <x v="15"/>
    </i>
    <i r="2">
      <x v="103"/>
    </i>
    <i r="1">
      <x v="17"/>
    </i>
    <i r="2">
      <x v="103"/>
    </i>
    <i r="1">
      <x v="18"/>
    </i>
    <i r="2">
      <x v="103"/>
    </i>
    <i r="1">
      <x v="20"/>
    </i>
    <i r="2">
      <x v="103"/>
    </i>
    <i r="1">
      <x v="21"/>
    </i>
    <i r="2">
      <x v="101"/>
    </i>
    <i r="2">
      <x v="103"/>
    </i>
    <i t="grand">
      <x/>
    </i>
  </rowItems>
  <colItems count="1">
    <i/>
  </colItems>
  <dataFields count="1">
    <dataField name="Sum of TOTAL AMOUNT" fld="9" baseField="0" baseItem="0"/>
  </dataFields>
  <formats count="55">
    <format dxfId="168">
      <pivotArea outline="0" collapsedLevelsAreSubtotals="1" fieldPosition="0"/>
    </format>
    <format dxfId="167">
      <pivotArea dataOnly="0" labelOnly="1" outline="0" axis="axisValues" fieldPosition="0"/>
    </format>
    <format dxfId="166">
      <pivotArea dataOnly="0" labelOnly="1" outline="0" axis="axisValues" fieldPosition="0"/>
    </format>
    <format dxfId="165">
      <pivotArea collapsedLevelsAreSubtotals="1" fieldPosition="0">
        <references count="1">
          <reference field="4" count="1">
            <x v="15"/>
          </reference>
        </references>
      </pivotArea>
    </format>
    <format dxfId="164">
      <pivotArea collapsedLevelsAreSubtotals="1" fieldPosition="0">
        <references count="2">
          <reference field="4" count="1" selected="0">
            <x v="15"/>
          </reference>
          <reference field="5" count="3">
            <x v="63"/>
            <x v="75"/>
            <x v="99"/>
          </reference>
        </references>
      </pivotArea>
    </format>
    <format dxfId="163">
      <pivotArea dataOnly="0" labelOnly="1" fieldPosition="0">
        <references count="1">
          <reference field="4" count="1">
            <x v="15"/>
          </reference>
        </references>
      </pivotArea>
    </format>
    <format dxfId="162">
      <pivotArea dataOnly="0" labelOnly="1" fieldPosition="0">
        <references count="2">
          <reference field="4" count="1" selected="0">
            <x v="15"/>
          </reference>
          <reference field="5" count="3">
            <x v="63"/>
            <x v="75"/>
            <x v="99"/>
          </reference>
        </references>
      </pivotArea>
    </format>
    <format dxfId="161">
      <pivotArea collapsedLevelsAreSubtotals="1" fieldPosition="0">
        <references count="1">
          <reference field="4" count="1">
            <x v="19"/>
          </reference>
        </references>
      </pivotArea>
    </format>
    <format dxfId="160">
      <pivotArea collapsedLevelsAreSubtotals="1" fieldPosition="0">
        <references count="2">
          <reference field="4" count="1" selected="0">
            <x v="19"/>
          </reference>
          <reference field="5" count="5">
            <x v="3"/>
            <x v="59"/>
            <x v="81"/>
            <x v="101"/>
            <x v="103"/>
          </reference>
        </references>
      </pivotArea>
    </format>
    <format dxfId="159">
      <pivotArea dataOnly="0" labelOnly="1" fieldPosition="0">
        <references count="1">
          <reference field="4" count="1">
            <x v="19"/>
          </reference>
        </references>
      </pivotArea>
    </format>
    <format dxfId="158">
      <pivotArea dataOnly="0" labelOnly="1" fieldPosition="0">
        <references count="2">
          <reference field="4" count="1" selected="0">
            <x v="19"/>
          </reference>
          <reference field="5" count="5">
            <x v="3"/>
            <x v="59"/>
            <x v="81"/>
            <x v="101"/>
            <x v="103"/>
          </reference>
        </references>
      </pivotArea>
    </format>
    <format dxfId="157">
      <pivotArea collapsedLevelsAreSubtotals="1" fieldPosition="0">
        <references count="1">
          <reference field="4" count="1">
            <x v="23"/>
          </reference>
        </references>
      </pivotArea>
    </format>
    <format dxfId="156">
      <pivotArea collapsedLevelsAreSubtotals="1" fieldPosition="0">
        <references count="2">
          <reference field="4" count="1" selected="0">
            <x v="23"/>
          </reference>
          <reference field="5" count="4">
            <x v="5"/>
            <x v="37"/>
            <x v="58"/>
            <x v="87"/>
          </reference>
        </references>
      </pivotArea>
    </format>
    <format dxfId="155">
      <pivotArea dataOnly="0" labelOnly="1" fieldPosition="0">
        <references count="1">
          <reference field="4" count="1">
            <x v="23"/>
          </reference>
        </references>
      </pivotArea>
    </format>
    <format dxfId="154">
      <pivotArea dataOnly="0" labelOnly="1" fieldPosition="0">
        <references count="2">
          <reference field="4" count="1" selected="0">
            <x v="23"/>
          </reference>
          <reference field="5" count="4">
            <x v="5"/>
            <x v="37"/>
            <x v="58"/>
            <x v="87"/>
          </reference>
        </references>
      </pivotArea>
    </format>
    <format dxfId="153">
      <pivotArea collapsedLevelsAreSubtotals="1" fieldPosition="0">
        <references count="1">
          <reference field="4" count="1">
            <x v="7"/>
          </reference>
        </references>
      </pivotArea>
    </format>
    <format dxfId="152">
      <pivotArea collapsedLevelsAreSubtotals="1" fieldPosition="0">
        <references count="2">
          <reference field="4" count="1" selected="0">
            <x v="7"/>
          </reference>
          <reference field="5" count="2">
            <x v="19"/>
            <x v="30"/>
          </reference>
        </references>
      </pivotArea>
    </format>
    <format dxfId="151">
      <pivotArea dataOnly="0" labelOnly="1" fieldPosition="0">
        <references count="1">
          <reference field="4" count="1">
            <x v="7"/>
          </reference>
        </references>
      </pivotArea>
    </format>
    <format dxfId="150">
      <pivotArea dataOnly="0" labelOnly="1" fieldPosition="0">
        <references count="2">
          <reference field="4" count="1" selected="0">
            <x v="7"/>
          </reference>
          <reference field="5" count="2">
            <x v="19"/>
            <x v="30"/>
          </reference>
        </references>
      </pivotArea>
    </format>
    <format dxfId="149">
      <pivotArea collapsedLevelsAreSubtotals="1" fieldPosition="0">
        <references count="1">
          <reference field="4" count="1">
            <x v="17"/>
          </reference>
        </references>
      </pivotArea>
    </format>
    <format dxfId="148">
      <pivotArea collapsedLevelsAreSubtotals="1" fieldPosition="0">
        <references count="2">
          <reference field="4" count="1" selected="0">
            <x v="17"/>
          </reference>
          <reference field="5" count="3">
            <x v="27"/>
            <x v="71"/>
            <x v="95"/>
          </reference>
        </references>
      </pivotArea>
    </format>
    <format dxfId="147">
      <pivotArea dataOnly="0" labelOnly="1" fieldPosition="0">
        <references count="1">
          <reference field="4" count="1">
            <x v="17"/>
          </reference>
        </references>
      </pivotArea>
    </format>
    <format dxfId="146">
      <pivotArea dataOnly="0" labelOnly="1" fieldPosition="0">
        <references count="2">
          <reference field="4" count="1" selected="0">
            <x v="17"/>
          </reference>
          <reference field="5" count="3">
            <x v="27"/>
            <x v="71"/>
            <x v="95"/>
          </reference>
        </references>
      </pivotArea>
    </format>
    <format dxfId="145">
      <pivotArea collapsedLevelsAreSubtotals="1" fieldPosition="0">
        <references count="3">
          <reference field="4" count="1" selected="0">
            <x v="20"/>
          </reference>
          <reference field="5" count="2">
            <x v="80"/>
            <x v="83"/>
          </reference>
          <reference field="15" count="1" selected="0">
            <x v="21"/>
          </reference>
        </references>
      </pivotArea>
    </format>
    <format dxfId="144">
      <pivotArea collapsedLevelsAreSubtotals="1" fieldPosition="0">
        <references count="1">
          <reference field="4" count="1">
            <x v="21"/>
          </reference>
        </references>
      </pivotArea>
    </format>
    <format dxfId="143">
      <pivotArea collapsedLevelsAreSubtotals="1" fieldPosition="0">
        <references count="2">
          <reference field="4" count="1" selected="0">
            <x v="21"/>
          </reference>
          <reference field="15" count="1">
            <x v="0"/>
          </reference>
        </references>
      </pivotArea>
    </format>
    <format dxfId="142">
      <pivotArea collapsedLevelsAreSubtotals="1" fieldPosition="0">
        <references count="3">
          <reference field="4" count="1" selected="0">
            <x v="21"/>
          </reference>
          <reference field="5" count="2">
            <x v="84"/>
            <x v="94"/>
          </reference>
          <reference field="15" count="1" selected="0">
            <x v="0"/>
          </reference>
        </references>
      </pivotArea>
    </format>
    <format dxfId="141">
      <pivotArea collapsedLevelsAreSubtotals="1" fieldPosition="0">
        <references count="2">
          <reference field="4" count="1" selected="0">
            <x v="21"/>
          </reference>
          <reference field="15" count="1">
            <x v="1"/>
          </reference>
        </references>
      </pivotArea>
    </format>
    <format dxfId="140">
      <pivotArea collapsedLevelsAreSubtotals="1" fieldPosition="0">
        <references count="3">
          <reference field="4" count="1" selected="0">
            <x v="21"/>
          </reference>
          <reference field="5" count="1">
            <x v="84"/>
          </reference>
          <reference field="15" count="1" selected="0">
            <x v="1"/>
          </reference>
        </references>
      </pivotArea>
    </format>
    <format dxfId="139">
      <pivotArea collapsedLevelsAreSubtotals="1" fieldPosition="0">
        <references count="2">
          <reference field="4" count="1" selected="0">
            <x v="21"/>
          </reference>
          <reference field="15" count="1">
            <x v="3"/>
          </reference>
        </references>
      </pivotArea>
    </format>
    <format dxfId="138">
      <pivotArea collapsedLevelsAreSubtotals="1" fieldPosition="0">
        <references count="3">
          <reference field="4" count="1" selected="0">
            <x v="21"/>
          </reference>
          <reference field="5" count="2">
            <x v="84"/>
            <x v="94"/>
          </reference>
          <reference field="15" count="1" selected="0">
            <x v="3"/>
          </reference>
        </references>
      </pivotArea>
    </format>
    <format dxfId="137">
      <pivotArea collapsedLevelsAreSubtotals="1" fieldPosition="0">
        <references count="2">
          <reference field="4" count="1" selected="0">
            <x v="21"/>
          </reference>
          <reference field="15" count="1">
            <x v="6"/>
          </reference>
        </references>
      </pivotArea>
    </format>
    <format dxfId="136">
      <pivotArea collapsedLevelsAreSubtotals="1" fieldPosition="0">
        <references count="3">
          <reference field="4" count="1" selected="0">
            <x v="21"/>
          </reference>
          <reference field="5" count="2">
            <x v="84"/>
            <x v="94"/>
          </reference>
          <reference field="15" count="1" selected="0">
            <x v="6"/>
          </reference>
        </references>
      </pivotArea>
    </format>
    <format dxfId="135">
      <pivotArea collapsedLevelsAreSubtotals="1" fieldPosition="0">
        <references count="2">
          <reference field="4" count="1" selected="0">
            <x v="21"/>
          </reference>
          <reference field="15" count="1">
            <x v="9"/>
          </reference>
        </references>
      </pivotArea>
    </format>
    <format dxfId="134">
      <pivotArea collapsedLevelsAreSubtotals="1" fieldPosition="0">
        <references count="3">
          <reference field="4" count="1" selected="0">
            <x v="21"/>
          </reference>
          <reference field="5" count="1">
            <x v="84"/>
          </reference>
          <reference field="15" count="1" selected="0">
            <x v="9"/>
          </reference>
        </references>
      </pivotArea>
    </format>
    <format dxfId="133">
      <pivotArea collapsedLevelsAreSubtotals="1" fieldPosition="0">
        <references count="2">
          <reference field="4" count="1" selected="0">
            <x v="21"/>
          </reference>
          <reference field="15" count="1">
            <x v="12"/>
          </reference>
        </references>
      </pivotArea>
    </format>
    <format dxfId="132">
      <pivotArea collapsedLevelsAreSubtotals="1" fieldPosition="0">
        <references count="3">
          <reference field="4" count="1" selected="0">
            <x v="21"/>
          </reference>
          <reference field="5" count="2">
            <x v="84"/>
            <x v="94"/>
          </reference>
          <reference field="15" count="1" selected="0">
            <x v="12"/>
          </reference>
        </references>
      </pivotArea>
    </format>
    <format dxfId="131">
      <pivotArea collapsedLevelsAreSubtotals="1" fieldPosition="0">
        <references count="2">
          <reference field="4" count="1" selected="0">
            <x v="21"/>
          </reference>
          <reference field="15" count="1">
            <x v="13"/>
          </reference>
        </references>
      </pivotArea>
    </format>
    <format dxfId="130">
      <pivotArea collapsedLevelsAreSubtotals="1" fieldPosition="0">
        <references count="3">
          <reference field="4" count="1" selected="0">
            <x v="21"/>
          </reference>
          <reference field="5" count="1">
            <x v="84"/>
          </reference>
          <reference field="15" count="1" selected="0">
            <x v="13"/>
          </reference>
        </references>
      </pivotArea>
    </format>
    <format dxfId="129">
      <pivotArea collapsedLevelsAreSubtotals="1" fieldPosition="0">
        <references count="2">
          <reference field="4" count="1" selected="0">
            <x v="21"/>
          </reference>
          <reference field="15" count="1">
            <x v="15"/>
          </reference>
        </references>
      </pivotArea>
    </format>
    <format dxfId="128">
      <pivotArea collapsedLevelsAreSubtotals="1" fieldPosition="0">
        <references count="3">
          <reference field="4" count="1" selected="0">
            <x v="21"/>
          </reference>
          <reference field="5" count="1">
            <x v="84"/>
          </reference>
          <reference field="15" count="1" selected="0">
            <x v="15"/>
          </reference>
        </references>
      </pivotArea>
    </format>
    <format dxfId="127">
      <pivotArea collapsedLevelsAreSubtotals="1" fieldPosition="0">
        <references count="2">
          <reference field="4" count="1" selected="0">
            <x v="21"/>
          </reference>
          <reference field="15" count="1">
            <x v="16"/>
          </reference>
        </references>
      </pivotArea>
    </format>
    <format dxfId="126">
      <pivotArea collapsedLevelsAreSubtotals="1" fieldPosition="0">
        <references count="3">
          <reference field="4" count="1" selected="0">
            <x v="21"/>
          </reference>
          <reference field="5" count="1">
            <x v="84"/>
          </reference>
          <reference field="15" count="1" selected="0">
            <x v="16"/>
          </reference>
        </references>
      </pivotArea>
    </format>
    <format dxfId="125">
      <pivotArea dataOnly="0" labelOnly="1" fieldPosition="0">
        <references count="1">
          <reference field="4" count="1">
            <x v="21"/>
          </reference>
        </references>
      </pivotArea>
    </format>
    <format dxfId="124">
      <pivotArea dataOnly="0" labelOnly="1" fieldPosition="0">
        <references count="2">
          <reference field="4" count="1" selected="0">
            <x v="21"/>
          </reference>
          <reference field="15" count="9">
            <x v="0"/>
            <x v="1"/>
            <x v="3"/>
            <x v="6"/>
            <x v="9"/>
            <x v="12"/>
            <x v="13"/>
            <x v="15"/>
            <x v="16"/>
          </reference>
        </references>
      </pivotArea>
    </format>
    <format dxfId="123">
      <pivotArea dataOnly="0" labelOnly="1" fieldPosition="0">
        <references count="3">
          <reference field="4" count="1" selected="0">
            <x v="20"/>
          </reference>
          <reference field="5" count="2">
            <x v="80"/>
            <x v="83"/>
          </reference>
          <reference field="15" count="1" selected="0">
            <x v="21"/>
          </reference>
        </references>
      </pivotArea>
    </format>
    <format dxfId="122">
      <pivotArea dataOnly="0" labelOnly="1" fieldPosition="0">
        <references count="3">
          <reference field="4" count="1" selected="0">
            <x v="21"/>
          </reference>
          <reference field="5" count="2">
            <x v="84"/>
            <x v="94"/>
          </reference>
          <reference field="15" count="1" selected="0">
            <x v="0"/>
          </reference>
        </references>
      </pivotArea>
    </format>
    <format dxfId="121">
      <pivotArea dataOnly="0" labelOnly="1" fieldPosition="0">
        <references count="3">
          <reference field="4" count="1" selected="0">
            <x v="21"/>
          </reference>
          <reference field="5" count="1">
            <x v="84"/>
          </reference>
          <reference field="15" count="1" selected="0">
            <x v="1"/>
          </reference>
        </references>
      </pivotArea>
    </format>
    <format dxfId="120">
      <pivotArea dataOnly="0" labelOnly="1" fieldPosition="0">
        <references count="3">
          <reference field="4" count="1" selected="0">
            <x v="21"/>
          </reference>
          <reference field="5" count="2">
            <x v="84"/>
            <x v="94"/>
          </reference>
          <reference field="15" count="1" selected="0">
            <x v="3"/>
          </reference>
        </references>
      </pivotArea>
    </format>
    <format dxfId="119">
      <pivotArea dataOnly="0" labelOnly="1" fieldPosition="0">
        <references count="3">
          <reference field="4" count="1" selected="0">
            <x v="21"/>
          </reference>
          <reference field="5" count="2">
            <x v="84"/>
            <x v="94"/>
          </reference>
          <reference field="15" count="1" selected="0">
            <x v="6"/>
          </reference>
        </references>
      </pivotArea>
    </format>
    <format dxfId="118">
      <pivotArea dataOnly="0" labelOnly="1" fieldPosition="0">
        <references count="3">
          <reference field="4" count="1" selected="0">
            <x v="21"/>
          </reference>
          <reference field="5" count="1">
            <x v="84"/>
          </reference>
          <reference field="15" count="1" selected="0">
            <x v="9"/>
          </reference>
        </references>
      </pivotArea>
    </format>
    <format dxfId="117">
      <pivotArea dataOnly="0" labelOnly="1" fieldPosition="0">
        <references count="3">
          <reference field="4" count="1" selected="0">
            <x v="21"/>
          </reference>
          <reference field="5" count="2">
            <x v="84"/>
            <x v="94"/>
          </reference>
          <reference field="15" count="1" selected="0">
            <x v="12"/>
          </reference>
        </references>
      </pivotArea>
    </format>
    <format dxfId="116">
      <pivotArea dataOnly="0" labelOnly="1" fieldPosition="0">
        <references count="3">
          <reference field="4" count="1" selected="0">
            <x v="21"/>
          </reference>
          <reference field="5" count="1">
            <x v="84"/>
          </reference>
          <reference field="15" count="1" selected="0">
            <x v="13"/>
          </reference>
        </references>
      </pivotArea>
    </format>
    <format dxfId="115">
      <pivotArea dataOnly="0" labelOnly="1" fieldPosition="0">
        <references count="3">
          <reference field="4" count="1" selected="0">
            <x v="21"/>
          </reference>
          <reference field="5" count="1">
            <x v="84"/>
          </reference>
          <reference field="15" count="1" selected="0">
            <x v="15"/>
          </reference>
        </references>
      </pivotArea>
    </format>
    <format dxfId="114">
      <pivotArea dataOnly="0" labelOnly="1" fieldPosition="0">
        <references count="3">
          <reference field="4" count="1" selected="0">
            <x v="21"/>
          </reference>
          <reference field="5" count="1">
            <x v="84"/>
          </reference>
          <reference field="15" count="1" selected="0">
            <x v="1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C2EF5E-C1D2-4876-8703-2E47D293B8FD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1:U505" firstHeaderRow="1" firstDataRow="1" firstDataCol="1"/>
  <pivotFields count="20">
    <pivotField showAll="0"/>
    <pivotField showAll="0"/>
    <pivotField numFmtId="14" showAll="0"/>
    <pivotField showAll="0"/>
    <pivotField axis="axisRow" showAll="0">
      <items count="57">
        <item x="1"/>
        <item x="2"/>
        <item x="3"/>
        <item x="4"/>
        <item x="5"/>
        <item x="7"/>
        <item x="8"/>
        <item x="9"/>
        <item x="13"/>
        <item x="14"/>
        <item x="17"/>
        <item m="1" x="55"/>
        <item x="23"/>
        <item x="25"/>
        <item x="31"/>
        <item x="32"/>
        <item x="34"/>
        <item x="36"/>
        <item x="37"/>
        <item x="38"/>
        <item x="39"/>
        <item x="40"/>
        <item x="43"/>
        <item x="44"/>
        <item x="45"/>
        <item x="47"/>
        <item x="49"/>
        <item x="53"/>
        <item x="54"/>
        <item x="51"/>
        <item x="24"/>
        <item x="15"/>
        <item x="16"/>
        <item x="35"/>
        <item x="21"/>
        <item x="41"/>
        <item x="28"/>
        <item x="46"/>
        <item x="0"/>
        <item x="30"/>
        <item x="52"/>
        <item x="12"/>
        <item x="48"/>
        <item x="20"/>
        <item x="22"/>
        <item x="27"/>
        <item x="6"/>
        <item x="10"/>
        <item x="11"/>
        <item x="18"/>
        <item x="26"/>
        <item x="50"/>
        <item x="29"/>
        <item x="33"/>
        <item x="42"/>
        <item x="19"/>
        <item t="default"/>
      </items>
    </pivotField>
    <pivotField axis="axisRow" showAll="0">
      <items count="130">
        <item x="125"/>
        <item x="63"/>
        <item x="72"/>
        <item x="0"/>
        <item x="34"/>
        <item x="1"/>
        <item x="3"/>
        <item x="4"/>
        <item x="5"/>
        <item x="52"/>
        <item x="116"/>
        <item x="6"/>
        <item x="81"/>
        <item x="26"/>
        <item x="7"/>
        <item x="53"/>
        <item x="12"/>
        <item x="77"/>
        <item x="75"/>
        <item x="15"/>
        <item x="18"/>
        <item x="38"/>
        <item x="16"/>
        <item x="121"/>
        <item x="78"/>
        <item x="104"/>
        <item x="57"/>
        <item x="86"/>
        <item x="28"/>
        <item m="1" x="128"/>
        <item x="40"/>
        <item x="103"/>
        <item x="45"/>
        <item x="82"/>
        <item x="19"/>
        <item x="17"/>
        <item x="20"/>
        <item x="33"/>
        <item x="21"/>
        <item x="22"/>
        <item x="44"/>
        <item x="79"/>
        <item x="87"/>
        <item x="90"/>
        <item x="13"/>
        <item x="24"/>
        <item x="11"/>
        <item x="111"/>
        <item x="2"/>
        <item x="25"/>
        <item x="14"/>
        <item x="10"/>
        <item x="27"/>
        <item x="112"/>
        <item x="101"/>
        <item x="92"/>
        <item x="9"/>
        <item x="29"/>
        <item x="30"/>
        <item x="31"/>
        <item x="32"/>
        <item x="35"/>
        <item x="122"/>
        <item x="36"/>
        <item x="23"/>
        <item x="39"/>
        <item x="8"/>
        <item x="37"/>
        <item x="41"/>
        <item x="46"/>
        <item x="47"/>
        <item x="50"/>
        <item x="51"/>
        <item x="54"/>
        <item x="114"/>
        <item x="59"/>
        <item x="61"/>
        <item x="62"/>
        <item x="64"/>
        <item x="66"/>
        <item x="60"/>
        <item x="58"/>
        <item x="83"/>
        <item x="67"/>
        <item x="84"/>
        <item x="105"/>
        <item x="113"/>
        <item x="49"/>
        <item x="69"/>
        <item x="68"/>
        <item x="70"/>
        <item x="42"/>
        <item x="123"/>
        <item x="73"/>
        <item x="80"/>
        <item x="85"/>
        <item x="89"/>
        <item x="117"/>
        <item x="110"/>
        <item x="91"/>
        <item x="93"/>
        <item x="96"/>
        <item x="97"/>
        <item x="98"/>
        <item x="100"/>
        <item x="102"/>
        <item x="106"/>
        <item x="55"/>
        <item x="88"/>
        <item x="126"/>
        <item x="127"/>
        <item x="65"/>
        <item x="95"/>
        <item x="74"/>
        <item x="76"/>
        <item x="48"/>
        <item x="99"/>
        <item x="71"/>
        <item x="107"/>
        <item x="108"/>
        <item x="56"/>
        <item x="94"/>
        <item x="43"/>
        <item x="109"/>
        <item x="115"/>
        <item x="118"/>
        <item x="119"/>
        <item x="120"/>
        <item x="124"/>
        <item t="default"/>
      </items>
    </pivotField>
    <pivotField showAll="0"/>
    <pivotField numFmtId="43" showAll="0"/>
    <pivotField numFmtId="164" showAll="0"/>
    <pivotField dataField="1" numFmtId="164" showAll="0"/>
    <pivotField numFmtId="43" showAll="0"/>
    <pivotField showAll="0"/>
    <pivotField showAll="0"/>
    <pivotField showAll="0"/>
    <pivotField showAll="0"/>
    <pivotField axis="axisRow" numFmtId="14" showAll="0">
      <items count="38">
        <item x="5"/>
        <item x="27"/>
        <item x="34"/>
        <item x="6"/>
        <item x="21"/>
        <item x="4"/>
        <item x="11"/>
        <item x="12"/>
        <item x="10"/>
        <item x="22"/>
        <item x="13"/>
        <item x="23"/>
        <item x="14"/>
        <item x="28"/>
        <item x="15"/>
        <item x="35"/>
        <item x="16"/>
        <item x="2"/>
        <item x="17"/>
        <item x="18"/>
        <item x="19"/>
        <item x="29"/>
        <item x="24"/>
        <item x="9"/>
        <item x="20"/>
        <item x="25"/>
        <item x="32"/>
        <item x="36"/>
        <item x="0"/>
        <item x="31"/>
        <item x="30"/>
        <item x="33"/>
        <item x="1"/>
        <item x="7"/>
        <item x="26"/>
        <item x="8"/>
        <item x="3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1"/>
        <item sd="0" x="2"/>
        <item sd="0" x="3"/>
        <item sd="0" x="4"/>
        <item x="0"/>
        <item x="5"/>
        <item t="default"/>
      </items>
    </pivotField>
    <pivotField showAll="0">
      <items count="5">
        <item sd="0" x="1"/>
        <item sd="0" x="2"/>
        <item x="0"/>
        <item x="3"/>
        <item t="default"/>
      </items>
    </pivotField>
  </pivotFields>
  <rowFields count="3">
    <field x="4"/>
    <field x="15"/>
    <field x="5"/>
  </rowFields>
  <rowItems count="504">
    <i>
      <x/>
    </i>
    <i r="1">
      <x v="17"/>
    </i>
    <i r="2">
      <x v="5"/>
    </i>
    <i r="2">
      <x v="48"/>
    </i>
    <i r="1">
      <x v="36"/>
    </i>
    <i r="2">
      <x v="5"/>
    </i>
    <i r="2">
      <x v="48"/>
    </i>
    <i>
      <x v="1"/>
    </i>
    <i r="1">
      <x v="5"/>
    </i>
    <i r="2">
      <x v="6"/>
    </i>
    <i>
      <x v="2"/>
    </i>
    <i r="1">
      <x/>
    </i>
    <i r="2">
      <x v="7"/>
    </i>
    <i r="1">
      <x v="3"/>
    </i>
    <i r="2">
      <x v="7"/>
    </i>
    <i>
      <x v="3"/>
    </i>
    <i r="1">
      <x v="33"/>
    </i>
    <i r="2">
      <x v="8"/>
    </i>
    <i r="1">
      <x v="35"/>
    </i>
    <i r="2">
      <x v="8"/>
    </i>
    <i r="1">
      <x v="36"/>
    </i>
    <i r="2">
      <x v="8"/>
    </i>
    <i>
      <x v="4"/>
    </i>
    <i r="1">
      <x v="23"/>
    </i>
    <i r="2">
      <x v="11"/>
    </i>
    <i r="1">
      <x v="36"/>
    </i>
    <i r="2">
      <x v="11"/>
    </i>
    <i>
      <x v="5"/>
    </i>
    <i r="1">
      <x v="6"/>
    </i>
    <i r="2">
      <x v="56"/>
    </i>
    <i r="1">
      <x v="7"/>
    </i>
    <i r="2">
      <x v="51"/>
    </i>
    <i r="1">
      <x v="10"/>
    </i>
    <i r="2">
      <x v="56"/>
    </i>
    <i r="1">
      <x v="12"/>
    </i>
    <i r="2">
      <x v="56"/>
    </i>
    <i r="1">
      <x v="14"/>
    </i>
    <i r="2">
      <x v="46"/>
    </i>
    <i r="1">
      <x v="16"/>
    </i>
    <i r="2">
      <x v="51"/>
    </i>
    <i r="1">
      <x v="18"/>
    </i>
    <i r="2">
      <x v="56"/>
    </i>
    <i r="1">
      <x v="19"/>
    </i>
    <i r="2">
      <x v="56"/>
    </i>
    <i r="1">
      <x v="20"/>
    </i>
    <i r="2">
      <x v="16"/>
    </i>
    <i r="2">
      <x v="44"/>
    </i>
    <i r="2">
      <x v="50"/>
    </i>
    <i r="1">
      <x v="23"/>
    </i>
    <i r="2">
      <x v="56"/>
    </i>
    <i r="1">
      <x v="24"/>
    </i>
    <i r="2">
      <x v="44"/>
    </i>
    <i r="2">
      <x v="46"/>
    </i>
    <i r="2">
      <x v="50"/>
    </i>
    <i r="1">
      <x v="36"/>
    </i>
    <i r="2">
      <x v="16"/>
    </i>
    <i>
      <x v="6"/>
    </i>
    <i r="1">
      <x v="3"/>
    </i>
    <i r="2">
      <x v="19"/>
    </i>
    <i r="1">
      <x v="5"/>
    </i>
    <i r="2">
      <x v="19"/>
    </i>
    <i>
      <x v="7"/>
    </i>
    <i r="1">
      <x/>
    </i>
    <i r="2">
      <x v="22"/>
    </i>
    <i r="2">
      <x v="35"/>
    </i>
    <i r="1">
      <x v="4"/>
    </i>
    <i r="2">
      <x v="22"/>
    </i>
    <i r="2">
      <x v="35"/>
    </i>
    <i r="1">
      <x v="6"/>
    </i>
    <i r="2">
      <x v="22"/>
    </i>
    <i r="2">
      <x v="35"/>
    </i>
    <i r="1">
      <x v="36"/>
    </i>
    <i r="2">
      <x v="20"/>
    </i>
    <i r="2">
      <x v="22"/>
    </i>
    <i>
      <x v="8"/>
    </i>
    <i r="1">
      <x/>
    </i>
    <i r="2">
      <x v="45"/>
    </i>
    <i r="1">
      <x v="3"/>
    </i>
    <i r="2">
      <x v="45"/>
    </i>
    <i r="1">
      <x v="5"/>
    </i>
    <i r="2">
      <x v="45"/>
    </i>
    <i>
      <x v="9"/>
    </i>
    <i r="1">
      <x/>
    </i>
    <i r="2">
      <x v="49"/>
    </i>
    <i r="1">
      <x v="3"/>
    </i>
    <i r="2">
      <x v="49"/>
    </i>
    <i r="1">
      <x v="20"/>
    </i>
    <i r="2">
      <x v="49"/>
    </i>
    <i>
      <x v="10"/>
    </i>
    <i r="1">
      <x v="3"/>
    </i>
    <i r="2">
      <x v="58"/>
    </i>
    <i r="1">
      <x v="5"/>
    </i>
    <i r="2">
      <x v="58"/>
    </i>
    <i r="1">
      <x v="9"/>
    </i>
    <i r="2">
      <x v="58"/>
    </i>
    <i r="1">
      <x v="10"/>
    </i>
    <i r="2">
      <x v="58"/>
    </i>
    <i r="1">
      <x v="11"/>
    </i>
    <i r="2">
      <x v="58"/>
    </i>
    <i r="1">
      <x v="17"/>
    </i>
    <i r="2">
      <x v="58"/>
    </i>
    <i r="1">
      <x v="22"/>
    </i>
    <i r="2">
      <x v="58"/>
    </i>
    <i r="1">
      <x v="25"/>
    </i>
    <i r="2">
      <x v="58"/>
    </i>
    <i r="1">
      <x v="36"/>
    </i>
    <i r="2">
      <x v="58"/>
    </i>
    <i>
      <x v="12"/>
    </i>
    <i r="1">
      <x v="1"/>
    </i>
    <i r="2">
      <x v="30"/>
    </i>
    <i r="2">
      <x v="68"/>
    </i>
    <i r="1">
      <x v="13"/>
    </i>
    <i r="2">
      <x v="91"/>
    </i>
    <i r="2">
      <x v="122"/>
    </i>
    <i r="1">
      <x v="36"/>
    </i>
    <i r="2">
      <x v="30"/>
    </i>
    <i r="2">
      <x v="40"/>
    </i>
    <i r="2">
      <x v="68"/>
    </i>
    <i>
      <x v="13"/>
    </i>
    <i r="1">
      <x v="3"/>
    </i>
    <i r="2">
      <x v="70"/>
    </i>
    <i r="1">
      <x v="5"/>
    </i>
    <i r="2">
      <x v="70"/>
    </i>
    <i r="2">
      <x v="115"/>
    </i>
    <i r="1">
      <x v="9"/>
    </i>
    <i r="2">
      <x v="70"/>
    </i>
    <i r="2">
      <x v="115"/>
    </i>
    <i r="1">
      <x v="10"/>
    </i>
    <i r="2">
      <x v="70"/>
    </i>
    <i r="2">
      <x v="115"/>
    </i>
    <i r="1">
      <x v="11"/>
    </i>
    <i r="2">
      <x v="70"/>
    </i>
    <i r="2">
      <x v="115"/>
    </i>
    <i r="1">
      <x v="21"/>
    </i>
    <i r="2">
      <x v="70"/>
    </i>
    <i r="2">
      <x v="115"/>
    </i>
    <i r="1">
      <x v="23"/>
    </i>
    <i r="2">
      <x v="70"/>
    </i>
    <i r="2">
      <x v="115"/>
    </i>
    <i r="1">
      <x v="28"/>
    </i>
    <i r="2">
      <x v="70"/>
    </i>
    <i r="2">
      <x v="115"/>
    </i>
    <i r="1">
      <x v="33"/>
    </i>
    <i r="2">
      <x v="70"/>
    </i>
    <i r="2">
      <x v="115"/>
    </i>
    <i r="1">
      <x v="36"/>
    </i>
    <i r="2">
      <x v="70"/>
    </i>
    <i r="2">
      <x v="87"/>
    </i>
    <i r="2">
      <x v="115"/>
    </i>
    <i>
      <x v="14"/>
    </i>
    <i r="1">
      <x v="3"/>
    </i>
    <i r="2">
      <x v="77"/>
    </i>
    <i r="1">
      <x v="5"/>
    </i>
    <i r="2">
      <x v="77"/>
    </i>
    <i r="1">
      <x v="10"/>
    </i>
    <i r="2">
      <x v="77"/>
    </i>
    <i r="1">
      <x v="36"/>
    </i>
    <i r="2">
      <x v="1"/>
    </i>
    <i r="2">
      <x v="77"/>
    </i>
    <i>
      <x v="15"/>
    </i>
    <i r="1">
      <x v="33"/>
    </i>
    <i r="2">
      <x v="78"/>
    </i>
    <i r="2">
      <x v="111"/>
    </i>
    <i r="1">
      <x v="36"/>
    </i>
    <i r="2">
      <x v="78"/>
    </i>
    <i r="2">
      <x v="111"/>
    </i>
    <i>
      <x v="16"/>
    </i>
    <i r="1">
      <x/>
    </i>
    <i r="2">
      <x v="83"/>
    </i>
    <i r="2">
      <x v="89"/>
    </i>
    <i r="1">
      <x v="33"/>
    </i>
    <i r="2">
      <x v="88"/>
    </i>
    <i r="1">
      <x v="36"/>
    </i>
    <i r="2">
      <x v="88"/>
    </i>
    <i>
      <x v="17"/>
    </i>
    <i r="1">
      <x v="17"/>
    </i>
    <i r="2">
      <x v="2"/>
    </i>
    <i r="2">
      <x v="93"/>
    </i>
    <i r="2">
      <x v="113"/>
    </i>
    <i r="1">
      <x v="24"/>
    </i>
    <i r="2">
      <x v="2"/>
    </i>
    <i r="2">
      <x v="93"/>
    </i>
    <i r="1">
      <x v="28"/>
    </i>
    <i r="2">
      <x v="18"/>
    </i>
    <i r="1">
      <x v="32"/>
    </i>
    <i r="2">
      <x v="18"/>
    </i>
    <i r="1">
      <x v="36"/>
    </i>
    <i r="2">
      <x v="2"/>
    </i>
    <i r="2">
      <x v="93"/>
    </i>
    <i>
      <x v="18"/>
    </i>
    <i r="1">
      <x v="2"/>
    </i>
    <i r="2">
      <x v="114"/>
    </i>
    <i r="1">
      <x v="7"/>
    </i>
    <i r="2">
      <x v="17"/>
    </i>
    <i r="2">
      <x v="24"/>
    </i>
    <i r="2">
      <x v="41"/>
    </i>
    <i r="2">
      <x v="94"/>
    </i>
    <i r="1">
      <x v="15"/>
    </i>
    <i r="2">
      <x v="12"/>
    </i>
    <i r="2">
      <x v="33"/>
    </i>
    <i r="2">
      <x v="82"/>
    </i>
    <i r="2">
      <x v="84"/>
    </i>
    <i r="2">
      <x v="114"/>
    </i>
    <i r="1">
      <x v="16"/>
    </i>
    <i r="2">
      <x v="17"/>
    </i>
    <i r="2">
      <x v="41"/>
    </i>
    <i r="2">
      <x v="94"/>
    </i>
    <i r="2">
      <x v="114"/>
    </i>
    <i r="1">
      <x v="27"/>
    </i>
    <i r="2">
      <x v="41"/>
    </i>
    <i r="2">
      <x v="94"/>
    </i>
    <i r="2">
      <x v="114"/>
    </i>
    <i>
      <x v="19"/>
    </i>
    <i r="1">
      <x/>
    </i>
    <i r="2">
      <x v="95"/>
    </i>
    <i r="1">
      <x v="3"/>
    </i>
    <i r="2">
      <x v="95"/>
    </i>
    <i r="1">
      <x v="5"/>
    </i>
    <i r="2">
      <x v="95"/>
    </i>
    <i r="1">
      <x v="30"/>
    </i>
    <i r="2">
      <x v="27"/>
    </i>
    <i r="2">
      <x v="42"/>
    </i>
    <i r="2">
      <x v="108"/>
    </i>
    <i r="1">
      <x v="36"/>
    </i>
    <i r="2">
      <x v="95"/>
    </i>
    <i>
      <x v="20"/>
    </i>
    <i r="1">
      <x v="3"/>
    </i>
    <i r="2">
      <x v="96"/>
    </i>
    <i r="1">
      <x v="5"/>
    </i>
    <i r="2">
      <x v="96"/>
    </i>
    <i>
      <x v="21"/>
    </i>
    <i r="1">
      <x v="20"/>
    </i>
    <i r="2">
      <x v="43"/>
    </i>
    <i r="2">
      <x v="99"/>
    </i>
    <i r="1">
      <x v="21"/>
    </i>
    <i r="2">
      <x v="99"/>
    </i>
    <i r="1">
      <x v="36"/>
    </i>
    <i r="2">
      <x v="43"/>
    </i>
    <i r="2">
      <x v="55"/>
    </i>
    <i r="2">
      <x v="99"/>
    </i>
    <i>
      <x v="22"/>
    </i>
    <i r="1">
      <x v="25"/>
    </i>
    <i r="2">
      <x v="102"/>
    </i>
    <i>
      <x v="23"/>
    </i>
    <i r="1">
      <x/>
    </i>
    <i r="2">
      <x v="103"/>
    </i>
    <i r="1">
      <x v="3"/>
    </i>
    <i r="2">
      <x v="103"/>
    </i>
    <i r="1">
      <x v="10"/>
    </i>
    <i r="2">
      <x v="103"/>
    </i>
    <i r="1">
      <x v="12"/>
    </i>
    <i r="2">
      <x v="103"/>
    </i>
    <i r="1">
      <x v="17"/>
    </i>
    <i r="2">
      <x v="103"/>
    </i>
    <i r="1">
      <x v="23"/>
    </i>
    <i r="2">
      <x v="103"/>
    </i>
    <i r="1">
      <x v="30"/>
    </i>
    <i r="2">
      <x v="103"/>
    </i>
    <i r="1">
      <x v="36"/>
    </i>
    <i r="2">
      <x v="116"/>
    </i>
    <i>
      <x v="24"/>
    </i>
    <i r="1">
      <x/>
    </i>
    <i r="2">
      <x v="104"/>
    </i>
    <i r="1">
      <x v="3"/>
    </i>
    <i r="2">
      <x v="54"/>
    </i>
    <i r="2">
      <x v="104"/>
    </i>
    <i>
      <x v="25"/>
    </i>
    <i r="1">
      <x/>
    </i>
    <i r="2">
      <x v="85"/>
    </i>
    <i r="2">
      <x v="106"/>
    </i>
    <i r="1">
      <x v="3"/>
    </i>
    <i r="2">
      <x v="85"/>
    </i>
    <i r="2">
      <x v="106"/>
    </i>
    <i r="1">
      <x v="5"/>
    </i>
    <i r="2">
      <x v="85"/>
    </i>
    <i r="2">
      <x v="106"/>
    </i>
    <i>
      <x v="26"/>
    </i>
    <i r="1">
      <x v="15"/>
    </i>
    <i r="2">
      <x v="123"/>
    </i>
    <i r="1">
      <x v="19"/>
    </i>
    <i r="2">
      <x v="98"/>
    </i>
    <i r="1">
      <x v="31"/>
    </i>
    <i r="2">
      <x v="47"/>
    </i>
    <i r="1">
      <x v="36"/>
    </i>
    <i r="2">
      <x v="53"/>
    </i>
    <i r="2">
      <x v="86"/>
    </i>
    <i r="2">
      <x v="123"/>
    </i>
    <i>
      <x v="27"/>
    </i>
    <i r="1">
      <x v="20"/>
    </i>
    <i r="2">
      <x v="127"/>
    </i>
    <i r="1">
      <x v="36"/>
    </i>
    <i r="2">
      <x v="23"/>
    </i>
    <i r="2">
      <x v="62"/>
    </i>
    <i r="2">
      <x v="92"/>
    </i>
    <i r="2">
      <x v="127"/>
    </i>
    <i>
      <x v="28"/>
    </i>
    <i r="1">
      <x/>
    </i>
    <i r="2">
      <x v="128"/>
    </i>
    <i r="1">
      <x v="3"/>
    </i>
    <i r="2">
      <x/>
    </i>
    <i r="1">
      <x v="28"/>
    </i>
    <i r="2">
      <x v="109"/>
    </i>
    <i r="2">
      <x v="110"/>
    </i>
    <i r="2">
      <x v="128"/>
    </i>
    <i r="1">
      <x v="36"/>
    </i>
    <i r="2">
      <x/>
    </i>
    <i r="2">
      <x v="109"/>
    </i>
    <i r="2">
      <x v="128"/>
    </i>
    <i>
      <x v="29"/>
    </i>
    <i r="1">
      <x v="17"/>
    </i>
    <i r="2">
      <x v="10"/>
    </i>
    <i r="2">
      <x v="97"/>
    </i>
    <i r="2">
      <x v="125"/>
    </i>
    <i r="1">
      <x v="36"/>
    </i>
    <i r="2">
      <x v="97"/>
    </i>
    <i>
      <x v="30"/>
    </i>
    <i r="1">
      <x v="17"/>
    </i>
    <i r="2">
      <x v="32"/>
    </i>
    <i r="2">
      <x v="69"/>
    </i>
    <i r="1">
      <x v="36"/>
    </i>
    <i r="2">
      <x v="32"/>
    </i>
    <i>
      <x v="31"/>
    </i>
    <i r="1">
      <x v="20"/>
    </i>
    <i r="2">
      <x v="13"/>
    </i>
    <i r="2">
      <x v="52"/>
    </i>
    <i r="1">
      <x v="24"/>
    </i>
    <i r="2">
      <x v="13"/>
    </i>
    <i r="2">
      <x v="52"/>
    </i>
    <i>
      <x v="32"/>
    </i>
    <i r="1">
      <x v="20"/>
    </i>
    <i r="2">
      <x v="28"/>
    </i>
    <i r="2">
      <x v="57"/>
    </i>
    <i r="1">
      <x v="24"/>
    </i>
    <i r="2">
      <x v="28"/>
    </i>
    <i r="2">
      <x v="57"/>
    </i>
    <i>
      <x v="33"/>
    </i>
    <i r="1">
      <x v="14"/>
    </i>
    <i r="2">
      <x v="90"/>
    </i>
    <i r="1">
      <x v="20"/>
    </i>
    <i r="2">
      <x v="117"/>
    </i>
    <i r="1">
      <x v="24"/>
    </i>
    <i r="2">
      <x v="117"/>
    </i>
    <i>
      <x v="34"/>
    </i>
    <i r="1">
      <x v="36"/>
    </i>
    <i r="2">
      <x v="63"/>
    </i>
    <i r="2">
      <x v="67"/>
    </i>
    <i>
      <x v="35"/>
    </i>
    <i r="1">
      <x v="36"/>
    </i>
    <i r="2">
      <x v="100"/>
    </i>
    <i r="2">
      <x v="121"/>
    </i>
    <i>
      <x v="36"/>
    </i>
    <i r="1">
      <x v="4"/>
    </i>
    <i r="2">
      <x v="15"/>
    </i>
    <i r="2">
      <x v="73"/>
    </i>
    <i r="2">
      <x v="107"/>
    </i>
    <i r="2">
      <x v="120"/>
    </i>
    <i r="1">
      <x v="21"/>
    </i>
    <i r="2">
      <x v="73"/>
    </i>
    <i r="1">
      <x v="24"/>
    </i>
    <i r="2">
      <x v="26"/>
    </i>
    <i r="1">
      <x v="29"/>
    </i>
    <i r="2">
      <x v="26"/>
    </i>
    <i r="1">
      <x v="36"/>
    </i>
    <i r="2">
      <x v="73"/>
    </i>
    <i r="2">
      <x v="81"/>
    </i>
    <i>
      <x v="37"/>
    </i>
    <i r="1">
      <x v="3"/>
    </i>
    <i r="2">
      <x v="105"/>
    </i>
    <i r="1">
      <x v="5"/>
    </i>
    <i r="2">
      <x v="105"/>
    </i>
    <i r="1">
      <x v="9"/>
    </i>
    <i r="2">
      <x v="105"/>
    </i>
    <i r="1">
      <x v="10"/>
    </i>
    <i r="2">
      <x v="105"/>
    </i>
    <i r="1">
      <x v="11"/>
    </i>
    <i r="2">
      <x v="105"/>
    </i>
    <i r="1">
      <x v="23"/>
    </i>
    <i r="2">
      <x v="78"/>
    </i>
    <i r="2">
      <x v="111"/>
    </i>
    <i r="1">
      <x v="25"/>
    </i>
    <i r="2">
      <x v="105"/>
    </i>
    <i r="1">
      <x v="33"/>
    </i>
    <i r="2">
      <x v="31"/>
    </i>
    <i r="1">
      <x v="35"/>
    </i>
    <i r="2">
      <x v="25"/>
    </i>
    <i r="1">
      <x v="36"/>
    </i>
    <i r="2">
      <x v="25"/>
    </i>
    <i r="2">
      <x v="31"/>
    </i>
    <i r="2">
      <x v="105"/>
    </i>
    <i>
      <x v="38"/>
    </i>
    <i r="1">
      <x v="28"/>
    </i>
    <i r="2">
      <x v="3"/>
    </i>
    <i r="1">
      <x v="32"/>
    </i>
    <i r="2">
      <x v="3"/>
    </i>
    <i>
      <x v="39"/>
    </i>
    <i r="1">
      <x v="4"/>
    </i>
    <i r="2">
      <x v="76"/>
    </i>
    <i r="1">
      <x v="26"/>
    </i>
    <i r="2">
      <x v="76"/>
    </i>
    <i>
      <x v="40"/>
    </i>
    <i r="1">
      <x v="26"/>
    </i>
    <i r="2">
      <x v="126"/>
    </i>
    <i r="1">
      <x v="28"/>
    </i>
    <i r="2">
      <x v="126"/>
    </i>
    <i>
      <x v="41"/>
    </i>
    <i r="1">
      <x v="17"/>
    </i>
    <i r="2">
      <x v="39"/>
    </i>
    <i r="2">
      <x v="64"/>
    </i>
    <i r="1">
      <x v="24"/>
    </i>
    <i r="2">
      <x v="39"/>
    </i>
    <i r="2">
      <x v="64"/>
    </i>
    <i r="1">
      <x v="36"/>
    </i>
    <i r="2">
      <x v="39"/>
    </i>
    <i r="2">
      <x v="64"/>
    </i>
    <i>
      <x v="42"/>
    </i>
    <i r="1">
      <x v="17"/>
    </i>
    <i r="2">
      <x v="118"/>
    </i>
    <i r="2">
      <x v="119"/>
    </i>
    <i r="1">
      <x v="24"/>
    </i>
    <i r="2">
      <x v="118"/>
    </i>
    <i r="2">
      <x v="119"/>
    </i>
    <i r="1">
      <x v="36"/>
    </i>
    <i r="2">
      <x v="118"/>
    </i>
    <i r="2">
      <x v="119"/>
    </i>
    <i>
      <x v="43"/>
    </i>
    <i r="1">
      <x v="20"/>
    </i>
    <i r="2">
      <x v="4"/>
    </i>
    <i r="2">
      <x v="61"/>
    </i>
    <i r="1">
      <x v="36"/>
    </i>
    <i r="2">
      <x v="4"/>
    </i>
    <i>
      <x v="44"/>
    </i>
    <i r="1">
      <x v="36"/>
    </i>
    <i r="2">
      <x v="21"/>
    </i>
    <i r="2">
      <x v="65"/>
    </i>
    <i>
      <x v="45"/>
    </i>
    <i r="1">
      <x/>
    </i>
    <i r="2">
      <x v="72"/>
    </i>
    <i r="1">
      <x v="3"/>
    </i>
    <i r="2">
      <x v="72"/>
    </i>
    <i r="1">
      <x v="10"/>
    </i>
    <i r="2">
      <x v="72"/>
    </i>
    <i r="1">
      <x v="12"/>
    </i>
    <i r="2">
      <x v="72"/>
    </i>
    <i r="1">
      <x v="17"/>
    </i>
    <i r="2">
      <x v="72"/>
    </i>
    <i r="1">
      <x v="23"/>
    </i>
    <i r="2">
      <x v="72"/>
    </i>
    <i r="1">
      <x v="30"/>
    </i>
    <i r="2">
      <x v="72"/>
    </i>
    <i r="1">
      <x v="36"/>
    </i>
    <i r="2">
      <x v="9"/>
    </i>
    <i>
      <x v="46"/>
    </i>
    <i r="1">
      <x v="8"/>
    </i>
    <i r="2">
      <x v="14"/>
    </i>
    <i r="2">
      <x v="66"/>
    </i>
    <i>
      <x v="47"/>
    </i>
    <i r="1">
      <x v="36"/>
    </i>
    <i r="2">
      <x v="34"/>
    </i>
    <i r="2">
      <x v="36"/>
    </i>
    <i>
      <x v="48"/>
    </i>
    <i r="1">
      <x v="8"/>
    </i>
    <i r="2">
      <x v="38"/>
    </i>
    <i>
      <x v="49"/>
    </i>
    <i r="1">
      <x v="33"/>
    </i>
    <i r="2">
      <x v="59"/>
    </i>
    <i r="1">
      <x v="34"/>
    </i>
    <i r="2">
      <x v="59"/>
    </i>
    <i>
      <x v="50"/>
    </i>
    <i r="1">
      <x v="8"/>
    </i>
    <i r="2">
      <x v="71"/>
    </i>
    <i>
      <x v="51"/>
    </i>
    <i r="1">
      <x v="12"/>
    </i>
    <i r="2">
      <x v="74"/>
    </i>
    <i r="1">
      <x v="33"/>
    </i>
    <i r="2">
      <x v="124"/>
    </i>
    <i r="1">
      <x v="34"/>
    </i>
    <i r="2">
      <x v="124"/>
    </i>
    <i r="1">
      <x v="36"/>
    </i>
    <i r="2">
      <x v="74"/>
    </i>
    <i>
      <x v="52"/>
    </i>
    <i r="1">
      <x v="13"/>
    </i>
    <i r="2">
      <x v="75"/>
    </i>
    <i r="1">
      <x v="33"/>
    </i>
    <i r="2">
      <x v="80"/>
    </i>
    <i>
      <x v="53"/>
    </i>
    <i r="1">
      <x v="13"/>
    </i>
    <i r="2">
      <x v="79"/>
    </i>
    <i r="1">
      <x v="31"/>
    </i>
    <i r="2">
      <x v="79"/>
    </i>
    <i>
      <x v="54"/>
    </i>
    <i r="1">
      <x v="12"/>
    </i>
    <i r="2">
      <x v="112"/>
    </i>
    <i r="1">
      <x v="13"/>
    </i>
    <i r="2">
      <x v="101"/>
    </i>
    <i r="1">
      <x v="36"/>
    </i>
    <i r="2">
      <x v="112"/>
    </i>
    <i>
      <x v="55"/>
    </i>
    <i r="1">
      <x v="33"/>
    </i>
    <i r="2">
      <x v="60"/>
    </i>
    <i r="1">
      <x v="34"/>
    </i>
    <i r="2">
      <x v="60"/>
    </i>
    <i r="1">
      <x v="36"/>
    </i>
    <i r="2">
      <x v="37"/>
    </i>
    <i t="grand">
      <x/>
    </i>
  </rowItems>
  <colItems count="1">
    <i/>
  </colItems>
  <dataFields count="1">
    <dataField name="Sum of TOTAL AMOUNT" fld="9" baseField="0" baseItem="0"/>
  </dataFields>
  <formats count="40">
    <format dxfId="113">
      <pivotArea outline="0" collapsedLevelsAreSubtotals="1" fieldPosition="0"/>
    </format>
    <format dxfId="112">
      <pivotArea dataOnly="0" labelOnly="1" outline="0" axis="axisValues" fieldPosition="0"/>
    </format>
    <format dxfId="111">
      <pivotArea dataOnly="0" labelOnly="1" outline="0" axis="axisValues" fieldPosition="0"/>
    </format>
    <format dxfId="110">
      <pivotArea collapsedLevelsAreSubtotals="1" fieldPosition="0">
        <references count="1">
          <reference field="4" count="1">
            <x v="0"/>
          </reference>
        </references>
      </pivotArea>
    </format>
    <format dxfId="109">
      <pivotArea collapsedLevelsAreSubtotals="1" fieldPosition="0">
        <references count="2">
          <reference field="4" count="1" selected="0">
            <x v="0"/>
          </reference>
          <reference field="5" count="2">
            <x v="5"/>
            <x v="48"/>
          </reference>
        </references>
      </pivotArea>
    </format>
    <format dxfId="108">
      <pivotArea dataOnly="0" labelOnly="1" fieldPosition="0">
        <references count="1">
          <reference field="4" count="1">
            <x v="0"/>
          </reference>
        </references>
      </pivotArea>
    </format>
    <format dxfId="107">
      <pivotArea dataOnly="0" labelOnly="1" fieldPosition="0">
        <references count="2">
          <reference field="4" count="1" selected="0">
            <x v="0"/>
          </reference>
          <reference field="5" count="2">
            <x v="5"/>
            <x v="48"/>
          </reference>
        </references>
      </pivotArea>
    </format>
    <format dxfId="106">
      <pivotArea collapsedLevelsAreSubtotals="1" fieldPosition="0">
        <references count="2">
          <reference field="4" count="1" selected="0">
            <x v="5"/>
          </reference>
          <reference field="5" count="5">
            <x v="52"/>
            <x v="56"/>
            <x v="57"/>
            <x v="90"/>
            <x v="117"/>
          </reference>
        </references>
      </pivotArea>
    </format>
    <format dxfId="105">
      <pivotArea collapsedLevelsAreSubtotals="1" fieldPosition="0">
        <references count="1">
          <reference field="4" count="1">
            <x v="6"/>
          </reference>
        </references>
      </pivotArea>
    </format>
    <format dxfId="104">
      <pivotArea collapsedLevelsAreSubtotals="1" fieldPosition="0">
        <references count="2">
          <reference field="4" count="1" selected="0">
            <x v="6"/>
          </reference>
          <reference field="5" count="1">
            <x v="19"/>
          </reference>
        </references>
      </pivotArea>
    </format>
    <format dxfId="103">
      <pivotArea collapsedLevelsAreSubtotals="1" fieldPosition="0">
        <references count="1">
          <reference field="4" count="1">
            <x v="7"/>
          </reference>
        </references>
      </pivotArea>
    </format>
    <format dxfId="102">
      <pivotArea collapsedLevelsAreSubtotals="1" fieldPosition="0">
        <references count="2">
          <reference field="4" count="1" selected="0">
            <x v="7"/>
          </reference>
          <reference field="5" count="7">
            <x v="20"/>
            <x v="22"/>
            <x v="35"/>
            <x v="63"/>
            <x v="67"/>
            <x v="100"/>
            <x v="121"/>
          </reference>
        </references>
      </pivotArea>
    </format>
    <format dxfId="101">
      <pivotArea collapsedLevelsAreSubtotals="1" fieldPosition="0">
        <references count="1">
          <reference field="4" count="1">
            <x v="8"/>
          </reference>
        </references>
      </pivotArea>
    </format>
    <format dxfId="100">
      <pivotArea collapsedLevelsAreSubtotals="1" fieldPosition="0">
        <references count="2">
          <reference field="4" count="1" selected="0">
            <x v="8"/>
          </reference>
          <reference field="5" count="1">
            <x v="45"/>
          </reference>
        </references>
      </pivotArea>
    </format>
    <format dxfId="99">
      <pivotArea collapsedLevelsAreSubtotals="1" fieldPosition="0">
        <references count="1">
          <reference field="4" count="1">
            <x v="9"/>
          </reference>
        </references>
      </pivotArea>
    </format>
    <format dxfId="98">
      <pivotArea collapsedLevelsAreSubtotals="1" fieldPosition="0">
        <references count="2">
          <reference field="4" count="1" selected="0">
            <x v="9"/>
          </reference>
          <reference field="5" count="1">
            <x v="49"/>
          </reference>
        </references>
      </pivotArea>
    </format>
    <format dxfId="97">
      <pivotArea collapsedLevelsAreSubtotals="1" fieldPosition="0">
        <references count="1">
          <reference field="4" count="1">
            <x v="10"/>
          </reference>
        </references>
      </pivotArea>
    </format>
    <format dxfId="96">
      <pivotArea collapsedLevelsAreSubtotals="1" fieldPosition="0">
        <references count="2">
          <reference field="4" count="1" selected="0">
            <x v="10"/>
          </reference>
          <reference field="5" count="1">
            <x v="58"/>
          </reference>
        </references>
      </pivotArea>
    </format>
    <format dxfId="95">
      <pivotArea collapsedLevelsAreSubtotals="1" fieldPosition="0">
        <references count="1">
          <reference field="4" count="1">
            <x v="11"/>
          </reference>
        </references>
      </pivotArea>
    </format>
    <format dxfId="94">
      <pivotArea collapsedLevelsAreSubtotals="1" fieldPosition="0">
        <references count="2">
          <reference field="4" count="1" selected="0">
            <x v="11"/>
          </reference>
          <reference field="5" count="5">
            <x v="15"/>
            <x v="26"/>
            <x v="73"/>
            <x v="81"/>
            <x v="107"/>
          </reference>
        </references>
      </pivotArea>
    </format>
    <format dxfId="93">
      <pivotArea dataOnly="0" labelOnly="1" fieldPosition="0">
        <references count="1">
          <reference field="4" count="6">
            <x v="6"/>
            <x v="7"/>
            <x v="8"/>
            <x v="9"/>
            <x v="10"/>
            <x v="11"/>
          </reference>
        </references>
      </pivotArea>
    </format>
    <format dxfId="92">
      <pivotArea dataOnly="0" labelOnly="1" fieldPosition="0">
        <references count="2">
          <reference field="4" count="1" selected="0">
            <x v="5"/>
          </reference>
          <reference field="5" count="5">
            <x v="52"/>
            <x v="56"/>
            <x v="57"/>
            <x v="90"/>
            <x v="117"/>
          </reference>
        </references>
      </pivotArea>
    </format>
    <format dxfId="91">
      <pivotArea dataOnly="0" labelOnly="1" fieldPosition="0">
        <references count="2">
          <reference field="4" count="1" selected="0">
            <x v="6"/>
          </reference>
          <reference field="5" count="1">
            <x v="19"/>
          </reference>
        </references>
      </pivotArea>
    </format>
    <format dxfId="90">
      <pivotArea dataOnly="0" labelOnly="1" fieldPosition="0">
        <references count="2">
          <reference field="4" count="1" selected="0">
            <x v="7"/>
          </reference>
          <reference field="5" count="7">
            <x v="20"/>
            <x v="22"/>
            <x v="35"/>
            <x v="63"/>
            <x v="67"/>
            <x v="100"/>
            <x v="121"/>
          </reference>
        </references>
      </pivotArea>
    </format>
    <format dxfId="89">
      <pivotArea dataOnly="0" labelOnly="1" fieldPosition="0">
        <references count="2">
          <reference field="4" count="1" selected="0">
            <x v="8"/>
          </reference>
          <reference field="5" count="1">
            <x v="45"/>
          </reference>
        </references>
      </pivotArea>
    </format>
    <format dxfId="88">
      <pivotArea dataOnly="0" labelOnly="1" fieldPosition="0">
        <references count="2">
          <reference field="4" count="1" selected="0">
            <x v="9"/>
          </reference>
          <reference field="5" count="1">
            <x v="49"/>
          </reference>
        </references>
      </pivotArea>
    </format>
    <format dxfId="87">
      <pivotArea dataOnly="0" labelOnly="1" fieldPosition="0">
        <references count="2">
          <reference field="4" count="1" selected="0">
            <x v="10"/>
          </reference>
          <reference field="5" count="1">
            <x v="58"/>
          </reference>
        </references>
      </pivotArea>
    </format>
    <format dxfId="86">
      <pivotArea dataOnly="0" labelOnly="1" fieldPosition="0">
        <references count="2">
          <reference field="4" count="1" selected="0">
            <x v="11"/>
          </reference>
          <reference field="5" count="5">
            <x v="15"/>
            <x v="26"/>
            <x v="73"/>
            <x v="81"/>
            <x v="107"/>
          </reference>
        </references>
      </pivotArea>
    </format>
    <format dxfId="85">
      <pivotArea collapsedLevelsAreSubtotals="1" fieldPosition="0">
        <references count="1">
          <reference field="4" count="1">
            <x v="14"/>
          </reference>
        </references>
      </pivotArea>
    </format>
    <format dxfId="84">
      <pivotArea collapsedLevelsAreSubtotals="1" fieldPosition="0">
        <references count="2">
          <reference field="4" count="1" selected="0">
            <x v="14"/>
          </reference>
          <reference field="5" count="2">
            <x v="1"/>
            <x v="77"/>
          </reference>
        </references>
      </pivotArea>
    </format>
    <format dxfId="83">
      <pivotArea dataOnly="0" labelOnly="1" fieldPosition="0">
        <references count="1">
          <reference field="4" count="1">
            <x v="14"/>
          </reference>
        </references>
      </pivotArea>
    </format>
    <format dxfId="82">
      <pivotArea dataOnly="0" labelOnly="1" fieldPosition="0">
        <references count="2">
          <reference field="4" count="1" selected="0">
            <x v="14"/>
          </reference>
          <reference field="5" count="2">
            <x v="1"/>
            <x v="77"/>
          </reference>
        </references>
      </pivotArea>
    </format>
    <format dxfId="81">
      <pivotArea collapsedLevelsAreSubtotals="1" fieldPosition="0">
        <references count="1">
          <reference field="4" count="1">
            <x v="17"/>
          </reference>
        </references>
      </pivotArea>
    </format>
    <format dxfId="80">
      <pivotArea collapsedLevelsAreSubtotals="1" fieldPosition="0">
        <references count="2">
          <reference field="4" count="1" selected="0">
            <x v="17"/>
          </reference>
          <reference field="5" count="4">
            <x v="2"/>
            <x v="18"/>
            <x v="93"/>
            <x v="113"/>
          </reference>
        </references>
      </pivotArea>
    </format>
    <format dxfId="79">
      <pivotArea dataOnly="0" labelOnly="1" fieldPosition="0">
        <references count="1">
          <reference field="4" count="1">
            <x v="17"/>
          </reference>
        </references>
      </pivotArea>
    </format>
    <format dxfId="78">
      <pivotArea dataOnly="0" labelOnly="1" fieldPosition="0">
        <references count="2">
          <reference field="4" count="1" selected="0">
            <x v="17"/>
          </reference>
          <reference field="5" count="4">
            <x v="2"/>
            <x v="18"/>
            <x v="93"/>
            <x v="113"/>
          </reference>
        </references>
      </pivotArea>
    </format>
    <format dxfId="77">
      <pivotArea collapsedLevelsAreSubtotals="1" fieldPosition="0">
        <references count="1">
          <reference field="4" count="1">
            <x v="21"/>
          </reference>
        </references>
      </pivotArea>
    </format>
    <format dxfId="76">
      <pivotArea collapsedLevelsAreSubtotals="1" fieldPosition="0">
        <references count="2">
          <reference field="4" count="1" selected="0">
            <x v="21"/>
          </reference>
          <reference field="5" count="3">
            <x v="43"/>
            <x v="55"/>
            <x v="99"/>
          </reference>
        </references>
      </pivotArea>
    </format>
    <format dxfId="75">
      <pivotArea dataOnly="0" labelOnly="1" fieldPosition="0">
        <references count="1">
          <reference field="4" count="1">
            <x v="21"/>
          </reference>
        </references>
      </pivotArea>
    </format>
    <format dxfId="74">
      <pivotArea dataOnly="0" labelOnly="1" fieldPosition="0">
        <references count="2">
          <reference field="4" count="1" selected="0">
            <x v="21"/>
          </reference>
          <reference field="5" count="3">
            <x v="43"/>
            <x v="55"/>
            <x v="9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9E7990-1BFE-445B-9E92-358E6B969254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1:U397" firstHeaderRow="1" firstDataRow="1" firstDataCol="1"/>
  <pivotFields count="21">
    <pivotField showAll="0"/>
    <pivotField showAll="0"/>
    <pivotField numFmtId="14" showAll="0"/>
    <pivotField showAll="0"/>
    <pivotField axis="axisRow" showAll="0">
      <items count="39">
        <item x="0"/>
        <item x="7"/>
        <item x="8"/>
        <item x="10"/>
        <item x="12"/>
        <item x="14"/>
        <item x="15"/>
        <item x="16"/>
        <item x="17"/>
        <item x="19"/>
        <item x="22"/>
        <item x="25"/>
        <item x="27"/>
        <item x="30"/>
        <item x="35"/>
        <item x="36"/>
        <item x="1"/>
        <item x="2"/>
        <item x="3"/>
        <item x="4"/>
        <item x="5"/>
        <item x="6"/>
        <item x="9"/>
        <item x="11"/>
        <item x="13"/>
        <item x="18"/>
        <item x="20"/>
        <item x="21"/>
        <item x="23"/>
        <item x="24"/>
        <item x="26"/>
        <item x="28"/>
        <item x="29"/>
        <item x="31"/>
        <item x="32"/>
        <item x="33"/>
        <item x="34"/>
        <item x="37"/>
        <item t="default"/>
      </items>
    </pivotField>
    <pivotField axis="axisRow" showAll="0">
      <items count="103">
        <item x="97"/>
        <item x="57"/>
        <item x="48"/>
        <item x="65"/>
        <item x="0"/>
        <item x="1"/>
        <item x="2"/>
        <item x="3"/>
        <item x="17"/>
        <item x="49"/>
        <item x="4"/>
        <item x="18"/>
        <item x="77"/>
        <item x="58"/>
        <item x="5"/>
        <item x="74"/>
        <item x="21"/>
        <item x="66"/>
        <item x="22"/>
        <item x="92"/>
        <item x="93"/>
        <item x="35"/>
        <item x="6"/>
        <item x="7"/>
        <item x="78"/>
        <item x="79"/>
        <item x="23"/>
        <item x="8"/>
        <item x="80"/>
        <item x="81"/>
        <item x="59"/>
        <item x="36"/>
        <item x="50"/>
        <item x="67"/>
        <item x="68"/>
        <item x="51"/>
        <item x="82"/>
        <item x="83"/>
        <item x="9"/>
        <item x="84"/>
        <item x="69"/>
        <item x="29"/>
        <item x="70"/>
        <item x="85"/>
        <item x="30"/>
        <item x="94"/>
        <item x="52"/>
        <item x="24"/>
        <item x="25"/>
        <item x="26"/>
        <item x="60"/>
        <item x="71"/>
        <item x="37"/>
        <item x="10"/>
        <item x="39"/>
        <item x="75"/>
        <item x="98"/>
        <item x="31"/>
        <item x="86"/>
        <item x="42"/>
        <item x="45"/>
        <item x="32"/>
        <item x="53"/>
        <item x="87"/>
        <item x="40"/>
        <item x="54"/>
        <item x="55"/>
        <item x="11"/>
        <item x="95"/>
        <item x="33"/>
        <item x="61"/>
        <item x="64"/>
        <item x="19"/>
        <item x="12"/>
        <item x="88"/>
        <item x="72"/>
        <item x="56"/>
        <item x="38"/>
        <item x="43"/>
        <item x="46"/>
        <item x="73"/>
        <item x="44"/>
        <item x="34"/>
        <item x="99"/>
        <item x="13"/>
        <item x="100"/>
        <item x="89"/>
        <item x="47"/>
        <item x="90"/>
        <item x="14"/>
        <item x="41"/>
        <item x="76"/>
        <item x="20"/>
        <item x="62"/>
        <item x="63"/>
        <item x="27"/>
        <item x="91"/>
        <item x="15"/>
        <item x="16"/>
        <item x="96"/>
        <item x="28"/>
        <item x="101"/>
        <item t="default"/>
      </items>
    </pivotField>
    <pivotField showAll="0"/>
    <pivotField numFmtId="43" showAll="0"/>
    <pivotField numFmtId="164" showAll="0"/>
    <pivotField dataField="1" numFmtId="164" showAll="0"/>
    <pivotField numFmtId="43" showAll="0"/>
    <pivotField showAll="0"/>
    <pivotField showAll="0"/>
    <pivotField showAll="0"/>
    <pivotField showAll="0"/>
    <pivotField axis="axisRow" numFmtId="14" showAll="0">
      <items count="46">
        <item x="22"/>
        <item x="21"/>
        <item x="8"/>
        <item x="11"/>
        <item x="7"/>
        <item x="18"/>
        <item x="15"/>
        <item x="25"/>
        <item x="12"/>
        <item x="9"/>
        <item x="39"/>
        <item x="26"/>
        <item x="32"/>
        <item x="10"/>
        <item x="23"/>
        <item x="31"/>
        <item x="0"/>
        <item x="3"/>
        <item x="35"/>
        <item x="36"/>
        <item x="5"/>
        <item x="13"/>
        <item x="14"/>
        <item x="17"/>
        <item x="16"/>
        <item x="20"/>
        <item x="44"/>
        <item x="34"/>
        <item x="38"/>
        <item x="19"/>
        <item x="41"/>
        <item x="33"/>
        <item x="40"/>
        <item x="37"/>
        <item x="24"/>
        <item x="4"/>
        <item x="30"/>
        <item x="29"/>
        <item x="42"/>
        <item x="6"/>
        <item x="28"/>
        <item x="43"/>
        <item x="1"/>
        <item x="27"/>
        <item x="2"/>
        <item t="default"/>
      </items>
    </pivotField>
    <pivotField showAll="0"/>
    <pivotField numFmtId="10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3">
    <field x="4"/>
    <field x="15"/>
    <field x="5"/>
  </rowFields>
  <rowItems count="396">
    <i>
      <x/>
    </i>
    <i r="1">
      <x v="16"/>
    </i>
    <i r="2">
      <x v="4"/>
    </i>
    <i r="2">
      <x v="38"/>
    </i>
    <i r="2">
      <x v="73"/>
    </i>
    <i r="1">
      <x v="42"/>
    </i>
    <i r="2">
      <x v="4"/>
    </i>
    <i r="2">
      <x v="38"/>
    </i>
    <i r="2">
      <x v="73"/>
    </i>
    <i r="1">
      <x v="44"/>
    </i>
    <i r="2">
      <x v="73"/>
    </i>
    <i>
      <x v="1"/>
    </i>
    <i r="1">
      <x v="39"/>
    </i>
    <i r="2">
      <x v="8"/>
    </i>
    <i r="1">
      <x v="44"/>
    </i>
    <i r="2">
      <x v="8"/>
    </i>
    <i r="2">
      <x v="92"/>
    </i>
    <i>
      <x v="2"/>
    </i>
    <i r="1">
      <x v="2"/>
    </i>
    <i r="2">
      <x v="11"/>
    </i>
    <i r="2">
      <x v="72"/>
    </i>
    <i r="1">
      <x v="3"/>
    </i>
    <i r="2">
      <x v="72"/>
    </i>
    <i r="1">
      <x v="4"/>
    </i>
    <i r="2">
      <x v="11"/>
    </i>
    <i r="1">
      <x v="8"/>
    </i>
    <i r="2">
      <x v="72"/>
    </i>
    <i r="1">
      <x v="9"/>
    </i>
    <i r="2">
      <x v="11"/>
    </i>
    <i r="1">
      <x v="13"/>
    </i>
    <i r="2">
      <x v="11"/>
    </i>
    <i r="2">
      <x v="72"/>
    </i>
    <i r="1">
      <x v="16"/>
    </i>
    <i r="2">
      <x v="11"/>
    </i>
    <i r="2">
      <x v="72"/>
    </i>
    <i r="1">
      <x v="21"/>
    </i>
    <i r="2">
      <x v="72"/>
    </i>
    <i r="1">
      <x v="22"/>
    </i>
    <i r="2">
      <x v="72"/>
    </i>
    <i r="1">
      <x v="44"/>
    </i>
    <i r="2">
      <x v="11"/>
    </i>
    <i>
      <x v="3"/>
    </i>
    <i r="1">
      <x v="9"/>
    </i>
    <i r="2">
      <x v="95"/>
    </i>
    <i r="1">
      <x v="44"/>
    </i>
    <i r="2">
      <x v="18"/>
    </i>
    <i r="2">
      <x v="26"/>
    </i>
    <i r="2">
      <x v="95"/>
    </i>
    <i>
      <x v="4"/>
    </i>
    <i r="1">
      <x v="6"/>
    </i>
    <i r="2">
      <x v="41"/>
    </i>
    <i r="1">
      <x v="17"/>
    </i>
    <i r="2">
      <x v="41"/>
    </i>
    <i r="1">
      <x v="21"/>
    </i>
    <i r="2">
      <x v="41"/>
    </i>
    <i r="1">
      <x v="24"/>
    </i>
    <i r="2">
      <x v="44"/>
    </i>
    <i r="1">
      <x v="44"/>
    </i>
    <i r="2">
      <x v="44"/>
    </i>
    <i>
      <x v="5"/>
    </i>
    <i r="1">
      <x v="13"/>
    </i>
    <i r="2">
      <x v="21"/>
    </i>
    <i r="2">
      <x v="31"/>
    </i>
    <i r="2">
      <x v="52"/>
    </i>
    <i r="1">
      <x v="25"/>
    </i>
    <i r="2">
      <x v="52"/>
    </i>
    <i r="1">
      <x v="29"/>
    </i>
    <i r="2">
      <x v="21"/>
    </i>
    <i r="2">
      <x v="31"/>
    </i>
    <i r="2">
      <x v="52"/>
    </i>
    <i r="1">
      <x v="44"/>
    </i>
    <i r="2">
      <x v="21"/>
    </i>
    <i r="2">
      <x v="52"/>
    </i>
    <i r="2">
      <x v="77"/>
    </i>
    <i>
      <x v="6"/>
    </i>
    <i r="1">
      <x/>
    </i>
    <i r="2">
      <x v="54"/>
    </i>
    <i r="2">
      <x v="90"/>
    </i>
    <i r="1">
      <x v="1"/>
    </i>
    <i r="2">
      <x v="54"/>
    </i>
    <i r="2">
      <x v="90"/>
    </i>
    <i r="1">
      <x v="3"/>
    </i>
    <i r="2">
      <x v="54"/>
    </i>
    <i r="2">
      <x v="90"/>
    </i>
    <i r="1">
      <x v="7"/>
    </i>
    <i r="2">
      <x v="90"/>
    </i>
    <i r="1">
      <x v="8"/>
    </i>
    <i r="2">
      <x v="54"/>
    </i>
    <i r="1">
      <x v="14"/>
    </i>
    <i r="2">
      <x v="54"/>
    </i>
    <i r="2">
      <x v="90"/>
    </i>
    <i r="1">
      <x v="16"/>
    </i>
    <i r="2">
      <x v="54"/>
    </i>
    <i r="2">
      <x v="90"/>
    </i>
    <i r="1">
      <x v="21"/>
    </i>
    <i r="2">
      <x v="54"/>
    </i>
    <i r="2">
      <x v="90"/>
    </i>
    <i r="1">
      <x v="24"/>
    </i>
    <i r="2">
      <x v="54"/>
    </i>
    <i r="2">
      <x v="90"/>
    </i>
    <i r="1">
      <x v="34"/>
    </i>
    <i r="2">
      <x v="54"/>
    </i>
    <i r="1">
      <x v="42"/>
    </i>
    <i r="2">
      <x v="64"/>
    </i>
    <i r="1">
      <x v="44"/>
    </i>
    <i r="2">
      <x v="64"/>
    </i>
    <i>
      <x v="7"/>
    </i>
    <i r="1">
      <x v="3"/>
    </i>
    <i r="2">
      <x v="59"/>
    </i>
    <i r="1">
      <x v="4"/>
    </i>
    <i r="2">
      <x v="78"/>
    </i>
    <i r="1">
      <x v="9"/>
    </i>
    <i r="2">
      <x v="59"/>
    </i>
    <i r="1">
      <x v="44"/>
    </i>
    <i r="2">
      <x v="59"/>
    </i>
    <i r="2">
      <x v="78"/>
    </i>
    <i r="2">
      <x v="81"/>
    </i>
    <i>
      <x v="8"/>
    </i>
    <i r="1">
      <x v="44"/>
    </i>
    <i r="2">
      <x v="60"/>
    </i>
    <i r="2">
      <x v="87"/>
    </i>
    <i>
      <x v="9"/>
    </i>
    <i r="1">
      <x v="2"/>
    </i>
    <i r="2">
      <x v="62"/>
    </i>
    <i r="1">
      <x v="3"/>
    </i>
    <i r="2">
      <x v="2"/>
    </i>
    <i r="2">
      <x v="65"/>
    </i>
    <i r="1">
      <x v="4"/>
    </i>
    <i r="2">
      <x v="62"/>
    </i>
    <i r="1">
      <x v="11"/>
    </i>
    <i r="2">
      <x v="2"/>
    </i>
    <i r="1">
      <x v="12"/>
    </i>
    <i r="2">
      <x v="65"/>
    </i>
    <i r="2">
      <x v="66"/>
    </i>
    <i r="1">
      <x v="15"/>
    </i>
    <i r="2">
      <x v="62"/>
    </i>
    <i r="1">
      <x v="16"/>
    </i>
    <i r="2">
      <x v="62"/>
    </i>
    <i r="2">
      <x v="66"/>
    </i>
    <i r="1">
      <x v="24"/>
    </i>
    <i r="2">
      <x v="2"/>
    </i>
    <i r="2">
      <x v="62"/>
    </i>
    <i r="2">
      <x v="66"/>
    </i>
    <i r="1">
      <x v="29"/>
    </i>
    <i r="2">
      <x v="62"/>
    </i>
    <i r="2">
      <x v="66"/>
    </i>
    <i r="1">
      <x v="31"/>
    </i>
    <i r="2">
      <x v="66"/>
    </i>
    <i r="1">
      <x v="44"/>
    </i>
    <i r="2">
      <x v="2"/>
    </i>
    <i r="2">
      <x v="65"/>
    </i>
    <i>
      <x v="10"/>
    </i>
    <i r="1">
      <x v="8"/>
    </i>
    <i r="2">
      <x v="1"/>
    </i>
    <i r="2">
      <x v="50"/>
    </i>
    <i r="2">
      <x v="70"/>
    </i>
    <i r="1">
      <x v="35"/>
    </i>
    <i r="2">
      <x v="1"/>
    </i>
    <i r="2">
      <x v="50"/>
    </i>
    <i r="2">
      <x v="70"/>
    </i>
    <i>
      <x v="11"/>
    </i>
    <i r="1">
      <x v="27"/>
    </i>
    <i r="2">
      <x v="71"/>
    </i>
    <i>
      <x v="12"/>
    </i>
    <i r="1">
      <x v="9"/>
    </i>
    <i r="2">
      <x v="34"/>
    </i>
    <i r="1">
      <x v="16"/>
    </i>
    <i r="2">
      <x v="17"/>
    </i>
    <i r="2">
      <x v="33"/>
    </i>
    <i r="2">
      <x v="75"/>
    </i>
    <i r="1">
      <x v="18"/>
    </i>
    <i r="2">
      <x v="33"/>
    </i>
    <i r="2">
      <x v="75"/>
    </i>
    <i r="1">
      <x v="44"/>
    </i>
    <i r="2">
      <x v="17"/>
    </i>
    <i r="2">
      <x v="33"/>
    </i>
    <i r="2">
      <x v="75"/>
    </i>
    <i r="2">
      <x v="80"/>
    </i>
    <i>
      <x v="13"/>
    </i>
    <i r="1">
      <x v="28"/>
    </i>
    <i r="2">
      <x v="12"/>
    </i>
    <i r="2">
      <x v="63"/>
    </i>
    <i r="1">
      <x v="44"/>
    </i>
    <i r="2">
      <x v="29"/>
    </i>
    <i r="2">
      <x v="39"/>
    </i>
    <i r="2">
      <x v="58"/>
    </i>
    <i r="2">
      <x v="63"/>
    </i>
    <i r="2">
      <x v="74"/>
    </i>
    <i r="2">
      <x v="88"/>
    </i>
    <i>
      <x v="14"/>
    </i>
    <i r="1">
      <x v="10"/>
    </i>
    <i r="2">
      <x v="99"/>
    </i>
    <i r="1">
      <x v="31"/>
    </i>
    <i r="2">
      <x v="19"/>
    </i>
    <i r="1">
      <x v="32"/>
    </i>
    <i r="2">
      <x v="68"/>
    </i>
    <i r="2">
      <x v="99"/>
    </i>
    <i r="1">
      <x v="44"/>
    </i>
    <i r="2">
      <x v="19"/>
    </i>
    <i r="2">
      <x v="20"/>
    </i>
    <i r="2">
      <x v="45"/>
    </i>
    <i r="2">
      <x v="68"/>
    </i>
    <i>
      <x v="15"/>
    </i>
    <i r="1">
      <x v="3"/>
    </i>
    <i r="2">
      <x/>
    </i>
    <i r="1">
      <x v="16"/>
    </i>
    <i r="2">
      <x v="101"/>
    </i>
    <i r="1">
      <x v="20"/>
    </i>
    <i r="2">
      <x v="101"/>
    </i>
    <i r="1">
      <x v="26"/>
    </i>
    <i r="2">
      <x v="101"/>
    </i>
    <i r="1">
      <x v="30"/>
    </i>
    <i r="2">
      <x v="85"/>
    </i>
    <i r="1">
      <x v="38"/>
    </i>
    <i r="2">
      <x v="101"/>
    </i>
    <i r="1">
      <x v="41"/>
    </i>
    <i r="2">
      <x v="101"/>
    </i>
    <i r="1">
      <x v="44"/>
    </i>
    <i r="2">
      <x/>
    </i>
    <i r="2">
      <x v="85"/>
    </i>
    <i r="2">
      <x v="101"/>
    </i>
    <i>
      <x v="16"/>
    </i>
    <i r="1">
      <x v="16"/>
    </i>
    <i r="2">
      <x v="22"/>
    </i>
    <i r="1">
      <x v="17"/>
    </i>
    <i r="2">
      <x v="6"/>
    </i>
    <i r="1">
      <x v="44"/>
    </i>
    <i r="2">
      <x v="5"/>
    </i>
    <i r="2">
      <x v="6"/>
    </i>
    <i r="2">
      <x v="22"/>
    </i>
    <i r="2">
      <x v="84"/>
    </i>
    <i>
      <x v="17"/>
    </i>
    <i r="1">
      <x v="35"/>
    </i>
    <i r="2">
      <x v="7"/>
    </i>
    <i r="1">
      <x v="44"/>
    </i>
    <i r="2">
      <x v="7"/>
    </i>
    <i r="2">
      <x v="98"/>
    </i>
    <i>
      <x v="18"/>
    </i>
    <i r="1">
      <x v="16"/>
    </i>
    <i r="2">
      <x v="10"/>
    </i>
    <i r="2">
      <x v="97"/>
    </i>
    <i r="1">
      <x v="44"/>
    </i>
    <i r="2">
      <x v="10"/>
    </i>
    <i r="2">
      <x v="97"/>
    </i>
    <i>
      <x v="19"/>
    </i>
    <i r="1">
      <x v="20"/>
    </i>
    <i r="2">
      <x v="14"/>
    </i>
    <i r="1">
      <x v="35"/>
    </i>
    <i r="2">
      <x v="23"/>
    </i>
    <i r="1">
      <x v="44"/>
    </i>
    <i r="2">
      <x v="23"/>
    </i>
    <i>
      <x v="20"/>
    </i>
    <i r="1">
      <x v="35"/>
    </i>
    <i r="2">
      <x v="27"/>
    </i>
    <i r="1">
      <x v="44"/>
    </i>
    <i r="2">
      <x v="27"/>
    </i>
    <i r="2">
      <x v="67"/>
    </i>
    <i>
      <x v="21"/>
    </i>
    <i r="1">
      <x v="17"/>
    </i>
    <i r="2">
      <x v="53"/>
    </i>
    <i r="1">
      <x v="44"/>
    </i>
    <i r="2">
      <x v="89"/>
    </i>
    <i>
      <x v="22"/>
    </i>
    <i r="1">
      <x v="35"/>
    </i>
    <i r="2">
      <x v="100"/>
    </i>
    <i r="1">
      <x v="44"/>
    </i>
    <i r="2">
      <x v="16"/>
    </i>
    <i r="2">
      <x v="100"/>
    </i>
    <i>
      <x v="23"/>
    </i>
    <i r="1">
      <x v="3"/>
    </i>
    <i r="2">
      <x v="49"/>
    </i>
    <i r="1">
      <x v="9"/>
    </i>
    <i r="2">
      <x v="48"/>
    </i>
    <i r="1">
      <x v="44"/>
    </i>
    <i r="2">
      <x v="47"/>
    </i>
    <i r="2">
      <x v="49"/>
    </i>
    <i>
      <x v="24"/>
    </i>
    <i r="1">
      <x v="5"/>
    </i>
    <i r="2">
      <x v="82"/>
    </i>
    <i r="1">
      <x v="16"/>
    </i>
    <i r="2">
      <x v="61"/>
    </i>
    <i r="1">
      <x v="17"/>
    </i>
    <i r="2">
      <x v="57"/>
    </i>
    <i r="1">
      <x v="23"/>
    </i>
    <i r="2">
      <x v="69"/>
    </i>
    <i r="1">
      <x v="44"/>
    </i>
    <i r="2">
      <x v="57"/>
    </i>
    <i r="2">
      <x v="61"/>
    </i>
    <i r="2">
      <x v="69"/>
    </i>
    <i>
      <x v="25"/>
    </i>
    <i r="1">
      <x v="4"/>
    </i>
    <i r="2">
      <x v="79"/>
    </i>
    <i r="1">
      <x v="9"/>
    </i>
    <i r="2">
      <x v="79"/>
    </i>
    <i r="1">
      <x v="44"/>
    </i>
    <i r="2">
      <x v="79"/>
    </i>
    <i>
      <x v="26"/>
    </i>
    <i r="1">
      <x v="37"/>
    </i>
    <i r="2">
      <x v="35"/>
    </i>
    <i r="1">
      <x v="40"/>
    </i>
    <i r="2">
      <x v="32"/>
    </i>
    <i r="2">
      <x v="35"/>
    </i>
    <i r="1">
      <x v="43"/>
    </i>
    <i r="2">
      <x v="9"/>
    </i>
    <i r="1">
      <x v="44"/>
    </i>
    <i r="2">
      <x v="9"/>
    </i>
    <i r="2">
      <x v="32"/>
    </i>
    <i r="2">
      <x v="35"/>
    </i>
    <i>
      <x v="27"/>
    </i>
    <i r="1">
      <x v="31"/>
    </i>
    <i r="2">
      <x v="76"/>
    </i>
    <i r="1">
      <x v="35"/>
    </i>
    <i r="2">
      <x v="46"/>
    </i>
    <i r="2">
      <x v="76"/>
    </i>
    <i r="1">
      <x v="36"/>
    </i>
    <i r="2">
      <x v="46"/>
    </i>
    <i r="1">
      <x v="40"/>
    </i>
    <i r="2">
      <x v="76"/>
    </i>
    <i r="1">
      <x v="44"/>
    </i>
    <i r="2">
      <x v="46"/>
    </i>
    <i r="2">
      <x v="76"/>
    </i>
    <i>
      <x v="28"/>
    </i>
    <i r="1">
      <x v="3"/>
    </i>
    <i r="2">
      <x v="13"/>
    </i>
    <i r="1">
      <x v="8"/>
    </i>
    <i r="2">
      <x v="30"/>
    </i>
    <i r="1">
      <x v="11"/>
    </i>
    <i r="2">
      <x v="13"/>
    </i>
    <i r="1">
      <x v="24"/>
    </i>
    <i r="2">
      <x v="13"/>
    </i>
    <i r="1">
      <x v="44"/>
    </i>
    <i r="2">
      <x v="13"/>
    </i>
    <i>
      <x v="29"/>
    </i>
    <i r="1">
      <x v="8"/>
    </i>
    <i r="2">
      <x v="93"/>
    </i>
    <i r="2">
      <x v="94"/>
    </i>
    <i r="1">
      <x v="35"/>
    </i>
    <i r="2">
      <x v="93"/>
    </i>
    <i r="2">
      <x v="94"/>
    </i>
    <i>
      <x v="30"/>
    </i>
    <i r="1">
      <x v="16"/>
    </i>
    <i r="2">
      <x v="3"/>
    </i>
    <i r="2">
      <x v="51"/>
    </i>
    <i r="1">
      <x v="20"/>
    </i>
    <i r="2">
      <x v="3"/>
    </i>
    <i r="1">
      <x v="44"/>
    </i>
    <i r="2">
      <x v="3"/>
    </i>
    <i r="2">
      <x v="51"/>
    </i>
    <i>
      <x v="31"/>
    </i>
    <i r="1">
      <x v="16"/>
    </i>
    <i r="2">
      <x v="40"/>
    </i>
    <i r="2">
      <x v="42"/>
    </i>
    <i r="1">
      <x v="18"/>
    </i>
    <i r="2">
      <x v="42"/>
    </i>
    <i r="1">
      <x v="44"/>
    </i>
    <i r="2">
      <x v="40"/>
    </i>
    <i>
      <x v="32"/>
    </i>
    <i r="1">
      <x v="19"/>
    </i>
    <i r="2">
      <x v="55"/>
    </i>
    <i r="1">
      <x v="21"/>
    </i>
    <i r="2">
      <x v="55"/>
    </i>
    <i r="1">
      <x v="33"/>
    </i>
    <i r="2">
      <x v="91"/>
    </i>
    <i r="1">
      <x v="44"/>
    </i>
    <i r="2">
      <x v="15"/>
    </i>
    <i r="2">
      <x v="55"/>
    </i>
    <i r="2">
      <x v="91"/>
    </i>
    <i>
      <x v="33"/>
    </i>
    <i r="1">
      <x v="44"/>
    </i>
    <i r="2">
      <x v="24"/>
    </i>
    <i r="2">
      <x v="43"/>
    </i>
    <i>
      <x v="34"/>
    </i>
    <i r="1">
      <x v="6"/>
    </i>
    <i r="2">
      <x v="25"/>
    </i>
    <i r="1">
      <x v="44"/>
    </i>
    <i r="2">
      <x v="25"/>
    </i>
    <i r="2">
      <x v="28"/>
    </i>
    <i>
      <x v="35"/>
    </i>
    <i r="1">
      <x v="10"/>
    </i>
    <i r="2">
      <x v="37"/>
    </i>
    <i r="1">
      <x v="44"/>
    </i>
    <i r="2">
      <x v="36"/>
    </i>
    <i r="2">
      <x v="37"/>
    </i>
    <i>
      <x v="36"/>
    </i>
    <i r="1">
      <x v="10"/>
    </i>
    <i r="2">
      <x v="96"/>
    </i>
    <i r="1">
      <x v="44"/>
    </i>
    <i r="2">
      <x v="86"/>
    </i>
    <i r="2">
      <x v="96"/>
    </i>
    <i>
      <x v="37"/>
    </i>
    <i r="1">
      <x v="30"/>
    </i>
    <i r="2">
      <x v="83"/>
    </i>
    <i r="1">
      <x v="44"/>
    </i>
    <i r="2">
      <x v="56"/>
    </i>
    <i r="2">
      <x v="83"/>
    </i>
    <i t="grand">
      <x/>
    </i>
  </rowItems>
  <colItems count="1">
    <i/>
  </colItems>
  <dataFields count="1">
    <dataField name="Sum of TOTAL AMOUNT" fld="9" baseField="0" baseItem="0"/>
  </dataFields>
  <formats count="56">
    <format dxfId="73">
      <pivotArea outline="0" collapsedLevelsAreSubtotals="1" fieldPosition="0"/>
    </format>
    <format dxfId="72">
      <pivotArea dataOnly="0" labelOnly="1" outline="0" axis="axisValues" fieldPosition="0"/>
    </format>
    <format dxfId="71">
      <pivotArea dataOnly="0" labelOnly="1" outline="0" axis="axisValues" fieldPosition="0"/>
    </format>
    <format dxfId="70">
      <pivotArea grandRow="1" outline="0" collapsedLevelsAreSubtotals="1" fieldPosition="0"/>
    </format>
    <format dxfId="69">
      <pivotArea dataOnly="0" labelOnly="1" fieldPosition="0">
        <references count="1">
          <reference field="4" count="5">
            <x v="19"/>
            <x v="20"/>
            <x v="21"/>
            <x v="22"/>
            <x v="23"/>
          </reference>
        </references>
      </pivotArea>
    </format>
    <format dxfId="68">
      <pivotArea dataOnly="0" labelOnly="1" grandRow="1" outline="0" fieldPosition="0"/>
    </format>
    <format dxfId="67">
      <pivotArea collapsedLevelsAreSubtotals="1" fieldPosition="0">
        <references count="2">
          <reference field="4" count="1" selected="0">
            <x v="22"/>
          </reference>
          <reference field="5" count="2">
            <x v="16"/>
            <x v="100"/>
          </reference>
        </references>
      </pivotArea>
    </format>
    <format dxfId="66">
      <pivotArea collapsedLevelsAreSubtotals="1" fieldPosition="0">
        <references count="1">
          <reference field="4" count="1">
            <x v="23"/>
          </reference>
        </references>
      </pivotArea>
    </format>
    <format dxfId="65">
      <pivotArea collapsedLevelsAreSubtotals="1" fieldPosition="0">
        <references count="2">
          <reference field="4" count="1" selected="0">
            <x v="23"/>
          </reference>
          <reference field="5" count="3">
            <x v="47"/>
            <x v="48"/>
            <x v="49"/>
          </reference>
        </references>
      </pivotArea>
    </format>
    <format dxfId="64">
      <pivotArea collapsedLevelsAreSubtotals="1" fieldPosition="0">
        <references count="1">
          <reference field="4" count="1">
            <x v="24"/>
          </reference>
        </references>
      </pivotArea>
    </format>
    <format dxfId="63">
      <pivotArea collapsedLevelsAreSubtotals="1" fieldPosition="0">
        <references count="2">
          <reference field="4" count="1" selected="0">
            <x v="24"/>
          </reference>
          <reference field="5" count="4">
            <x v="57"/>
            <x v="61"/>
            <x v="69"/>
            <x v="82"/>
          </reference>
        </references>
      </pivotArea>
    </format>
    <format dxfId="62">
      <pivotArea collapsedLevelsAreSubtotals="1" fieldPosition="0">
        <references count="1">
          <reference field="4" count="1">
            <x v="25"/>
          </reference>
        </references>
      </pivotArea>
    </format>
    <format dxfId="61">
      <pivotArea collapsedLevelsAreSubtotals="1" fieldPosition="0">
        <references count="2">
          <reference field="4" count="1" selected="0">
            <x v="25"/>
          </reference>
          <reference field="5" count="1">
            <x v="79"/>
          </reference>
        </references>
      </pivotArea>
    </format>
    <format dxfId="60">
      <pivotArea collapsedLevelsAreSubtotals="1" fieldPosition="0">
        <references count="1">
          <reference field="4" count="1">
            <x v="26"/>
          </reference>
        </references>
      </pivotArea>
    </format>
    <format dxfId="59">
      <pivotArea collapsedLevelsAreSubtotals="1" fieldPosition="0">
        <references count="2">
          <reference field="4" count="1" selected="0">
            <x v="26"/>
          </reference>
          <reference field="5" count="3">
            <x v="9"/>
            <x v="32"/>
            <x v="35"/>
          </reference>
        </references>
      </pivotArea>
    </format>
    <format dxfId="58">
      <pivotArea collapsedLevelsAreSubtotals="1" fieldPosition="0">
        <references count="1">
          <reference field="4" count="1">
            <x v="27"/>
          </reference>
        </references>
      </pivotArea>
    </format>
    <format dxfId="57">
      <pivotArea dataOnly="0" labelOnly="1" fieldPosition="0">
        <references count="1">
          <reference field="4" count="5">
            <x v="23"/>
            <x v="24"/>
            <x v="25"/>
            <x v="26"/>
            <x v="27"/>
          </reference>
        </references>
      </pivotArea>
    </format>
    <format dxfId="56">
      <pivotArea dataOnly="0" labelOnly="1" fieldPosition="0">
        <references count="2">
          <reference field="4" count="1" selected="0">
            <x v="22"/>
          </reference>
          <reference field="5" count="2">
            <x v="16"/>
            <x v="100"/>
          </reference>
        </references>
      </pivotArea>
    </format>
    <format dxfId="55">
      <pivotArea dataOnly="0" labelOnly="1" fieldPosition="0">
        <references count="2">
          <reference field="4" count="1" selected="0">
            <x v="23"/>
          </reference>
          <reference field="5" count="3">
            <x v="47"/>
            <x v="48"/>
            <x v="49"/>
          </reference>
        </references>
      </pivotArea>
    </format>
    <format dxfId="54">
      <pivotArea dataOnly="0" labelOnly="1" fieldPosition="0">
        <references count="2">
          <reference field="4" count="1" selected="0">
            <x v="24"/>
          </reference>
          <reference field="5" count="4">
            <x v="57"/>
            <x v="61"/>
            <x v="69"/>
            <x v="82"/>
          </reference>
        </references>
      </pivotArea>
    </format>
    <format dxfId="53">
      <pivotArea dataOnly="0" labelOnly="1" fieldPosition="0">
        <references count="2">
          <reference field="4" count="1" selected="0">
            <x v="25"/>
          </reference>
          <reference field="5" count="1">
            <x v="79"/>
          </reference>
        </references>
      </pivotArea>
    </format>
    <format dxfId="52">
      <pivotArea dataOnly="0" labelOnly="1" fieldPosition="0">
        <references count="2">
          <reference field="4" count="1" selected="0">
            <x v="26"/>
          </reference>
          <reference field="5" count="3">
            <x v="9"/>
            <x v="32"/>
            <x v="35"/>
          </reference>
        </references>
      </pivotArea>
    </format>
    <format dxfId="51">
      <pivotArea collapsedLevelsAreSubtotals="1" fieldPosition="0">
        <references count="1">
          <reference field="4" count="1">
            <x v="18"/>
          </reference>
        </references>
      </pivotArea>
    </format>
    <format dxfId="50">
      <pivotArea collapsedLevelsAreSubtotals="1" fieldPosition="0">
        <references count="2">
          <reference field="4" count="1" selected="0">
            <x v="18"/>
          </reference>
          <reference field="5" count="2">
            <x v="10"/>
            <x v="97"/>
          </reference>
        </references>
      </pivotArea>
    </format>
    <format dxfId="49">
      <pivotArea collapsedLevelsAreSubtotals="1" fieldPosition="0">
        <references count="1">
          <reference field="4" count="1">
            <x v="19"/>
          </reference>
        </references>
      </pivotArea>
    </format>
    <format dxfId="48">
      <pivotArea collapsedLevelsAreSubtotals="1" fieldPosition="0">
        <references count="2">
          <reference field="4" count="1" selected="0">
            <x v="19"/>
          </reference>
          <reference field="5" count="2">
            <x v="14"/>
            <x v="23"/>
          </reference>
        </references>
      </pivotArea>
    </format>
    <format dxfId="47">
      <pivotArea collapsedLevelsAreSubtotals="1" fieldPosition="0">
        <references count="1">
          <reference field="4" count="1">
            <x v="20"/>
          </reference>
        </references>
      </pivotArea>
    </format>
    <format dxfId="46">
      <pivotArea collapsedLevelsAreSubtotals="1" fieldPosition="0">
        <references count="2">
          <reference field="4" count="1" selected="0">
            <x v="20"/>
          </reference>
          <reference field="5" count="2">
            <x v="27"/>
            <x v="67"/>
          </reference>
        </references>
      </pivotArea>
    </format>
    <format dxfId="45">
      <pivotArea collapsedLevelsAreSubtotals="1" fieldPosition="0">
        <references count="1">
          <reference field="4" count="1">
            <x v="21"/>
          </reference>
        </references>
      </pivotArea>
    </format>
    <format dxfId="44">
      <pivotArea collapsedLevelsAreSubtotals="1" fieldPosition="0">
        <references count="2">
          <reference field="4" count="1" selected="0">
            <x v="21"/>
          </reference>
          <reference field="5" count="2">
            <x v="53"/>
            <x v="89"/>
          </reference>
        </references>
      </pivotArea>
    </format>
    <format dxfId="43">
      <pivotArea collapsedLevelsAreSubtotals="1" fieldPosition="0">
        <references count="1">
          <reference field="4" count="1">
            <x v="22"/>
          </reference>
        </references>
      </pivotArea>
    </format>
    <format dxfId="42">
      <pivotArea dataOnly="0" labelOnly="1" fieldPosition="0">
        <references count="1">
          <reference field="4" count="5">
            <x v="18"/>
            <x v="19"/>
            <x v="20"/>
            <x v="21"/>
            <x v="22"/>
          </reference>
        </references>
      </pivotArea>
    </format>
    <format dxfId="41">
      <pivotArea dataOnly="0" labelOnly="1" fieldPosition="0">
        <references count="2">
          <reference field="4" count="1" selected="0">
            <x v="18"/>
          </reference>
          <reference field="5" count="2">
            <x v="10"/>
            <x v="97"/>
          </reference>
        </references>
      </pivotArea>
    </format>
    <format dxfId="40">
      <pivotArea dataOnly="0" labelOnly="1" fieldPosition="0">
        <references count="2">
          <reference field="4" count="1" selected="0">
            <x v="19"/>
          </reference>
          <reference field="5" count="2">
            <x v="14"/>
            <x v="23"/>
          </reference>
        </references>
      </pivotArea>
    </format>
    <format dxfId="39">
      <pivotArea dataOnly="0" labelOnly="1" fieldPosition="0">
        <references count="2">
          <reference field="4" count="1" selected="0">
            <x v="20"/>
          </reference>
          <reference field="5" count="2">
            <x v="27"/>
            <x v="67"/>
          </reference>
        </references>
      </pivotArea>
    </format>
    <format dxfId="38">
      <pivotArea dataOnly="0" labelOnly="1" fieldPosition="0">
        <references count="2">
          <reference field="4" count="1" selected="0">
            <x v="21"/>
          </reference>
          <reference field="5" count="2">
            <x v="53"/>
            <x v="89"/>
          </reference>
        </references>
      </pivotArea>
    </format>
    <format dxfId="37">
      <pivotArea collapsedLevelsAreSubtotals="1" fieldPosition="0">
        <references count="1">
          <reference field="4" count="1">
            <x v="2"/>
          </reference>
        </references>
      </pivotArea>
    </format>
    <format dxfId="36">
      <pivotArea collapsedLevelsAreSubtotals="1" fieldPosition="0">
        <references count="2">
          <reference field="4" count="1" selected="0">
            <x v="2"/>
          </reference>
          <reference field="5" count="2">
            <x v="11"/>
            <x v="72"/>
          </reference>
        </references>
      </pivotArea>
    </format>
    <format dxfId="35">
      <pivotArea dataOnly="0" labelOnly="1" fieldPosition="0">
        <references count="1">
          <reference field="4" count="1">
            <x v="2"/>
          </reference>
        </references>
      </pivotArea>
    </format>
    <format dxfId="34">
      <pivotArea dataOnly="0" labelOnly="1" fieldPosition="0">
        <references count="2">
          <reference field="4" count="1" selected="0">
            <x v="2"/>
          </reference>
          <reference field="5" count="2">
            <x v="11"/>
            <x v="72"/>
          </reference>
        </references>
      </pivotArea>
    </format>
    <format dxfId="33">
      <pivotArea collapsedLevelsAreSubtotals="1" fieldPosition="0">
        <references count="1">
          <reference field="4" count="1">
            <x v="7"/>
          </reference>
        </references>
      </pivotArea>
    </format>
    <format dxfId="32">
      <pivotArea dataOnly="0" labelOnly="1" fieldPosition="0">
        <references count="1">
          <reference field="4" count="1">
            <x v="7"/>
          </reference>
        </references>
      </pivotArea>
    </format>
    <format dxfId="31">
      <pivotArea collapsedLevelsAreSubtotals="1" fieldPosition="0">
        <references count="1">
          <reference field="4" count="1">
            <x v="8"/>
          </reference>
        </references>
      </pivotArea>
    </format>
    <format dxfId="30">
      <pivotArea collapsedLevelsAreSubtotals="1" fieldPosition="0">
        <references count="2">
          <reference field="4" count="1" selected="0">
            <x v="8"/>
          </reference>
          <reference field="5" count="2">
            <x v="60"/>
            <x v="87"/>
          </reference>
        </references>
      </pivotArea>
    </format>
    <format dxfId="29">
      <pivotArea dataOnly="0" labelOnly="1" fieldPosition="0">
        <references count="1">
          <reference field="4" count="1">
            <x v="8"/>
          </reference>
        </references>
      </pivotArea>
    </format>
    <format dxfId="28">
      <pivotArea dataOnly="0" labelOnly="1" fieldPosition="0">
        <references count="2">
          <reference field="4" count="1" selected="0">
            <x v="8"/>
          </reference>
          <reference field="5" count="2">
            <x v="60"/>
            <x v="87"/>
          </reference>
        </references>
      </pivotArea>
    </format>
    <format dxfId="27">
      <pivotArea collapsedLevelsAreSubtotals="1" fieldPosition="0">
        <references count="1">
          <reference field="4" count="1">
            <x v="4"/>
          </reference>
        </references>
      </pivotArea>
    </format>
    <format dxfId="26">
      <pivotArea dataOnly="0" labelOnly="1" fieldPosition="0">
        <references count="1">
          <reference field="4" count="1">
            <x v="4"/>
          </reference>
        </references>
      </pivotArea>
    </format>
    <format dxfId="25">
      <pivotArea collapsedLevelsAreSubtotals="1" fieldPosition="0">
        <references count="1">
          <reference field="4" count="1">
            <x v="10"/>
          </reference>
        </references>
      </pivotArea>
    </format>
    <format dxfId="24">
      <pivotArea collapsedLevelsAreSubtotals="1" fieldPosition="0">
        <references count="2">
          <reference field="4" count="1" selected="0">
            <x v="10"/>
          </reference>
          <reference field="5" count="3">
            <x v="1"/>
            <x v="50"/>
            <x v="70"/>
          </reference>
        </references>
      </pivotArea>
    </format>
    <format dxfId="23">
      <pivotArea dataOnly="0" labelOnly="1" fieldPosition="0">
        <references count="1">
          <reference field="4" count="1">
            <x v="10"/>
          </reference>
        </references>
      </pivotArea>
    </format>
    <format dxfId="22">
      <pivotArea dataOnly="0" labelOnly="1" fieldPosition="0">
        <references count="2">
          <reference field="4" count="1" selected="0">
            <x v="10"/>
          </reference>
          <reference field="5" count="3">
            <x v="1"/>
            <x v="50"/>
            <x v="70"/>
          </reference>
        </references>
      </pivotArea>
    </format>
    <format dxfId="21">
      <pivotArea collapsedLevelsAreSubtotals="1" fieldPosition="0">
        <references count="2">
          <reference field="4" count="1" selected="0">
            <x v="4"/>
          </reference>
          <reference field="5" count="2">
            <x v="41"/>
            <x v="44"/>
          </reference>
        </references>
      </pivotArea>
    </format>
    <format dxfId="20">
      <pivotArea dataOnly="0" labelOnly="1" fieldPosition="0">
        <references count="2">
          <reference field="4" count="1" selected="0">
            <x v="4"/>
          </reference>
          <reference field="5" count="2">
            <x v="41"/>
            <x v="44"/>
          </reference>
        </references>
      </pivotArea>
    </format>
    <format dxfId="19">
      <pivotArea collapsedLevelsAreSubtotals="1" fieldPosition="0">
        <references count="2">
          <reference field="4" count="1" selected="0">
            <x v="7"/>
          </reference>
          <reference field="5" count="3">
            <x v="59"/>
            <x v="78"/>
            <x v="81"/>
          </reference>
        </references>
      </pivotArea>
    </format>
    <format dxfId="18">
      <pivotArea dataOnly="0" labelOnly="1" fieldPosition="0">
        <references count="2">
          <reference field="4" count="1" selected="0">
            <x v="7"/>
          </reference>
          <reference field="5" count="3">
            <x v="59"/>
            <x v="78"/>
            <x v="8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7D2185-122A-4ED2-8BD5-2D9F157CF893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1:U178" firstHeaderRow="1" firstDataRow="1" firstDataCol="1"/>
  <pivotFields count="21">
    <pivotField showAll="0"/>
    <pivotField showAll="0"/>
    <pivotField numFmtId="14" showAll="0"/>
    <pivotField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 sd="0"/>
      </items>
    </pivotField>
    <pivotField axis="axisRow" showAll="0">
      <items count="49">
        <item x="3"/>
        <item x="6"/>
        <item x="12"/>
        <item x="19"/>
        <item x="21"/>
        <item x="22"/>
        <item x="23"/>
        <item x="25"/>
        <item x="0"/>
        <item x="32"/>
        <item x="38"/>
        <item x="39"/>
        <item x="43"/>
        <item x="1"/>
        <item x="2"/>
        <item x="44"/>
        <item x="47"/>
        <item x="4"/>
        <item x="5"/>
        <item x="7"/>
        <item x="9"/>
        <item x="10"/>
        <item x="11"/>
        <item x="8"/>
        <item x="13"/>
        <item x="14"/>
        <item x="15"/>
        <item x="16"/>
        <item x="17"/>
        <item x="18"/>
        <item x="24"/>
        <item x="26"/>
        <item x="27"/>
        <item x="28"/>
        <item x="29"/>
        <item x="30"/>
        <item x="31"/>
        <item x="33"/>
        <item x="34"/>
        <item x="35"/>
        <item x="36"/>
        <item x="37"/>
        <item x="40"/>
        <item x="41"/>
        <item x="45"/>
        <item x="46"/>
        <item x="42"/>
        <item x="20"/>
        <item t="default"/>
      </items>
    </pivotField>
    <pivotField axis="axisRow" showAll="0">
      <items count="129">
        <item x="123"/>
        <item x="94"/>
        <item x="75"/>
        <item x="60"/>
        <item x="61"/>
        <item x="95"/>
        <item x="0"/>
        <item x="7"/>
        <item x="76"/>
        <item x="77"/>
        <item x="62"/>
        <item x="110"/>
        <item x="35"/>
        <item x="103"/>
        <item x="36"/>
        <item x="23"/>
        <item x="63"/>
        <item x="24"/>
        <item x="25"/>
        <item x="9"/>
        <item x="111"/>
        <item x="78"/>
        <item x="104"/>
        <item x="79"/>
        <item x="10"/>
        <item x="96"/>
        <item x="1"/>
        <item x="11"/>
        <item x="112"/>
        <item x="113"/>
        <item x="114"/>
        <item x="47"/>
        <item x="80"/>
        <item x="105"/>
        <item x="97"/>
        <item x="55"/>
        <item x="106"/>
        <item x="81"/>
        <item x="12"/>
        <item x="2"/>
        <item x="26"/>
        <item x="27"/>
        <item x="28"/>
        <item x="82"/>
        <item x="48"/>
        <item x="98"/>
        <item x="99"/>
        <item x="37"/>
        <item x="64"/>
        <item x="124"/>
        <item x="13"/>
        <item x="83"/>
        <item x="65"/>
        <item x="49"/>
        <item x="29"/>
        <item x="66"/>
        <item x="100"/>
        <item x="115"/>
        <item x="67"/>
        <item x="14"/>
        <item x="15"/>
        <item x="30"/>
        <item x="84"/>
        <item x="85"/>
        <item x="116"/>
        <item x="50"/>
        <item x="51"/>
        <item x="38"/>
        <item x="107"/>
        <item x="39"/>
        <item x="31"/>
        <item x="40"/>
        <item x="117"/>
        <item x="68"/>
        <item x="56"/>
        <item x="41"/>
        <item x="16"/>
        <item x="86"/>
        <item x="69"/>
        <item x="52"/>
        <item x="70"/>
        <item x="71"/>
        <item x="118"/>
        <item x="42"/>
        <item x="3"/>
        <item x="119"/>
        <item x="43"/>
        <item x="72"/>
        <item x="87"/>
        <item x="93"/>
        <item x="120"/>
        <item x="44"/>
        <item x="121"/>
        <item x="32"/>
        <item x="45"/>
        <item x="101"/>
        <item x="73"/>
        <item x="88"/>
        <item x="17"/>
        <item x="33"/>
        <item x="18"/>
        <item x="108"/>
        <item x="57"/>
        <item x="58"/>
        <item x="4"/>
        <item x="54"/>
        <item x="46"/>
        <item x="125"/>
        <item x="126"/>
        <item x="89"/>
        <item x="59"/>
        <item x="90"/>
        <item x="102"/>
        <item x="74"/>
        <item x="5"/>
        <item x="34"/>
        <item x="53"/>
        <item x="109"/>
        <item x="8"/>
        <item x="91"/>
        <item x="19"/>
        <item x="92"/>
        <item x="20"/>
        <item x="6"/>
        <item x="122"/>
        <item x="21"/>
        <item x="22"/>
        <item x="127"/>
        <item t="default"/>
      </items>
    </pivotField>
    <pivotField showAll="0"/>
    <pivotField numFmtId="43" showAll="0"/>
    <pivotField numFmtId="164" showAll="0"/>
    <pivotField dataField="1" numFmtId="164" showAll="0"/>
    <pivotField numFmtId="43" showAll="0"/>
    <pivotField showAll="0"/>
    <pivotField showAll="0"/>
    <pivotField showAll="0"/>
    <pivotField showAll="0"/>
    <pivotField numFmtId="14" showAll="0">
      <items count="29">
        <item x="10"/>
        <item x="21"/>
        <item x="23"/>
        <item x="26"/>
        <item x="20"/>
        <item x="9"/>
        <item x="12"/>
        <item x="2"/>
        <item x="3"/>
        <item x="19"/>
        <item x="14"/>
        <item x="22"/>
        <item x="11"/>
        <item x="13"/>
        <item x="15"/>
        <item x="24"/>
        <item x="17"/>
        <item x="25"/>
        <item x="27"/>
        <item x="8"/>
        <item x="18"/>
        <item x="0"/>
        <item x="7"/>
        <item x="6"/>
        <item x="16"/>
        <item x="5"/>
        <item x="1"/>
        <item x="4"/>
        <item t="default"/>
      </items>
    </pivotField>
    <pivotField showAll="0"/>
    <pivotField numFmtId="10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2">
    <field x="4"/>
    <field x="5"/>
  </rowFields>
  <rowItems count="177">
    <i>
      <x/>
    </i>
    <i r="1">
      <x v="7"/>
    </i>
    <i r="1">
      <x v="118"/>
    </i>
    <i>
      <x v="1"/>
    </i>
    <i r="1">
      <x v="27"/>
    </i>
    <i r="1">
      <x v="38"/>
    </i>
    <i>
      <x v="2"/>
    </i>
    <i r="1">
      <x v="15"/>
    </i>
    <i r="1">
      <x v="40"/>
    </i>
    <i r="1">
      <x v="54"/>
    </i>
    <i r="1">
      <x v="99"/>
    </i>
    <i r="1">
      <x v="115"/>
    </i>
    <i>
      <x v="3"/>
    </i>
    <i r="1">
      <x v="31"/>
    </i>
    <i r="1">
      <x v="65"/>
    </i>
    <i>
      <x v="4"/>
    </i>
    <i r="1">
      <x v="66"/>
    </i>
    <i r="1">
      <x v="79"/>
    </i>
    <i r="1">
      <x v="116"/>
    </i>
    <i>
      <x v="5"/>
    </i>
    <i r="1">
      <x v="105"/>
    </i>
    <i>
      <x v="6"/>
    </i>
    <i r="1">
      <x v="35"/>
    </i>
    <i r="1">
      <x v="74"/>
    </i>
    <i r="1">
      <x v="102"/>
    </i>
    <i r="1">
      <x v="110"/>
    </i>
    <i>
      <x v="7"/>
    </i>
    <i r="1">
      <x v="3"/>
    </i>
    <i r="1">
      <x v="52"/>
    </i>
    <i r="1">
      <x v="78"/>
    </i>
    <i r="1">
      <x v="80"/>
    </i>
    <i r="1">
      <x v="113"/>
    </i>
    <i>
      <x v="8"/>
    </i>
    <i r="1">
      <x v="6"/>
    </i>
    <i r="1">
      <x v="26"/>
    </i>
    <i r="1">
      <x v="39"/>
    </i>
    <i r="1">
      <x v="84"/>
    </i>
    <i>
      <x v="9"/>
    </i>
    <i r="1">
      <x v="2"/>
    </i>
    <i r="1">
      <x v="9"/>
    </i>
    <i r="1">
      <x v="21"/>
    </i>
    <i r="1">
      <x v="51"/>
    </i>
    <i r="1">
      <x v="63"/>
    </i>
    <i r="1">
      <x v="88"/>
    </i>
    <i r="1">
      <x v="97"/>
    </i>
    <i r="1">
      <x v="109"/>
    </i>
    <i r="1">
      <x v="111"/>
    </i>
    <i r="1">
      <x v="119"/>
    </i>
    <i>
      <x v="10"/>
    </i>
    <i r="1">
      <x v="89"/>
    </i>
    <i>
      <x v="11"/>
    </i>
    <i r="1">
      <x v="1"/>
    </i>
    <i r="1">
      <x v="5"/>
    </i>
    <i r="1">
      <x v="34"/>
    </i>
    <i r="1">
      <x v="45"/>
    </i>
    <i r="1">
      <x v="46"/>
    </i>
    <i r="1">
      <x v="95"/>
    </i>
    <i r="1">
      <x v="112"/>
    </i>
    <i>
      <x v="12"/>
    </i>
    <i r="1">
      <x v="33"/>
    </i>
    <i r="1">
      <x v="101"/>
    </i>
    <i>
      <x v="13"/>
    </i>
    <i r="1">
      <x v="104"/>
    </i>
    <i r="1">
      <x v="114"/>
    </i>
    <i>
      <x v="14"/>
    </i>
    <i r="1">
      <x v="123"/>
    </i>
    <i>
      <x v="15"/>
    </i>
    <i r="1">
      <x v="11"/>
    </i>
    <i r="1">
      <x v="20"/>
    </i>
    <i r="1">
      <x v="30"/>
    </i>
    <i r="1">
      <x v="57"/>
    </i>
    <i r="1">
      <x v="85"/>
    </i>
    <i r="1">
      <x v="124"/>
    </i>
    <i>
      <x v="16"/>
    </i>
    <i r="1">
      <x/>
    </i>
    <i r="1">
      <x v="49"/>
    </i>
    <i r="1">
      <x v="107"/>
    </i>
    <i r="1">
      <x v="108"/>
    </i>
    <i r="1">
      <x v="127"/>
    </i>
    <i>
      <x v="17"/>
    </i>
    <i r="1">
      <x v="19"/>
    </i>
    <i r="1">
      <x v="76"/>
    </i>
    <i>
      <x v="18"/>
    </i>
    <i r="1">
      <x v="24"/>
    </i>
    <i r="1">
      <x v="125"/>
    </i>
    <i>
      <x v="19"/>
    </i>
    <i r="1">
      <x v="50"/>
    </i>
    <i r="1">
      <x v="60"/>
    </i>
    <i>
      <x v="20"/>
    </i>
    <i r="1">
      <x v="98"/>
    </i>
    <i>
      <x v="21"/>
    </i>
    <i r="1">
      <x v="100"/>
    </i>
    <i>
      <x v="22"/>
    </i>
    <i r="1">
      <x v="120"/>
    </i>
    <i r="1">
      <x v="122"/>
    </i>
    <i>
      <x v="23"/>
    </i>
    <i r="1">
      <x v="59"/>
    </i>
    <i r="1">
      <x v="126"/>
    </i>
    <i>
      <x v="24"/>
    </i>
    <i r="1">
      <x v="17"/>
    </i>
    <i r="1">
      <x v="18"/>
    </i>
    <i>
      <x v="25"/>
    </i>
    <i r="1">
      <x v="41"/>
    </i>
    <i r="1">
      <x v="42"/>
    </i>
    <i r="1">
      <x v="93"/>
    </i>
    <i>
      <x v="26"/>
    </i>
    <i r="1">
      <x v="61"/>
    </i>
    <i r="1">
      <x v="70"/>
    </i>
    <i>
      <x v="27"/>
    </i>
    <i r="1">
      <x v="12"/>
    </i>
    <i r="1">
      <x v="14"/>
    </i>
    <i r="1">
      <x v="47"/>
    </i>
    <i r="1">
      <x v="69"/>
    </i>
    <i r="1">
      <x v="91"/>
    </i>
    <i r="1">
      <x v="94"/>
    </i>
    <i r="1">
      <x v="106"/>
    </i>
    <i>
      <x v="28"/>
    </i>
    <i r="1">
      <x v="67"/>
    </i>
    <i r="1">
      <x v="71"/>
    </i>
    <i r="1">
      <x v="75"/>
    </i>
    <i>
      <x v="29"/>
    </i>
    <i r="1">
      <x v="83"/>
    </i>
    <i r="1">
      <x v="86"/>
    </i>
    <i>
      <x v="30"/>
    </i>
    <i r="1">
      <x v="103"/>
    </i>
    <i>
      <x v="31"/>
    </i>
    <i r="1">
      <x v="4"/>
    </i>
    <i>
      <x v="32"/>
    </i>
    <i r="1">
      <x v="10"/>
    </i>
    <i r="1">
      <x v="81"/>
    </i>
    <i>
      <x v="33"/>
    </i>
    <i r="1">
      <x v="16"/>
    </i>
    <i r="1">
      <x v="55"/>
    </i>
    <i>
      <x v="34"/>
    </i>
    <i r="1">
      <x v="48"/>
    </i>
    <i r="1">
      <x v="73"/>
    </i>
    <i>
      <x v="35"/>
    </i>
    <i r="1">
      <x v="58"/>
    </i>
    <i>
      <x v="36"/>
    </i>
    <i r="1">
      <x v="87"/>
    </i>
    <i r="1">
      <x v="96"/>
    </i>
    <i>
      <x v="37"/>
    </i>
    <i r="1">
      <x v="8"/>
    </i>
    <i r="1">
      <x v="62"/>
    </i>
    <i>
      <x v="38"/>
    </i>
    <i r="1">
      <x v="23"/>
    </i>
    <i>
      <x v="39"/>
    </i>
    <i r="1">
      <x v="32"/>
    </i>
    <i r="1">
      <x v="37"/>
    </i>
    <i>
      <x v="40"/>
    </i>
    <i r="1">
      <x v="43"/>
    </i>
    <i>
      <x v="41"/>
    </i>
    <i r="1">
      <x v="77"/>
    </i>
    <i r="1">
      <x v="121"/>
    </i>
    <i>
      <x v="42"/>
    </i>
    <i r="1">
      <x v="25"/>
    </i>
    <i r="1">
      <x v="56"/>
    </i>
    <i>
      <x v="43"/>
    </i>
    <i r="1">
      <x v="13"/>
    </i>
    <i r="1">
      <x v="68"/>
    </i>
    <i r="1">
      <x v="117"/>
    </i>
    <i>
      <x v="44"/>
    </i>
    <i r="1">
      <x v="28"/>
    </i>
    <i r="1">
      <x v="29"/>
    </i>
    <i r="1">
      <x v="72"/>
    </i>
    <i>
      <x v="45"/>
    </i>
    <i r="1">
      <x v="64"/>
    </i>
    <i r="1">
      <x v="82"/>
    </i>
    <i r="1">
      <x v="90"/>
    </i>
    <i r="1">
      <x v="92"/>
    </i>
    <i>
      <x v="46"/>
    </i>
    <i r="1">
      <x v="22"/>
    </i>
    <i r="1">
      <x v="36"/>
    </i>
    <i>
      <x v="47"/>
    </i>
    <i r="1">
      <x v="44"/>
    </i>
    <i r="1">
      <x v="53"/>
    </i>
    <i t="grand">
      <x/>
    </i>
  </rowItems>
  <colItems count="1">
    <i/>
  </colItems>
  <dataFields count="1">
    <dataField name="Sum of TOTAL AMOUNT" fld="9" baseField="0" baseItem="0"/>
  </dataFields>
  <formats count="18">
    <format dxfId="17">
      <pivotArea outline="0" collapsedLevelsAreSubtotals="1" fieldPosition="0"/>
    </format>
    <format dxfId="16">
      <pivotArea dataOnly="0" labelOnly="1" outline="0" axis="axisValues" fieldPosition="0"/>
    </format>
    <format dxfId="15">
      <pivotArea field="3" type="button" dataOnly="0" labelOnly="1" outline="0"/>
    </format>
    <format dxfId="14">
      <pivotArea dataOnly="0" labelOnly="1" outline="0" axis="axisValues" fieldPosition="0"/>
    </format>
    <format dxfId="13">
      <pivotArea collapsedLevelsAreSubtotals="1" fieldPosition="0">
        <references count="1">
          <reference field="4" count="1">
            <x v="1"/>
          </reference>
        </references>
      </pivotArea>
    </format>
    <format dxfId="12">
      <pivotArea collapsedLevelsAreSubtotals="1" fieldPosition="0">
        <references count="2">
          <reference field="4" count="1" selected="0">
            <x v="1"/>
          </reference>
          <reference field="5" count="2">
            <x v="27"/>
            <x v="38"/>
          </reference>
        </references>
      </pivotArea>
    </format>
    <format dxfId="11">
      <pivotArea dataOnly="0" labelOnly="1" fieldPosition="0">
        <references count="1">
          <reference field="4" count="1">
            <x v="1"/>
          </reference>
        </references>
      </pivotArea>
    </format>
    <format dxfId="10">
      <pivotArea dataOnly="0" labelOnly="1" fieldPosition="0">
        <references count="2">
          <reference field="4" count="1" selected="0">
            <x v="1"/>
          </reference>
          <reference field="5" count="2">
            <x v="27"/>
            <x v="38"/>
          </reference>
        </references>
      </pivotArea>
    </format>
    <format dxfId="9">
      <pivotArea collapsedLevelsAreSubtotals="1" fieldPosition="0">
        <references count="1">
          <reference field="4" count="1">
            <x v="4"/>
          </reference>
        </references>
      </pivotArea>
    </format>
    <format dxfId="8">
      <pivotArea collapsedLevelsAreSubtotals="1" fieldPosition="0">
        <references count="2">
          <reference field="4" count="1" selected="0">
            <x v="4"/>
          </reference>
          <reference field="5" count="3">
            <x v="66"/>
            <x v="79"/>
            <x v="116"/>
          </reference>
        </references>
      </pivotArea>
    </format>
    <format dxfId="7">
      <pivotArea dataOnly="0" labelOnly="1" fieldPosition="0">
        <references count="1">
          <reference field="4" count="1">
            <x v="4"/>
          </reference>
        </references>
      </pivotArea>
    </format>
    <format dxfId="6">
      <pivotArea dataOnly="0" labelOnly="1" fieldPosition="0">
        <references count="2">
          <reference field="4" count="1" selected="0">
            <x v="4"/>
          </reference>
          <reference field="5" count="3">
            <x v="66"/>
            <x v="79"/>
            <x v="116"/>
          </reference>
        </references>
      </pivotArea>
    </format>
    <format dxfId="5">
      <pivotArea collapsedLevelsAreSubtotals="1" fieldPosition="0">
        <references count="1">
          <reference field="4" count="1">
            <x v="12"/>
          </reference>
        </references>
      </pivotArea>
    </format>
    <format dxfId="4">
      <pivotArea collapsedLevelsAreSubtotals="1" fieldPosition="0">
        <references count="2">
          <reference field="4" count="1" selected="0">
            <x v="12"/>
          </reference>
          <reference field="5" count="2">
            <x v="33"/>
            <x v="101"/>
          </reference>
        </references>
      </pivotArea>
    </format>
    <format dxfId="3">
      <pivotArea dataOnly="0" labelOnly="1" fieldPosition="0">
        <references count="1">
          <reference field="4" count="1">
            <x v="12"/>
          </reference>
        </references>
      </pivotArea>
    </format>
    <format dxfId="2">
      <pivotArea dataOnly="0" labelOnly="1" fieldPosition="0">
        <references count="2">
          <reference field="4" count="1" selected="0">
            <x v="12"/>
          </reference>
          <reference field="5" count="2">
            <x v="33"/>
            <x v="101"/>
          </reference>
        </references>
      </pivotArea>
    </format>
    <format dxfId="1">
      <pivotArea collapsedLevelsAreSubtotals="1" fieldPosition="0">
        <references count="2">
          <reference field="4" count="1" selected="0">
            <x v="6"/>
          </reference>
          <reference field="5" count="4">
            <x v="35"/>
            <x v="74"/>
            <x v="102"/>
            <x v="110"/>
          </reference>
        </references>
      </pivotArea>
    </format>
    <format dxfId="0">
      <pivotArea dataOnly="0" labelOnly="1" fieldPosition="0">
        <references count="2">
          <reference field="4" count="1" selected="0">
            <x v="6"/>
          </reference>
          <reference field="5" count="4">
            <x v="35"/>
            <x v="74"/>
            <x v="102"/>
            <x v="11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464A-CD12-4D66-A426-2E152A23F937}">
  <dimension ref="A1:D887"/>
  <sheetViews>
    <sheetView workbookViewId="0">
      <selection activeCell="D14" sqref="D14"/>
    </sheetView>
  </sheetViews>
  <sheetFormatPr defaultColWidth="8.88671875" defaultRowHeight="14.4" x14ac:dyDescent="0.3"/>
  <cols>
    <col min="1" max="1" width="13.44140625" style="7" bestFit="1" customWidth="1"/>
    <col min="2" max="2" width="17.6640625" style="11" bestFit="1" customWidth="1"/>
    <col min="3" max="3" width="26.44140625" style="7" customWidth="1"/>
    <col min="4" max="4" width="12" style="7" bestFit="1" customWidth="1"/>
    <col min="5" max="16384" width="8.88671875" style="7"/>
  </cols>
  <sheetData>
    <row r="1" spans="1:4" x14ac:dyDescent="0.3">
      <c r="B1" s="7"/>
    </row>
    <row r="2" spans="1:4" x14ac:dyDescent="0.3">
      <c r="B2" s="7"/>
    </row>
    <row r="3" spans="1:4" x14ac:dyDescent="0.3">
      <c r="B3" s="7"/>
    </row>
    <row r="4" spans="1:4" ht="0.75" customHeight="1" x14ac:dyDescent="0.3">
      <c r="B4" s="7"/>
    </row>
    <row r="5" spans="1:4" ht="39.6" customHeight="1" x14ac:dyDescent="0.3">
      <c r="A5" s="8" t="s">
        <v>11</v>
      </c>
      <c r="B5" s="16" t="s">
        <v>12</v>
      </c>
    </row>
    <row r="6" spans="1:4" x14ac:dyDescent="0.3">
      <c r="A6" s="10" t="s">
        <v>13</v>
      </c>
      <c r="B6" s="9">
        <v>31280996</v>
      </c>
      <c r="C6" s="90"/>
      <c r="D6" s="90"/>
    </row>
    <row r="7" spans="1:4" x14ac:dyDescent="0.3">
      <c r="A7" s="10" t="s">
        <v>17</v>
      </c>
      <c r="B7" s="9">
        <v>32180966</v>
      </c>
      <c r="C7" s="90"/>
      <c r="D7" s="90"/>
    </row>
    <row r="8" spans="1:4" x14ac:dyDescent="0.3">
      <c r="A8" s="10" t="s">
        <v>18</v>
      </c>
      <c r="B8" s="9">
        <v>71073127</v>
      </c>
      <c r="C8" s="90"/>
      <c r="D8" s="90"/>
    </row>
    <row r="9" spans="1:4" x14ac:dyDescent="0.3">
      <c r="A9" s="10" t="s">
        <v>19</v>
      </c>
      <c r="B9" s="9">
        <v>88598463</v>
      </c>
      <c r="C9" s="90"/>
      <c r="D9" s="90"/>
    </row>
    <row r="10" spans="1:4" x14ac:dyDescent="0.3">
      <c r="A10" s="10" t="s">
        <v>20</v>
      </c>
      <c r="B10" s="9">
        <v>81461950</v>
      </c>
      <c r="C10" s="90"/>
      <c r="D10" s="90"/>
    </row>
    <row r="11" spans="1:4" x14ac:dyDescent="0.3">
      <c r="A11" s="10" t="s">
        <v>21</v>
      </c>
      <c r="B11" s="9">
        <v>55569764</v>
      </c>
      <c r="C11" s="90"/>
    </row>
    <row r="12" spans="1:4" x14ac:dyDescent="0.3">
      <c r="A12" s="10" t="s">
        <v>23</v>
      </c>
      <c r="B12" s="9">
        <v>110738188</v>
      </c>
      <c r="C12" s="90"/>
      <c r="D12" s="90"/>
    </row>
    <row r="13" spans="1:4" x14ac:dyDescent="0.3">
      <c r="A13" s="10" t="s">
        <v>24</v>
      </c>
      <c r="B13" s="9">
        <v>470903454</v>
      </c>
    </row>
    <row r="14" spans="1:4" x14ac:dyDescent="0.3">
      <c r="A14"/>
      <c r="B14"/>
    </row>
    <row r="15" spans="1:4" x14ac:dyDescent="0.3">
      <c r="A15"/>
      <c r="B15"/>
    </row>
    <row r="16" spans="1:4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  <row r="27" spans="1:2" x14ac:dyDescent="0.3">
      <c r="A27"/>
      <c r="B27"/>
    </row>
    <row r="28" spans="1:2" x14ac:dyDescent="0.3">
      <c r="A28"/>
      <c r="B28"/>
    </row>
    <row r="29" spans="1:2" x14ac:dyDescent="0.3">
      <c r="A29"/>
      <c r="B29"/>
    </row>
    <row r="30" spans="1:2" x14ac:dyDescent="0.3">
      <c r="A30"/>
      <c r="B30"/>
    </row>
    <row r="31" spans="1:2" x14ac:dyDescent="0.3">
      <c r="A31"/>
      <c r="B31"/>
    </row>
    <row r="32" spans="1:2" x14ac:dyDescent="0.3">
      <c r="A32"/>
      <c r="B32"/>
    </row>
    <row r="33" spans="1:2" x14ac:dyDescent="0.3">
      <c r="A33"/>
      <c r="B33"/>
    </row>
    <row r="34" spans="1:2" x14ac:dyDescent="0.3">
      <c r="A34"/>
      <c r="B34"/>
    </row>
    <row r="35" spans="1:2" x14ac:dyDescent="0.3">
      <c r="A35"/>
      <c r="B35"/>
    </row>
    <row r="36" spans="1:2" x14ac:dyDescent="0.3">
      <c r="A36"/>
      <c r="B36"/>
    </row>
    <row r="37" spans="1:2" x14ac:dyDescent="0.3">
      <c r="A37"/>
      <c r="B37"/>
    </row>
    <row r="38" spans="1:2" x14ac:dyDescent="0.3">
      <c r="A38"/>
      <c r="B38"/>
    </row>
    <row r="39" spans="1:2" x14ac:dyDescent="0.3">
      <c r="A39"/>
      <c r="B39"/>
    </row>
    <row r="40" spans="1:2" x14ac:dyDescent="0.3">
      <c r="A40"/>
      <c r="B40"/>
    </row>
    <row r="41" spans="1:2" x14ac:dyDescent="0.3">
      <c r="A41"/>
      <c r="B41"/>
    </row>
    <row r="42" spans="1:2" x14ac:dyDescent="0.3">
      <c r="A42"/>
      <c r="B42"/>
    </row>
    <row r="43" spans="1:2" x14ac:dyDescent="0.3">
      <c r="A43"/>
      <c r="B43"/>
    </row>
    <row r="44" spans="1:2" x14ac:dyDescent="0.3">
      <c r="A44"/>
      <c r="B44"/>
    </row>
    <row r="45" spans="1:2" x14ac:dyDescent="0.3">
      <c r="A45"/>
      <c r="B45"/>
    </row>
    <row r="46" spans="1:2" x14ac:dyDescent="0.3">
      <c r="A46"/>
      <c r="B46"/>
    </row>
    <row r="47" spans="1:2" x14ac:dyDescent="0.3">
      <c r="A47"/>
      <c r="B47"/>
    </row>
    <row r="48" spans="1:2" x14ac:dyDescent="0.3">
      <c r="A48"/>
      <c r="B48"/>
    </row>
    <row r="49" spans="1:2" x14ac:dyDescent="0.3">
      <c r="A49"/>
      <c r="B49"/>
    </row>
    <row r="50" spans="1:2" x14ac:dyDescent="0.3">
      <c r="A50"/>
      <c r="B50"/>
    </row>
    <row r="51" spans="1:2" x14ac:dyDescent="0.3">
      <c r="A51"/>
      <c r="B51"/>
    </row>
    <row r="52" spans="1:2" x14ac:dyDescent="0.3">
      <c r="A52"/>
      <c r="B52"/>
    </row>
    <row r="53" spans="1:2" x14ac:dyDescent="0.3">
      <c r="A53"/>
      <c r="B53"/>
    </row>
    <row r="54" spans="1:2" x14ac:dyDescent="0.3">
      <c r="A54"/>
      <c r="B54"/>
    </row>
    <row r="55" spans="1:2" x14ac:dyDescent="0.3">
      <c r="A55"/>
      <c r="B55"/>
    </row>
    <row r="56" spans="1:2" x14ac:dyDescent="0.3">
      <c r="A56"/>
      <c r="B56"/>
    </row>
    <row r="57" spans="1:2" x14ac:dyDescent="0.3">
      <c r="A57"/>
      <c r="B57"/>
    </row>
    <row r="58" spans="1:2" x14ac:dyDescent="0.3">
      <c r="A58"/>
      <c r="B58"/>
    </row>
    <row r="59" spans="1:2" x14ac:dyDescent="0.3">
      <c r="A59"/>
      <c r="B59"/>
    </row>
    <row r="60" spans="1:2" x14ac:dyDescent="0.3">
      <c r="A60"/>
      <c r="B60"/>
    </row>
    <row r="61" spans="1:2" x14ac:dyDescent="0.3">
      <c r="A61"/>
      <c r="B61"/>
    </row>
    <row r="62" spans="1:2" x14ac:dyDescent="0.3">
      <c r="A62"/>
      <c r="B62"/>
    </row>
    <row r="63" spans="1:2" x14ac:dyDescent="0.3">
      <c r="A63"/>
      <c r="B63"/>
    </row>
    <row r="64" spans="1:2" x14ac:dyDescent="0.3">
      <c r="A64"/>
      <c r="B64"/>
    </row>
    <row r="65" spans="1:2" x14ac:dyDescent="0.3">
      <c r="A65"/>
      <c r="B65"/>
    </row>
    <row r="66" spans="1:2" x14ac:dyDescent="0.3">
      <c r="A66"/>
      <c r="B66"/>
    </row>
    <row r="67" spans="1:2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x14ac:dyDescent="0.3">
      <c r="A75"/>
      <c r="B75"/>
    </row>
    <row r="76" spans="1:2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  <row r="105" spans="1:2" x14ac:dyDescent="0.3">
      <c r="A105"/>
      <c r="B105"/>
    </row>
    <row r="106" spans="1:2" x14ac:dyDescent="0.3">
      <c r="A106"/>
      <c r="B106"/>
    </row>
    <row r="107" spans="1:2" x14ac:dyDescent="0.3">
      <c r="A107"/>
      <c r="B107"/>
    </row>
    <row r="108" spans="1:2" x14ac:dyDescent="0.3">
      <c r="A108"/>
      <c r="B108"/>
    </row>
    <row r="109" spans="1:2" x14ac:dyDescent="0.3">
      <c r="A109"/>
      <c r="B109"/>
    </row>
    <row r="110" spans="1:2" x14ac:dyDescent="0.3">
      <c r="A110"/>
      <c r="B110"/>
    </row>
    <row r="111" spans="1:2" x14ac:dyDescent="0.3">
      <c r="A111"/>
      <c r="B111"/>
    </row>
    <row r="112" spans="1:2" x14ac:dyDescent="0.3">
      <c r="A112"/>
      <c r="B112"/>
    </row>
    <row r="113" spans="1:2" x14ac:dyDescent="0.3">
      <c r="A113"/>
      <c r="B113"/>
    </row>
    <row r="114" spans="1:2" x14ac:dyDescent="0.3">
      <c r="A114"/>
      <c r="B114"/>
    </row>
    <row r="115" spans="1:2" x14ac:dyDescent="0.3">
      <c r="A115"/>
      <c r="B115"/>
    </row>
    <row r="116" spans="1:2" x14ac:dyDescent="0.3">
      <c r="A116"/>
      <c r="B116"/>
    </row>
    <row r="117" spans="1:2" x14ac:dyDescent="0.3">
      <c r="A117"/>
      <c r="B117"/>
    </row>
    <row r="118" spans="1:2" x14ac:dyDescent="0.3">
      <c r="A118"/>
      <c r="B118"/>
    </row>
    <row r="119" spans="1:2" x14ac:dyDescent="0.3">
      <c r="A119"/>
      <c r="B119"/>
    </row>
    <row r="120" spans="1:2" x14ac:dyDescent="0.3">
      <c r="A120"/>
      <c r="B120"/>
    </row>
    <row r="121" spans="1:2" x14ac:dyDescent="0.3">
      <c r="A121"/>
      <c r="B121"/>
    </row>
    <row r="122" spans="1:2" x14ac:dyDescent="0.3">
      <c r="A122"/>
      <c r="B122"/>
    </row>
    <row r="123" spans="1:2" x14ac:dyDescent="0.3">
      <c r="A123"/>
      <c r="B123"/>
    </row>
    <row r="124" spans="1:2" x14ac:dyDescent="0.3">
      <c r="A124"/>
      <c r="B124"/>
    </row>
    <row r="125" spans="1:2" x14ac:dyDescent="0.3">
      <c r="A125"/>
      <c r="B125"/>
    </row>
    <row r="126" spans="1:2" x14ac:dyDescent="0.3">
      <c r="A126"/>
      <c r="B126"/>
    </row>
    <row r="127" spans="1:2" x14ac:dyDescent="0.3">
      <c r="A127"/>
      <c r="B127"/>
    </row>
    <row r="128" spans="1:2" x14ac:dyDescent="0.3">
      <c r="A128"/>
      <c r="B128"/>
    </row>
    <row r="129" spans="1:2" x14ac:dyDescent="0.3">
      <c r="A129"/>
      <c r="B129"/>
    </row>
    <row r="130" spans="1:2" x14ac:dyDescent="0.3">
      <c r="A130"/>
      <c r="B130"/>
    </row>
    <row r="131" spans="1:2" x14ac:dyDescent="0.3">
      <c r="A131"/>
      <c r="B131"/>
    </row>
    <row r="132" spans="1:2" x14ac:dyDescent="0.3">
      <c r="A132"/>
      <c r="B132"/>
    </row>
    <row r="133" spans="1:2" x14ac:dyDescent="0.3">
      <c r="A133"/>
      <c r="B133"/>
    </row>
    <row r="134" spans="1:2" x14ac:dyDescent="0.3">
      <c r="A134"/>
      <c r="B134"/>
    </row>
    <row r="135" spans="1:2" x14ac:dyDescent="0.3">
      <c r="A135"/>
      <c r="B135"/>
    </row>
    <row r="136" spans="1:2" x14ac:dyDescent="0.3">
      <c r="A136"/>
      <c r="B136"/>
    </row>
    <row r="137" spans="1:2" x14ac:dyDescent="0.3">
      <c r="A137"/>
      <c r="B137"/>
    </row>
    <row r="138" spans="1:2" x14ac:dyDescent="0.3">
      <c r="A138"/>
      <c r="B138"/>
    </row>
    <row r="139" spans="1:2" x14ac:dyDescent="0.3">
      <c r="A139"/>
      <c r="B139"/>
    </row>
    <row r="140" spans="1:2" x14ac:dyDescent="0.3">
      <c r="A140"/>
      <c r="B140"/>
    </row>
    <row r="141" spans="1:2" x14ac:dyDescent="0.3">
      <c r="A141"/>
      <c r="B141"/>
    </row>
    <row r="142" spans="1:2" x14ac:dyDescent="0.3">
      <c r="A142"/>
      <c r="B142"/>
    </row>
    <row r="143" spans="1:2" x14ac:dyDescent="0.3">
      <c r="A143"/>
      <c r="B143"/>
    </row>
    <row r="144" spans="1:2" x14ac:dyDescent="0.3">
      <c r="A144"/>
      <c r="B144"/>
    </row>
    <row r="145" spans="1:2" x14ac:dyDescent="0.3">
      <c r="A145"/>
      <c r="B145"/>
    </row>
    <row r="146" spans="1:2" x14ac:dyDescent="0.3">
      <c r="A146"/>
      <c r="B146"/>
    </row>
    <row r="147" spans="1:2" x14ac:dyDescent="0.3">
      <c r="A147"/>
      <c r="B147"/>
    </row>
    <row r="148" spans="1:2" x14ac:dyDescent="0.3">
      <c r="A148"/>
      <c r="B148"/>
    </row>
    <row r="149" spans="1:2" x14ac:dyDescent="0.3">
      <c r="A149"/>
      <c r="B149"/>
    </row>
    <row r="150" spans="1:2" x14ac:dyDescent="0.3">
      <c r="A150"/>
      <c r="B150"/>
    </row>
    <row r="151" spans="1:2" x14ac:dyDescent="0.3">
      <c r="A151"/>
      <c r="B151"/>
    </row>
    <row r="152" spans="1:2" x14ac:dyDescent="0.3">
      <c r="A152"/>
      <c r="B152"/>
    </row>
    <row r="153" spans="1:2" x14ac:dyDescent="0.3">
      <c r="A153"/>
      <c r="B153"/>
    </row>
    <row r="154" spans="1:2" x14ac:dyDescent="0.3">
      <c r="A154"/>
      <c r="B154"/>
    </row>
    <row r="155" spans="1:2" x14ac:dyDescent="0.3">
      <c r="A155"/>
      <c r="B155"/>
    </row>
    <row r="156" spans="1:2" x14ac:dyDescent="0.3">
      <c r="A156"/>
      <c r="B156"/>
    </row>
    <row r="157" spans="1:2" x14ac:dyDescent="0.3">
      <c r="A157"/>
      <c r="B157"/>
    </row>
    <row r="158" spans="1:2" x14ac:dyDescent="0.3">
      <c r="A158"/>
      <c r="B158"/>
    </row>
    <row r="159" spans="1:2" x14ac:dyDescent="0.3">
      <c r="A159"/>
      <c r="B159"/>
    </row>
    <row r="160" spans="1:2" x14ac:dyDescent="0.3">
      <c r="A160"/>
      <c r="B160"/>
    </row>
    <row r="161" spans="1:2" x14ac:dyDescent="0.3">
      <c r="A161"/>
      <c r="B161"/>
    </row>
    <row r="162" spans="1:2" x14ac:dyDescent="0.3">
      <c r="A162"/>
      <c r="B162"/>
    </row>
    <row r="163" spans="1:2" x14ac:dyDescent="0.3">
      <c r="A163"/>
      <c r="B163"/>
    </row>
    <row r="164" spans="1:2" x14ac:dyDescent="0.3">
      <c r="A164"/>
      <c r="B164"/>
    </row>
    <row r="165" spans="1:2" x14ac:dyDescent="0.3">
      <c r="A165"/>
      <c r="B165"/>
    </row>
    <row r="166" spans="1:2" x14ac:dyDescent="0.3">
      <c r="A166"/>
      <c r="B166"/>
    </row>
    <row r="167" spans="1:2" x14ac:dyDescent="0.3">
      <c r="A167"/>
      <c r="B167"/>
    </row>
    <row r="168" spans="1:2" x14ac:dyDescent="0.3">
      <c r="A168"/>
      <c r="B168"/>
    </row>
    <row r="169" spans="1:2" x14ac:dyDescent="0.3">
      <c r="A169"/>
      <c r="B169"/>
    </row>
    <row r="170" spans="1:2" x14ac:dyDescent="0.3">
      <c r="A170"/>
      <c r="B170"/>
    </row>
    <row r="171" spans="1:2" x14ac:dyDescent="0.3">
      <c r="A171"/>
      <c r="B171"/>
    </row>
    <row r="172" spans="1:2" x14ac:dyDescent="0.3">
      <c r="A172"/>
      <c r="B172"/>
    </row>
    <row r="173" spans="1:2" x14ac:dyDescent="0.3">
      <c r="A173"/>
      <c r="B173"/>
    </row>
    <row r="174" spans="1:2" x14ac:dyDescent="0.3">
      <c r="A174"/>
      <c r="B174"/>
    </row>
    <row r="175" spans="1:2" x14ac:dyDescent="0.3">
      <c r="A175"/>
      <c r="B175"/>
    </row>
    <row r="176" spans="1:2" x14ac:dyDescent="0.3">
      <c r="A176"/>
      <c r="B176"/>
    </row>
    <row r="177" spans="1:2" x14ac:dyDescent="0.3">
      <c r="A177"/>
      <c r="B177"/>
    </row>
    <row r="178" spans="1:2" x14ac:dyDescent="0.3">
      <c r="A178"/>
      <c r="B178"/>
    </row>
    <row r="179" spans="1:2" x14ac:dyDescent="0.3">
      <c r="A179"/>
      <c r="B179"/>
    </row>
    <row r="180" spans="1:2" x14ac:dyDescent="0.3">
      <c r="A180"/>
      <c r="B180"/>
    </row>
    <row r="181" spans="1:2" x14ac:dyDescent="0.3">
      <c r="A181"/>
      <c r="B181"/>
    </row>
    <row r="182" spans="1:2" x14ac:dyDescent="0.3">
      <c r="A182"/>
      <c r="B182"/>
    </row>
    <row r="183" spans="1:2" x14ac:dyDescent="0.3">
      <c r="A183"/>
      <c r="B183"/>
    </row>
    <row r="184" spans="1:2" x14ac:dyDescent="0.3">
      <c r="A184"/>
      <c r="B184"/>
    </row>
    <row r="185" spans="1:2" x14ac:dyDescent="0.3">
      <c r="A185"/>
      <c r="B185"/>
    </row>
    <row r="186" spans="1:2" x14ac:dyDescent="0.3">
      <c r="A186"/>
      <c r="B186"/>
    </row>
    <row r="187" spans="1:2" x14ac:dyDescent="0.3">
      <c r="A187"/>
      <c r="B187"/>
    </row>
    <row r="188" spans="1:2" x14ac:dyDescent="0.3">
      <c r="A188"/>
      <c r="B188"/>
    </row>
    <row r="189" spans="1:2" x14ac:dyDescent="0.3">
      <c r="A189"/>
      <c r="B189"/>
    </row>
    <row r="190" spans="1:2" x14ac:dyDescent="0.3">
      <c r="A190"/>
      <c r="B190"/>
    </row>
    <row r="191" spans="1:2" x14ac:dyDescent="0.3">
      <c r="A191"/>
      <c r="B191"/>
    </row>
    <row r="192" spans="1:2" x14ac:dyDescent="0.3">
      <c r="A192"/>
      <c r="B192"/>
    </row>
    <row r="193" spans="1:2" x14ac:dyDescent="0.3">
      <c r="A193"/>
      <c r="B193"/>
    </row>
    <row r="194" spans="1:2" x14ac:dyDescent="0.3">
      <c r="A194"/>
      <c r="B194"/>
    </row>
    <row r="195" spans="1:2" x14ac:dyDescent="0.3">
      <c r="A195"/>
      <c r="B195"/>
    </row>
    <row r="196" spans="1:2" x14ac:dyDescent="0.3">
      <c r="A196"/>
      <c r="B196"/>
    </row>
    <row r="197" spans="1:2" x14ac:dyDescent="0.3">
      <c r="A197"/>
      <c r="B197"/>
    </row>
    <row r="198" spans="1:2" x14ac:dyDescent="0.3">
      <c r="A198"/>
      <c r="B198"/>
    </row>
    <row r="199" spans="1:2" x14ac:dyDescent="0.3">
      <c r="A199"/>
      <c r="B199"/>
    </row>
    <row r="200" spans="1:2" x14ac:dyDescent="0.3">
      <c r="A200"/>
      <c r="B200"/>
    </row>
    <row r="201" spans="1:2" x14ac:dyDescent="0.3">
      <c r="A201"/>
      <c r="B201"/>
    </row>
    <row r="202" spans="1:2" x14ac:dyDescent="0.3">
      <c r="A202"/>
      <c r="B202"/>
    </row>
    <row r="203" spans="1:2" x14ac:dyDescent="0.3">
      <c r="A203"/>
      <c r="B203"/>
    </row>
    <row r="204" spans="1:2" x14ac:dyDescent="0.3">
      <c r="A204"/>
      <c r="B204"/>
    </row>
    <row r="205" spans="1:2" x14ac:dyDescent="0.3">
      <c r="A205"/>
      <c r="B205"/>
    </row>
    <row r="206" spans="1:2" x14ac:dyDescent="0.3">
      <c r="A206"/>
      <c r="B206"/>
    </row>
    <row r="207" spans="1:2" x14ac:dyDescent="0.3">
      <c r="A207"/>
      <c r="B207"/>
    </row>
    <row r="208" spans="1:2" x14ac:dyDescent="0.3">
      <c r="A208"/>
      <c r="B208"/>
    </row>
    <row r="209" spans="1:2" x14ac:dyDescent="0.3">
      <c r="A209"/>
      <c r="B209"/>
    </row>
    <row r="210" spans="1:2" x14ac:dyDescent="0.3">
      <c r="A210"/>
      <c r="B210"/>
    </row>
    <row r="211" spans="1:2" x14ac:dyDescent="0.3">
      <c r="A211"/>
      <c r="B211"/>
    </row>
    <row r="212" spans="1:2" x14ac:dyDescent="0.3">
      <c r="A212"/>
      <c r="B212"/>
    </row>
    <row r="213" spans="1:2" x14ac:dyDescent="0.3">
      <c r="A213"/>
      <c r="B213"/>
    </row>
    <row r="214" spans="1:2" x14ac:dyDescent="0.3">
      <c r="A214"/>
      <c r="B214"/>
    </row>
    <row r="215" spans="1:2" x14ac:dyDescent="0.3">
      <c r="A215"/>
      <c r="B215"/>
    </row>
    <row r="216" spans="1:2" x14ac:dyDescent="0.3">
      <c r="A216"/>
      <c r="B216"/>
    </row>
    <row r="217" spans="1:2" x14ac:dyDescent="0.3">
      <c r="A217"/>
      <c r="B217"/>
    </row>
    <row r="218" spans="1:2" x14ac:dyDescent="0.3">
      <c r="A218"/>
      <c r="B218"/>
    </row>
    <row r="219" spans="1:2" x14ac:dyDescent="0.3">
      <c r="A219"/>
      <c r="B219"/>
    </row>
    <row r="220" spans="1:2" x14ac:dyDescent="0.3">
      <c r="A220"/>
      <c r="B220"/>
    </row>
    <row r="221" spans="1:2" x14ac:dyDescent="0.3">
      <c r="A221"/>
      <c r="B221"/>
    </row>
    <row r="222" spans="1:2" x14ac:dyDescent="0.3">
      <c r="A222"/>
      <c r="B222"/>
    </row>
    <row r="223" spans="1:2" x14ac:dyDescent="0.3">
      <c r="A223"/>
      <c r="B223"/>
    </row>
    <row r="224" spans="1:2" x14ac:dyDescent="0.3">
      <c r="A224"/>
      <c r="B224"/>
    </row>
    <row r="225" spans="1:2" x14ac:dyDescent="0.3">
      <c r="A225"/>
      <c r="B225"/>
    </row>
    <row r="226" spans="1:2" x14ac:dyDescent="0.3">
      <c r="A226"/>
      <c r="B226"/>
    </row>
    <row r="227" spans="1:2" x14ac:dyDescent="0.3">
      <c r="A227"/>
      <c r="B227"/>
    </row>
    <row r="228" spans="1:2" x14ac:dyDescent="0.3">
      <c r="A228"/>
      <c r="B228"/>
    </row>
    <row r="229" spans="1:2" x14ac:dyDescent="0.3">
      <c r="A229"/>
      <c r="B229"/>
    </row>
    <row r="230" spans="1:2" x14ac:dyDescent="0.3">
      <c r="A230"/>
      <c r="B230"/>
    </row>
    <row r="231" spans="1:2" x14ac:dyDescent="0.3">
      <c r="A231"/>
      <c r="B231"/>
    </row>
    <row r="232" spans="1:2" x14ac:dyDescent="0.3">
      <c r="A232"/>
      <c r="B232"/>
    </row>
    <row r="233" spans="1:2" x14ac:dyDescent="0.3">
      <c r="A233"/>
      <c r="B233"/>
    </row>
    <row r="234" spans="1:2" x14ac:dyDescent="0.3">
      <c r="A234"/>
      <c r="B234"/>
    </row>
    <row r="235" spans="1:2" x14ac:dyDescent="0.3">
      <c r="A235"/>
      <c r="B235"/>
    </row>
    <row r="236" spans="1:2" x14ac:dyDescent="0.3">
      <c r="A236"/>
      <c r="B236"/>
    </row>
    <row r="237" spans="1:2" x14ac:dyDescent="0.3">
      <c r="A237"/>
      <c r="B237"/>
    </row>
    <row r="238" spans="1:2" x14ac:dyDescent="0.3">
      <c r="A238"/>
      <c r="B238"/>
    </row>
    <row r="239" spans="1:2" x14ac:dyDescent="0.3">
      <c r="A239"/>
      <c r="B239"/>
    </row>
    <row r="240" spans="1:2" x14ac:dyDescent="0.3">
      <c r="A240"/>
      <c r="B240"/>
    </row>
    <row r="241" spans="1:2" x14ac:dyDescent="0.3">
      <c r="A241"/>
      <c r="B241"/>
    </row>
    <row r="242" spans="1:2" x14ac:dyDescent="0.3">
      <c r="A242"/>
      <c r="B242"/>
    </row>
    <row r="243" spans="1:2" x14ac:dyDescent="0.3">
      <c r="A243"/>
      <c r="B243"/>
    </row>
    <row r="244" spans="1:2" x14ac:dyDescent="0.3">
      <c r="A244"/>
      <c r="B244"/>
    </row>
    <row r="245" spans="1:2" x14ac:dyDescent="0.3">
      <c r="A245"/>
      <c r="B245"/>
    </row>
    <row r="246" spans="1:2" x14ac:dyDescent="0.3">
      <c r="A246"/>
      <c r="B246"/>
    </row>
    <row r="247" spans="1:2" x14ac:dyDescent="0.3">
      <c r="A247"/>
      <c r="B247"/>
    </row>
    <row r="248" spans="1:2" x14ac:dyDescent="0.3">
      <c r="A248"/>
      <c r="B248"/>
    </row>
    <row r="249" spans="1:2" x14ac:dyDescent="0.3">
      <c r="A249"/>
      <c r="B249"/>
    </row>
    <row r="250" spans="1:2" x14ac:dyDescent="0.3">
      <c r="A250"/>
      <c r="B250"/>
    </row>
    <row r="251" spans="1:2" x14ac:dyDescent="0.3">
      <c r="A251"/>
      <c r="B251"/>
    </row>
    <row r="252" spans="1:2" x14ac:dyDescent="0.3">
      <c r="A252"/>
      <c r="B252"/>
    </row>
    <row r="253" spans="1:2" x14ac:dyDescent="0.3">
      <c r="A253"/>
      <c r="B253"/>
    </row>
    <row r="254" spans="1:2" x14ac:dyDescent="0.3">
      <c r="A254"/>
      <c r="B254"/>
    </row>
    <row r="255" spans="1:2" x14ac:dyDescent="0.3">
      <c r="A255"/>
      <c r="B255"/>
    </row>
    <row r="256" spans="1:2" x14ac:dyDescent="0.3">
      <c r="A256"/>
      <c r="B256"/>
    </row>
    <row r="257" spans="1:2" x14ac:dyDescent="0.3">
      <c r="A257"/>
      <c r="B257"/>
    </row>
    <row r="258" spans="1:2" x14ac:dyDescent="0.3">
      <c r="A258"/>
      <c r="B258"/>
    </row>
    <row r="259" spans="1:2" x14ac:dyDescent="0.3">
      <c r="A259"/>
      <c r="B259"/>
    </row>
    <row r="260" spans="1:2" x14ac:dyDescent="0.3">
      <c r="A260"/>
      <c r="B260"/>
    </row>
    <row r="261" spans="1:2" x14ac:dyDescent="0.3">
      <c r="A261"/>
      <c r="B261"/>
    </row>
    <row r="262" spans="1:2" x14ac:dyDescent="0.3">
      <c r="A262"/>
      <c r="B262"/>
    </row>
    <row r="263" spans="1:2" x14ac:dyDescent="0.3">
      <c r="A263"/>
      <c r="B263"/>
    </row>
    <row r="264" spans="1:2" x14ac:dyDescent="0.3">
      <c r="A264"/>
      <c r="B264"/>
    </row>
    <row r="265" spans="1:2" x14ac:dyDescent="0.3">
      <c r="A265"/>
      <c r="B265"/>
    </row>
    <row r="266" spans="1:2" x14ac:dyDescent="0.3">
      <c r="A266"/>
      <c r="B266"/>
    </row>
    <row r="267" spans="1:2" x14ac:dyDescent="0.3">
      <c r="A267"/>
      <c r="B267"/>
    </row>
    <row r="268" spans="1:2" x14ac:dyDescent="0.3">
      <c r="A268"/>
      <c r="B268"/>
    </row>
    <row r="269" spans="1:2" x14ac:dyDescent="0.3">
      <c r="A269"/>
      <c r="B269"/>
    </row>
    <row r="270" spans="1:2" x14ac:dyDescent="0.3">
      <c r="A270"/>
      <c r="B270"/>
    </row>
    <row r="271" spans="1:2" x14ac:dyDescent="0.3">
      <c r="A271"/>
      <c r="B271"/>
    </row>
    <row r="272" spans="1:2" x14ac:dyDescent="0.3">
      <c r="A272"/>
      <c r="B272"/>
    </row>
    <row r="273" spans="1:2" x14ac:dyDescent="0.3">
      <c r="A273"/>
      <c r="B273"/>
    </row>
    <row r="274" spans="1:2" x14ac:dyDescent="0.3">
      <c r="A274"/>
      <c r="B274"/>
    </row>
    <row r="275" spans="1:2" x14ac:dyDescent="0.3">
      <c r="A275"/>
      <c r="B275"/>
    </row>
    <row r="276" spans="1:2" x14ac:dyDescent="0.3">
      <c r="A276"/>
      <c r="B276"/>
    </row>
    <row r="277" spans="1:2" x14ac:dyDescent="0.3">
      <c r="A277"/>
      <c r="B277"/>
    </row>
    <row r="278" spans="1:2" x14ac:dyDescent="0.3">
      <c r="A278"/>
      <c r="B278"/>
    </row>
    <row r="279" spans="1:2" x14ac:dyDescent="0.3">
      <c r="A279"/>
      <c r="B279"/>
    </row>
    <row r="280" spans="1:2" x14ac:dyDescent="0.3">
      <c r="A280"/>
      <c r="B280"/>
    </row>
    <row r="281" spans="1:2" x14ac:dyDescent="0.3">
      <c r="A281"/>
      <c r="B281"/>
    </row>
    <row r="282" spans="1:2" x14ac:dyDescent="0.3">
      <c r="A282"/>
      <c r="B282"/>
    </row>
    <row r="283" spans="1:2" x14ac:dyDescent="0.3">
      <c r="A283"/>
      <c r="B283"/>
    </row>
    <row r="284" spans="1:2" x14ac:dyDescent="0.3">
      <c r="A284"/>
      <c r="B284"/>
    </row>
    <row r="285" spans="1:2" x14ac:dyDescent="0.3">
      <c r="A285"/>
      <c r="B285"/>
    </row>
    <row r="286" spans="1:2" x14ac:dyDescent="0.3">
      <c r="A286"/>
      <c r="B286"/>
    </row>
    <row r="287" spans="1:2" x14ac:dyDescent="0.3">
      <c r="A287"/>
      <c r="B287"/>
    </row>
    <row r="288" spans="1:2" x14ac:dyDescent="0.3">
      <c r="A288"/>
      <c r="B288"/>
    </row>
    <row r="289" spans="1:2" x14ac:dyDescent="0.3">
      <c r="A289"/>
      <c r="B289"/>
    </row>
    <row r="290" spans="1:2" x14ac:dyDescent="0.3">
      <c r="A290"/>
      <c r="B290"/>
    </row>
    <row r="291" spans="1:2" x14ac:dyDescent="0.3">
      <c r="A291"/>
      <c r="B291"/>
    </row>
    <row r="292" spans="1:2" x14ac:dyDescent="0.3">
      <c r="A292"/>
      <c r="B292"/>
    </row>
    <row r="293" spans="1:2" x14ac:dyDescent="0.3">
      <c r="A293"/>
      <c r="B293"/>
    </row>
    <row r="294" spans="1:2" x14ac:dyDescent="0.3">
      <c r="A294"/>
      <c r="B294"/>
    </row>
    <row r="295" spans="1:2" x14ac:dyDescent="0.3">
      <c r="A295"/>
      <c r="B295"/>
    </row>
    <row r="296" spans="1:2" x14ac:dyDescent="0.3">
      <c r="A296"/>
      <c r="B296"/>
    </row>
    <row r="297" spans="1:2" x14ac:dyDescent="0.3">
      <c r="A297"/>
      <c r="B297"/>
    </row>
    <row r="298" spans="1:2" x14ac:dyDescent="0.3">
      <c r="A298"/>
      <c r="B298"/>
    </row>
    <row r="299" spans="1:2" x14ac:dyDescent="0.3">
      <c r="A299"/>
      <c r="B299"/>
    </row>
    <row r="300" spans="1:2" x14ac:dyDescent="0.3">
      <c r="A300"/>
      <c r="B300"/>
    </row>
    <row r="301" spans="1:2" x14ac:dyDescent="0.3">
      <c r="A301"/>
      <c r="B301"/>
    </row>
    <row r="302" spans="1:2" x14ac:dyDescent="0.3">
      <c r="A302"/>
      <c r="B302"/>
    </row>
    <row r="303" spans="1:2" x14ac:dyDescent="0.3">
      <c r="A303"/>
      <c r="B303"/>
    </row>
    <row r="304" spans="1:2" x14ac:dyDescent="0.3">
      <c r="A304"/>
      <c r="B304"/>
    </row>
    <row r="305" spans="1:2" x14ac:dyDescent="0.3">
      <c r="A305"/>
      <c r="B305"/>
    </row>
    <row r="306" spans="1:2" x14ac:dyDescent="0.3">
      <c r="A306"/>
      <c r="B306"/>
    </row>
    <row r="307" spans="1:2" x14ac:dyDescent="0.3">
      <c r="A307"/>
      <c r="B307"/>
    </row>
    <row r="308" spans="1:2" x14ac:dyDescent="0.3">
      <c r="A308"/>
      <c r="B308"/>
    </row>
    <row r="309" spans="1:2" x14ac:dyDescent="0.3">
      <c r="A309"/>
      <c r="B309"/>
    </row>
    <row r="310" spans="1:2" x14ac:dyDescent="0.3">
      <c r="A310"/>
      <c r="B310"/>
    </row>
    <row r="311" spans="1:2" x14ac:dyDescent="0.3">
      <c r="A311"/>
      <c r="B311"/>
    </row>
    <row r="312" spans="1:2" x14ac:dyDescent="0.3">
      <c r="A312"/>
      <c r="B312"/>
    </row>
    <row r="313" spans="1:2" x14ac:dyDescent="0.3">
      <c r="A313"/>
      <c r="B313"/>
    </row>
    <row r="314" spans="1:2" x14ac:dyDescent="0.3">
      <c r="A314"/>
      <c r="B314"/>
    </row>
    <row r="315" spans="1:2" x14ac:dyDescent="0.3">
      <c r="A315"/>
      <c r="B315"/>
    </row>
    <row r="316" spans="1:2" x14ac:dyDescent="0.3">
      <c r="A316"/>
      <c r="B316"/>
    </row>
    <row r="317" spans="1:2" x14ac:dyDescent="0.3">
      <c r="A317"/>
      <c r="B317"/>
    </row>
    <row r="318" spans="1:2" x14ac:dyDescent="0.3">
      <c r="A318"/>
      <c r="B318"/>
    </row>
    <row r="319" spans="1:2" x14ac:dyDescent="0.3">
      <c r="A319"/>
      <c r="B319"/>
    </row>
    <row r="320" spans="1:2" x14ac:dyDescent="0.3">
      <c r="A320"/>
      <c r="B320"/>
    </row>
    <row r="321" spans="1:2" x14ac:dyDescent="0.3">
      <c r="A321"/>
      <c r="B321"/>
    </row>
    <row r="322" spans="1:2" x14ac:dyDescent="0.3">
      <c r="A322"/>
      <c r="B322"/>
    </row>
    <row r="323" spans="1:2" x14ac:dyDescent="0.3">
      <c r="A323"/>
      <c r="B323"/>
    </row>
    <row r="324" spans="1:2" x14ac:dyDescent="0.3">
      <c r="A324"/>
      <c r="B324"/>
    </row>
    <row r="325" spans="1:2" x14ac:dyDescent="0.3">
      <c r="A325"/>
      <c r="B325"/>
    </row>
    <row r="326" spans="1:2" x14ac:dyDescent="0.3">
      <c r="A326"/>
      <c r="B326"/>
    </row>
    <row r="327" spans="1:2" x14ac:dyDescent="0.3">
      <c r="A327"/>
      <c r="B327"/>
    </row>
    <row r="328" spans="1:2" x14ac:dyDescent="0.3">
      <c r="A328"/>
      <c r="B328"/>
    </row>
    <row r="329" spans="1:2" x14ac:dyDescent="0.3">
      <c r="A329"/>
      <c r="B329"/>
    </row>
    <row r="330" spans="1:2" x14ac:dyDescent="0.3">
      <c r="A330"/>
      <c r="B330"/>
    </row>
    <row r="331" spans="1:2" x14ac:dyDescent="0.3">
      <c r="A331"/>
      <c r="B331"/>
    </row>
    <row r="332" spans="1:2" x14ac:dyDescent="0.3">
      <c r="A332"/>
      <c r="B332"/>
    </row>
    <row r="333" spans="1:2" x14ac:dyDescent="0.3">
      <c r="A333"/>
      <c r="B333"/>
    </row>
    <row r="334" spans="1:2" x14ac:dyDescent="0.3">
      <c r="A334"/>
      <c r="B334"/>
    </row>
    <row r="335" spans="1:2" x14ac:dyDescent="0.3">
      <c r="A335"/>
      <c r="B335"/>
    </row>
    <row r="336" spans="1:2" x14ac:dyDescent="0.3">
      <c r="A336"/>
      <c r="B336"/>
    </row>
    <row r="337" spans="1:2" x14ac:dyDescent="0.3">
      <c r="A337"/>
      <c r="B337"/>
    </row>
    <row r="338" spans="1:2" x14ac:dyDescent="0.3">
      <c r="A338"/>
      <c r="B338"/>
    </row>
    <row r="339" spans="1:2" x14ac:dyDescent="0.3">
      <c r="A339"/>
      <c r="B339"/>
    </row>
    <row r="340" spans="1:2" x14ac:dyDescent="0.3">
      <c r="A340"/>
      <c r="B340"/>
    </row>
    <row r="341" spans="1:2" x14ac:dyDescent="0.3">
      <c r="A341"/>
      <c r="B341"/>
    </row>
    <row r="342" spans="1:2" x14ac:dyDescent="0.3">
      <c r="A342"/>
      <c r="B342"/>
    </row>
    <row r="343" spans="1:2" x14ac:dyDescent="0.3">
      <c r="A343"/>
      <c r="B343"/>
    </row>
    <row r="344" spans="1:2" x14ac:dyDescent="0.3">
      <c r="A344"/>
      <c r="B344"/>
    </row>
    <row r="345" spans="1:2" x14ac:dyDescent="0.3">
      <c r="A345"/>
      <c r="B345"/>
    </row>
    <row r="346" spans="1:2" x14ac:dyDescent="0.3">
      <c r="A346"/>
      <c r="B346"/>
    </row>
    <row r="347" spans="1:2" x14ac:dyDescent="0.3">
      <c r="A347"/>
      <c r="B347"/>
    </row>
    <row r="348" spans="1:2" x14ac:dyDescent="0.3">
      <c r="A348"/>
      <c r="B348"/>
    </row>
    <row r="349" spans="1:2" x14ac:dyDescent="0.3">
      <c r="A349"/>
      <c r="B349"/>
    </row>
    <row r="350" spans="1:2" x14ac:dyDescent="0.3">
      <c r="A350"/>
      <c r="B350"/>
    </row>
    <row r="351" spans="1:2" x14ac:dyDescent="0.3">
      <c r="A351"/>
      <c r="B351"/>
    </row>
    <row r="352" spans="1:2" x14ac:dyDescent="0.3">
      <c r="A352"/>
      <c r="B352"/>
    </row>
    <row r="353" spans="1:2" x14ac:dyDescent="0.3">
      <c r="A353"/>
      <c r="B353"/>
    </row>
    <row r="354" spans="1:2" x14ac:dyDescent="0.3">
      <c r="A354"/>
      <c r="B354"/>
    </row>
    <row r="355" spans="1:2" x14ac:dyDescent="0.3">
      <c r="A355"/>
      <c r="B355"/>
    </row>
    <row r="356" spans="1:2" x14ac:dyDescent="0.3">
      <c r="A356"/>
      <c r="B356"/>
    </row>
    <row r="357" spans="1:2" x14ac:dyDescent="0.3">
      <c r="A357"/>
      <c r="B357"/>
    </row>
    <row r="358" spans="1:2" x14ac:dyDescent="0.3">
      <c r="A358"/>
      <c r="B358"/>
    </row>
    <row r="359" spans="1:2" x14ac:dyDescent="0.3">
      <c r="A359"/>
      <c r="B359"/>
    </row>
    <row r="360" spans="1:2" x14ac:dyDescent="0.3">
      <c r="A360"/>
      <c r="B360"/>
    </row>
    <row r="361" spans="1:2" x14ac:dyDescent="0.3">
      <c r="A361"/>
      <c r="B361"/>
    </row>
    <row r="362" spans="1:2" x14ac:dyDescent="0.3">
      <c r="A362"/>
      <c r="B362"/>
    </row>
    <row r="363" spans="1:2" x14ac:dyDescent="0.3">
      <c r="A363"/>
      <c r="B363"/>
    </row>
    <row r="364" spans="1:2" x14ac:dyDescent="0.3">
      <c r="A364"/>
      <c r="B364"/>
    </row>
    <row r="365" spans="1:2" x14ac:dyDescent="0.3">
      <c r="A365"/>
      <c r="B365"/>
    </row>
    <row r="366" spans="1:2" x14ac:dyDescent="0.3">
      <c r="A366"/>
      <c r="B366"/>
    </row>
    <row r="367" spans="1:2" x14ac:dyDescent="0.3">
      <c r="A367"/>
      <c r="B367"/>
    </row>
    <row r="368" spans="1:2" x14ac:dyDescent="0.3">
      <c r="A368"/>
      <c r="B368"/>
    </row>
    <row r="369" spans="1:2" x14ac:dyDescent="0.3">
      <c r="A369"/>
      <c r="B369"/>
    </row>
    <row r="370" spans="1:2" x14ac:dyDescent="0.3">
      <c r="A370"/>
      <c r="B370"/>
    </row>
    <row r="371" spans="1:2" x14ac:dyDescent="0.3">
      <c r="A371"/>
      <c r="B371"/>
    </row>
    <row r="372" spans="1:2" x14ac:dyDescent="0.3">
      <c r="A372"/>
      <c r="B372"/>
    </row>
    <row r="373" spans="1:2" x14ac:dyDescent="0.3">
      <c r="A373"/>
      <c r="B373"/>
    </row>
    <row r="374" spans="1:2" x14ac:dyDescent="0.3">
      <c r="A374"/>
      <c r="B374"/>
    </row>
    <row r="375" spans="1:2" x14ac:dyDescent="0.3">
      <c r="A375"/>
      <c r="B375"/>
    </row>
    <row r="376" spans="1:2" x14ac:dyDescent="0.3">
      <c r="A376"/>
      <c r="B376"/>
    </row>
    <row r="377" spans="1:2" x14ac:dyDescent="0.3">
      <c r="A377"/>
      <c r="B377"/>
    </row>
    <row r="378" spans="1:2" x14ac:dyDescent="0.3">
      <c r="A378"/>
      <c r="B378"/>
    </row>
    <row r="379" spans="1:2" x14ac:dyDescent="0.3">
      <c r="A379"/>
      <c r="B379"/>
    </row>
    <row r="380" spans="1:2" x14ac:dyDescent="0.3">
      <c r="A380"/>
      <c r="B380"/>
    </row>
    <row r="381" spans="1:2" x14ac:dyDescent="0.3">
      <c r="A381"/>
      <c r="B381"/>
    </row>
    <row r="382" spans="1:2" x14ac:dyDescent="0.3">
      <c r="A382"/>
      <c r="B382"/>
    </row>
    <row r="383" spans="1:2" x14ac:dyDescent="0.3">
      <c r="A383"/>
      <c r="B383"/>
    </row>
    <row r="384" spans="1:2" x14ac:dyDescent="0.3">
      <c r="A384"/>
      <c r="B384"/>
    </row>
    <row r="385" spans="1:2" x14ac:dyDescent="0.3">
      <c r="A385"/>
      <c r="B385"/>
    </row>
    <row r="386" spans="1:2" x14ac:dyDescent="0.3">
      <c r="A386"/>
      <c r="B386"/>
    </row>
    <row r="387" spans="1:2" x14ac:dyDescent="0.3">
      <c r="A387"/>
      <c r="B387"/>
    </row>
    <row r="388" spans="1:2" x14ac:dyDescent="0.3">
      <c r="A388"/>
      <c r="B388"/>
    </row>
    <row r="389" spans="1:2" x14ac:dyDescent="0.3">
      <c r="A389"/>
      <c r="B389"/>
    </row>
    <row r="390" spans="1:2" x14ac:dyDescent="0.3">
      <c r="A390"/>
      <c r="B390"/>
    </row>
    <row r="391" spans="1:2" x14ac:dyDescent="0.3">
      <c r="A391"/>
      <c r="B391"/>
    </row>
    <row r="392" spans="1:2" x14ac:dyDescent="0.3">
      <c r="A392"/>
      <c r="B392"/>
    </row>
    <row r="393" spans="1:2" x14ac:dyDescent="0.3">
      <c r="A393"/>
      <c r="B393"/>
    </row>
    <row r="394" spans="1:2" x14ac:dyDescent="0.3">
      <c r="A394"/>
      <c r="B394"/>
    </row>
    <row r="395" spans="1:2" x14ac:dyDescent="0.3">
      <c r="A395"/>
      <c r="B395"/>
    </row>
    <row r="396" spans="1:2" x14ac:dyDescent="0.3">
      <c r="A396"/>
      <c r="B396"/>
    </row>
    <row r="397" spans="1:2" x14ac:dyDescent="0.3">
      <c r="A397"/>
      <c r="B397"/>
    </row>
    <row r="398" spans="1:2" x14ac:dyDescent="0.3">
      <c r="A398"/>
      <c r="B398"/>
    </row>
    <row r="399" spans="1:2" x14ac:dyDescent="0.3">
      <c r="A399"/>
      <c r="B399"/>
    </row>
    <row r="400" spans="1:2" x14ac:dyDescent="0.3">
      <c r="A400"/>
      <c r="B400"/>
    </row>
    <row r="401" spans="1:2" x14ac:dyDescent="0.3">
      <c r="A401"/>
      <c r="B401"/>
    </row>
    <row r="402" spans="1:2" x14ac:dyDescent="0.3">
      <c r="A402"/>
      <c r="B402"/>
    </row>
    <row r="403" spans="1:2" x14ac:dyDescent="0.3">
      <c r="A403"/>
      <c r="B403"/>
    </row>
    <row r="404" spans="1:2" x14ac:dyDescent="0.3">
      <c r="A404"/>
      <c r="B404"/>
    </row>
    <row r="405" spans="1:2" x14ac:dyDescent="0.3">
      <c r="A405"/>
      <c r="B405"/>
    </row>
    <row r="406" spans="1:2" x14ac:dyDescent="0.3">
      <c r="A406"/>
      <c r="B406"/>
    </row>
    <row r="407" spans="1:2" x14ac:dyDescent="0.3">
      <c r="A407"/>
      <c r="B407"/>
    </row>
    <row r="408" spans="1:2" x14ac:dyDescent="0.3">
      <c r="A408"/>
      <c r="B408"/>
    </row>
    <row r="409" spans="1:2" x14ac:dyDescent="0.3">
      <c r="A409"/>
      <c r="B409"/>
    </row>
    <row r="410" spans="1:2" x14ac:dyDescent="0.3">
      <c r="A410"/>
      <c r="B410"/>
    </row>
    <row r="411" spans="1:2" x14ac:dyDescent="0.3">
      <c r="A411"/>
      <c r="B411"/>
    </row>
    <row r="412" spans="1:2" x14ac:dyDescent="0.3">
      <c r="A412"/>
      <c r="B412"/>
    </row>
    <row r="413" spans="1:2" x14ac:dyDescent="0.3">
      <c r="A413"/>
      <c r="B413"/>
    </row>
    <row r="414" spans="1:2" x14ac:dyDescent="0.3">
      <c r="A414"/>
      <c r="B414"/>
    </row>
    <row r="415" spans="1:2" x14ac:dyDescent="0.3">
      <c r="A415"/>
      <c r="B415"/>
    </row>
    <row r="416" spans="1:2" x14ac:dyDescent="0.3">
      <c r="A416"/>
      <c r="B416"/>
    </row>
    <row r="417" spans="1:2" x14ac:dyDescent="0.3">
      <c r="A417"/>
      <c r="B417"/>
    </row>
    <row r="418" spans="1:2" x14ac:dyDescent="0.3">
      <c r="A418"/>
      <c r="B418"/>
    </row>
    <row r="419" spans="1:2" x14ac:dyDescent="0.3">
      <c r="A419"/>
      <c r="B419"/>
    </row>
    <row r="420" spans="1:2" x14ac:dyDescent="0.3">
      <c r="A420"/>
      <c r="B420"/>
    </row>
    <row r="421" spans="1:2" x14ac:dyDescent="0.3">
      <c r="A421"/>
      <c r="B421"/>
    </row>
    <row r="422" spans="1:2" x14ac:dyDescent="0.3">
      <c r="A422"/>
      <c r="B422"/>
    </row>
    <row r="423" spans="1:2" x14ac:dyDescent="0.3">
      <c r="A423"/>
      <c r="B423"/>
    </row>
    <row r="424" spans="1:2" x14ac:dyDescent="0.3">
      <c r="A424"/>
      <c r="B424"/>
    </row>
    <row r="425" spans="1:2" x14ac:dyDescent="0.3">
      <c r="A425"/>
      <c r="B425"/>
    </row>
    <row r="426" spans="1:2" x14ac:dyDescent="0.3">
      <c r="A426"/>
      <c r="B426"/>
    </row>
    <row r="427" spans="1:2" x14ac:dyDescent="0.3">
      <c r="A427"/>
      <c r="B427"/>
    </row>
    <row r="428" spans="1:2" x14ac:dyDescent="0.3">
      <c r="A428"/>
      <c r="B428"/>
    </row>
    <row r="429" spans="1:2" x14ac:dyDescent="0.3">
      <c r="A429"/>
      <c r="B429"/>
    </row>
    <row r="430" spans="1:2" x14ac:dyDescent="0.3">
      <c r="A430"/>
      <c r="B430"/>
    </row>
    <row r="431" spans="1:2" x14ac:dyDescent="0.3">
      <c r="A431"/>
      <c r="B431"/>
    </row>
    <row r="432" spans="1:2" x14ac:dyDescent="0.3">
      <c r="A432"/>
      <c r="B432"/>
    </row>
    <row r="433" spans="1:2" x14ac:dyDescent="0.3">
      <c r="A433"/>
      <c r="B433"/>
    </row>
    <row r="434" spans="1:2" x14ac:dyDescent="0.3">
      <c r="A434"/>
      <c r="B434"/>
    </row>
    <row r="435" spans="1:2" x14ac:dyDescent="0.3">
      <c r="A435"/>
      <c r="B435"/>
    </row>
    <row r="436" spans="1:2" x14ac:dyDescent="0.3">
      <c r="A436"/>
      <c r="B436"/>
    </row>
    <row r="437" spans="1:2" x14ac:dyDescent="0.3">
      <c r="A437"/>
      <c r="B437"/>
    </row>
    <row r="438" spans="1:2" x14ac:dyDescent="0.3">
      <c r="A438"/>
      <c r="B438"/>
    </row>
    <row r="439" spans="1:2" x14ac:dyDescent="0.3">
      <c r="A439"/>
      <c r="B439"/>
    </row>
    <row r="440" spans="1:2" x14ac:dyDescent="0.3">
      <c r="A440"/>
      <c r="B440"/>
    </row>
    <row r="441" spans="1:2" x14ac:dyDescent="0.3">
      <c r="A441"/>
      <c r="B441"/>
    </row>
    <row r="442" spans="1:2" x14ac:dyDescent="0.3">
      <c r="A442"/>
      <c r="B442"/>
    </row>
    <row r="443" spans="1:2" x14ac:dyDescent="0.3">
      <c r="A443"/>
      <c r="B443"/>
    </row>
    <row r="444" spans="1:2" x14ac:dyDescent="0.3">
      <c r="A444"/>
      <c r="B444"/>
    </row>
    <row r="445" spans="1:2" x14ac:dyDescent="0.3">
      <c r="A445"/>
      <c r="B445"/>
    </row>
    <row r="446" spans="1:2" x14ac:dyDescent="0.3">
      <c r="A446"/>
      <c r="B446"/>
    </row>
    <row r="447" spans="1:2" x14ac:dyDescent="0.3">
      <c r="A447"/>
      <c r="B447"/>
    </row>
    <row r="448" spans="1:2" x14ac:dyDescent="0.3">
      <c r="A448"/>
      <c r="B448"/>
    </row>
    <row r="449" spans="1:2" x14ac:dyDescent="0.3">
      <c r="A449"/>
      <c r="B449"/>
    </row>
    <row r="450" spans="1:2" x14ac:dyDescent="0.3">
      <c r="A450"/>
      <c r="B450"/>
    </row>
    <row r="451" spans="1:2" x14ac:dyDescent="0.3">
      <c r="A451"/>
      <c r="B451"/>
    </row>
    <row r="452" spans="1:2" x14ac:dyDescent="0.3">
      <c r="A452"/>
      <c r="B452"/>
    </row>
    <row r="453" spans="1:2" x14ac:dyDescent="0.3">
      <c r="A453"/>
      <c r="B453"/>
    </row>
    <row r="454" spans="1:2" x14ac:dyDescent="0.3">
      <c r="A454"/>
      <c r="B454"/>
    </row>
    <row r="455" spans="1:2" x14ac:dyDescent="0.3">
      <c r="A455"/>
      <c r="B455"/>
    </row>
    <row r="456" spans="1:2" x14ac:dyDescent="0.3">
      <c r="A456"/>
      <c r="B456"/>
    </row>
    <row r="457" spans="1:2" x14ac:dyDescent="0.3">
      <c r="A457"/>
      <c r="B457"/>
    </row>
    <row r="458" spans="1:2" x14ac:dyDescent="0.3">
      <c r="A458"/>
      <c r="B458"/>
    </row>
    <row r="459" spans="1:2" x14ac:dyDescent="0.3">
      <c r="A459"/>
      <c r="B459"/>
    </row>
    <row r="460" spans="1:2" x14ac:dyDescent="0.3">
      <c r="A460"/>
      <c r="B460"/>
    </row>
    <row r="461" spans="1:2" x14ac:dyDescent="0.3">
      <c r="A461"/>
      <c r="B461"/>
    </row>
    <row r="462" spans="1:2" x14ac:dyDescent="0.3">
      <c r="A462"/>
      <c r="B462"/>
    </row>
    <row r="463" spans="1:2" x14ac:dyDescent="0.3">
      <c r="A463"/>
      <c r="B463"/>
    </row>
    <row r="464" spans="1:2" x14ac:dyDescent="0.3">
      <c r="A464"/>
      <c r="B464"/>
    </row>
    <row r="465" spans="1:2" x14ac:dyDescent="0.3">
      <c r="A465"/>
      <c r="B465"/>
    </row>
    <row r="466" spans="1:2" x14ac:dyDescent="0.3">
      <c r="A466"/>
      <c r="B466"/>
    </row>
    <row r="467" spans="1:2" x14ac:dyDescent="0.3">
      <c r="A467"/>
      <c r="B467"/>
    </row>
    <row r="468" spans="1:2" x14ac:dyDescent="0.3">
      <c r="A468"/>
      <c r="B468"/>
    </row>
    <row r="469" spans="1:2" x14ac:dyDescent="0.3">
      <c r="A469"/>
      <c r="B469"/>
    </row>
    <row r="470" spans="1:2" x14ac:dyDescent="0.3">
      <c r="A470"/>
      <c r="B470"/>
    </row>
    <row r="471" spans="1:2" x14ac:dyDescent="0.3">
      <c r="A471"/>
      <c r="B471"/>
    </row>
    <row r="472" spans="1:2" x14ac:dyDescent="0.3">
      <c r="A472"/>
      <c r="B472"/>
    </row>
    <row r="473" spans="1:2" x14ac:dyDescent="0.3">
      <c r="A473"/>
      <c r="B473"/>
    </row>
    <row r="474" spans="1:2" x14ac:dyDescent="0.3">
      <c r="A474"/>
      <c r="B474"/>
    </row>
    <row r="475" spans="1:2" x14ac:dyDescent="0.3">
      <c r="A475"/>
      <c r="B475"/>
    </row>
    <row r="476" spans="1:2" x14ac:dyDescent="0.3">
      <c r="A476"/>
      <c r="B476"/>
    </row>
    <row r="477" spans="1:2" x14ac:dyDescent="0.3">
      <c r="A477"/>
      <c r="B477"/>
    </row>
    <row r="478" spans="1:2" x14ac:dyDescent="0.3">
      <c r="A478"/>
      <c r="B478"/>
    </row>
    <row r="479" spans="1:2" x14ac:dyDescent="0.3">
      <c r="A479"/>
      <c r="B479"/>
    </row>
    <row r="480" spans="1:2" x14ac:dyDescent="0.3">
      <c r="A480"/>
      <c r="B480"/>
    </row>
    <row r="481" spans="1:2" x14ac:dyDescent="0.3">
      <c r="A481"/>
      <c r="B481"/>
    </row>
    <row r="482" spans="1:2" x14ac:dyDescent="0.3">
      <c r="A482"/>
      <c r="B482"/>
    </row>
    <row r="483" spans="1:2" x14ac:dyDescent="0.3">
      <c r="A483"/>
      <c r="B483"/>
    </row>
    <row r="484" spans="1:2" x14ac:dyDescent="0.3">
      <c r="A484"/>
      <c r="B484"/>
    </row>
    <row r="485" spans="1:2" x14ac:dyDescent="0.3">
      <c r="A485"/>
      <c r="B485"/>
    </row>
    <row r="486" spans="1:2" x14ac:dyDescent="0.3">
      <c r="A486"/>
      <c r="B486"/>
    </row>
    <row r="487" spans="1:2" x14ac:dyDescent="0.3">
      <c r="A487"/>
      <c r="B487"/>
    </row>
    <row r="488" spans="1:2" x14ac:dyDescent="0.3">
      <c r="A488"/>
      <c r="B488"/>
    </row>
    <row r="489" spans="1:2" x14ac:dyDescent="0.3">
      <c r="A489"/>
      <c r="B489"/>
    </row>
    <row r="490" spans="1:2" x14ac:dyDescent="0.3">
      <c r="A490"/>
      <c r="B490"/>
    </row>
    <row r="491" spans="1:2" x14ac:dyDescent="0.3">
      <c r="A491"/>
      <c r="B491"/>
    </row>
    <row r="492" spans="1:2" x14ac:dyDescent="0.3">
      <c r="A492"/>
      <c r="B492"/>
    </row>
    <row r="493" spans="1:2" x14ac:dyDescent="0.3">
      <c r="A493"/>
      <c r="B493"/>
    </row>
    <row r="494" spans="1:2" x14ac:dyDescent="0.3">
      <c r="A494"/>
      <c r="B494"/>
    </row>
    <row r="495" spans="1:2" x14ac:dyDescent="0.3">
      <c r="A495"/>
      <c r="B495"/>
    </row>
    <row r="496" spans="1:2" x14ac:dyDescent="0.3">
      <c r="A496"/>
      <c r="B496"/>
    </row>
    <row r="497" spans="1:2" x14ac:dyDescent="0.3">
      <c r="A497"/>
      <c r="B497"/>
    </row>
    <row r="498" spans="1:2" x14ac:dyDescent="0.3">
      <c r="A498"/>
      <c r="B498"/>
    </row>
    <row r="499" spans="1:2" x14ac:dyDescent="0.3">
      <c r="A499"/>
      <c r="B499"/>
    </row>
    <row r="500" spans="1:2" x14ac:dyDescent="0.3">
      <c r="A500"/>
      <c r="B500"/>
    </row>
    <row r="501" spans="1:2" x14ac:dyDescent="0.3">
      <c r="A501"/>
      <c r="B501"/>
    </row>
    <row r="502" spans="1:2" x14ac:dyDescent="0.3">
      <c r="A502"/>
      <c r="B502"/>
    </row>
    <row r="503" spans="1:2" x14ac:dyDescent="0.3">
      <c r="A503"/>
      <c r="B503"/>
    </row>
    <row r="504" spans="1:2" x14ac:dyDescent="0.3">
      <c r="A504"/>
      <c r="B504"/>
    </row>
    <row r="505" spans="1:2" x14ac:dyDescent="0.3">
      <c r="A505"/>
      <c r="B505"/>
    </row>
    <row r="506" spans="1:2" x14ac:dyDescent="0.3">
      <c r="A506"/>
      <c r="B506"/>
    </row>
    <row r="507" spans="1:2" x14ac:dyDescent="0.3">
      <c r="A507"/>
      <c r="B507"/>
    </row>
    <row r="508" spans="1:2" x14ac:dyDescent="0.3">
      <c r="A508"/>
      <c r="B508"/>
    </row>
    <row r="509" spans="1:2" x14ac:dyDescent="0.3">
      <c r="A509"/>
      <c r="B509"/>
    </row>
    <row r="510" spans="1:2" x14ac:dyDescent="0.3">
      <c r="A510"/>
      <c r="B510"/>
    </row>
    <row r="511" spans="1:2" x14ac:dyDescent="0.3">
      <c r="A511"/>
      <c r="B511"/>
    </row>
    <row r="512" spans="1:2" x14ac:dyDescent="0.3">
      <c r="A512"/>
      <c r="B512"/>
    </row>
    <row r="513" spans="1:2" x14ac:dyDescent="0.3">
      <c r="A513"/>
      <c r="B513"/>
    </row>
    <row r="514" spans="1:2" x14ac:dyDescent="0.3">
      <c r="A514"/>
      <c r="B514"/>
    </row>
    <row r="515" spans="1:2" x14ac:dyDescent="0.3">
      <c r="A515"/>
      <c r="B515"/>
    </row>
    <row r="516" spans="1:2" x14ac:dyDescent="0.3">
      <c r="A516"/>
      <c r="B516"/>
    </row>
    <row r="517" spans="1:2" x14ac:dyDescent="0.3">
      <c r="A517"/>
      <c r="B517"/>
    </row>
    <row r="518" spans="1:2" x14ac:dyDescent="0.3">
      <c r="A518"/>
      <c r="B518"/>
    </row>
    <row r="519" spans="1:2" x14ac:dyDescent="0.3">
      <c r="A519"/>
      <c r="B519"/>
    </row>
    <row r="520" spans="1:2" x14ac:dyDescent="0.3">
      <c r="A520"/>
      <c r="B520"/>
    </row>
    <row r="521" spans="1:2" x14ac:dyDescent="0.3">
      <c r="A521"/>
      <c r="B521"/>
    </row>
    <row r="522" spans="1:2" x14ac:dyDescent="0.3">
      <c r="A522"/>
      <c r="B522"/>
    </row>
    <row r="523" spans="1:2" x14ac:dyDescent="0.3">
      <c r="A523"/>
      <c r="B523"/>
    </row>
    <row r="524" spans="1:2" x14ac:dyDescent="0.3">
      <c r="A524"/>
      <c r="B524"/>
    </row>
    <row r="525" spans="1:2" x14ac:dyDescent="0.3">
      <c r="A525"/>
      <c r="B525"/>
    </row>
    <row r="526" spans="1:2" x14ac:dyDescent="0.3">
      <c r="A526"/>
      <c r="B526"/>
    </row>
    <row r="527" spans="1:2" x14ac:dyDescent="0.3">
      <c r="A527"/>
      <c r="B527"/>
    </row>
    <row r="528" spans="1:2" x14ac:dyDescent="0.3">
      <c r="A528"/>
      <c r="B528"/>
    </row>
    <row r="529" spans="1:2" x14ac:dyDescent="0.3">
      <c r="A529"/>
      <c r="B529"/>
    </row>
    <row r="530" spans="1:2" x14ac:dyDescent="0.3">
      <c r="A530"/>
      <c r="B530"/>
    </row>
    <row r="531" spans="1:2" x14ac:dyDescent="0.3">
      <c r="A531"/>
      <c r="B531"/>
    </row>
    <row r="532" spans="1:2" x14ac:dyDescent="0.3">
      <c r="A532"/>
      <c r="B532"/>
    </row>
    <row r="533" spans="1:2" x14ac:dyDescent="0.3">
      <c r="A533"/>
      <c r="B533"/>
    </row>
    <row r="534" spans="1:2" x14ac:dyDescent="0.3">
      <c r="A534"/>
      <c r="B534"/>
    </row>
    <row r="535" spans="1:2" x14ac:dyDescent="0.3">
      <c r="A535"/>
      <c r="B535"/>
    </row>
    <row r="536" spans="1:2" x14ac:dyDescent="0.3">
      <c r="A536"/>
      <c r="B536"/>
    </row>
    <row r="537" spans="1:2" x14ac:dyDescent="0.3">
      <c r="A537"/>
      <c r="B537"/>
    </row>
    <row r="538" spans="1:2" x14ac:dyDescent="0.3">
      <c r="A538"/>
      <c r="B538"/>
    </row>
    <row r="539" spans="1:2" x14ac:dyDescent="0.3">
      <c r="A539"/>
      <c r="B539"/>
    </row>
    <row r="540" spans="1:2" x14ac:dyDescent="0.3">
      <c r="A540"/>
      <c r="B540"/>
    </row>
    <row r="541" spans="1:2" x14ac:dyDescent="0.3">
      <c r="A541"/>
      <c r="B541"/>
    </row>
    <row r="542" spans="1:2" x14ac:dyDescent="0.3">
      <c r="A542"/>
      <c r="B542"/>
    </row>
    <row r="543" spans="1:2" x14ac:dyDescent="0.3">
      <c r="A543"/>
      <c r="B543"/>
    </row>
    <row r="544" spans="1:2" x14ac:dyDescent="0.3">
      <c r="A544"/>
      <c r="B544"/>
    </row>
    <row r="545" spans="1:2" x14ac:dyDescent="0.3">
      <c r="A545"/>
      <c r="B545"/>
    </row>
    <row r="546" spans="1:2" x14ac:dyDescent="0.3">
      <c r="A546"/>
      <c r="B546"/>
    </row>
    <row r="547" spans="1:2" x14ac:dyDescent="0.3">
      <c r="A547"/>
      <c r="B547"/>
    </row>
    <row r="548" spans="1:2" x14ac:dyDescent="0.3">
      <c r="A548"/>
      <c r="B548"/>
    </row>
    <row r="549" spans="1:2" x14ac:dyDescent="0.3">
      <c r="A549"/>
      <c r="B549"/>
    </row>
    <row r="550" spans="1:2" x14ac:dyDescent="0.3">
      <c r="A550"/>
      <c r="B550"/>
    </row>
    <row r="551" spans="1:2" x14ac:dyDescent="0.3">
      <c r="A551"/>
      <c r="B551"/>
    </row>
    <row r="552" spans="1:2" x14ac:dyDescent="0.3">
      <c r="A552"/>
      <c r="B552"/>
    </row>
    <row r="553" spans="1:2" x14ac:dyDescent="0.3">
      <c r="A553"/>
      <c r="B553"/>
    </row>
    <row r="554" spans="1:2" x14ac:dyDescent="0.3">
      <c r="A554"/>
      <c r="B554"/>
    </row>
    <row r="555" spans="1:2" x14ac:dyDescent="0.3">
      <c r="A555"/>
      <c r="B555"/>
    </row>
    <row r="556" spans="1:2" x14ac:dyDescent="0.3">
      <c r="A556"/>
      <c r="B556"/>
    </row>
    <row r="557" spans="1:2" x14ac:dyDescent="0.3">
      <c r="A557"/>
      <c r="B557"/>
    </row>
    <row r="558" spans="1:2" x14ac:dyDescent="0.3">
      <c r="A558"/>
      <c r="B558"/>
    </row>
    <row r="559" spans="1:2" x14ac:dyDescent="0.3">
      <c r="A559"/>
      <c r="B559"/>
    </row>
    <row r="560" spans="1:2" x14ac:dyDescent="0.3">
      <c r="A560"/>
      <c r="B560"/>
    </row>
    <row r="561" spans="1:2" x14ac:dyDescent="0.3">
      <c r="A561"/>
      <c r="B561"/>
    </row>
    <row r="562" spans="1:2" x14ac:dyDescent="0.3">
      <c r="A562"/>
      <c r="B562"/>
    </row>
    <row r="563" spans="1:2" x14ac:dyDescent="0.3">
      <c r="A563"/>
      <c r="B563"/>
    </row>
    <row r="564" spans="1:2" x14ac:dyDescent="0.3">
      <c r="A564"/>
      <c r="B564"/>
    </row>
    <row r="565" spans="1:2" x14ac:dyDescent="0.3">
      <c r="A565"/>
      <c r="B565"/>
    </row>
    <row r="566" spans="1:2" x14ac:dyDescent="0.3">
      <c r="A566"/>
      <c r="B566"/>
    </row>
    <row r="567" spans="1:2" x14ac:dyDescent="0.3">
      <c r="A567"/>
      <c r="B567"/>
    </row>
    <row r="568" spans="1:2" x14ac:dyDescent="0.3">
      <c r="A568"/>
      <c r="B568"/>
    </row>
    <row r="569" spans="1:2" x14ac:dyDescent="0.3">
      <c r="A569"/>
      <c r="B569"/>
    </row>
    <row r="570" spans="1:2" x14ac:dyDescent="0.3">
      <c r="A570"/>
      <c r="B570"/>
    </row>
    <row r="571" spans="1:2" x14ac:dyDescent="0.3">
      <c r="A571"/>
      <c r="B571"/>
    </row>
    <row r="572" spans="1:2" x14ac:dyDescent="0.3">
      <c r="A572"/>
      <c r="B572"/>
    </row>
    <row r="573" spans="1:2" x14ac:dyDescent="0.3">
      <c r="A573"/>
      <c r="B573"/>
    </row>
    <row r="574" spans="1:2" x14ac:dyDescent="0.3">
      <c r="A574"/>
      <c r="B574"/>
    </row>
    <row r="575" spans="1:2" x14ac:dyDescent="0.3">
      <c r="A575"/>
      <c r="B575"/>
    </row>
    <row r="576" spans="1:2" x14ac:dyDescent="0.3">
      <c r="A576"/>
      <c r="B576"/>
    </row>
    <row r="577" spans="1:2" x14ac:dyDescent="0.3">
      <c r="A577"/>
      <c r="B577"/>
    </row>
    <row r="578" spans="1:2" x14ac:dyDescent="0.3">
      <c r="A578"/>
      <c r="B578"/>
    </row>
    <row r="579" spans="1:2" x14ac:dyDescent="0.3">
      <c r="A579"/>
      <c r="B579"/>
    </row>
    <row r="580" spans="1:2" x14ac:dyDescent="0.3">
      <c r="A580"/>
      <c r="B580"/>
    </row>
    <row r="581" spans="1:2" x14ac:dyDescent="0.3">
      <c r="A581"/>
      <c r="B581"/>
    </row>
    <row r="582" spans="1:2" x14ac:dyDescent="0.3">
      <c r="A582"/>
      <c r="B582"/>
    </row>
    <row r="583" spans="1:2" x14ac:dyDescent="0.3">
      <c r="A583"/>
      <c r="B583"/>
    </row>
    <row r="584" spans="1:2" x14ac:dyDescent="0.3">
      <c r="A584"/>
      <c r="B584"/>
    </row>
    <row r="585" spans="1:2" x14ac:dyDescent="0.3">
      <c r="A585"/>
      <c r="B585"/>
    </row>
    <row r="586" spans="1:2" x14ac:dyDescent="0.3">
      <c r="A586"/>
      <c r="B586"/>
    </row>
    <row r="587" spans="1:2" x14ac:dyDescent="0.3">
      <c r="A587"/>
      <c r="B587"/>
    </row>
    <row r="588" spans="1:2" x14ac:dyDescent="0.3">
      <c r="A588"/>
      <c r="B588"/>
    </row>
    <row r="589" spans="1:2" x14ac:dyDescent="0.3">
      <c r="A589"/>
      <c r="B589"/>
    </row>
    <row r="590" spans="1:2" x14ac:dyDescent="0.3">
      <c r="A590"/>
      <c r="B590"/>
    </row>
    <row r="591" spans="1:2" x14ac:dyDescent="0.3">
      <c r="A591"/>
      <c r="B591"/>
    </row>
    <row r="592" spans="1:2" x14ac:dyDescent="0.3">
      <c r="A592"/>
      <c r="B592"/>
    </row>
    <row r="593" spans="1:2" x14ac:dyDescent="0.3">
      <c r="A593"/>
      <c r="B593"/>
    </row>
    <row r="594" spans="1:2" x14ac:dyDescent="0.3">
      <c r="A594"/>
      <c r="B594"/>
    </row>
    <row r="595" spans="1:2" x14ac:dyDescent="0.3">
      <c r="A595"/>
      <c r="B595"/>
    </row>
    <row r="596" spans="1:2" x14ac:dyDescent="0.3">
      <c r="A596"/>
      <c r="B596"/>
    </row>
    <row r="597" spans="1:2" x14ac:dyDescent="0.3">
      <c r="A597"/>
      <c r="B597"/>
    </row>
    <row r="598" spans="1:2" x14ac:dyDescent="0.3">
      <c r="A598"/>
      <c r="B598"/>
    </row>
    <row r="599" spans="1:2" x14ac:dyDescent="0.3">
      <c r="A599"/>
      <c r="B599"/>
    </row>
    <row r="600" spans="1:2" x14ac:dyDescent="0.3">
      <c r="A600"/>
      <c r="B600"/>
    </row>
    <row r="601" spans="1:2" x14ac:dyDescent="0.3">
      <c r="A601"/>
      <c r="B601"/>
    </row>
    <row r="602" spans="1:2" x14ac:dyDescent="0.3">
      <c r="A602"/>
      <c r="B602"/>
    </row>
    <row r="603" spans="1:2" x14ac:dyDescent="0.3">
      <c r="A603"/>
      <c r="B603"/>
    </row>
    <row r="604" spans="1:2" x14ac:dyDescent="0.3">
      <c r="A604"/>
      <c r="B604"/>
    </row>
    <row r="605" spans="1:2" x14ac:dyDescent="0.3">
      <c r="A605"/>
      <c r="B605"/>
    </row>
    <row r="606" spans="1:2" x14ac:dyDescent="0.3">
      <c r="A606"/>
      <c r="B606"/>
    </row>
    <row r="607" spans="1:2" x14ac:dyDescent="0.3">
      <c r="A607"/>
      <c r="B607"/>
    </row>
    <row r="608" spans="1:2" x14ac:dyDescent="0.3">
      <c r="A608"/>
      <c r="B608"/>
    </row>
    <row r="609" spans="1:2" x14ac:dyDescent="0.3">
      <c r="A609"/>
      <c r="B609"/>
    </row>
    <row r="610" spans="1:2" x14ac:dyDescent="0.3">
      <c r="A610"/>
      <c r="B610"/>
    </row>
    <row r="611" spans="1:2" x14ac:dyDescent="0.3">
      <c r="A611"/>
      <c r="B611"/>
    </row>
    <row r="612" spans="1:2" x14ac:dyDescent="0.3">
      <c r="A612"/>
      <c r="B612"/>
    </row>
    <row r="613" spans="1:2" x14ac:dyDescent="0.3">
      <c r="A613"/>
      <c r="B613"/>
    </row>
    <row r="614" spans="1:2" x14ac:dyDescent="0.3">
      <c r="A614"/>
      <c r="B614"/>
    </row>
    <row r="615" spans="1:2" x14ac:dyDescent="0.3">
      <c r="A615"/>
      <c r="B615"/>
    </row>
    <row r="616" spans="1:2" x14ac:dyDescent="0.3">
      <c r="A616"/>
      <c r="B616"/>
    </row>
    <row r="617" spans="1:2" x14ac:dyDescent="0.3">
      <c r="A617"/>
      <c r="B617"/>
    </row>
    <row r="618" spans="1:2" x14ac:dyDescent="0.3">
      <c r="A618"/>
      <c r="B618"/>
    </row>
    <row r="619" spans="1:2" x14ac:dyDescent="0.3">
      <c r="A619"/>
      <c r="B619"/>
    </row>
    <row r="620" spans="1:2" x14ac:dyDescent="0.3">
      <c r="A620"/>
      <c r="B620"/>
    </row>
    <row r="621" spans="1:2" x14ac:dyDescent="0.3">
      <c r="A621"/>
      <c r="B621"/>
    </row>
    <row r="622" spans="1:2" x14ac:dyDescent="0.3">
      <c r="A622"/>
      <c r="B622"/>
    </row>
    <row r="623" spans="1:2" x14ac:dyDescent="0.3">
      <c r="A623"/>
      <c r="B623"/>
    </row>
    <row r="624" spans="1:2" x14ac:dyDescent="0.3">
      <c r="A624"/>
      <c r="B624"/>
    </row>
    <row r="625" spans="1:2" x14ac:dyDescent="0.3">
      <c r="A625"/>
      <c r="B625"/>
    </row>
    <row r="626" spans="1:2" x14ac:dyDescent="0.3">
      <c r="A626"/>
      <c r="B626"/>
    </row>
    <row r="627" spans="1:2" x14ac:dyDescent="0.3">
      <c r="A627"/>
      <c r="B627"/>
    </row>
    <row r="628" spans="1:2" x14ac:dyDescent="0.3">
      <c r="A628"/>
      <c r="B628"/>
    </row>
    <row r="629" spans="1:2" x14ac:dyDescent="0.3">
      <c r="A629"/>
      <c r="B629"/>
    </row>
    <row r="630" spans="1:2" x14ac:dyDescent="0.3">
      <c r="A630"/>
      <c r="B630"/>
    </row>
    <row r="631" spans="1:2" x14ac:dyDescent="0.3">
      <c r="A631"/>
      <c r="B631"/>
    </row>
    <row r="632" spans="1:2" x14ac:dyDescent="0.3">
      <c r="A632"/>
      <c r="B632"/>
    </row>
    <row r="633" spans="1:2" x14ac:dyDescent="0.3">
      <c r="A633"/>
      <c r="B633"/>
    </row>
    <row r="634" spans="1:2" x14ac:dyDescent="0.3">
      <c r="A634"/>
      <c r="B634"/>
    </row>
    <row r="635" spans="1:2" x14ac:dyDescent="0.3">
      <c r="A635"/>
      <c r="B635"/>
    </row>
    <row r="636" spans="1:2" x14ac:dyDescent="0.3">
      <c r="A636"/>
      <c r="B636"/>
    </row>
    <row r="637" spans="1:2" x14ac:dyDescent="0.3">
      <c r="A637"/>
      <c r="B637"/>
    </row>
    <row r="638" spans="1:2" x14ac:dyDescent="0.3">
      <c r="A638"/>
      <c r="B638"/>
    </row>
    <row r="639" spans="1:2" x14ac:dyDescent="0.3">
      <c r="A639"/>
      <c r="B639"/>
    </row>
    <row r="640" spans="1:2" x14ac:dyDescent="0.3">
      <c r="A640"/>
      <c r="B640"/>
    </row>
    <row r="641" spans="1:2" x14ac:dyDescent="0.3">
      <c r="A641"/>
      <c r="B641"/>
    </row>
    <row r="642" spans="1:2" x14ac:dyDescent="0.3">
      <c r="A642"/>
      <c r="B642"/>
    </row>
    <row r="643" spans="1:2" x14ac:dyDescent="0.3">
      <c r="A643"/>
      <c r="B643"/>
    </row>
    <row r="644" spans="1:2" x14ac:dyDescent="0.3">
      <c r="A644"/>
      <c r="B644"/>
    </row>
    <row r="645" spans="1:2" x14ac:dyDescent="0.3">
      <c r="A645"/>
      <c r="B645"/>
    </row>
    <row r="646" spans="1:2" x14ac:dyDescent="0.3">
      <c r="A646"/>
      <c r="B646"/>
    </row>
    <row r="647" spans="1:2" x14ac:dyDescent="0.3">
      <c r="A647"/>
      <c r="B647"/>
    </row>
    <row r="648" spans="1:2" x14ac:dyDescent="0.3">
      <c r="A648"/>
      <c r="B648"/>
    </row>
    <row r="649" spans="1:2" x14ac:dyDescent="0.3">
      <c r="A649"/>
      <c r="B649"/>
    </row>
    <row r="650" spans="1:2" x14ac:dyDescent="0.3">
      <c r="A650"/>
      <c r="B650"/>
    </row>
    <row r="651" spans="1:2" x14ac:dyDescent="0.3">
      <c r="A651"/>
      <c r="B651"/>
    </row>
    <row r="652" spans="1:2" x14ac:dyDescent="0.3">
      <c r="A652"/>
      <c r="B652"/>
    </row>
    <row r="653" spans="1:2" x14ac:dyDescent="0.3">
      <c r="A653"/>
      <c r="B653"/>
    </row>
    <row r="654" spans="1:2" x14ac:dyDescent="0.3">
      <c r="A654"/>
      <c r="B654"/>
    </row>
    <row r="655" spans="1:2" x14ac:dyDescent="0.3">
      <c r="A655"/>
      <c r="B655"/>
    </row>
    <row r="656" spans="1:2" x14ac:dyDescent="0.3">
      <c r="A656"/>
      <c r="B656"/>
    </row>
    <row r="657" spans="1:2" x14ac:dyDescent="0.3">
      <c r="A657"/>
      <c r="B657"/>
    </row>
    <row r="658" spans="1:2" x14ac:dyDescent="0.3">
      <c r="A658"/>
      <c r="B658"/>
    </row>
    <row r="659" spans="1:2" x14ac:dyDescent="0.3">
      <c r="A659"/>
      <c r="B659"/>
    </row>
    <row r="660" spans="1:2" x14ac:dyDescent="0.3">
      <c r="A660"/>
      <c r="B660"/>
    </row>
    <row r="661" spans="1:2" x14ac:dyDescent="0.3">
      <c r="A661"/>
      <c r="B661"/>
    </row>
    <row r="662" spans="1:2" x14ac:dyDescent="0.3">
      <c r="A662"/>
      <c r="B662"/>
    </row>
    <row r="663" spans="1:2" x14ac:dyDescent="0.3">
      <c r="A663"/>
      <c r="B663"/>
    </row>
    <row r="664" spans="1:2" x14ac:dyDescent="0.3">
      <c r="A664"/>
      <c r="B664"/>
    </row>
    <row r="665" spans="1:2" x14ac:dyDescent="0.3">
      <c r="A665"/>
      <c r="B665"/>
    </row>
    <row r="666" spans="1:2" x14ac:dyDescent="0.3">
      <c r="A666"/>
      <c r="B666"/>
    </row>
    <row r="667" spans="1:2" x14ac:dyDescent="0.3">
      <c r="A667"/>
      <c r="B667"/>
    </row>
    <row r="668" spans="1:2" x14ac:dyDescent="0.3">
      <c r="A668"/>
      <c r="B668"/>
    </row>
    <row r="669" spans="1:2" x14ac:dyDescent="0.3">
      <c r="A669"/>
      <c r="B669"/>
    </row>
    <row r="670" spans="1:2" x14ac:dyDescent="0.3">
      <c r="A670"/>
      <c r="B670"/>
    </row>
    <row r="671" spans="1:2" x14ac:dyDescent="0.3">
      <c r="A671"/>
      <c r="B671"/>
    </row>
    <row r="672" spans="1:2" x14ac:dyDescent="0.3">
      <c r="A672"/>
      <c r="B672"/>
    </row>
    <row r="673" spans="1:2" x14ac:dyDescent="0.3">
      <c r="A673"/>
      <c r="B673"/>
    </row>
    <row r="674" spans="1:2" x14ac:dyDescent="0.3">
      <c r="A674"/>
      <c r="B674"/>
    </row>
    <row r="675" spans="1:2" x14ac:dyDescent="0.3">
      <c r="A675"/>
      <c r="B675"/>
    </row>
    <row r="676" spans="1:2" x14ac:dyDescent="0.3">
      <c r="A676"/>
      <c r="B676"/>
    </row>
    <row r="677" spans="1:2" x14ac:dyDescent="0.3">
      <c r="A677"/>
      <c r="B677"/>
    </row>
    <row r="678" spans="1:2" x14ac:dyDescent="0.3">
      <c r="A678"/>
      <c r="B678"/>
    </row>
    <row r="679" spans="1:2" x14ac:dyDescent="0.3">
      <c r="A679"/>
      <c r="B679"/>
    </row>
    <row r="680" spans="1:2" x14ac:dyDescent="0.3">
      <c r="A680"/>
      <c r="B680"/>
    </row>
    <row r="681" spans="1:2" x14ac:dyDescent="0.3">
      <c r="A681"/>
      <c r="B681"/>
    </row>
    <row r="682" spans="1:2" x14ac:dyDescent="0.3">
      <c r="A682"/>
      <c r="B682"/>
    </row>
    <row r="683" spans="1:2" x14ac:dyDescent="0.3">
      <c r="A683"/>
      <c r="B683"/>
    </row>
    <row r="684" spans="1:2" x14ac:dyDescent="0.3">
      <c r="A684"/>
      <c r="B684"/>
    </row>
    <row r="685" spans="1:2" x14ac:dyDescent="0.3">
      <c r="A685"/>
      <c r="B685"/>
    </row>
    <row r="686" spans="1:2" x14ac:dyDescent="0.3">
      <c r="A686"/>
      <c r="B686"/>
    </row>
    <row r="687" spans="1:2" x14ac:dyDescent="0.3">
      <c r="A687"/>
      <c r="B687"/>
    </row>
    <row r="688" spans="1:2" x14ac:dyDescent="0.3">
      <c r="A688"/>
      <c r="B688"/>
    </row>
    <row r="689" spans="1:2" x14ac:dyDescent="0.3">
      <c r="A689"/>
      <c r="B689"/>
    </row>
    <row r="690" spans="1:2" x14ac:dyDescent="0.3">
      <c r="A690"/>
      <c r="B690"/>
    </row>
    <row r="691" spans="1:2" x14ac:dyDescent="0.3">
      <c r="A691"/>
      <c r="B691"/>
    </row>
    <row r="692" spans="1:2" x14ac:dyDescent="0.3">
      <c r="A692"/>
      <c r="B692"/>
    </row>
    <row r="693" spans="1:2" x14ac:dyDescent="0.3">
      <c r="A693"/>
      <c r="B693"/>
    </row>
    <row r="694" spans="1:2" x14ac:dyDescent="0.3">
      <c r="A694"/>
      <c r="B694"/>
    </row>
    <row r="695" spans="1:2" x14ac:dyDescent="0.3">
      <c r="A695"/>
      <c r="B695"/>
    </row>
    <row r="696" spans="1:2" x14ac:dyDescent="0.3">
      <c r="A696"/>
      <c r="B696"/>
    </row>
    <row r="697" spans="1:2" x14ac:dyDescent="0.3">
      <c r="A697"/>
      <c r="B697"/>
    </row>
    <row r="698" spans="1:2" x14ac:dyDescent="0.3">
      <c r="A698"/>
      <c r="B698"/>
    </row>
    <row r="699" spans="1:2" x14ac:dyDescent="0.3">
      <c r="A699"/>
      <c r="B699"/>
    </row>
    <row r="700" spans="1:2" x14ac:dyDescent="0.3">
      <c r="A700"/>
      <c r="B700"/>
    </row>
    <row r="701" spans="1:2" x14ac:dyDescent="0.3">
      <c r="A701"/>
      <c r="B701"/>
    </row>
    <row r="702" spans="1:2" x14ac:dyDescent="0.3">
      <c r="A702"/>
      <c r="B702"/>
    </row>
    <row r="703" spans="1:2" x14ac:dyDescent="0.3">
      <c r="A703"/>
      <c r="B703"/>
    </row>
    <row r="704" spans="1:2" x14ac:dyDescent="0.3">
      <c r="A704"/>
      <c r="B704"/>
    </row>
    <row r="705" spans="1:2" x14ac:dyDescent="0.3">
      <c r="A705"/>
      <c r="B705"/>
    </row>
    <row r="706" spans="1:2" x14ac:dyDescent="0.3">
      <c r="A706"/>
      <c r="B706"/>
    </row>
    <row r="707" spans="1:2" x14ac:dyDescent="0.3">
      <c r="A707"/>
      <c r="B707"/>
    </row>
    <row r="708" spans="1:2" x14ac:dyDescent="0.3">
      <c r="A708"/>
      <c r="B708"/>
    </row>
    <row r="709" spans="1:2" x14ac:dyDescent="0.3">
      <c r="A709"/>
      <c r="B709"/>
    </row>
    <row r="710" spans="1:2" x14ac:dyDescent="0.3">
      <c r="A710"/>
      <c r="B710"/>
    </row>
    <row r="711" spans="1:2" x14ac:dyDescent="0.3">
      <c r="A711"/>
      <c r="B711"/>
    </row>
    <row r="712" spans="1:2" x14ac:dyDescent="0.3">
      <c r="A712"/>
      <c r="B712"/>
    </row>
    <row r="713" spans="1:2" x14ac:dyDescent="0.3">
      <c r="A713"/>
      <c r="B713"/>
    </row>
    <row r="714" spans="1:2" x14ac:dyDescent="0.3">
      <c r="A714"/>
      <c r="B714"/>
    </row>
    <row r="715" spans="1:2" x14ac:dyDescent="0.3">
      <c r="A715"/>
      <c r="B715"/>
    </row>
    <row r="716" spans="1:2" x14ac:dyDescent="0.3">
      <c r="A716"/>
      <c r="B716"/>
    </row>
    <row r="717" spans="1:2" x14ac:dyDescent="0.3">
      <c r="A717"/>
      <c r="B717"/>
    </row>
    <row r="718" spans="1:2" x14ac:dyDescent="0.3">
      <c r="A718"/>
      <c r="B718"/>
    </row>
    <row r="719" spans="1:2" x14ac:dyDescent="0.3">
      <c r="A719"/>
      <c r="B719"/>
    </row>
    <row r="720" spans="1:2" x14ac:dyDescent="0.3">
      <c r="A720"/>
      <c r="B720"/>
    </row>
    <row r="721" spans="1:2" x14ac:dyDescent="0.3">
      <c r="A721"/>
      <c r="B721"/>
    </row>
    <row r="722" spans="1:2" x14ac:dyDescent="0.3">
      <c r="A722"/>
      <c r="B722"/>
    </row>
    <row r="723" spans="1:2" x14ac:dyDescent="0.3">
      <c r="A723"/>
      <c r="B723"/>
    </row>
    <row r="724" spans="1:2" x14ac:dyDescent="0.3">
      <c r="A724"/>
      <c r="B724"/>
    </row>
    <row r="725" spans="1:2" x14ac:dyDescent="0.3">
      <c r="A725"/>
      <c r="B725"/>
    </row>
    <row r="726" spans="1:2" x14ac:dyDescent="0.3">
      <c r="A726"/>
      <c r="B726"/>
    </row>
    <row r="727" spans="1:2" x14ac:dyDescent="0.3">
      <c r="A727"/>
      <c r="B727"/>
    </row>
    <row r="728" spans="1:2" x14ac:dyDescent="0.3">
      <c r="A728"/>
      <c r="B728"/>
    </row>
    <row r="729" spans="1:2" x14ac:dyDescent="0.3">
      <c r="A729"/>
      <c r="B729"/>
    </row>
    <row r="730" spans="1:2" x14ac:dyDescent="0.3">
      <c r="A730"/>
      <c r="B730"/>
    </row>
    <row r="731" spans="1:2" x14ac:dyDescent="0.3">
      <c r="A731"/>
      <c r="B731"/>
    </row>
    <row r="732" spans="1:2" x14ac:dyDescent="0.3">
      <c r="A732"/>
      <c r="B732"/>
    </row>
    <row r="733" spans="1:2" x14ac:dyDescent="0.3">
      <c r="A733"/>
      <c r="B733"/>
    </row>
    <row r="734" spans="1:2" x14ac:dyDescent="0.3">
      <c r="A734"/>
      <c r="B734"/>
    </row>
    <row r="735" spans="1:2" x14ac:dyDescent="0.3">
      <c r="A735"/>
      <c r="B735"/>
    </row>
    <row r="736" spans="1:2" x14ac:dyDescent="0.3">
      <c r="A736"/>
      <c r="B736"/>
    </row>
    <row r="737" spans="1:2" x14ac:dyDescent="0.3">
      <c r="A737"/>
      <c r="B737"/>
    </row>
    <row r="738" spans="1:2" x14ac:dyDescent="0.3">
      <c r="A738"/>
      <c r="B738"/>
    </row>
    <row r="739" spans="1:2" x14ac:dyDescent="0.3">
      <c r="A739"/>
      <c r="B739"/>
    </row>
    <row r="740" spans="1:2" x14ac:dyDescent="0.3">
      <c r="A740"/>
      <c r="B740"/>
    </row>
    <row r="741" spans="1:2" x14ac:dyDescent="0.3">
      <c r="A741"/>
      <c r="B741"/>
    </row>
    <row r="742" spans="1:2" x14ac:dyDescent="0.3">
      <c r="A742"/>
      <c r="B742"/>
    </row>
    <row r="743" spans="1:2" x14ac:dyDescent="0.3">
      <c r="A743"/>
      <c r="B743"/>
    </row>
    <row r="744" spans="1:2" x14ac:dyDescent="0.3">
      <c r="A744"/>
      <c r="B744"/>
    </row>
    <row r="745" spans="1:2" x14ac:dyDescent="0.3">
      <c r="A745"/>
      <c r="B745"/>
    </row>
    <row r="746" spans="1:2" x14ac:dyDescent="0.3">
      <c r="A746"/>
      <c r="B746"/>
    </row>
    <row r="747" spans="1:2" x14ac:dyDescent="0.3">
      <c r="A747"/>
      <c r="B747"/>
    </row>
    <row r="748" spans="1:2" x14ac:dyDescent="0.3">
      <c r="A748"/>
      <c r="B748"/>
    </row>
    <row r="749" spans="1:2" x14ac:dyDescent="0.3">
      <c r="A749"/>
      <c r="B749"/>
    </row>
    <row r="750" spans="1:2" x14ac:dyDescent="0.3">
      <c r="A750"/>
      <c r="B750"/>
    </row>
    <row r="751" spans="1:2" x14ac:dyDescent="0.3">
      <c r="A751"/>
      <c r="B751"/>
    </row>
    <row r="752" spans="1:2" x14ac:dyDescent="0.3">
      <c r="A752"/>
      <c r="B752"/>
    </row>
    <row r="753" spans="1:2" x14ac:dyDescent="0.3">
      <c r="A753"/>
      <c r="B753"/>
    </row>
    <row r="754" spans="1:2" x14ac:dyDescent="0.3">
      <c r="A754"/>
      <c r="B754"/>
    </row>
    <row r="755" spans="1:2" x14ac:dyDescent="0.3">
      <c r="A755"/>
      <c r="B755"/>
    </row>
    <row r="756" spans="1:2" x14ac:dyDescent="0.3">
      <c r="A756"/>
      <c r="B756"/>
    </row>
    <row r="757" spans="1:2" x14ac:dyDescent="0.3">
      <c r="A757"/>
      <c r="B757"/>
    </row>
    <row r="758" spans="1:2" x14ac:dyDescent="0.3">
      <c r="A758"/>
      <c r="B758"/>
    </row>
    <row r="759" spans="1:2" x14ac:dyDescent="0.3">
      <c r="A759"/>
      <c r="B759"/>
    </row>
    <row r="760" spans="1:2" x14ac:dyDescent="0.3">
      <c r="A760"/>
      <c r="B760"/>
    </row>
    <row r="761" spans="1:2" x14ac:dyDescent="0.3">
      <c r="A761"/>
      <c r="B761"/>
    </row>
    <row r="762" spans="1:2" x14ac:dyDescent="0.3">
      <c r="A762"/>
      <c r="B762"/>
    </row>
    <row r="763" spans="1:2" x14ac:dyDescent="0.3">
      <c r="A763"/>
      <c r="B763"/>
    </row>
    <row r="764" spans="1:2" x14ac:dyDescent="0.3">
      <c r="A764"/>
      <c r="B764"/>
    </row>
    <row r="765" spans="1:2" x14ac:dyDescent="0.3">
      <c r="A765"/>
      <c r="B765"/>
    </row>
    <row r="766" spans="1:2" x14ac:dyDescent="0.3">
      <c r="A766"/>
      <c r="B766"/>
    </row>
    <row r="767" spans="1:2" x14ac:dyDescent="0.3">
      <c r="A767"/>
      <c r="B767"/>
    </row>
    <row r="768" spans="1:2" x14ac:dyDescent="0.3">
      <c r="A768"/>
      <c r="B768"/>
    </row>
    <row r="769" spans="1:2" x14ac:dyDescent="0.3">
      <c r="A769"/>
      <c r="B769"/>
    </row>
    <row r="770" spans="1:2" x14ac:dyDescent="0.3">
      <c r="A770"/>
      <c r="B770"/>
    </row>
    <row r="771" spans="1:2" x14ac:dyDescent="0.3">
      <c r="A771"/>
      <c r="B771"/>
    </row>
    <row r="772" spans="1:2" x14ac:dyDescent="0.3">
      <c r="A772"/>
      <c r="B772"/>
    </row>
    <row r="773" spans="1:2" x14ac:dyDescent="0.3">
      <c r="A773"/>
      <c r="B773"/>
    </row>
    <row r="774" spans="1:2" x14ac:dyDescent="0.3">
      <c r="A774"/>
      <c r="B774"/>
    </row>
    <row r="775" spans="1:2" x14ac:dyDescent="0.3">
      <c r="A775"/>
      <c r="B775"/>
    </row>
    <row r="776" spans="1:2" x14ac:dyDescent="0.3">
      <c r="A776"/>
      <c r="B776"/>
    </row>
    <row r="777" spans="1:2" x14ac:dyDescent="0.3">
      <c r="A777"/>
      <c r="B777"/>
    </row>
    <row r="778" spans="1:2" x14ac:dyDescent="0.3">
      <c r="A778"/>
      <c r="B778"/>
    </row>
    <row r="779" spans="1:2" x14ac:dyDescent="0.3">
      <c r="A779"/>
      <c r="B779"/>
    </row>
    <row r="780" spans="1:2" x14ac:dyDescent="0.3">
      <c r="A780"/>
      <c r="B780"/>
    </row>
    <row r="781" spans="1:2" x14ac:dyDescent="0.3">
      <c r="A781"/>
      <c r="B781"/>
    </row>
    <row r="782" spans="1:2" x14ac:dyDescent="0.3">
      <c r="A782"/>
      <c r="B782"/>
    </row>
    <row r="783" spans="1:2" x14ac:dyDescent="0.3">
      <c r="A783"/>
      <c r="B783"/>
    </row>
    <row r="784" spans="1:2" x14ac:dyDescent="0.3">
      <c r="A784"/>
      <c r="B784"/>
    </row>
    <row r="785" spans="1:2" x14ac:dyDescent="0.3">
      <c r="A785"/>
      <c r="B785"/>
    </row>
    <row r="786" spans="1:2" x14ac:dyDescent="0.3">
      <c r="A786"/>
      <c r="B786"/>
    </row>
    <row r="787" spans="1:2" x14ac:dyDescent="0.3">
      <c r="A787"/>
      <c r="B787"/>
    </row>
    <row r="788" spans="1:2" x14ac:dyDescent="0.3">
      <c r="A788"/>
      <c r="B788"/>
    </row>
    <row r="789" spans="1:2" x14ac:dyDescent="0.3">
      <c r="A789"/>
      <c r="B789"/>
    </row>
    <row r="790" spans="1:2" x14ac:dyDescent="0.3">
      <c r="A790"/>
      <c r="B790"/>
    </row>
    <row r="791" spans="1:2" x14ac:dyDescent="0.3">
      <c r="A791"/>
      <c r="B791"/>
    </row>
    <row r="792" spans="1:2" x14ac:dyDescent="0.3">
      <c r="A792"/>
      <c r="B792"/>
    </row>
    <row r="793" spans="1:2" x14ac:dyDescent="0.3">
      <c r="A793"/>
      <c r="B793"/>
    </row>
    <row r="794" spans="1:2" x14ac:dyDescent="0.3">
      <c r="A794"/>
      <c r="B794"/>
    </row>
    <row r="795" spans="1:2" x14ac:dyDescent="0.3">
      <c r="A795"/>
      <c r="B795"/>
    </row>
    <row r="796" spans="1:2" x14ac:dyDescent="0.3">
      <c r="A796"/>
      <c r="B796"/>
    </row>
    <row r="797" spans="1:2" x14ac:dyDescent="0.3">
      <c r="A797"/>
      <c r="B797"/>
    </row>
    <row r="798" spans="1:2" x14ac:dyDescent="0.3">
      <c r="A798"/>
      <c r="B798"/>
    </row>
    <row r="799" spans="1:2" x14ac:dyDescent="0.3">
      <c r="A799"/>
      <c r="B799"/>
    </row>
    <row r="800" spans="1:2" x14ac:dyDescent="0.3">
      <c r="A800"/>
      <c r="B800"/>
    </row>
    <row r="801" spans="1:2" x14ac:dyDescent="0.3">
      <c r="A801"/>
      <c r="B801"/>
    </row>
    <row r="802" spans="1:2" x14ac:dyDescent="0.3">
      <c r="A802"/>
      <c r="B802"/>
    </row>
    <row r="803" spans="1:2" x14ac:dyDescent="0.3">
      <c r="A803"/>
      <c r="B803"/>
    </row>
    <row r="804" spans="1:2" x14ac:dyDescent="0.3">
      <c r="A804"/>
      <c r="B804"/>
    </row>
    <row r="805" spans="1:2" x14ac:dyDescent="0.3">
      <c r="A805"/>
      <c r="B805"/>
    </row>
    <row r="806" spans="1:2" x14ac:dyDescent="0.3">
      <c r="A806"/>
      <c r="B806"/>
    </row>
    <row r="807" spans="1:2" x14ac:dyDescent="0.3">
      <c r="A807"/>
      <c r="B807"/>
    </row>
    <row r="808" spans="1:2" x14ac:dyDescent="0.3">
      <c r="A808"/>
      <c r="B808"/>
    </row>
    <row r="809" spans="1:2" x14ac:dyDescent="0.3">
      <c r="A809"/>
      <c r="B809"/>
    </row>
    <row r="810" spans="1:2" x14ac:dyDescent="0.3">
      <c r="A810"/>
      <c r="B810"/>
    </row>
    <row r="811" spans="1:2" x14ac:dyDescent="0.3">
      <c r="A811"/>
      <c r="B811"/>
    </row>
    <row r="812" spans="1:2" x14ac:dyDescent="0.3">
      <c r="A812"/>
      <c r="B812"/>
    </row>
    <row r="813" spans="1:2" x14ac:dyDescent="0.3">
      <c r="A813"/>
      <c r="B813"/>
    </row>
    <row r="814" spans="1:2" x14ac:dyDescent="0.3">
      <c r="A814"/>
      <c r="B814"/>
    </row>
    <row r="815" spans="1:2" x14ac:dyDescent="0.3">
      <c r="A815"/>
      <c r="B815"/>
    </row>
    <row r="816" spans="1:2" x14ac:dyDescent="0.3">
      <c r="A816"/>
      <c r="B816"/>
    </row>
    <row r="817" spans="1:2" x14ac:dyDescent="0.3">
      <c r="A817"/>
      <c r="B817"/>
    </row>
    <row r="818" spans="1:2" x14ac:dyDescent="0.3">
      <c r="A818"/>
      <c r="B818"/>
    </row>
    <row r="819" spans="1:2" x14ac:dyDescent="0.3">
      <c r="A819"/>
      <c r="B819"/>
    </row>
    <row r="820" spans="1:2" x14ac:dyDescent="0.3">
      <c r="A820"/>
      <c r="B820"/>
    </row>
    <row r="821" spans="1:2" x14ac:dyDescent="0.3">
      <c r="A821"/>
      <c r="B821"/>
    </row>
    <row r="822" spans="1:2" x14ac:dyDescent="0.3">
      <c r="A822"/>
      <c r="B822"/>
    </row>
    <row r="823" spans="1:2" x14ac:dyDescent="0.3">
      <c r="A823"/>
      <c r="B823"/>
    </row>
    <row r="824" spans="1:2" x14ac:dyDescent="0.3">
      <c r="A824"/>
      <c r="B824"/>
    </row>
    <row r="825" spans="1:2" x14ac:dyDescent="0.3">
      <c r="A825"/>
      <c r="B825"/>
    </row>
    <row r="826" spans="1:2" x14ac:dyDescent="0.3">
      <c r="A826"/>
      <c r="B826"/>
    </row>
    <row r="827" spans="1:2" x14ac:dyDescent="0.3">
      <c r="A827"/>
      <c r="B827"/>
    </row>
    <row r="828" spans="1:2" x14ac:dyDescent="0.3">
      <c r="A828"/>
      <c r="B828"/>
    </row>
    <row r="829" spans="1:2" x14ac:dyDescent="0.3">
      <c r="A829"/>
      <c r="B829"/>
    </row>
    <row r="830" spans="1:2" x14ac:dyDescent="0.3">
      <c r="A830"/>
      <c r="B830"/>
    </row>
    <row r="831" spans="1:2" x14ac:dyDescent="0.3">
      <c r="A831"/>
      <c r="B831"/>
    </row>
    <row r="832" spans="1:2" x14ac:dyDescent="0.3">
      <c r="A832"/>
      <c r="B832"/>
    </row>
    <row r="833" spans="1:2" x14ac:dyDescent="0.3">
      <c r="A833"/>
      <c r="B833"/>
    </row>
    <row r="834" spans="1:2" x14ac:dyDescent="0.3">
      <c r="A834"/>
      <c r="B834"/>
    </row>
    <row r="835" spans="1:2" x14ac:dyDescent="0.3">
      <c r="A835"/>
      <c r="B835"/>
    </row>
    <row r="836" spans="1:2" x14ac:dyDescent="0.3">
      <c r="A836"/>
      <c r="B836"/>
    </row>
    <row r="837" spans="1:2" x14ac:dyDescent="0.3">
      <c r="A837"/>
      <c r="B837"/>
    </row>
    <row r="838" spans="1:2" x14ac:dyDescent="0.3">
      <c r="A838"/>
      <c r="B838"/>
    </row>
    <row r="839" spans="1:2" x14ac:dyDescent="0.3">
      <c r="A839"/>
      <c r="B839"/>
    </row>
    <row r="840" spans="1:2" x14ac:dyDescent="0.3">
      <c r="A840"/>
      <c r="B840"/>
    </row>
    <row r="841" spans="1:2" x14ac:dyDescent="0.3">
      <c r="A841"/>
      <c r="B841"/>
    </row>
    <row r="842" spans="1:2" x14ac:dyDescent="0.3">
      <c r="A842"/>
      <c r="B842"/>
    </row>
    <row r="843" spans="1:2" x14ac:dyDescent="0.3">
      <c r="A843"/>
      <c r="B843"/>
    </row>
    <row r="844" spans="1:2" x14ac:dyDescent="0.3">
      <c r="A844"/>
      <c r="B844"/>
    </row>
    <row r="845" spans="1:2" x14ac:dyDescent="0.3">
      <c r="A845"/>
      <c r="B845"/>
    </row>
    <row r="846" spans="1:2" x14ac:dyDescent="0.3">
      <c r="A846"/>
      <c r="B846"/>
    </row>
    <row r="847" spans="1:2" x14ac:dyDescent="0.3">
      <c r="A847"/>
      <c r="B847"/>
    </row>
    <row r="848" spans="1:2" x14ac:dyDescent="0.3">
      <c r="A848"/>
      <c r="B848"/>
    </row>
    <row r="849" spans="1:2" x14ac:dyDescent="0.3">
      <c r="A849"/>
      <c r="B849"/>
    </row>
    <row r="850" spans="1:2" x14ac:dyDescent="0.3">
      <c r="A850"/>
      <c r="B850"/>
    </row>
    <row r="851" spans="1:2" x14ac:dyDescent="0.3">
      <c r="A851"/>
      <c r="B851"/>
    </row>
    <row r="852" spans="1:2" x14ac:dyDescent="0.3">
      <c r="A852"/>
      <c r="B852"/>
    </row>
    <row r="853" spans="1:2" x14ac:dyDescent="0.3">
      <c r="A853"/>
      <c r="B853"/>
    </row>
    <row r="854" spans="1:2" x14ac:dyDescent="0.3">
      <c r="A854"/>
      <c r="B854"/>
    </row>
    <row r="855" spans="1:2" x14ac:dyDescent="0.3">
      <c r="A855"/>
      <c r="B855"/>
    </row>
    <row r="856" spans="1:2" x14ac:dyDescent="0.3">
      <c r="A856"/>
      <c r="B856"/>
    </row>
    <row r="857" spans="1:2" x14ac:dyDescent="0.3">
      <c r="A857"/>
      <c r="B857"/>
    </row>
    <row r="858" spans="1:2" x14ac:dyDescent="0.3">
      <c r="A858"/>
      <c r="B858"/>
    </row>
    <row r="859" spans="1:2" x14ac:dyDescent="0.3">
      <c r="A859"/>
      <c r="B859"/>
    </row>
    <row r="860" spans="1:2" x14ac:dyDescent="0.3">
      <c r="A860"/>
      <c r="B860"/>
    </row>
    <row r="861" spans="1:2" x14ac:dyDescent="0.3">
      <c r="A861"/>
      <c r="B861"/>
    </row>
    <row r="862" spans="1:2" x14ac:dyDescent="0.3">
      <c r="A862"/>
      <c r="B862"/>
    </row>
    <row r="863" spans="1:2" x14ac:dyDescent="0.3">
      <c r="A863"/>
      <c r="B863"/>
    </row>
    <row r="864" spans="1:2" x14ac:dyDescent="0.3">
      <c r="A864"/>
      <c r="B864"/>
    </row>
    <row r="865" spans="1:2" x14ac:dyDescent="0.3">
      <c r="A865"/>
      <c r="B865"/>
    </row>
    <row r="866" spans="1:2" x14ac:dyDescent="0.3">
      <c r="A866"/>
      <c r="B866"/>
    </row>
    <row r="867" spans="1:2" x14ac:dyDescent="0.3">
      <c r="A867"/>
      <c r="B867"/>
    </row>
    <row r="868" spans="1:2" x14ac:dyDescent="0.3">
      <c r="A868"/>
      <c r="B868"/>
    </row>
    <row r="869" spans="1:2" x14ac:dyDescent="0.3">
      <c r="A869"/>
      <c r="B869"/>
    </row>
    <row r="870" spans="1:2" x14ac:dyDescent="0.3">
      <c r="A870"/>
      <c r="B870"/>
    </row>
    <row r="871" spans="1:2" x14ac:dyDescent="0.3">
      <c r="A871"/>
      <c r="B871"/>
    </row>
    <row r="872" spans="1:2" x14ac:dyDescent="0.3">
      <c r="A872"/>
      <c r="B872"/>
    </row>
    <row r="873" spans="1:2" x14ac:dyDescent="0.3">
      <c r="A873"/>
      <c r="B873"/>
    </row>
    <row r="874" spans="1:2" x14ac:dyDescent="0.3">
      <c r="A874"/>
      <c r="B874"/>
    </row>
    <row r="875" spans="1:2" x14ac:dyDescent="0.3">
      <c r="A875"/>
      <c r="B875"/>
    </row>
    <row r="876" spans="1:2" x14ac:dyDescent="0.3">
      <c r="A876"/>
      <c r="B876"/>
    </row>
    <row r="877" spans="1:2" x14ac:dyDescent="0.3">
      <c r="A877"/>
      <c r="B877"/>
    </row>
    <row r="878" spans="1:2" x14ac:dyDescent="0.3">
      <c r="A878"/>
      <c r="B878"/>
    </row>
    <row r="879" spans="1:2" x14ac:dyDescent="0.3">
      <c r="A879"/>
      <c r="B879"/>
    </row>
    <row r="880" spans="1:2" x14ac:dyDescent="0.3">
      <c r="A880"/>
      <c r="B880"/>
    </row>
    <row r="881" spans="1:2" x14ac:dyDescent="0.3">
      <c r="A881"/>
      <c r="B881"/>
    </row>
    <row r="882" spans="1:2" x14ac:dyDescent="0.3">
      <c r="A882"/>
      <c r="B882"/>
    </row>
    <row r="883" spans="1:2" x14ac:dyDescent="0.3">
      <c r="A883"/>
      <c r="B883"/>
    </row>
    <row r="884" spans="1:2" x14ac:dyDescent="0.3">
      <c r="A884"/>
      <c r="B884"/>
    </row>
    <row r="885" spans="1:2" x14ac:dyDescent="0.3">
      <c r="A885"/>
      <c r="B885"/>
    </row>
    <row r="886" spans="1:2" x14ac:dyDescent="0.3">
      <c r="B886" s="7"/>
    </row>
    <row r="887" spans="1:2" x14ac:dyDescent="0.3">
      <c r="B88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94E0-8449-44D7-9829-D5A9EDEA7F15}">
  <dimension ref="A1:O1983"/>
  <sheetViews>
    <sheetView view="pageBreakPreview" zoomScaleNormal="100" zoomScaleSheetLayoutView="100" workbookViewId="0">
      <pane ySplit="1" topLeftCell="A1220" activePane="bottomLeft" state="frozen"/>
      <selection pane="bottomLeft" activeCell="A1230" sqref="A1230"/>
    </sheetView>
  </sheetViews>
  <sheetFormatPr defaultRowHeight="14.4" outlineLevelCol="1" x14ac:dyDescent="0.3"/>
  <cols>
    <col min="1" max="1" width="9.109375" hidden="1" customWidth="1" outlineLevel="1"/>
    <col min="2" max="2" width="5" hidden="1" customWidth="1" outlineLevel="1"/>
    <col min="3" max="3" width="10.33203125" style="1" bestFit="1" customWidth="1" collapsed="1"/>
    <col min="4" max="4" width="33.6640625" style="1" hidden="1" customWidth="1" outlineLevel="1"/>
    <col min="5" max="5" width="41.5546875" bestFit="1" customWidth="1" collapsed="1"/>
    <col min="6" max="6" width="13.109375" bestFit="1" customWidth="1"/>
    <col min="7" max="7" width="15" style="5" bestFit="1" customWidth="1"/>
    <col min="8" max="8" width="15" style="5" hidden="1" customWidth="1" outlineLevel="1"/>
    <col min="9" max="9" width="7" hidden="1" customWidth="1" outlineLevel="1"/>
    <col min="10" max="10" width="16.33203125" hidden="1" customWidth="1" outlineLevel="1"/>
    <col min="11" max="11" width="19" hidden="1" customWidth="1" outlineLevel="1"/>
    <col min="12" max="12" width="30.109375" hidden="1" customWidth="1" outlineLevel="1"/>
    <col min="13" max="13" width="10.88671875" style="1" hidden="1" customWidth="1" outlineLevel="1"/>
    <col min="14" max="14" width="9.109375" hidden="1" customWidth="1" outlineLevel="1"/>
    <col min="15" max="15" width="11.33203125" customWidth="1" collapsed="1"/>
  </cols>
  <sheetData>
    <row r="1" spans="1:15" s="2" customFormat="1" ht="43.2" x14ac:dyDescent="0.3">
      <c r="A1" s="2" t="s">
        <v>0</v>
      </c>
      <c r="B1" s="2" t="s">
        <v>1</v>
      </c>
      <c r="C1" s="3" t="s">
        <v>2</v>
      </c>
      <c r="D1" s="2" t="s">
        <v>722</v>
      </c>
      <c r="E1" s="2" t="s">
        <v>747</v>
      </c>
      <c r="F1" s="2" t="s">
        <v>145</v>
      </c>
      <c r="G1" s="4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3" t="s">
        <v>9</v>
      </c>
      <c r="N1" s="2" t="s">
        <v>10</v>
      </c>
      <c r="O1" s="2" t="s">
        <v>748</v>
      </c>
    </row>
    <row r="2" spans="1:15" x14ac:dyDescent="0.3">
      <c r="A2" t="s">
        <v>13</v>
      </c>
      <c r="B2">
        <v>6</v>
      </c>
      <c r="C2" s="1">
        <v>42864</v>
      </c>
      <c r="D2" s="1" t="s">
        <v>440</v>
      </c>
      <c r="E2" t="s">
        <v>440</v>
      </c>
      <c r="F2" t="s">
        <v>150</v>
      </c>
      <c r="G2" s="5">
        <v>21194</v>
      </c>
      <c r="H2" s="5">
        <v>2119</v>
      </c>
      <c r="J2" t="s">
        <v>14</v>
      </c>
      <c r="K2" t="s">
        <v>15</v>
      </c>
      <c r="L2" t="s">
        <v>16</v>
      </c>
      <c r="M2" s="1">
        <v>42853</v>
      </c>
      <c r="N2">
        <v>11</v>
      </c>
      <c r="O2" t="str">
        <f>VLOOKUP(F2,'[1]Master Data'!$E:$E,1,FALSE)</f>
        <v>ANVPM7520K</v>
      </c>
    </row>
    <row r="3" spans="1:15" x14ac:dyDescent="0.3">
      <c r="A3" t="s">
        <v>13</v>
      </c>
      <c r="B3">
        <v>7</v>
      </c>
      <c r="C3" s="1">
        <v>42864</v>
      </c>
      <c r="D3" s="1" t="s">
        <v>440</v>
      </c>
      <c r="E3" t="s">
        <v>441</v>
      </c>
      <c r="F3" t="s">
        <v>151</v>
      </c>
      <c r="G3" s="5">
        <v>21194</v>
      </c>
      <c r="H3" s="5">
        <v>2119</v>
      </c>
      <c r="J3" t="s">
        <v>14</v>
      </c>
      <c r="K3" t="s">
        <v>15</v>
      </c>
      <c r="L3" t="s">
        <v>16</v>
      </c>
      <c r="M3" s="1">
        <v>42853</v>
      </c>
      <c r="N3">
        <v>11</v>
      </c>
      <c r="O3" t="str">
        <f>VLOOKUP(F3,'[1]Master Data'!$E:$E,1,FALSE)</f>
        <v>BRVPM1719H</v>
      </c>
    </row>
    <row r="4" spans="1:15" x14ac:dyDescent="0.3">
      <c r="A4" t="s">
        <v>13</v>
      </c>
      <c r="B4">
        <v>28</v>
      </c>
      <c r="C4" s="1">
        <v>42864</v>
      </c>
      <c r="D4" t="s">
        <v>438</v>
      </c>
      <c r="E4" t="s">
        <v>439</v>
      </c>
      <c r="F4" t="s">
        <v>149</v>
      </c>
      <c r="G4" s="5">
        <v>134219</v>
      </c>
      <c r="H4" s="5">
        <v>13422</v>
      </c>
      <c r="J4" t="s">
        <v>14</v>
      </c>
      <c r="K4" t="s">
        <v>15</v>
      </c>
      <c r="L4" t="s">
        <v>16</v>
      </c>
      <c r="M4" s="1">
        <v>42853</v>
      </c>
      <c r="N4">
        <v>11</v>
      </c>
      <c r="O4" t="str">
        <f>VLOOKUP(F4,'[1]Master Data'!$E:$E,1,FALSE)</f>
        <v>DEQPS9082P</v>
      </c>
    </row>
    <row r="5" spans="1:15" x14ac:dyDescent="0.3">
      <c r="A5" t="s">
        <v>13</v>
      </c>
      <c r="B5">
        <v>122</v>
      </c>
      <c r="C5" s="1">
        <v>42864</v>
      </c>
      <c r="D5" t="s">
        <v>438</v>
      </c>
      <c r="E5" t="s">
        <v>438</v>
      </c>
      <c r="F5" t="s">
        <v>148</v>
      </c>
      <c r="G5" s="5">
        <v>134219</v>
      </c>
      <c r="H5" s="5">
        <v>13422</v>
      </c>
      <c r="J5" t="s">
        <v>14</v>
      </c>
      <c r="K5" t="s">
        <v>15</v>
      </c>
      <c r="L5" t="s">
        <v>16</v>
      </c>
      <c r="M5" s="1">
        <v>42853</v>
      </c>
      <c r="N5">
        <v>11</v>
      </c>
      <c r="O5" t="str">
        <f>VLOOKUP(F5,'[1]Master Data'!$E:$E,1,FALSE)</f>
        <v>BRUPS2102P</v>
      </c>
    </row>
    <row r="6" spans="1:15" x14ac:dyDescent="0.3">
      <c r="A6" t="s">
        <v>13</v>
      </c>
      <c r="B6">
        <v>3</v>
      </c>
      <c r="C6" s="1">
        <v>42864</v>
      </c>
      <c r="D6" s="1" t="s">
        <v>723</v>
      </c>
      <c r="E6" t="s">
        <v>437</v>
      </c>
      <c r="F6" t="s">
        <v>147</v>
      </c>
      <c r="G6" s="5">
        <v>20390</v>
      </c>
      <c r="H6" s="5">
        <v>2039</v>
      </c>
      <c r="J6" t="s">
        <v>14</v>
      </c>
      <c r="K6" t="s">
        <v>15</v>
      </c>
      <c r="L6" t="s">
        <v>16</v>
      </c>
      <c r="M6" s="1">
        <v>42853</v>
      </c>
      <c r="N6">
        <v>11</v>
      </c>
      <c r="O6" t="str">
        <f>VLOOKUP(F6,'[1]Master Data'!$E:$E,1,FALSE)</f>
        <v>CICPD8911M</v>
      </c>
    </row>
    <row r="7" spans="1:15" x14ac:dyDescent="0.3">
      <c r="A7" t="s">
        <v>13</v>
      </c>
      <c r="B7">
        <v>2</v>
      </c>
      <c r="C7" s="1">
        <v>42864</v>
      </c>
      <c r="D7" s="1" t="s">
        <v>723</v>
      </c>
      <c r="E7" t="s">
        <v>436</v>
      </c>
      <c r="F7" t="s">
        <v>146</v>
      </c>
      <c r="G7" s="5">
        <v>20390</v>
      </c>
      <c r="H7" s="5">
        <v>2039</v>
      </c>
      <c r="J7" t="s">
        <v>14</v>
      </c>
      <c r="K7" t="s">
        <v>15</v>
      </c>
      <c r="L7" t="s">
        <v>16</v>
      </c>
      <c r="M7" s="1">
        <v>42853</v>
      </c>
      <c r="N7">
        <v>11</v>
      </c>
      <c r="O7" t="str">
        <f>VLOOKUP(F7,'[1]Master Data'!$E:$E,1,FALSE)</f>
        <v>APGPD9139Q</v>
      </c>
    </row>
    <row r="8" spans="1:15" x14ac:dyDescent="0.3">
      <c r="A8" t="s">
        <v>13</v>
      </c>
      <c r="B8">
        <v>53</v>
      </c>
      <c r="C8" s="1">
        <v>42866</v>
      </c>
      <c r="D8" t="s">
        <v>442</v>
      </c>
      <c r="E8" t="s">
        <v>443</v>
      </c>
      <c r="F8" t="s">
        <v>153</v>
      </c>
      <c r="G8" s="5">
        <v>70000</v>
      </c>
      <c r="H8" s="5">
        <v>7000</v>
      </c>
      <c r="J8" t="s">
        <v>22</v>
      </c>
      <c r="K8" t="s">
        <v>15</v>
      </c>
      <c r="L8" t="s">
        <v>16</v>
      </c>
      <c r="M8" s="1">
        <v>42859</v>
      </c>
      <c r="N8">
        <v>7</v>
      </c>
      <c r="O8" t="str">
        <f>VLOOKUP(F8,'[1]Master Data'!$E:$E,1,FALSE)</f>
        <v>AWSPB3693E</v>
      </c>
    </row>
    <row r="9" spans="1:15" x14ac:dyDescent="0.3">
      <c r="A9" t="s">
        <v>13</v>
      </c>
      <c r="B9">
        <v>216</v>
      </c>
      <c r="C9" s="1">
        <v>42866</v>
      </c>
      <c r="D9" t="s">
        <v>442</v>
      </c>
      <c r="E9" t="s">
        <v>442</v>
      </c>
      <c r="F9" t="s">
        <v>152</v>
      </c>
      <c r="G9" s="5">
        <v>125000</v>
      </c>
      <c r="H9" s="5">
        <v>12500</v>
      </c>
      <c r="J9" t="s">
        <v>22</v>
      </c>
      <c r="K9" t="s">
        <v>15</v>
      </c>
      <c r="L9" t="s">
        <v>16</v>
      </c>
      <c r="M9" s="1">
        <v>42859</v>
      </c>
      <c r="N9">
        <v>7</v>
      </c>
      <c r="O9" t="str">
        <f>VLOOKUP(F9,'[1]Master Data'!$E:$E,1,FALSE)</f>
        <v>BJBPS5522C</v>
      </c>
    </row>
    <row r="10" spans="1:15" x14ac:dyDescent="0.3">
      <c r="A10" t="s">
        <v>13</v>
      </c>
      <c r="B10">
        <v>142</v>
      </c>
      <c r="C10" s="1">
        <v>42871</v>
      </c>
      <c r="D10" t="s">
        <v>442</v>
      </c>
      <c r="E10" t="s">
        <v>445</v>
      </c>
      <c r="F10" t="s">
        <v>155</v>
      </c>
      <c r="G10" s="5">
        <v>53256</v>
      </c>
      <c r="H10" s="5">
        <v>5326</v>
      </c>
      <c r="J10" t="s">
        <v>25</v>
      </c>
      <c r="K10" t="s">
        <v>15</v>
      </c>
      <c r="L10" t="s">
        <v>16</v>
      </c>
      <c r="M10" s="1">
        <v>42863</v>
      </c>
      <c r="N10">
        <v>8</v>
      </c>
      <c r="O10" t="str">
        <f>VLOOKUP(F10,'[1]Master Data'!$E:$E,1,FALSE)</f>
        <v>AHPPS8824G</v>
      </c>
    </row>
    <row r="11" spans="1:15" x14ac:dyDescent="0.3">
      <c r="A11" t="s">
        <v>13</v>
      </c>
      <c r="B11">
        <v>246</v>
      </c>
      <c r="C11" s="1">
        <v>42871</v>
      </c>
      <c r="D11" t="s">
        <v>442</v>
      </c>
      <c r="E11" t="s">
        <v>444</v>
      </c>
      <c r="F11" t="s">
        <v>154</v>
      </c>
      <c r="G11" s="5">
        <v>39157</v>
      </c>
      <c r="H11" s="5">
        <v>3916</v>
      </c>
      <c r="J11" t="s">
        <v>25</v>
      </c>
      <c r="K11" t="s">
        <v>15</v>
      </c>
      <c r="L11" t="s">
        <v>16</v>
      </c>
      <c r="M11" s="1">
        <v>42863</v>
      </c>
      <c r="N11">
        <v>8</v>
      </c>
      <c r="O11" t="str">
        <f>VLOOKUP(F11,'[1]Master Data'!$E:$E,1,FALSE)</f>
        <v>ABYPS6147F</v>
      </c>
    </row>
    <row r="12" spans="1:15" x14ac:dyDescent="0.3">
      <c r="A12" t="s">
        <v>13</v>
      </c>
      <c r="B12">
        <v>319</v>
      </c>
      <c r="C12" s="1">
        <v>42871</v>
      </c>
      <c r="D12" s="1" t="s">
        <v>442</v>
      </c>
      <c r="E12" t="s">
        <v>446</v>
      </c>
      <c r="F12" t="s">
        <v>156</v>
      </c>
      <c r="G12" s="5">
        <v>70257</v>
      </c>
      <c r="H12" s="5">
        <v>7026</v>
      </c>
      <c r="J12" t="s">
        <v>25</v>
      </c>
      <c r="K12" t="s">
        <v>15</v>
      </c>
      <c r="L12" t="s">
        <v>16</v>
      </c>
      <c r="M12" s="1">
        <v>42863</v>
      </c>
      <c r="N12">
        <v>8</v>
      </c>
      <c r="O12" t="str">
        <f>VLOOKUP(F12,'[1]Master Data'!$E:$E,1,FALSE)</f>
        <v>BJIPD6884M</v>
      </c>
    </row>
    <row r="13" spans="1:15" x14ac:dyDescent="0.3">
      <c r="A13" t="s">
        <v>13</v>
      </c>
      <c r="B13">
        <v>15</v>
      </c>
      <c r="C13" s="1">
        <v>42887</v>
      </c>
      <c r="D13" s="1" t="s">
        <v>440</v>
      </c>
      <c r="E13" t="s">
        <v>440</v>
      </c>
      <c r="F13" t="s">
        <v>150</v>
      </c>
      <c r="G13" s="5">
        <v>24624</v>
      </c>
      <c r="H13" s="5">
        <v>2462</v>
      </c>
      <c r="J13" t="s">
        <v>26</v>
      </c>
      <c r="K13" t="s">
        <v>15</v>
      </c>
      <c r="L13" t="s">
        <v>16</v>
      </c>
      <c r="M13" s="1">
        <v>42873</v>
      </c>
      <c r="N13">
        <v>14</v>
      </c>
      <c r="O13" t="str">
        <f>VLOOKUP(F13,'[1]Master Data'!$E:$E,1,FALSE)</f>
        <v>ANVPM7520K</v>
      </c>
    </row>
    <row r="14" spans="1:15" x14ac:dyDescent="0.3">
      <c r="A14" t="s">
        <v>13</v>
      </c>
      <c r="B14">
        <v>16</v>
      </c>
      <c r="C14" s="1">
        <v>42887</v>
      </c>
      <c r="D14" s="1" t="s">
        <v>440</v>
      </c>
      <c r="E14" t="s">
        <v>441</v>
      </c>
      <c r="F14" t="s">
        <v>151</v>
      </c>
      <c r="G14" s="5">
        <v>24624</v>
      </c>
      <c r="H14" s="5">
        <v>2462</v>
      </c>
      <c r="J14" t="s">
        <v>26</v>
      </c>
      <c r="K14" t="s">
        <v>15</v>
      </c>
      <c r="L14" t="s">
        <v>16</v>
      </c>
      <c r="M14" s="1">
        <v>42873</v>
      </c>
      <c r="N14">
        <v>14</v>
      </c>
      <c r="O14" t="str">
        <f>VLOOKUP(F14,'[1]Master Data'!$E:$E,1,FALSE)</f>
        <v>BRVPM1719H</v>
      </c>
    </row>
    <row r="15" spans="1:15" x14ac:dyDescent="0.3">
      <c r="A15" t="s">
        <v>13</v>
      </c>
      <c r="B15">
        <v>29</v>
      </c>
      <c r="C15" s="1">
        <v>42887</v>
      </c>
      <c r="D15" t="s">
        <v>438</v>
      </c>
      <c r="E15" t="s">
        <v>439</v>
      </c>
      <c r="F15" t="s">
        <v>149</v>
      </c>
      <c r="G15" s="5">
        <v>77102</v>
      </c>
      <c r="H15" s="5">
        <v>7710</v>
      </c>
      <c r="J15" t="s">
        <v>26</v>
      </c>
      <c r="K15" t="s">
        <v>15</v>
      </c>
      <c r="L15" t="s">
        <v>16</v>
      </c>
      <c r="M15" s="1">
        <v>42873</v>
      </c>
      <c r="N15">
        <v>14</v>
      </c>
      <c r="O15" t="str">
        <f>VLOOKUP(F15,'[1]Master Data'!$E:$E,1,FALSE)</f>
        <v>DEQPS9082P</v>
      </c>
    </row>
    <row r="16" spans="1:15" x14ac:dyDescent="0.3">
      <c r="A16" t="s">
        <v>13</v>
      </c>
      <c r="B16">
        <v>123</v>
      </c>
      <c r="C16" s="1">
        <v>42887</v>
      </c>
      <c r="D16" t="s">
        <v>438</v>
      </c>
      <c r="E16" t="s">
        <v>438</v>
      </c>
      <c r="F16" t="s">
        <v>148</v>
      </c>
      <c r="G16" s="5">
        <v>77102</v>
      </c>
      <c r="H16" s="5">
        <v>7710</v>
      </c>
      <c r="J16" t="s">
        <v>26</v>
      </c>
      <c r="K16" t="s">
        <v>15</v>
      </c>
      <c r="L16" t="s">
        <v>16</v>
      </c>
      <c r="M16" s="1">
        <v>42873</v>
      </c>
      <c r="N16">
        <v>14</v>
      </c>
      <c r="O16" t="str">
        <f>VLOOKUP(F16,'[1]Master Data'!$E:$E,1,FALSE)</f>
        <v>BRUPS2102P</v>
      </c>
    </row>
    <row r="17" spans="1:15" x14ac:dyDescent="0.3">
      <c r="A17" t="s">
        <v>13</v>
      </c>
      <c r="B17">
        <v>215</v>
      </c>
      <c r="C17" s="1">
        <v>42887</v>
      </c>
      <c r="D17" t="s">
        <v>447</v>
      </c>
      <c r="E17" t="s">
        <v>447</v>
      </c>
      <c r="F17" t="s">
        <v>157</v>
      </c>
      <c r="G17" s="5">
        <v>19613</v>
      </c>
      <c r="H17" s="5">
        <v>1961</v>
      </c>
      <c r="J17" t="s">
        <v>26</v>
      </c>
      <c r="K17" t="s">
        <v>15</v>
      </c>
      <c r="L17" t="s">
        <v>16</v>
      </c>
      <c r="M17" s="1">
        <v>42873</v>
      </c>
      <c r="N17">
        <v>14</v>
      </c>
      <c r="O17" t="str">
        <f>VLOOKUP(F17,'[1]Master Data'!$E:$E,1,FALSE)</f>
        <v>BOEPS1924L</v>
      </c>
    </row>
    <row r="18" spans="1:15" x14ac:dyDescent="0.3">
      <c r="A18" t="s">
        <v>13</v>
      </c>
      <c r="B18">
        <v>47</v>
      </c>
      <c r="C18" s="1">
        <v>42901</v>
      </c>
      <c r="D18" t="s">
        <v>442</v>
      </c>
      <c r="E18" t="s">
        <v>448</v>
      </c>
      <c r="F18" t="s">
        <v>158</v>
      </c>
      <c r="G18" s="5">
        <v>111200</v>
      </c>
      <c r="H18" s="5">
        <v>11120</v>
      </c>
      <c r="J18" t="s">
        <v>27</v>
      </c>
      <c r="K18" t="s">
        <v>15</v>
      </c>
      <c r="L18" t="s">
        <v>16</v>
      </c>
      <c r="M18" s="1">
        <v>42888</v>
      </c>
      <c r="N18">
        <v>13</v>
      </c>
      <c r="O18" t="str">
        <f>VLOOKUP(F18,'[1]Master Data'!$E:$E,1,FALSE)</f>
        <v>BENPS2470G</v>
      </c>
    </row>
    <row r="19" spans="1:15" x14ac:dyDescent="0.3">
      <c r="A19" t="s">
        <v>13</v>
      </c>
      <c r="B19">
        <v>54</v>
      </c>
      <c r="C19" s="1">
        <v>42901</v>
      </c>
      <c r="D19" t="s">
        <v>442</v>
      </c>
      <c r="E19" t="s">
        <v>443</v>
      </c>
      <c r="F19" t="s">
        <v>153</v>
      </c>
      <c r="G19" s="5">
        <v>50300</v>
      </c>
      <c r="H19" s="5">
        <v>5030</v>
      </c>
      <c r="J19" t="s">
        <v>27</v>
      </c>
      <c r="K19" t="s">
        <v>15</v>
      </c>
      <c r="L19" t="s">
        <v>16</v>
      </c>
      <c r="M19" s="1">
        <v>42888</v>
      </c>
      <c r="N19">
        <v>13</v>
      </c>
      <c r="O19" t="str">
        <f>VLOOKUP(F19,'[1]Master Data'!$E:$E,1,FALSE)</f>
        <v>AWSPB3693E</v>
      </c>
    </row>
    <row r="20" spans="1:15" x14ac:dyDescent="0.3">
      <c r="A20" t="s">
        <v>13</v>
      </c>
      <c r="B20">
        <v>92</v>
      </c>
      <c r="C20" s="1">
        <v>42901</v>
      </c>
      <c r="D20" s="1" t="s">
        <v>442</v>
      </c>
      <c r="E20" t="s">
        <v>449</v>
      </c>
      <c r="F20" t="s">
        <v>159</v>
      </c>
      <c r="G20" s="5">
        <v>54200</v>
      </c>
      <c r="H20" s="5">
        <v>5420</v>
      </c>
      <c r="J20" t="s">
        <v>27</v>
      </c>
      <c r="K20" t="s">
        <v>15</v>
      </c>
      <c r="L20" t="s">
        <v>16</v>
      </c>
      <c r="M20" s="1">
        <v>42888</v>
      </c>
      <c r="N20">
        <v>13</v>
      </c>
      <c r="O20" t="str">
        <f>VLOOKUP(F20,'[1]Master Data'!$E:$E,1,FALSE)</f>
        <v>BSNPS5667R</v>
      </c>
    </row>
    <row r="21" spans="1:15" x14ac:dyDescent="0.3">
      <c r="A21" t="s">
        <v>13</v>
      </c>
      <c r="B21">
        <v>143</v>
      </c>
      <c r="C21" s="1">
        <v>42901</v>
      </c>
      <c r="D21" t="s">
        <v>442</v>
      </c>
      <c r="E21" t="s">
        <v>445</v>
      </c>
      <c r="F21" t="s">
        <v>155</v>
      </c>
      <c r="G21" s="5">
        <v>55300</v>
      </c>
      <c r="H21" s="5">
        <v>5530</v>
      </c>
      <c r="J21" t="s">
        <v>27</v>
      </c>
      <c r="K21" t="s">
        <v>15</v>
      </c>
      <c r="L21" t="s">
        <v>16</v>
      </c>
      <c r="M21" s="1">
        <v>42888</v>
      </c>
      <c r="N21">
        <v>13</v>
      </c>
      <c r="O21" t="str">
        <f>VLOOKUP(F21,'[1]Master Data'!$E:$E,1,FALSE)</f>
        <v>AHPPS8824G</v>
      </c>
    </row>
    <row r="22" spans="1:15" x14ac:dyDescent="0.3">
      <c r="A22" t="s">
        <v>13</v>
      </c>
      <c r="B22">
        <v>172</v>
      </c>
      <c r="C22" s="1">
        <v>42901</v>
      </c>
      <c r="D22" t="s">
        <v>442</v>
      </c>
      <c r="E22" t="s">
        <v>452</v>
      </c>
      <c r="F22" t="s">
        <v>162</v>
      </c>
      <c r="G22" s="5">
        <v>56585</v>
      </c>
      <c r="H22" s="5">
        <v>5659</v>
      </c>
      <c r="J22" t="s">
        <v>27</v>
      </c>
      <c r="K22" t="s">
        <v>15</v>
      </c>
      <c r="L22" t="s">
        <v>16</v>
      </c>
      <c r="M22" s="1">
        <v>42888</v>
      </c>
      <c r="N22">
        <v>13</v>
      </c>
      <c r="O22" t="str">
        <f>VLOOKUP(F22,'[1]Master Data'!$E:$E,1,FALSE)</f>
        <v>BXHPS5941K</v>
      </c>
    </row>
    <row r="23" spans="1:15" x14ac:dyDescent="0.3">
      <c r="A23" t="s">
        <v>13</v>
      </c>
      <c r="B23">
        <v>217</v>
      </c>
      <c r="C23" s="1">
        <v>42901</v>
      </c>
      <c r="D23" t="s">
        <v>442</v>
      </c>
      <c r="E23" t="s">
        <v>442</v>
      </c>
      <c r="F23" t="s">
        <v>152</v>
      </c>
      <c r="G23" s="5">
        <v>150312</v>
      </c>
      <c r="H23" s="5">
        <v>15031</v>
      </c>
      <c r="J23" t="s">
        <v>27</v>
      </c>
      <c r="K23" t="s">
        <v>15</v>
      </c>
      <c r="L23" t="s">
        <v>16</v>
      </c>
      <c r="M23" s="1">
        <v>42888</v>
      </c>
      <c r="N23">
        <v>13</v>
      </c>
      <c r="O23" t="str">
        <f>VLOOKUP(F23,'[1]Master Data'!$E:$E,1,FALSE)</f>
        <v>BJBPS5522C</v>
      </c>
    </row>
    <row r="24" spans="1:15" x14ac:dyDescent="0.3">
      <c r="A24" t="s">
        <v>13</v>
      </c>
      <c r="B24">
        <v>247</v>
      </c>
      <c r="C24" s="1">
        <v>42901</v>
      </c>
      <c r="D24" t="s">
        <v>442</v>
      </c>
      <c r="E24" t="s">
        <v>444</v>
      </c>
      <c r="F24" t="s">
        <v>154</v>
      </c>
      <c r="G24" s="5">
        <v>42250</v>
      </c>
      <c r="H24" s="5">
        <v>4225</v>
      </c>
      <c r="J24" t="s">
        <v>27</v>
      </c>
      <c r="K24" t="s">
        <v>15</v>
      </c>
      <c r="L24" t="s">
        <v>16</v>
      </c>
      <c r="M24" s="1">
        <v>42888</v>
      </c>
      <c r="N24">
        <v>13</v>
      </c>
      <c r="O24" t="str">
        <f>VLOOKUP(F24,'[1]Master Data'!$E:$E,1,FALSE)</f>
        <v>ABYPS6147F</v>
      </c>
    </row>
    <row r="25" spans="1:15" x14ac:dyDescent="0.3">
      <c r="A25" t="s">
        <v>13</v>
      </c>
      <c r="B25">
        <v>273</v>
      </c>
      <c r="C25" s="1">
        <v>42901</v>
      </c>
      <c r="D25" t="s">
        <v>442</v>
      </c>
      <c r="E25" t="s">
        <v>454</v>
      </c>
      <c r="F25" t="s">
        <v>164</v>
      </c>
      <c r="G25" s="5">
        <v>29650</v>
      </c>
      <c r="H25" s="5">
        <v>2965</v>
      </c>
      <c r="J25" t="s">
        <v>27</v>
      </c>
      <c r="K25" t="s">
        <v>15</v>
      </c>
      <c r="L25" t="s">
        <v>16</v>
      </c>
      <c r="M25" s="1">
        <v>42888</v>
      </c>
      <c r="N25">
        <v>13</v>
      </c>
      <c r="O25" t="str">
        <f>VLOOKUP(F25,'[1]Master Data'!$E:$E,1,FALSE)</f>
        <v>ARVPS1562P</v>
      </c>
    </row>
    <row r="26" spans="1:15" x14ac:dyDescent="0.3">
      <c r="A26" t="s">
        <v>13</v>
      </c>
      <c r="B26">
        <v>279</v>
      </c>
      <c r="C26" s="1">
        <v>42901</v>
      </c>
      <c r="D26" s="1" t="s">
        <v>442</v>
      </c>
      <c r="E26" t="s">
        <v>450</v>
      </c>
      <c r="F26" t="s">
        <v>160</v>
      </c>
      <c r="G26" s="5">
        <v>106700</v>
      </c>
      <c r="H26" s="5">
        <v>10670</v>
      </c>
      <c r="J26" t="s">
        <v>27</v>
      </c>
      <c r="K26" t="s">
        <v>15</v>
      </c>
      <c r="L26" t="s">
        <v>16</v>
      </c>
      <c r="M26" s="1">
        <v>42888</v>
      </c>
      <c r="N26">
        <v>13</v>
      </c>
      <c r="O26" t="str">
        <f>VLOOKUP(F26,'[1]Master Data'!$E:$E,1,FALSE)</f>
        <v>BBVPD0790D</v>
      </c>
    </row>
    <row r="27" spans="1:15" x14ac:dyDescent="0.3">
      <c r="A27" t="s">
        <v>13</v>
      </c>
      <c r="B27">
        <v>283</v>
      </c>
      <c r="C27" s="1">
        <v>42901</v>
      </c>
      <c r="D27" t="s">
        <v>442</v>
      </c>
      <c r="E27" t="s">
        <v>451</v>
      </c>
      <c r="F27" t="s">
        <v>161</v>
      </c>
      <c r="G27" s="5">
        <v>63595</v>
      </c>
      <c r="H27" s="5">
        <v>6360</v>
      </c>
      <c r="J27" t="s">
        <v>27</v>
      </c>
      <c r="K27" t="s">
        <v>15</v>
      </c>
      <c r="L27" t="s">
        <v>16</v>
      </c>
      <c r="M27" s="1">
        <v>42888</v>
      </c>
      <c r="N27">
        <v>13</v>
      </c>
      <c r="O27" t="str">
        <f>VLOOKUP(F27,'[1]Master Data'!$E:$E,1,FALSE)</f>
        <v>AXXPS1257M</v>
      </c>
    </row>
    <row r="28" spans="1:15" x14ac:dyDescent="0.3">
      <c r="A28" t="s">
        <v>13</v>
      </c>
      <c r="B28">
        <v>306</v>
      </c>
      <c r="C28" s="1">
        <v>42901</v>
      </c>
      <c r="D28" t="s">
        <v>442</v>
      </c>
      <c r="E28" t="s">
        <v>453</v>
      </c>
      <c r="F28" t="s">
        <v>163</v>
      </c>
      <c r="G28" s="5">
        <v>71920</v>
      </c>
      <c r="H28" s="5">
        <v>7192</v>
      </c>
      <c r="J28" t="s">
        <v>27</v>
      </c>
      <c r="K28" t="s">
        <v>15</v>
      </c>
      <c r="L28" t="s">
        <v>16</v>
      </c>
      <c r="M28" s="1">
        <v>42888</v>
      </c>
      <c r="N28">
        <v>13</v>
      </c>
      <c r="O28" t="str">
        <f>VLOOKUP(F28,'[1]Master Data'!$E:$E,1,FALSE)</f>
        <v>AGTPJ9918K</v>
      </c>
    </row>
    <row r="29" spans="1:15" x14ac:dyDescent="0.3">
      <c r="A29" t="s">
        <v>13</v>
      </c>
      <c r="B29">
        <v>321</v>
      </c>
      <c r="C29" s="1">
        <v>42901</v>
      </c>
      <c r="D29" s="1" t="s">
        <v>442</v>
      </c>
      <c r="E29" t="s">
        <v>446</v>
      </c>
      <c r="F29" t="s">
        <v>156</v>
      </c>
      <c r="G29" s="5">
        <v>99300</v>
      </c>
      <c r="H29" s="5">
        <v>9930</v>
      </c>
      <c r="J29" t="s">
        <v>27</v>
      </c>
      <c r="K29" t="s">
        <v>15</v>
      </c>
      <c r="L29" t="s">
        <v>16</v>
      </c>
      <c r="M29" s="1">
        <v>42888</v>
      </c>
      <c r="N29">
        <v>13</v>
      </c>
      <c r="O29" t="str">
        <f>VLOOKUP(F29,'[1]Master Data'!$E:$E,1,FALSE)</f>
        <v>BJIPD6884M</v>
      </c>
    </row>
    <row r="30" spans="1:15" x14ac:dyDescent="0.3">
      <c r="A30" t="s">
        <v>13</v>
      </c>
      <c r="B30">
        <v>22</v>
      </c>
      <c r="C30" s="1">
        <v>42909</v>
      </c>
      <c r="D30" t="s">
        <v>455</v>
      </c>
      <c r="E30" t="s">
        <v>457</v>
      </c>
      <c r="F30" t="s">
        <v>167</v>
      </c>
      <c r="G30" s="5">
        <v>144726</v>
      </c>
      <c r="H30" s="5">
        <v>14473</v>
      </c>
      <c r="J30" t="s">
        <v>28</v>
      </c>
      <c r="K30" t="s">
        <v>15</v>
      </c>
      <c r="L30" t="s">
        <v>16</v>
      </c>
      <c r="M30" s="1">
        <v>42902</v>
      </c>
      <c r="N30">
        <v>7</v>
      </c>
      <c r="O30" t="str">
        <f>VLOOKUP(F30,'[1]Master Data'!$E:$E,1,FALSE)</f>
        <v>AVYPS7002H</v>
      </c>
    </row>
    <row r="31" spans="1:15" x14ac:dyDescent="0.3">
      <c r="A31" t="s">
        <v>13</v>
      </c>
      <c r="B31">
        <v>23</v>
      </c>
      <c r="C31" s="1">
        <v>42909</v>
      </c>
      <c r="D31" t="s">
        <v>455</v>
      </c>
      <c r="E31" t="s">
        <v>457</v>
      </c>
      <c r="F31" t="s">
        <v>167</v>
      </c>
      <c r="G31" s="5">
        <v>78824</v>
      </c>
      <c r="H31" s="5">
        <v>7882</v>
      </c>
      <c r="J31" t="s">
        <v>28</v>
      </c>
      <c r="K31" t="s">
        <v>15</v>
      </c>
      <c r="L31" t="s">
        <v>16</v>
      </c>
      <c r="M31" s="1">
        <v>42902</v>
      </c>
      <c r="N31">
        <v>7</v>
      </c>
      <c r="O31" t="str">
        <f>VLOOKUP(F31,'[1]Master Data'!$E:$E,1,FALSE)</f>
        <v>AVYPS7002H</v>
      </c>
    </row>
    <row r="32" spans="1:15" x14ac:dyDescent="0.3">
      <c r="A32" t="s">
        <v>13</v>
      </c>
      <c r="B32">
        <v>31</v>
      </c>
      <c r="C32" s="1">
        <v>42909</v>
      </c>
      <c r="D32" t="s">
        <v>455</v>
      </c>
      <c r="E32" t="s">
        <v>456</v>
      </c>
      <c r="F32" t="s">
        <v>166</v>
      </c>
      <c r="G32" s="5">
        <v>96484</v>
      </c>
      <c r="H32" s="5">
        <v>9648</v>
      </c>
      <c r="J32" t="s">
        <v>28</v>
      </c>
      <c r="K32" t="s">
        <v>15</v>
      </c>
      <c r="L32" t="s">
        <v>16</v>
      </c>
      <c r="M32" s="1">
        <v>42902</v>
      </c>
      <c r="N32">
        <v>7</v>
      </c>
      <c r="O32" t="str">
        <f>VLOOKUP(F32,'[1]Master Data'!$E:$E,1,FALSE)</f>
        <v>AREPG5778N</v>
      </c>
    </row>
    <row r="33" spans="1:15" x14ac:dyDescent="0.3">
      <c r="A33" t="s">
        <v>13</v>
      </c>
      <c r="B33">
        <v>35</v>
      </c>
      <c r="C33" s="1">
        <v>42909</v>
      </c>
      <c r="D33" t="s">
        <v>455</v>
      </c>
      <c r="E33" t="s">
        <v>456</v>
      </c>
      <c r="F33" t="s">
        <v>166</v>
      </c>
      <c r="G33" s="5">
        <v>52549</v>
      </c>
      <c r="H33" s="5">
        <v>5255</v>
      </c>
      <c r="J33" t="s">
        <v>28</v>
      </c>
      <c r="K33" t="s">
        <v>15</v>
      </c>
      <c r="L33" t="s">
        <v>16</v>
      </c>
      <c r="M33" s="1">
        <v>42902</v>
      </c>
      <c r="N33">
        <v>7</v>
      </c>
      <c r="O33" t="str">
        <f>VLOOKUP(F33,'[1]Master Data'!$E:$E,1,FALSE)</f>
        <v>AREPG5778N</v>
      </c>
    </row>
    <row r="34" spans="1:15" x14ac:dyDescent="0.3">
      <c r="A34" t="s">
        <v>13</v>
      </c>
      <c r="B34">
        <v>181</v>
      </c>
      <c r="C34" s="1">
        <v>42909</v>
      </c>
      <c r="D34" t="s">
        <v>455</v>
      </c>
      <c r="E34" t="s">
        <v>458</v>
      </c>
      <c r="F34" t="s">
        <v>168</v>
      </c>
      <c r="G34" s="5">
        <v>144726</v>
      </c>
      <c r="H34" s="5">
        <v>14473</v>
      </c>
      <c r="J34" t="s">
        <v>28</v>
      </c>
      <c r="K34" t="s">
        <v>15</v>
      </c>
      <c r="L34" t="s">
        <v>16</v>
      </c>
      <c r="M34" s="1">
        <v>42902</v>
      </c>
      <c r="N34">
        <v>7</v>
      </c>
      <c r="O34" t="str">
        <f>VLOOKUP(F34,'[1]Master Data'!$E:$E,1,FALSE)</f>
        <v>APMPV7390H</v>
      </c>
    </row>
    <row r="35" spans="1:15" x14ac:dyDescent="0.3">
      <c r="A35" t="s">
        <v>13</v>
      </c>
      <c r="B35">
        <v>182</v>
      </c>
      <c r="C35" s="1">
        <v>42909</v>
      </c>
      <c r="D35" t="s">
        <v>455</v>
      </c>
      <c r="E35" t="s">
        <v>458</v>
      </c>
      <c r="F35" t="s">
        <v>168</v>
      </c>
      <c r="G35" s="5">
        <v>78824</v>
      </c>
      <c r="H35" s="5">
        <v>7882</v>
      </c>
      <c r="J35" t="s">
        <v>28</v>
      </c>
      <c r="K35" t="s">
        <v>15</v>
      </c>
      <c r="L35" t="s">
        <v>16</v>
      </c>
      <c r="M35" s="1">
        <v>42902</v>
      </c>
      <c r="N35">
        <v>7</v>
      </c>
      <c r="O35" t="str">
        <f>VLOOKUP(F35,'[1]Master Data'!$E:$E,1,FALSE)</f>
        <v>APMPV7390H</v>
      </c>
    </row>
    <row r="36" spans="1:15" x14ac:dyDescent="0.3">
      <c r="A36" t="s">
        <v>13</v>
      </c>
      <c r="B36">
        <v>332</v>
      </c>
      <c r="C36" s="1">
        <v>42909</v>
      </c>
      <c r="D36" t="s">
        <v>455</v>
      </c>
      <c r="E36" t="s">
        <v>455</v>
      </c>
      <c r="F36" t="s">
        <v>165</v>
      </c>
      <c r="G36" s="5">
        <v>96484</v>
      </c>
      <c r="H36" s="5">
        <v>9648</v>
      </c>
      <c r="J36" t="s">
        <v>28</v>
      </c>
      <c r="K36" t="s">
        <v>15</v>
      </c>
      <c r="L36" t="s">
        <v>16</v>
      </c>
      <c r="M36" s="1">
        <v>42902</v>
      </c>
      <c r="N36">
        <v>7</v>
      </c>
      <c r="O36" t="str">
        <f>VLOOKUP(F36,'[1]Master Data'!$E:$E,1,FALSE)</f>
        <v>BSXPS6866G</v>
      </c>
    </row>
    <row r="37" spans="1:15" x14ac:dyDescent="0.3">
      <c r="A37" t="s">
        <v>13</v>
      </c>
      <c r="B37">
        <v>333</v>
      </c>
      <c r="C37" s="1">
        <v>42909</v>
      </c>
      <c r="D37" t="s">
        <v>455</v>
      </c>
      <c r="E37" t="s">
        <v>455</v>
      </c>
      <c r="F37" t="s">
        <v>165</v>
      </c>
      <c r="G37" s="5">
        <v>52549</v>
      </c>
      <c r="H37" s="5">
        <v>5255</v>
      </c>
      <c r="J37" t="s">
        <v>28</v>
      </c>
      <c r="K37" t="s">
        <v>15</v>
      </c>
      <c r="L37" t="s">
        <v>16</v>
      </c>
      <c r="M37" s="1">
        <v>42902</v>
      </c>
      <c r="N37">
        <v>7</v>
      </c>
      <c r="O37" t="str">
        <f>VLOOKUP(F37,'[1]Master Data'!$E:$E,1,FALSE)</f>
        <v>BSXPS6866G</v>
      </c>
    </row>
    <row r="38" spans="1:15" x14ac:dyDescent="0.3">
      <c r="A38" t="s">
        <v>13</v>
      </c>
      <c r="B38">
        <v>44</v>
      </c>
      <c r="C38" s="1">
        <v>42916</v>
      </c>
      <c r="D38" s="1" t="s">
        <v>440</v>
      </c>
      <c r="E38" t="s">
        <v>440</v>
      </c>
      <c r="F38" t="s">
        <v>150</v>
      </c>
      <c r="G38" s="5">
        <v>3723</v>
      </c>
      <c r="H38" s="5">
        <v>372</v>
      </c>
      <c r="J38" t="s">
        <v>29</v>
      </c>
      <c r="K38" t="s">
        <v>15</v>
      </c>
      <c r="L38" t="s">
        <v>16</v>
      </c>
      <c r="M38" s="1">
        <v>42902</v>
      </c>
      <c r="N38">
        <v>14</v>
      </c>
      <c r="O38" t="str">
        <f>VLOOKUP(F38,'[1]Master Data'!$E:$E,1,FALSE)</f>
        <v>ANVPM7520K</v>
      </c>
    </row>
    <row r="39" spans="1:15" x14ac:dyDescent="0.3">
      <c r="A39" t="s">
        <v>13</v>
      </c>
      <c r="B39">
        <v>45</v>
      </c>
      <c r="C39" s="1">
        <v>42916</v>
      </c>
      <c r="D39" s="1" t="s">
        <v>440</v>
      </c>
      <c r="E39" t="s">
        <v>441</v>
      </c>
      <c r="F39" t="s">
        <v>151</v>
      </c>
      <c r="G39" s="5">
        <v>3723</v>
      </c>
      <c r="H39" s="5">
        <v>372</v>
      </c>
      <c r="J39" t="s">
        <v>29</v>
      </c>
      <c r="K39" t="s">
        <v>15</v>
      </c>
      <c r="L39" t="s">
        <v>16</v>
      </c>
      <c r="M39" s="1">
        <v>42902</v>
      </c>
      <c r="N39">
        <v>14</v>
      </c>
      <c r="O39" t="str">
        <f>VLOOKUP(F39,'[1]Master Data'!$E:$E,1,FALSE)</f>
        <v>BRVPM1719H</v>
      </c>
    </row>
    <row r="40" spans="1:15" x14ac:dyDescent="0.3">
      <c r="A40" t="s">
        <v>13</v>
      </c>
      <c r="B40">
        <v>30</v>
      </c>
      <c r="C40" s="1">
        <v>42916</v>
      </c>
      <c r="D40" t="s">
        <v>438</v>
      </c>
      <c r="E40" t="s">
        <v>439</v>
      </c>
      <c r="F40" t="s">
        <v>149</v>
      </c>
      <c r="G40" s="5">
        <v>31851</v>
      </c>
      <c r="H40" s="5">
        <v>3185</v>
      </c>
      <c r="J40" t="s">
        <v>29</v>
      </c>
      <c r="K40" t="s">
        <v>15</v>
      </c>
      <c r="L40" t="s">
        <v>16</v>
      </c>
      <c r="M40" s="1">
        <v>42902</v>
      </c>
      <c r="N40">
        <v>14</v>
      </c>
      <c r="O40" t="str">
        <f>VLOOKUP(F40,'[1]Master Data'!$E:$E,1,FALSE)</f>
        <v>DEQPS9082P</v>
      </c>
    </row>
    <row r="41" spans="1:15" x14ac:dyDescent="0.3">
      <c r="A41" t="s">
        <v>13</v>
      </c>
      <c r="B41">
        <v>128</v>
      </c>
      <c r="C41" s="1">
        <v>42916</v>
      </c>
      <c r="D41" t="s">
        <v>438</v>
      </c>
      <c r="E41" t="s">
        <v>438</v>
      </c>
      <c r="F41" t="s">
        <v>148</v>
      </c>
      <c r="G41" s="5">
        <v>31851</v>
      </c>
      <c r="H41" s="5">
        <v>3185</v>
      </c>
      <c r="J41" t="s">
        <v>29</v>
      </c>
      <c r="K41" t="s">
        <v>15</v>
      </c>
      <c r="L41" t="s">
        <v>16</v>
      </c>
      <c r="M41" s="1">
        <v>42902</v>
      </c>
      <c r="N41">
        <v>14</v>
      </c>
      <c r="O41" t="str">
        <f>VLOOKUP(F41,'[1]Master Data'!$E:$E,1,FALSE)</f>
        <v>BRUPS2102P</v>
      </c>
    </row>
    <row r="42" spans="1:15" x14ac:dyDescent="0.3">
      <c r="A42" t="s">
        <v>13</v>
      </c>
      <c r="B42">
        <v>39</v>
      </c>
      <c r="C42" s="1">
        <v>42916</v>
      </c>
      <c r="D42" s="1" t="s">
        <v>723</v>
      </c>
      <c r="E42" t="s">
        <v>437</v>
      </c>
      <c r="F42" t="s">
        <v>147</v>
      </c>
      <c r="G42" s="5">
        <v>36329</v>
      </c>
      <c r="H42" s="5">
        <v>3633</v>
      </c>
      <c r="J42" t="s">
        <v>29</v>
      </c>
      <c r="K42" t="s">
        <v>15</v>
      </c>
      <c r="L42" t="s">
        <v>16</v>
      </c>
      <c r="M42" s="1">
        <v>42902</v>
      </c>
      <c r="N42">
        <v>14</v>
      </c>
      <c r="O42" t="str">
        <f>VLOOKUP(F42,'[1]Master Data'!$E:$E,1,FALSE)</f>
        <v>CICPD8911M</v>
      </c>
    </row>
    <row r="43" spans="1:15" x14ac:dyDescent="0.3">
      <c r="A43" t="s">
        <v>13</v>
      </c>
      <c r="B43">
        <v>38</v>
      </c>
      <c r="C43" s="1">
        <v>42916</v>
      </c>
      <c r="D43" s="1" t="s">
        <v>723</v>
      </c>
      <c r="E43" t="s">
        <v>436</v>
      </c>
      <c r="F43" t="s">
        <v>146</v>
      </c>
      <c r="G43" s="5">
        <v>36329</v>
      </c>
      <c r="H43" s="5">
        <v>3633</v>
      </c>
      <c r="J43" t="s">
        <v>29</v>
      </c>
      <c r="K43" t="s">
        <v>15</v>
      </c>
      <c r="L43" t="s">
        <v>16</v>
      </c>
      <c r="M43" s="1">
        <v>42902</v>
      </c>
      <c r="N43">
        <v>14</v>
      </c>
      <c r="O43" t="str">
        <f>VLOOKUP(F43,'[1]Master Data'!$E:$E,1,FALSE)</f>
        <v>APGPD9139Q</v>
      </c>
    </row>
    <row r="44" spans="1:15" x14ac:dyDescent="0.3">
      <c r="A44" t="s">
        <v>13</v>
      </c>
      <c r="B44">
        <v>40</v>
      </c>
      <c r="C44" s="1">
        <v>42916</v>
      </c>
      <c r="D44" s="1" t="s">
        <v>459</v>
      </c>
      <c r="E44" t="s">
        <v>459</v>
      </c>
      <c r="F44" t="s">
        <v>169</v>
      </c>
      <c r="G44" s="5">
        <v>52839</v>
      </c>
      <c r="H44" s="5">
        <v>5284</v>
      </c>
      <c r="J44" t="s">
        <v>29</v>
      </c>
      <c r="K44" t="s">
        <v>15</v>
      </c>
      <c r="L44" t="s">
        <v>16</v>
      </c>
      <c r="M44" s="1">
        <v>42902</v>
      </c>
      <c r="N44">
        <v>14</v>
      </c>
      <c r="O44" t="str">
        <f>VLOOKUP(F44,'[1]Master Data'!$E:$E,1,FALSE)</f>
        <v>BMRPS3723E</v>
      </c>
    </row>
    <row r="45" spans="1:15" x14ac:dyDescent="0.3">
      <c r="A45" t="s">
        <v>13</v>
      </c>
      <c r="B45">
        <v>41</v>
      </c>
      <c r="C45" s="1">
        <v>42916</v>
      </c>
      <c r="D45" s="1" t="s">
        <v>459</v>
      </c>
      <c r="E45" t="s">
        <v>460</v>
      </c>
      <c r="F45" t="s">
        <v>170</v>
      </c>
      <c r="G45" s="5">
        <v>22646</v>
      </c>
      <c r="H45" s="5">
        <v>2265</v>
      </c>
      <c r="J45" t="s">
        <v>29</v>
      </c>
      <c r="K45" t="s">
        <v>15</v>
      </c>
      <c r="L45" t="s">
        <v>16</v>
      </c>
      <c r="M45" s="1">
        <v>42902</v>
      </c>
      <c r="N45">
        <v>14</v>
      </c>
      <c r="O45" t="str">
        <f>VLOOKUP(F45,'[1]Master Data'!$E:$E,1,FALSE)</f>
        <v>GBCPS8333D</v>
      </c>
    </row>
    <row r="46" spans="1:15" x14ac:dyDescent="0.3">
      <c r="A46" t="s">
        <v>13</v>
      </c>
      <c r="B46">
        <v>48</v>
      </c>
      <c r="C46" s="1">
        <v>42933</v>
      </c>
      <c r="D46" t="s">
        <v>442</v>
      </c>
      <c r="E46" t="s">
        <v>448</v>
      </c>
      <c r="F46" t="s">
        <v>158</v>
      </c>
      <c r="G46" s="5">
        <v>50800</v>
      </c>
      <c r="H46" s="5">
        <v>5080</v>
      </c>
      <c r="J46" t="s">
        <v>30</v>
      </c>
      <c r="K46" t="s">
        <v>15</v>
      </c>
      <c r="L46" t="s">
        <v>16</v>
      </c>
      <c r="M46" s="1">
        <v>42924</v>
      </c>
      <c r="N46">
        <v>9</v>
      </c>
      <c r="O46" t="str">
        <f>VLOOKUP(F46,'[1]Master Data'!$E:$E,1,FALSE)</f>
        <v>BENPS2470G</v>
      </c>
    </row>
    <row r="47" spans="1:15" x14ac:dyDescent="0.3">
      <c r="A47" t="s">
        <v>13</v>
      </c>
      <c r="B47">
        <v>55</v>
      </c>
      <c r="C47" s="1">
        <v>42933</v>
      </c>
      <c r="D47" t="s">
        <v>442</v>
      </c>
      <c r="E47" t="s">
        <v>443</v>
      </c>
      <c r="F47" t="s">
        <v>153</v>
      </c>
      <c r="G47" s="5">
        <v>30530</v>
      </c>
      <c r="H47" s="5">
        <v>3053</v>
      </c>
      <c r="J47" t="s">
        <v>30</v>
      </c>
      <c r="K47" t="s">
        <v>15</v>
      </c>
      <c r="L47" t="s">
        <v>16</v>
      </c>
      <c r="M47" s="1">
        <v>42924</v>
      </c>
      <c r="N47">
        <v>9</v>
      </c>
      <c r="O47" t="str">
        <f>VLOOKUP(F47,'[1]Master Data'!$E:$E,1,FALSE)</f>
        <v>AWSPB3693E</v>
      </c>
    </row>
    <row r="48" spans="1:15" x14ac:dyDescent="0.3">
      <c r="A48" t="s">
        <v>13</v>
      </c>
      <c r="B48">
        <v>144</v>
      </c>
      <c r="C48" s="1">
        <v>42933</v>
      </c>
      <c r="D48" t="s">
        <v>442</v>
      </c>
      <c r="E48" t="s">
        <v>445</v>
      </c>
      <c r="F48" t="s">
        <v>155</v>
      </c>
      <c r="G48" s="5">
        <v>31700</v>
      </c>
      <c r="H48" s="5">
        <v>3170</v>
      </c>
      <c r="J48" t="s">
        <v>30</v>
      </c>
      <c r="K48" t="s">
        <v>15</v>
      </c>
      <c r="L48" t="s">
        <v>16</v>
      </c>
      <c r="M48" s="1">
        <v>42924</v>
      </c>
      <c r="N48">
        <v>9</v>
      </c>
      <c r="O48" t="str">
        <f>VLOOKUP(F48,'[1]Master Data'!$E:$E,1,FALSE)</f>
        <v>AHPPS8824G</v>
      </c>
    </row>
    <row r="49" spans="1:15" x14ac:dyDescent="0.3">
      <c r="A49" t="s">
        <v>13</v>
      </c>
      <c r="B49">
        <v>173</v>
      </c>
      <c r="C49" s="1">
        <v>42933</v>
      </c>
      <c r="D49" t="s">
        <v>442</v>
      </c>
      <c r="E49" t="s">
        <v>452</v>
      </c>
      <c r="F49" t="s">
        <v>162</v>
      </c>
      <c r="G49" s="5">
        <v>48960</v>
      </c>
      <c r="H49" s="5">
        <v>4896</v>
      </c>
      <c r="J49" t="s">
        <v>30</v>
      </c>
      <c r="K49" t="s">
        <v>15</v>
      </c>
      <c r="L49" t="s">
        <v>16</v>
      </c>
      <c r="M49" s="1">
        <v>42924</v>
      </c>
      <c r="N49">
        <v>9</v>
      </c>
      <c r="O49" t="str">
        <f>VLOOKUP(F49,'[1]Master Data'!$E:$E,1,FALSE)</f>
        <v>BXHPS5941K</v>
      </c>
    </row>
    <row r="50" spans="1:15" x14ac:dyDescent="0.3">
      <c r="A50" t="s">
        <v>13</v>
      </c>
      <c r="B50">
        <v>218</v>
      </c>
      <c r="C50" s="1">
        <v>42933</v>
      </c>
      <c r="D50" t="s">
        <v>442</v>
      </c>
      <c r="E50" t="s">
        <v>442</v>
      </c>
      <c r="F50" t="s">
        <v>152</v>
      </c>
      <c r="G50" s="5">
        <v>42905</v>
      </c>
      <c r="H50" s="5">
        <v>4291</v>
      </c>
      <c r="J50" t="s">
        <v>30</v>
      </c>
      <c r="K50" t="s">
        <v>15</v>
      </c>
      <c r="L50" t="s">
        <v>16</v>
      </c>
      <c r="M50" s="1">
        <v>42924</v>
      </c>
      <c r="N50">
        <v>9</v>
      </c>
      <c r="O50" t="str">
        <f>VLOOKUP(F50,'[1]Master Data'!$E:$E,1,FALSE)</f>
        <v>BJBPS5522C</v>
      </c>
    </row>
    <row r="51" spans="1:15" x14ac:dyDescent="0.3">
      <c r="A51" t="s">
        <v>13</v>
      </c>
      <c r="B51">
        <v>248</v>
      </c>
      <c r="C51" s="1">
        <v>42933</v>
      </c>
      <c r="D51" t="s">
        <v>442</v>
      </c>
      <c r="E51" t="s">
        <v>444</v>
      </c>
      <c r="F51" t="s">
        <v>154</v>
      </c>
      <c r="G51" s="5">
        <v>28500</v>
      </c>
      <c r="H51" s="5">
        <v>2850</v>
      </c>
      <c r="J51" t="s">
        <v>30</v>
      </c>
      <c r="K51" t="s">
        <v>15</v>
      </c>
      <c r="L51" t="s">
        <v>16</v>
      </c>
      <c r="M51" s="1">
        <v>42924</v>
      </c>
      <c r="N51">
        <v>9</v>
      </c>
      <c r="O51" t="str">
        <f>VLOOKUP(F51,'[1]Master Data'!$E:$E,1,FALSE)</f>
        <v>ABYPS6147F</v>
      </c>
    </row>
    <row r="52" spans="1:15" x14ac:dyDescent="0.3">
      <c r="A52" t="s">
        <v>13</v>
      </c>
      <c r="B52">
        <v>274</v>
      </c>
      <c r="C52" s="1">
        <v>42933</v>
      </c>
      <c r="D52" t="s">
        <v>442</v>
      </c>
      <c r="E52" t="s">
        <v>454</v>
      </c>
      <c r="F52" t="s">
        <v>164</v>
      </c>
      <c r="G52" s="5">
        <v>20470</v>
      </c>
      <c r="H52" s="5">
        <v>2047</v>
      </c>
      <c r="J52" t="s">
        <v>30</v>
      </c>
      <c r="K52" t="s">
        <v>15</v>
      </c>
      <c r="L52" t="s">
        <v>16</v>
      </c>
      <c r="M52" s="1">
        <v>42924</v>
      </c>
      <c r="N52">
        <v>9</v>
      </c>
      <c r="O52" t="str">
        <f>VLOOKUP(F52,'[1]Master Data'!$E:$E,1,FALSE)</f>
        <v>ARVPS1562P</v>
      </c>
    </row>
    <row r="53" spans="1:15" x14ac:dyDescent="0.3">
      <c r="A53" t="s">
        <v>13</v>
      </c>
      <c r="B53">
        <v>282</v>
      </c>
      <c r="C53" s="1">
        <v>42933</v>
      </c>
      <c r="D53" s="1" t="s">
        <v>442</v>
      </c>
      <c r="E53" t="s">
        <v>450</v>
      </c>
      <c r="F53" t="s">
        <v>160</v>
      </c>
      <c r="G53" s="5">
        <v>42300</v>
      </c>
      <c r="H53" s="5">
        <v>4230</v>
      </c>
      <c r="J53" t="s">
        <v>30</v>
      </c>
      <c r="K53" t="s">
        <v>15</v>
      </c>
      <c r="L53" t="s">
        <v>16</v>
      </c>
      <c r="M53" s="1">
        <v>42924</v>
      </c>
      <c r="N53">
        <v>9</v>
      </c>
      <c r="O53" t="str">
        <f>VLOOKUP(F53,'[1]Master Data'!$E:$E,1,FALSE)</f>
        <v>BBVPD0790D</v>
      </c>
    </row>
    <row r="54" spans="1:15" x14ac:dyDescent="0.3">
      <c r="A54" t="s">
        <v>13</v>
      </c>
      <c r="B54">
        <v>285</v>
      </c>
      <c r="C54" s="1">
        <v>42933</v>
      </c>
      <c r="D54" t="s">
        <v>442</v>
      </c>
      <c r="E54" t="s">
        <v>451</v>
      </c>
      <c r="F54" t="s">
        <v>161</v>
      </c>
      <c r="G54" s="5">
        <v>36840</v>
      </c>
      <c r="H54" s="5">
        <v>3684</v>
      </c>
      <c r="J54" t="s">
        <v>30</v>
      </c>
      <c r="K54" t="s">
        <v>15</v>
      </c>
      <c r="L54" t="s">
        <v>16</v>
      </c>
      <c r="M54" s="1">
        <v>42924</v>
      </c>
      <c r="N54">
        <v>9</v>
      </c>
      <c r="O54" t="str">
        <f>VLOOKUP(F54,'[1]Master Data'!$E:$E,1,FALSE)</f>
        <v>AXXPS1257M</v>
      </c>
    </row>
    <row r="55" spans="1:15" x14ac:dyDescent="0.3">
      <c r="A55" t="s">
        <v>13</v>
      </c>
      <c r="B55">
        <v>307</v>
      </c>
      <c r="C55" s="1">
        <v>42933</v>
      </c>
      <c r="D55" t="s">
        <v>442</v>
      </c>
      <c r="E55" t="s">
        <v>453</v>
      </c>
      <c r="F55" t="s">
        <v>163</v>
      </c>
      <c r="G55" s="5">
        <v>55200</v>
      </c>
      <c r="H55" s="5">
        <v>5520</v>
      </c>
      <c r="J55" t="s">
        <v>30</v>
      </c>
      <c r="K55" t="s">
        <v>15</v>
      </c>
      <c r="L55" t="s">
        <v>16</v>
      </c>
      <c r="M55" s="1">
        <v>42924</v>
      </c>
      <c r="N55">
        <v>9</v>
      </c>
      <c r="O55" t="str">
        <f>VLOOKUP(F55,'[1]Master Data'!$E:$E,1,FALSE)</f>
        <v>AGTPJ9918K</v>
      </c>
    </row>
    <row r="56" spans="1:15" x14ac:dyDescent="0.3">
      <c r="A56" t="s">
        <v>13</v>
      </c>
      <c r="B56">
        <v>322</v>
      </c>
      <c r="C56" s="1">
        <v>42933</v>
      </c>
      <c r="D56" s="1" t="s">
        <v>442</v>
      </c>
      <c r="E56" t="s">
        <v>446</v>
      </c>
      <c r="F56" t="s">
        <v>156</v>
      </c>
      <c r="G56" s="5">
        <v>60230</v>
      </c>
      <c r="H56" s="5">
        <v>6023</v>
      </c>
      <c r="J56" t="s">
        <v>30</v>
      </c>
      <c r="K56" t="s">
        <v>15</v>
      </c>
      <c r="L56" t="s">
        <v>16</v>
      </c>
      <c r="M56" s="1">
        <v>42924</v>
      </c>
      <c r="N56">
        <v>9</v>
      </c>
      <c r="O56" t="str">
        <f>VLOOKUP(F56,'[1]Master Data'!$E:$E,1,FALSE)</f>
        <v>BJIPD6884M</v>
      </c>
    </row>
    <row r="57" spans="1:15" x14ac:dyDescent="0.3">
      <c r="A57" t="s">
        <v>13</v>
      </c>
      <c r="B57">
        <v>63</v>
      </c>
      <c r="C57" s="1">
        <v>42948</v>
      </c>
      <c r="D57" s="1" t="s">
        <v>440</v>
      </c>
      <c r="E57" t="s">
        <v>440</v>
      </c>
      <c r="F57" t="s">
        <v>150</v>
      </c>
      <c r="G57" s="5">
        <v>28279</v>
      </c>
      <c r="H57" s="5">
        <v>2828</v>
      </c>
      <c r="J57" t="s">
        <v>31</v>
      </c>
      <c r="K57" t="s">
        <v>15</v>
      </c>
      <c r="L57" t="s">
        <v>16</v>
      </c>
      <c r="M57" s="1">
        <v>42940</v>
      </c>
      <c r="N57">
        <v>8</v>
      </c>
      <c r="O57" t="str">
        <f>VLOOKUP(F57,'[1]Master Data'!$E:$E,1,FALSE)</f>
        <v>ANVPM7520K</v>
      </c>
    </row>
    <row r="58" spans="1:15" x14ac:dyDescent="0.3">
      <c r="A58" t="s">
        <v>13</v>
      </c>
      <c r="B58">
        <v>64</v>
      </c>
      <c r="C58" s="1">
        <v>42948</v>
      </c>
      <c r="D58" s="1" t="s">
        <v>440</v>
      </c>
      <c r="E58" t="s">
        <v>441</v>
      </c>
      <c r="F58" t="s">
        <v>151</v>
      </c>
      <c r="G58" s="5">
        <v>28279</v>
      </c>
      <c r="H58" s="5">
        <v>2828</v>
      </c>
      <c r="J58" t="s">
        <v>31</v>
      </c>
      <c r="K58" t="s">
        <v>15</v>
      </c>
      <c r="L58" t="s">
        <v>16</v>
      </c>
      <c r="M58" s="1">
        <v>42940</v>
      </c>
      <c r="N58">
        <v>8</v>
      </c>
      <c r="O58" t="str">
        <f>VLOOKUP(F58,'[1]Master Data'!$E:$E,1,FALSE)</f>
        <v>BRVPM1719H</v>
      </c>
    </row>
    <row r="59" spans="1:15" x14ac:dyDescent="0.3">
      <c r="A59" t="s">
        <v>13</v>
      </c>
      <c r="B59">
        <v>32</v>
      </c>
      <c r="C59" s="1">
        <v>42948</v>
      </c>
      <c r="D59" t="s">
        <v>438</v>
      </c>
      <c r="E59" t="s">
        <v>439</v>
      </c>
      <c r="F59" t="s">
        <v>149</v>
      </c>
      <c r="G59" s="5">
        <v>82839</v>
      </c>
      <c r="H59" s="5">
        <v>8284</v>
      </c>
      <c r="J59" t="s">
        <v>31</v>
      </c>
      <c r="K59" t="s">
        <v>15</v>
      </c>
      <c r="L59" t="s">
        <v>16</v>
      </c>
      <c r="M59" s="1">
        <v>42940</v>
      </c>
      <c r="N59">
        <v>8</v>
      </c>
      <c r="O59" t="str">
        <f>VLOOKUP(F59,'[1]Master Data'!$E:$E,1,FALSE)</f>
        <v>DEQPS9082P</v>
      </c>
    </row>
    <row r="60" spans="1:15" x14ac:dyDescent="0.3">
      <c r="A60" t="s">
        <v>13</v>
      </c>
      <c r="B60">
        <v>129</v>
      </c>
      <c r="C60" s="1">
        <v>42948</v>
      </c>
      <c r="D60" t="s">
        <v>438</v>
      </c>
      <c r="E60" t="s">
        <v>438</v>
      </c>
      <c r="F60" t="s">
        <v>148</v>
      </c>
      <c r="G60" s="5">
        <v>82839</v>
      </c>
      <c r="H60" s="5">
        <v>8284</v>
      </c>
      <c r="J60" t="s">
        <v>31</v>
      </c>
      <c r="K60" t="s">
        <v>15</v>
      </c>
      <c r="L60" t="s">
        <v>16</v>
      </c>
      <c r="M60" s="1">
        <v>42940</v>
      </c>
      <c r="N60">
        <v>8</v>
      </c>
      <c r="O60" t="str">
        <f>VLOOKUP(F60,'[1]Master Data'!$E:$E,1,FALSE)</f>
        <v>BRUPS2102P</v>
      </c>
    </row>
    <row r="61" spans="1:15" x14ac:dyDescent="0.3">
      <c r="A61" t="s">
        <v>13</v>
      </c>
      <c r="B61">
        <v>58</v>
      </c>
      <c r="C61" s="1">
        <v>42948</v>
      </c>
      <c r="D61" s="1" t="s">
        <v>723</v>
      </c>
      <c r="E61" t="s">
        <v>437</v>
      </c>
      <c r="F61" t="s">
        <v>147</v>
      </c>
      <c r="G61" s="5">
        <v>30351</v>
      </c>
      <c r="H61" s="5">
        <v>3035</v>
      </c>
      <c r="J61" t="s">
        <v>31</v>
      </c>
      <c r="K61" t="s">
        <v>15</v>
      </c>
      <c r="L61" t="s">
        <v>16</v>
      </c>
      <c r="M61" s="1">
        <v>42940</v>
      </c>
      <c r="N61">
        <v>8</v>
      </c>
      <c r="O61" t="str">
        <f>VLOOKUP(F61,'[1]Master Data'!$E:$E,1,FALSE)</f>
        <v>CICPD8911M</v>
      </c>
    </row>
    <row r="62" spans="1:15" x14ac:dyDescent="0.3">
      <c r="A62" t="s">
        <v>13</v>
      </c>
      <c r="B62">
        <v>57</v>
      </c>
      <c r="C62" s="1">
        <v>42948</v>
      </c>
      <c r="D62" s="1" t="s">
        <v>723</v>
      </c>
      <c r="E62" t="s">
        <v>436</v>
      </c>
      <c r="F62" t="s">
        <v>146</v>
      </c>
      <c r="G62" s="5">
        <v>30351</v>
      </c>
      <c r="H62" s="5">
        <v>3035</v>
      </c>
      <c r="J62" t="s">
        <v>31</v>
      </c>
      <c r="K62" t="s">
        <v>15</v>
      </c>
      <c r="L62" t="s">
        <v>16</v>
      </c>
      <c r="M62" s="1">
        <v>42940</v>
      </c>
      <c r="N62">
        <v>8</v>
      </c>
      <c r="O62" t="str">
        <f>VLOOKUP(F62,'[1]Master Data'!$E:$E,1,FALSE)</f>
        <v>APGPD9139Q</v>
      </c>
    </row>
    <row r="63" spans="1:15" x14ac:dyDescent="0.3">
      <c r="A63" t="s">
        <v>13</v>
      </c>
      <c r="B63">
        <v>59</v>
      </c>
      <c r="C63" s="1">
        <v>42948</v>
      </c>
      <c r="D63" s="1" t="s">
        <v>459</v>
      </c>
      <c r="E63" t="s">
        <v>459</v>
      </c>
      <c r="F63" t="s">
        <v>169</v>
      </c>
      <c r="G63" s="5">
        <v>49927</v>
      </c>
      <c r="H63" s="5">
        <v>4993</v>
      </c>
      <c r="J63" t="s">
        <v>31</v>
      </c>
      <c r="K63" t="s">
        <v>15</v>
      </c>
      <c r="L63" t="s">
        <v>16</v>
      </c>
      <c r="M63" s="1">
        <v>42940</v>
      </c>
      <c r="N63">
        <v>8</v>
      </c>
      <c r="O63" t="str">
        <f>VLOOKUP(F63,'[1]Master Data'!$E:$E,1,FALSE)</f>
        <v>BMRPS3723E</v>
      </c>
    </row>
    <row r="64" spans="1:15" x14ac:dyDescent="0.3">
      <c r="A64" t="s">
        <v>13</v>
      </c>
      <c r="B64">
        <v>60</v>
      </c>
      <c r="C64" s="1">
        <v>42948</v>
      </c>
      <c r="D64" s="1" t="s">
        <v>459</v>
      </c>
      <c r="E64" t="s">
        <v>460</v>
      </c>
      <c r="F64" t="s">
        <v>170</v>
      </c>
      <c r="G64" s="5">
        <v>21397</v>
      </c>
      <c r="H64" s="5">
        <v>2140</v>
      </c>
      <c r="J64" t="s">
        <v>31</v>
      </c>
      <c r="K64" t="s">
        <v>15</v>
      </c>
      <c r="L64" t="s">
        <v>16</v>
      </c>
      <c r="M64" s="1">
        <v>42940</v>
      </c>
      <c r="N64">
        <v>8</v>
      </c>
      <c r="O64" t="str">
        <f>VLOOKUP(F64,'[1]Master Data'!$E:$E,1,FALSE)</f>
        <v>GBCPS8333D</v>
      </c>
    </row>
    <row r="65" spans="1:15" x14ac:dyDescent="0.3">
      <c r="A65" t="s">
        <v>13</v>
      </c>
      <c r="B65">
        <v>24</v>
      </c>
      <c r="C65" s="1">
        <v>42948</v>
      </c>
      <c r="D65" t="s">
        <v>455</v>
      </c>
      <c r="E65" t="s">
        <v>457</v>
      </c>
      <c r="F65" t="s">
        <v>167</v>
      </c>
      <c r="G65" s="5">
        <v>70800</v>
      </c>
      <c r="H65" s="5">
        <v>7080</v>
      </c>
      <c r="J65" t="s">
        <v>31</v>
      </c>
      <c r="K65" t="s">
        <v>15</v>
      </c>
      <c r="L65" t="s">
        <v>16</v>
      </c>
      <c r="M65" s="1">
        <v>42940</v>
      </c>
      <c r="N65">
        <v>8</v>
      </c>
      <c r="O65" t="str">
        <f>VLOOKUP(F65,'[1]Master Data'!$E:$E,1,FALSE)</f>
        <v>AVYPS7002H</v>
      </c>
    </row>
    <row r="66" spans="1:15" x14ac:dyDescent="0.3">
      <c r="A66" t="s">
        <v>13</v>
      </c>
      <c r="B66">
        <v>66</v>
      </c>
      <c r="C66" s="1">
        <v>42948</v>
      </c>
      <c r="D66" t="s">
        <v>455</v>
      </c>
      <c r="E66" t="s">
        <v>456</v>
      </c>
      <c r="F66" t="s">
        <v>166</v>
      </c>
      <c r="G66" s="5">
        <v>106201</v>
      </c>
      <c r="H66" s="5">
        <v>10620</v>
      </c>
      <c r="J66" t="s">
        <v>31</v>
      </c>
      <c r="K66" t="s">
        <v>15</v>
      </c>
      <c r="L66" t="s">
        <v>16</v>
      </c>
      <c r="M66" s="1">
        <v>42940</v>
      </c>
      <c r="N66">
        <v>8</v>
      </c>
      <c r="O66" t="str">
        <f>VLOOKUP(F66,'[1]Master Data'!$E:$E,1,FALSE)</f>
        <v>AREPG5778N</v>
      </c>
    </row>
    <row r="67" spans="1:15" x14ac:dyDescent="0.3">
      <c r="A67" t="s">
        <v>13</v>
      </c>
      <c r="B67">
        <v>183</v>
      </c>
      <c r="C67" s="1">
        <v>42948</v>
      </c>
      <c r="D67" t="s">
        <v>455</v>
      </c>
      <c r="E67" t="s">
        <v>458</v>
      </c>
      <c r="F67" t="s">
        <v>168</v>
      </c>
      <c r="G67" s="5">
        <v>70800</v>
      </c>
      <c r="H67" s="5">
        <v>7080</v>
      </c>
      <c r="J67" t="s">
        <v>31</v>
      </c>
      <c r="K67" t="s">
        <v>15</v>
      </c>
      <c r="L67" t="s">
        <v>16</v>
      </c>
      <c r="M67" s="1">
        <v>42940</v>
      </c>
      <c r="N67">
        <v>8</v>
      </c>
      <c r="O67" t="str">
        <f>VLOOKUP(F67,'[1]Master Data'!$E:$E,1,FALSE)</f>
        <v>APMPV7390H</v>
      </c>
    </row>
    <row r="68" spans="1:15" x14ac:dyDescent="0.3">
      <c r="A68" t="s">
        <v>13</v>
      </c>
      <c r="B68">
        <v>334</v>
      </c>
      <c r="C68" s="1">
        <v>42948</v>
      </c>
      <c r="D68" t="s">
        <v>455</v>
      </c>
      <c r="E68" t="s">
        <v>455</v>
      </c>
      <c r="F68" t="s">
        <v>165</v>
      </c>
      <c r="G68" s="5">
        <v>106201</v>
      </c>
      <c r="H68" s="5">
        <v>10620</v>
      </c>
      <c r="J68" t="s">
        <v>31</v>
      </c>
      <c r="K68" t="s">
        <v>15</v>
      </c>
      <c r="L68" t="s">
        <v>16</v>
      </c>
      <c r="M68" s="1">
        <v>42940</v>
      </c>
      <c r="N68">
        <v>8</v>
      </c>
      <c r="O68" t="str">
        <f>VLOOKUP(F68,'[1]Master Data'!$E:$E,1,FALSE)</f>
        <v>BSXPS6866G</v>
      </c>
    </row>
    <row r="69" spans="1:15" x14ac:dyDescent="0.3">
      <c r="A69" t="s">
        <v>13</v>
      </c>
      <c r="B69">
        <v>49</v>
      </c>
      <c r="C69" s="1">
        <v>42968</v>
      </c>
      <c r="D69" t="s">
        <v>442</v>
      </c>
      <c r="E69" t="s">
        <v>461</v>
      </c>
      <c r="F69" t="s">
        <v>171</v>
      </c>
      <c r="G69" s="5">
        <v>75020</v>
      </c>
      <c r="H69" s="5">
        <v>7502</v>
      </c>
      <c r="J69" t="s">
        <v>32</v>
      </c>
      <c r="K69" t="s">
        <v>15</v>
      </c>
      <c r="L69" t="s">
        <v>16</v>
      </c>
      <c r="M69" s="1">
        <v>42962</v>
      </c>
      <c r="N69">
        <v>6</v>
      </c>
      <c r="O69" t="str">
        <f>VLOOKUP(F69,'[1]Master Data'!$E:$E,1,FALSE)</f>
        <v>ANWPS7436B</v>
      </c>
    </row>
    <row r="70" spans="1:15" x14ac:dyDescent="0.3">
      <c r="A70" t="s">
        <v>13</v>
      </c>
      <c r="B70">
        <v>56</v>
      </c>
      <c r="C70" s="1">
        <v>42968</v>
      </c>
      <c r="D70" t="s">
        <v>442</v>
      </c>
      <c r="E70" t="s">
        <v>443</v>
      </c>
      <c r="F70" t="s">
        <v>153</v>
      </c>
      <c r="G70" s="5">
        <v>28475</v>
      </c>
      <c r="H70" s="5">
        <v>2848</v>
      </c>
      <c r="J70" t="s">
        <v>32</v>
      </c>
      <c r="K70" t="s">
        <v>15</v>
      </c>
      <c r="L70" t="s">
        <v>16</v>
      </c>
      <c r="M70" s="1">
        <v>42962</v>
      </c>
      <c r="N70">
        <v>6</v>
      </c>
      <c r="O70" t="str">
        <f>VLOOKUP(F70,'[1]Master Data'!$E:$E,1,FALSE)</f>
        <v>AWSPB3693E</v>
      </c>
    </row>
    <row r="71" spans="1:15" x14ac:dyDescent="0.3">
      <c r="A71" t="s">
        <v>13</v>
      </c>
      <c r="B71">
        <v>145</v>
      </c>
      <c r="C71" s="1">
        <v>42968</v>
      </c>
      <c r="D71" t="s">
        <v>442</v>
      </c>
      <c r="E71" t="s">
        <v>445</v>
      </c>
      <c r="F71" t="s">
        <v>155</v>
      </c>
      <c r="G71" s="5">
        <v>62340</v>
      </c>
      <c r="H71" s="5">
        <v>6234</v>
      </c>
      <c r="J71" t="s">
        <v>32</v>
      </c>
      <c r="K71" t="s">
        <v>15</v>
      </c>
      <c r="L71" t="s">
        <v>16</v>
      </c>
      <c r="M71" s="1">
        <v>42962</v>
      </c>
      <c r="N71">
        <v>6</v>
      </c>
      <c r="O71" t="str">
        <f>VLOOKUP(F71,'[1]Master Data'!$E:$E,1,FALSE)</f>
        <v>AHPPS8824G</v>
      </c>
    </row>
    <row r="72" spans="1:15" x14ac:dyDescent="0.3">
      <c r="A72" t="s">
        <v>13</v>
      </c>
      <c r="B72">
        <v>174</v>
      </c>
      <c r="C72" s="1">
        <v>42968</v>
      </c>
      <c r="D72" t="s">
        <v>442</v>
      </c>
      <c r="E72" t="s">
        <v>452</v>
      </c>
      <c r="F72" t="s">
        <v>162</v>
      </c>
      <c r="G72" s="5">
        <v>74110</v>
      </c>
      <c r="H72" s="5">
        <v>7411</v>
      </c>
      <c r="J72" t="s">
        <v>32</v>
      </c>
      <c r="K72" t="s">
        <v>15</v>
      </c>
      <c r="L72" t="s">
        <v>16</v>
      </c>
      <c r="M72" s="1">
        <v>42962</v>
      </c>
      <c r="N72">
        <v>6</v>
      </c>
      <c r="O72" t="str">
        <f>VLOOKUP(F72,'[1]Master Data'!$E:$E,1,FALSE)</f>
        <v>BXHPS5941K</v>
      </c>
    </row>
    <row r="73" spans="1:15" x14ac:dyDescent="0.3">
      <c r="A73" t="s">
        <v>13</v>
      </c>
      <c r="B73">
        <v>222</v>
      </c>
      <c r="C73" s="1">
        <v>42968</v>
      </c>
      <c r="D73" t="s">
        <v>442</v>
      </c>
      <c r="E73" t="s">
        <v>442</v>
      </c>
      <c r="F73" t="s">
        <v>152</v>
      </c>
      <c r="G73" s="5">
        <v>120523</v>
      </c>
      <c r="H73" s="5">
        <v>12052</v>
      </c>
      <c r="J73" t="s">
        <v>32</v>
      </c>
      <c r="K73" t="s">
        <v>15</v>
      </c>
      <c r="L73" t="s">
        <v>16</v>
      </c>
      <c r="M73" s="1">
        <v>42962</v>
      </c>
      <c r="N73">
        <v>6</v>
      </c>
      <c r="O73" t="str">
        <f>VLOOKUP(F73,'[1]Master Data'!$E:$E,1,FALSE)</f>
        <v>BJBPS5522C</v>
      </c>
    </row>
    <row r="74" spans="1:15" x14ac:dyDescent="0.3">
      <c r="A74" t="s">
        <v>13</v>
      </c>
      <c r="B74">
        <v>251</v>
      </c>
      <c r="C74" s="1">
        <v>42968</v>
      </c>
      <c r="D74" t="s">
        <v>442</v>
      </c>
      <c r="E74" t="s">
        <v>444</v>
      </c>
      <c r="F74" t="s">
        <v>154</v>
      </c>
      <c r="G74" s="5">
        <v>47660</v>
      </c>
      <c r="H74" s="5">
        <v>4766</v>
      </c>
      <c r="J74" t="s">
        <v>32</v>
      </c>
      <c r="K74" t="s">
        <v>15</v>
      </c>
      <c r="L74" t="s">
        <v>16</v>
      </c>
      <c r="M74" s="1">
        <v>42962</v>
      </c>
      <c r="N74">
        <v>6</v>
      </c>
      <c r="O74" t="str">
        <f>VLOOKUP(F74,'[1]Master Data'!$E:$E,1,FALSE)</f>
        <v>ABYPS6147F</v>
      </c>
    </row>
    <row r="75" spans="1:15" x14ac:dyDescent="0.3">
      <c r="A75" t="s">
        <v>13</v>
      </c>
      <c r="B75">
        <v>275</v>
      </c>
      <c r="C75" s="1">
        <v>42968</v>
      </c>
      <c r="D75" t="s">
        <v>442</v>
      </c>
      <c r="E75" t="s">
        <v>454</v>
      </c>
      <c r="F75" t="s">
        <v>164</v>
      </c>
      <c r="G75" s="5">
        <v>31220</v>
      </c>
      <c r="H75" s="5">
        <v>3122</v>
      </c>
      <c r="J75" t="s">
        <v>32</v>
      </c>
      <c r="K75" t="s">
        <v>15</v>
      </c>
      <c r="L75" t="s">
        <v>16</v>
      </c>
      <c r="M75" s="1">
        <v>42962</v>
      </c>
      <c r="N75">
        <v>6</v>
      </c>
      <c r="O75" t="str">
        <f>VLOOKUP(F75,'[1]Master Data'!$E:$E,1,FALSE)</f>
        <v>ARVPS1562P</v>
      </c>
    </row>
    <row r="76" spans="1:15" x14ac:dyDescent="0.3">
      <c r="A76" t="s">
        <v>13</v>
      </c>
      <c r="B76">
        <v>286</v>
      </c>
      <c r="C76" s="1">
        <v>42968</v>
      </c>
      <c r="D76" t="s">
        <v>442</v>
      </c>
      <c r="E76" t="s">
        <v>451</v>
      </c>
      <c r="F76" t="s">
        <v>161</v>
      </c>
      <c r="G76" s="5">
        <v>45640</v>
      </c>
      <c r="H76" s="5">
        <v>4564</v>
      </c>
      <c r="J76" t="s">
        <v>32</v>
      </c>
      <c r="K76" t="s">
        <v>15</v>
      </c>
      <c r="L76" t="s">
        <v>16</v>
      </c>
      <c r="M76" s="1">
        <v>42962</v>
      </c>
      <c r="N76">
        <v>6</v>
      </c>
      <c r="O76" t="str">
        <f>VLOOKUP(F76,'[1]Master Data'!$E:$E,1,FALSE)</f>
        <v>AXXPS1257M</v>
      </c>
    </row>
    <row r="77" spans="1:15" x14ac:dyDescent="0.3">
      <c r="A77" t="s">
        <v>13</v>
      </c>
      <c r="B77">
        <v>308</v>
      </c>
      <c r="C77" s="1">
        <v>42968</v>
      </c>
      <c r="D77" t="s">
        <v>442</v>
      </c>
      <c r="E77" t="s">
        <v>453</v>
      </c>
      <c r="F77" t="s">
        <v>163</v>
      </c>
      <c r="G77" s="5">
        <v>70250</v>
      </c>
      <c r="H77" s="5">
        <v>7025</v>
      </c>
      <c r="J77" t="s">
        <v>32</v>
      </c>
      <c r="K77" t="s">
        <v>15</v>
      </c>
      <c r="L77" t="s">
        <v>16</v>
      </c>
      <c r="M77" s="1">
        <v>42962</v>
      </c>
      <c r="N77">
        <v>6</v>
      </c>
      <c r="O77" t="str">
        <f>VLOOKUP(F77,'[1]Master Data'!$E:$E,1,FALSE)</f>
        <v>AGTPJ9918K</v>
      </c>
    </row>
    <row r="78" spans="1:15" x14ac:dyDescent="0.3">
      <c r="A78" t="s">
        <v>13</v>
      </c>
      <c r="B78">
        <v>312</v>
      </c>
      <c r="C78" s="1">
        <v>42968</v>
      </c>
      <c r="D78" t="s">
        <v>442</v>
      </c>
      <c r="E78" t="s">
        <v>462</v>
      </c>
      <c r="F78" t="s">
        <v>172</v>
      </c>
      <c r="G78" s="5">
        <v>52810</v>
      </c>
      <c r="H78" s="5">
        <v>5281</v>
      </c>
      <c r="J78" t="s">
        <v>32</v>
      </c>
      <c r="K78" t="s">
        <v>15</v>
      </c>
      <c r="L78" t="s">
        <v>16</v>
      </c>
      <c r="M78" s="1">
        <v>42962</v>
      </c>
      <c r="N78">
        <v>6</v>
      </c>
      <c r="O78" t="str">
        <f>VLOOKUP(F78,'[1]Master Data'!$E:$E,1,FALSE)</f>
        <v>AABPJ5332P</v>
      </c>
    </row>
    <row r="79" spans="1:15" x14ac:dyDescent="0.3">
      <c r="A79" t="s">
        <v>13</v>
      </c>
      <c r="B79">
        <v>323</v>
      </c>
      <c r="C79" s="1">
        <v>42968</v>
      </c>
      <c r="D79" s="1" t="s">
        <v>442</v>
      </c>
      <c r="E79" t="s">
        <v>446</v>
      </c>
      <c r="F79" t="s">
        <v>156</v>
      </c>
      <c r="G79" s="5">
        <v>65950</v>
      </c>
      <c r="H79" s="5">
        <v>6595</v>
      </c>
      <c r="J79" t="s">
        <v>32</v>
      </c>
      <c r="K79" t="s">
        <v>15</v>
      </c>
      <c r="L79" t="s">
        <v>16</v>
      </c>
      <c r="M79" s="1">
        <v>42962</v>
      </c>
      <c r="N79">
        <v>6</v>
      </c>
      <c r="O79" t="str">
        <f>VLOOKUP(F79,'[1]Master Data'!$E:$E,1,FALSE)</f>
        <v>BJIPD6884M</v>
      </c>
    </row>
    <row r="80" spans="1:15" x14ac:dyDescent="0.3">
      <c r="A80" t="s">
        <v>13</v>
      </c>
      <c r="B80">
        <v>223</v>
      </c>
      <c r="C80" s="1">
        <v>42982</v>
      </c>
      <c r="D80" t="s">
        <v>442</v>
      </c>
      <c r="E80" t="s">
        <v>442</v>
      </c>
      <c r="F80" t="s">
        <v>152</v>
      </c>
      <c r="G80" s="5">
        <v>168157</v>
      </c>
      <c r="H80" s="5">
        <v>16816</v>
      </c>
      <c r="J80" t="s">
        <v>33</v>
      </c>
      <c r="K80" t="s">
        <v>15</v>
      </c>
      <c r="L80" t="s">
        <v>16</v>
      </c>
      <c r="M80" s="1">
        <v>42975</v>
      </c>
      <c r="N80">
        <v>7</v>
      </c>
      <c r="O80" t="str">
        <f>VLOOKUP(F80,'[1]Master Data'!$E:$E,1,FALSE)</f>
        <v>BJBPS5522C</v>
      </c>
    </row>
    <row r="81" spans="1:15" x14ac:dyDescent="0.3">
      <c r="A81" t="s">
        <v>13</v>
      </c>
      <c r="B81">
        <v>97</v>
      </c>
      <c r="C81" s="1">
        <v>42983</v>
      </c>
      <c r="D81" s="1" t="s">
        <v>467</v>
      </c>
      <c r="E81" t="s">
        <v>467</v>
      </c>
      <c r="F81" t="s">
        <v>177</v>
      </c>
      <c r="G81" s="5">
        <v>25749</v>
      </c>
      <c r="H81" s="5">
        <v>2575</v>
      </c>
      <c r="J81" t="s">
        <v>34</v>
      </c>
      <c r="K81" t="s">
        <v>15</v>
      </c>
      <c r="L81" t="s">
        <v>16</v>
      </c>
      <c r="M81" s="1">
        <v>42970</v>
      </c>
      <c r="N81">
        <v>13</v>
      </c>
      <c r="O81" t="str">
        <f>VLOOKUP(F81,'[1]Master Data'!$E:$E,1,FALSE)</f>
        <v>CNYPM6786Q</v>
      </c>
    </row>
    <row r="82" spans="1:15" x14ac:dyDescent="0.3">
      <c r="A82" t="s">
        <v>13</v>
      </c>
      <c r="B82">
        <v>12</v>
      </c>
      <c r="C82" s="1">
        <v>42983</v>
      </c>
      <c r="D82" s="1" t="s">
        <v>470</v>
      </c>
      <c r="E82" t="s">
        <v>470</v>
      </c>
      <c r="F82" t="s">
        <v>180</v>
      </c>
      <c r="G82" s="5">
        <v>19377</v>
      </c>
      <c r="H82" s="5">
        <v>1938</v>
      </c>
      <c r="J82" t="s">
        <v>34</v>
      </c>
      <c r="K82" t="s">
        <v>15</v>
      </c>
      <c r="L82" t="s">
        <v>16</v>
      </c>
      <c r="M82" s="1">
        <v>42970</v>
      </c>
      <c r="N82">
        <v>13</v>
      </c>
      <c r="O82" t="str">
        <f>VLOOKUP(F82,'[1]Master Data'!$E:$E,1,FALSE)</f>
        <v>ATYPM1144L</v>
      </c>
    </row>
    <row r="83" spans="1:15" x14ac:dyDescent="0.3">
      <c r="A83" t="s">
        <v>13</v>
      </c>
      <c r="B83">
        <v>67</v>
      </c>
      <c r="C83" s="1">
        <v>42983</v>
      </c>
      <c r="D83" s="1" t="s">
        <v>470</v>
      </c>
      <c r="E83" t="s">
        <v>472</v>
      </c>
      <c r="F83" t="s">
        <v>182</v>
      </c>
      <c r="G83" s="5">
        <v>19377</v>
      </c>
      <c r="H83" s="5">
        <v>1938</v>
      </c>
      <c r="J83" t="s">
        <v>34</v>
      </c>
      <c r="K83" t="s">
        <v>15</v>
      </c>
      <c r="L83" t="s">
        <v>16</v>
      </c>
      <c r="M83" s="1">
        <v>42970</v>
      </c>
      <c r="N83">
        <v>13</v>
      </c>
      <c r="O83" t="str">
        <f>VLOOKUP(F83,'[1]Master Data'!$E:$E,1,FALSE)</f>
        <v>ALYPM9000B</v>
      </c>
    </row>
    <row r="84" spans="1:15" x14ac:dyDescent="0.3">
      <c r="A84" t="s">
        <v>13</v>
      </c>
      <c r="B84">
        <v>75</v>
      </c>
      <c r="C84" s="1">
        <v>42983</v>
      </c>
      <c r="D84" s="1" t="s">
        <v>470</v>
      </c>
      <c r="E84" t="s">
        <v>473</v>
      </c>
      <c r="F84" t="s">
        <v>183</v>
      </c>
      <c r="G84" s="5">
        <v>19377</v>
      </c>
      <c r="H84" s="5">
        <v>1938</v>
      </c>
      <c r="J84" t="s">
        <v>34</v>
      </c>
      <c r="K84" t="s">
        <v>15</v>
      </c>
      <c r="L84" t="s">
        <v>16</v>
      </c>
      <c r="M84" s="1">
        <v>42970</v>
      </c>
      <c r="N84">
        <v>13</v>
      </c>
      <c r="O84" t="str">
        <f>VLOOKUP(F84,'[1]Master Data'!$E:$E,1,FALSE)</f>
        <v>AZPPM4049R</v>
      </c>
    </row>
    <row r="85" spans="1:15" x14ac:dyDescent="0.3">
      <c r="A85" t="s">
        <v>13</v>
      </c>
      <c r="B85">
        <v>99</v>
      </c>
      <c r="C85" s="1">
        <v>42983</v>
      </c>
      <c r="D85" t="s">
        <v>470</v>
      </c>
      <c r="E85" t="s">
        <v>474</v>
      </c>
      <c r="F85" t="s">
        <v>184</v>
      </c>
      <c r="G85" s="5">
        <v>19377</v>
      </c>
      <c r="H85" s="5">
        <v>1938</v>
      </c>
      <c r="J85" t="s">
        <v>34</v>
      </c>
      <c r="K85" t="s">
        <v>15</v>
      </c>
      <c r="L85" t="s">
        <v>16</v>
      </c>
      <c r="M85" s="1">
        <v>42970</v>
      </c>
      <c r="N85">
        <v>13</v>
      </c>
      <c r="O85" t="str">
        <f>VLOOKUP(F85,'[1]Master Data'!$E:$E,1,FALSE)</f>
        <v>DPPPK9998G</v>
      </c>
    </row>
    <row r="86" spans="1:15" x14ac:dyDescent="0.3">
      <c r="A86" t="s">
        <v>13</v>
      </c>
      <c r="B86">
        <v>111</v>
      </c>
      <c r="C86" s="1">
        <v>42983</v>
      </c>
      <c r="D86" t="s">
        <v>470</v>
      </c>
      <c r="E86" t="s">
        <v>471</v>
      </c>
      <c r="F86" t="s">
        <v>181</v>
      </c>
      <c r="G86" s="5">
        <v>19377</v>
      </c>
      <c r="H86" s="5">
        <v>1938</v>
      </c>
      <c r="J86" t="s">
        <v>34</v>
      </c>
      <c r="K86" t="s">
        <v>15</v>
      </c>
      <c r="L86" t="s">
        <v>16</v>
      </c>
      <c r="M86" s="1">
        <v>42970</v>
      </c>
      <c r="N86">
        <v>13</v>
      </c>
      <c r="O86" t="str">
        <f>VLOOKUP(F86,'[1]Master Data'!$E:$E,1,FALSE)</f>
        <v>CFEPM3263G</v>
      </c>
    </row>
    <row r="87" spans="1:15" x14ac:dyDescent="0.3">
      <c r="A87" t="s">
        <v>13</v>
      </c>
      <c r="B87">
        <v>87</v>
      </c>
      <c r="C87" s="1">
        <v>42983</v>
      </c>
      <c r="D87" s="1" t="s">
        <v>440</v>
      </c>
      <c r="E87" t="s">
        <v>440</v>
      </c>
      <c r="F87" t="s">
        <v>150</v>
      </c>
      <c r="G87" s="5">
        <v>38896</v>
      </c>
      <c r="H87" s="5">
        <v>3890</v>
      </c>
      <c r="J87" t="s">
        <v>34</v>
      </c>
      <c r="K87" t="s">
        <v>15</v>
      </c>
      <c r="L87" t="s">
        <v>16</v>
      </c>
      <c r="M87" s="1">
        <v>42970</v>
      </c>
      <c r="N87">
        <v>13</v>
      </c>
      <c r="O87" t="str">
        <f>VLOOKUP(F87,'[1]Master Data'!$E:$E,1,FALSE)</f>
        <v>ANVPM7520K</v>
      </c>
    </row>
    <row r="88" spans="1:15" x14ac:dyDescent="0.3">
      <c r="A88" t="s">
        <v>13</v>
      </c>
      <c r="B88">
        <v>88</v>
      </c>
      <c r="C88" s="1">
        <v>42983</v>
      </c>
      <c r="D88" s="1" t="s">
        <v>440</v>
      </c>
      <c r="E88" t="s">
        <v>441</v>
      </c>
      <c r="F88" t="s">
        <v>151</v>
      </c>
      <c r="G88" s="5">
        <v>38896</v>
      </c>
      <c r="H88" s="5">
        <v>3890</v>
      </c>
      <c r="J88" t="s">
        <v>34</v>
      </c>
      <c r="K88" t="s">
        <v>15</v>
      </c>
      <c r="L88" t="s">
        <v>16</v>
      </c>
      <c r="M88" s="1">
        <v>42970</v>
      </c>
      <c r="N88">
        <v>13</v>
      </c>
      <c r="O88" t="str">
        <f>VLOOKUP(F88,'[1]Master Data'!$E:$E,1,FALSE)</f>
        <v>BRVPM1719H</v>
      </c>
    </row>
    <row r="89" spans="1:15" x14ac:dyDescent="0.3">
      <c r="A89" t="s">
        <v>13</v>
      </c>
      <c r="B89">
        <v>33</v>
      </c>
      <c r="C89" s="1">
        <v>42983</v>
      </c>
      <c r="D89" t="s">
        <v>438</v>
      </c>
      <c r="E89" t="s">
        <v>439</v>
      </c>
      <c r="F89" t="s">
        <v>149</v>
      </c>
      <c r="G89" s="5">
        <v>85177</v>
      </c>
      <c r="H89" s="5">
        <v>8518</v>
      </c>
      <c r="J89" t="s">
        <v>34</v>
      </c>
      <c r="K89" t="s">
        <v>15</v>
      </c>
      <c r="L89" t="s">
        <v>16</v>
      </c>
      <c r="M89" s="1">
        <v>42970</v>
      </c>
      <c r="N89">
        <v>13</v>
      </c>
      <c r="O89" t="str">
        <f>VLOOKUP(F89,'[1]Master Data'!$E:$E,1,FALSE)</f>
        <v>DEQPS9082P</v>
      </c>
    </row>
    <row r="90" spans="1:15" x14ac:dyDescent="0.3">
      <c r="A90" t="s">
        <v>13</v>
      </c>
      <c r="B90">
        <v>130</v>
      </c>
      <c r="C90" s="1">
        <v>42983</v>
      </c>
      <c r="D90" t="s">
        <v>438</v>
      </c>
      <c r="E90" t="s">
        <v>438</v>
      </c>
      <c r="F90" t="s">
        <v>148</v>
      </c>
      <c r="G90" s="5">
        <v>85177</v>
      </c>
      <c r="H90" s="5">
        <v>8518</v>
      </c>
      <c r="J90" t="s">
        <v>34</v>
      </c>
      <c r="K90" t="s">
        <v>15</v>
      </c>
      <c r="L90" t="s">
        <v>16</v>
      </c>
      <c r="M90" s="1">
        <v>42970</v>
      </c>
      <c r="N90">
        <v>13</v>
      </c>
      <c r="O90" t="str">
        <f>VLOOKUP(F90,'[1]Master Data'!$E:$E,1,FALSE)</f>
        <v>BRUPS2102P</v>
      </c>
    </row>
    <row r="91" spans="1:15" x14ac:dyDescent="0.3">
      <c r="A91" t="s">
        <v>13</v>
      </c>
      <c r="B91">
        <v>153</v>
      </c>
      <c r="C91" s="1">
        <v>42983</v>
      </c>
      <c r="D91" t="s">
        <v>475</v>
      </c>
      <c r="E91" t="s">
        <v>475</v>
      </c>
      <c r="F91" t="s">
        <v>185</v>
      </c>
      <c r="G91" s="5">
        <v>1767</v>
      </c>
      <c r="H91" s="5">
        <v>177</v>
      </c>
      <c r="J91" t="s">
        <v>34</v>
      </c>
      <c r="K91" t="s">
        <v>15</v>
      </c>
      <c r="L91" t="s">
        <v>16</v>
      </c>
      <c r="M91" s="1">
        <v>42970</v>
      </c>
      <c r="N91">
        <v>13</v>
      </c>
      <c r="O91" t="str">
        <f>VLOOKUP(F91,'[1]Master Data'!$E:$E,1,FALSE)</f>
        <v>AKZPM7517P</v>
      </c>
    </row>
    <row r="92" spans="1:15" x14ac:dyDescent="0.3">
      <c r="A92" t="s">
        <v>13</v>
      </c>
      <c r="B92">
        <v>82</v>
      </c>
      <c r="C92" s="1">
        <v>42983</v>
      </c>
      <c r="D92" s="1" t="s">
        <v>723</v>
      </c>
      <c r="E92" t="s">
        <v>437</v>
      </c>
      <c r="F92" t="s">
        <v>147</v>
      </c>
      <c r="G92" s="5">
        <v>70629</v>
      </c>
      <c r="H92" s="5">
        <v>7063</v>
      </c>
      <c r="J92" t="s">
        <v>34</v>
      </c>
      <c r="K92" t="s">
        <v>15</v>
      </c>
      <c r="L92" t="s">
        <v>16</v>
      </c>
      <c r="M92" s="1">
        <v>42970</v>
      </c>
      <c r="N92">
        <v>13</v>
      </c>
      <c r="O92" t="str">
        <f>VLOOKUP(F92,'[1]Master Data'!$E:$E,1,FALSE)</f>
        <v>CICPD8911M</v>
      </c>
    </row>
    <row r="93" spans="1:15" x14ac:dyDescent="0.3">
      <c r="A93" t="s">
        <v>13</v>
      </c>
      <c r="B93">
        <v>81</v>
      </c>
      <c r="C93" s="1">
        <v>42983</v>
      </c>
      <c r="D93" s="1" t="s">
        <v>723</v>
      </c>
      <c r="E93" t="s">
        <v>436</v>
      </c>
      <c r="F93" t="s">
        <v>146</v>
      </c>
      <c r="G93" s="5">
        <v>70629</v>
      </c>
      <c r="H93" s="5">
        <v>7063</v>
      </c>
      <c r="J93" t="s">
        <v>34</v>
      </c>
      <c r="K93" t="s">
        <v>15</v>
      </c>
      <c r="L93" t="s">
        <v>16</v>
      </c>
      <c r="M93" s="1">
        <v>42970</v>
      </c>
      <c r="N93">
        <v>13</v>
      </c>
      <c r="O93" t="str">
        <f>VLOOKUP(F93,'[1]Master Data'!$E:$E,1,FALSE)</f>
        <v>APGPD9139Q</v>
      </c>
    </row>
    <row r="94" spans="1:15" x14ac:dyDescent="0.3">
      <c r="A94" t="s">
        <v>13</v>
      </c>
      <c r="B94">
        <v>95</v>
      </c>
      <c r="C94" s="1">
        <v>42983</v>
      </c>
      <c r="D94" s="1" t="s">
        <v>724</v>
      </c>
      <c r="E94" t="s">
        <v>465</v>
      </c>
      <c r="F94" t="s">
        <v>175</v>
      </c>
      <c r="G94" s="5">
        <v>3279</v>
      </c>
      <c r="H94" s="5">
        <v>328</v>
      </c>
      <c r="J94" t="s">
        <v>34</v>
      </c>
      <c r="K94" t="s">
        <v>15</v>
      </c>
      <c r="L94" t="s">
        <v>16</v>
      </c>
      <c r="M94" s="1">
        <v>42970</v>
      </c>
      <c r="N94">
        <v>13</v>
      </c>
      <c r="O94" t="str">
        <f>VLOOKUP(F94,'[1]Master Data'!$E:$E,1,FALSE)</f>
        <v>AWVPM8396E</v>
      </c>
    </row>
    <row r="95" spans="1:15" x14ac:dyDescent="0.3">
      <c r="A95" t="s">
        <v>13</v>
      </c>
      <c r="B95">
        <v>96</v>
      </c>
      <c r="C95" s="1">
        <v>42983</v>
      </c>
      <c r="D95" t="s">
        <v>466</v>
      </c>
      <c r="E95" t="s">
        <v>466</v>
      </c>
      <c r="F95" t="s">
        <v>176</v>
      </c>
      <c r="G95" s="5">
        <v>25749</v>
      </c>
      <c r="H95" s="5">
        <v>2575</v>
      </c>
      <c r="J95" t="s">
        <v>34</v>
      </c>
      <c r="K95" t="s">
        <v>15</v>
      </c>
      <c r="L95" t="s">
        <v>16</v>
      </c>
      <c r="M95" s="1">
        <v>42970</v>
      </c>
      <c r="N95">
        <v>13</v>
      </c>
      <c r="O95" t="str">
        <f>VLOOKUP(F95,'[1]Master Data'!$E:$E,1,FALSE)</f>
        <v>BCHPM4625F</v>
      </c>
    </row>
    <row r="96" spans="1:15" x14ac:dyDescent="0.3">
      <c r="A96" t="s">
        <v>13</v>
      </c>
      <c r="B96">
        <v>98</v>
      </c>
      <c r="C96" s="1">
        <v>42983</v>
      </c>
      <c r="D96" t="s">
        <v>466</v>
      </c>
      <c r="E96" t="s">
        <v>468</v>
      </c>
      <c r="F96" t="s">
        <v>178</v>
      </c>
      <c r="G96" s="5">
        <v>51498</v>
      </c>
      <c r="H96" s="5">
        <v>5150</v>
      </c>
      <c r="J96" t="s">
        <v>34</v>
      </c>
      <c r="K96" t="s">
        <v>15</v>
      </c>
      <c r="L96" t="s">
        <v>16</v>
      </c>
      <c r="M96" s="1">
        <v>42970</v>
      </c>
      <c r="N96">
        <v>13</v>
      </c>
      <c r="O96" t="str">
        <f>VLOOKUP(F96,'[1]Master Data'!$E:$E,1,FALSE)</f>
        <v>DGQPM4392J</v>
      </c>
    </row>
    <row r="97" spans="1:15" x14ac:dyDescent="0.3">
      <c r="A97" t="s">
        <v>13</v>
      </c>
      <c r="B97">
        <v>83</v>
      </c>
      <c r="C97" s="1">
        <v>42983</v>
      </c>
      <c r="D97" s="1" t="s">
        <v>459</v>
      </c>
      <c r="E97" t="s">
        <v>459</v>
      </c>
      <c r="F97" t="s">
        <v>169</v>
      </c>
      <c r="G97" s="5">
        <v>79490</v>
      </c>
      <c r="H97" s="5">
        <v>7949</v>
      </c>
      <c r="J97" t="s">
        <v>34</v>
      </c>
      <c r="K97" t="s">
        <v>15</v>
      </c>
      <c r="L97" t="s">
        <v>16</v>
      </c>
      <c r="M97" s="1">
        <v>42970</v>
      </c>
      <c r="N97">
        <v>13</v>
      </c>
      <c r="O97" t="str">
        <f>VLOOKUP(F97,'[1]Master Data'!$E:$E,1,FALSE)</f>
        <v>BMRPS3723E</v>
      </c>
    </row>
    <row r="98" spans="1:15" x14ac:dyDescent="0.3">
      <c r="A98" t="s">
        <v>13</v>
      </c>
      <c r="B98">
        <v>84</v>
      </c>
      <c r="C98" s="1">
        <v>42983</v>
      </c>
      <c r="D98" s="1" t="s">
        <v>459</v>
      </c>
      <c r="E98" t="s">
        <v>460</v>
      </c>
      <c r="F98" t="s">
        <v>170</v>
      </c>
      <c r="G98" s="5">
        <v>34067</v>
      </c>
      <c r="H98" s="5">
        <v>3407</v>
      </c>
      <c r="J98" t="s">
        <v>34</v>
      </c>
      <c r="K98" t="s">
        <v>15</v>
      </c>
      <c r="L98" t="s">
        <v>16</v>
      </c>
      <c r="M98" s="1">
        <v>42970</v>
      </c>
      <c r="N98">
        <v>13</v>
      </c>
      <c r="O98" t="str">
        <f>VLOOKUP(F98,'[1]Master Data'!$E:$E,1,FALSE)</f>
        <v>GBCPS8333D</v>
      </c>
    </row>
    <row r="99" spans="1:15" x14ac:dyDescent="0.3">
      <c r="A99" t="s">
        <v>13</v>
      </c>
      <c r="B99">
        <v>106</v>
      </c>
      <c r="C99" s="1">
        <v>42983</v>
      </c>
      <c r="D99" s="1" t="s">
        <v>737</v>
      </c>
      <c r="E99" t="s">
        <v>732</v>
      </c>
      <c r="F99" t="s">
        <v>186</v>
      </c>
      <c r="G99" s="5">
        <v>3546</v>
      </c>
      <c r="H99" s="5">
        <v>355</v>
      </c>
      <c r="J99" t="s">
        <v>34</v>
      </c>
      <c r="K99" t="s">
        <v>15</v>
      </c>
      <c r="L99" t="s">
        <v>16</v>
      </c>
      <c r="M99" s="1">
        <v>42970</v>
      </c>
      <c r="N99">
        <v>13</v>
      </c>
      <c r="O99" t="str">
        <f>VLOOKUP(F99,'[1]Master Data'!$E:$E,1,FALSE)</f>
        <v>AZJPS0827R</v>
      </c>
    </row>
    <row r="100" spans="1:15" x14ac:dyDescent="0.3">
      <c r="A100" t="s">
        <v>13</v>
      </c>
      <c r="B100">
        <v>94</v>
      </c>
      <c r="C100" s="1">
        <v>42983</v>
      </c>
      <c r="D100" s="1" t="s">
        <v>726</v>
      </c>
      <c r="E100" t="s">
        <v>464</v>
      </c>
      <c r="F100" t="s">
        <v>174</v>
      </c>
      <c r="G100" s="5">
        <v>28461</v>
      </c>
      <c r="H100" s="5">
        <v>2846</v>
      </c>
      <c r="J100" t="s">
        <v>34</v>
      </c>
      <c r="K100" t="s">
        <v>15</v>
      </c>
      <c r="L100" t="s">
        <v>16</v>
      </c>
      <c r="M100" s="1">
        <v>42970</v>
      </c>
      <c r="N100">
        <v>13</v>
      </c>
      <c r="O100" t="str">
        <f>VLOOKUP(F100,'[1]Master Data'!$E:$E,1,FALSE)</f>
        <v>DEHPK4543G</v>
      </c>
    </row>
    <row r="101" spans="1:15" x14ac:dyDescent="0.3">
      <c r="A101" t="s">
        <v>13</v>
      </c>
      <c r="B101">
        <v>93</v>
      </c>
      <c r="C101" s="1">
        <v>42983</v>
      </c>
      <c r="D101" s="1" t="s">
        <v>726</v>
      </c>
      <c r="E101" t="s">
        <v>463</v>
      </c>
      <c r="F101" t="s">
        <v>173</v>
      </c>
      <c r="G101" s="5">
        <v>28461</v>
      </c>
      <c r="H101" s="5">
        <v>2846</v>
      </c>
      <c r="J101" t="s">
        <v>34</v>
      </c>
      <c r="K101" t="s">
        <v>15</v>
      </c>
      <c r="L101" t="s">
        <v>16</v>
      </c>
      <c r="M101" s="1">
        <v>42970</v>
      </c>
      <c r="N101">
        <v>13</v>
      </c>
      <c r="O101" t="str">
        <f>VLOOKUP(F101,'[1]Master Data'!$E:$E,1,FALSE)</f>
        <v>ATUPK7059A</v>
      </c>
    </row>
    <row r="102" spans="1:15" x14ac:dyDescent="0.3">
      <c r="A102" t="s">
        <v>13</v>
      </c>
      <c r="B102">
        <v>289</v>
      </c>
      <c r="C102" s="1">
        <v>42983</v>
      </c>
      <c r="D102" t="s">
        <v>469</v>
      </c>
      <c r="E102" t="s">
        <v>469</v>
      </c>
      <c r="F102" t="s">
        <v>179</v>
      </c>
      <c r="G102" s="5">
        <v>31573</v>
      </c>
      <c r="H102" s="5">
        <v>3157</v>
      </c>
      <c r="J102" t="s">
        <v>34</v>
      </c>
      <c r="K102" t="s">
        <v>15</v>
      </c>
      <c r="L102" t="s">
        <v>16</v>
      </c>
      <c r="M102" s="1">
        <v>42970</v>
      </c>
      <c r="N102">
        <v>13</v>
      </c>
      <c r="O102" t="str">
        <f>VLOOKUP(F102,'[1]Master Data'!$E:$E,1,FALSE)</f>
        <v>AJZPG5193Q</v>
      </c>
    </row>
    <row r="103" spans="1:15" x14ac:dyDescent="0.3">
      <c r="A103" t="s">
        <v>13</v>
      </c>
      <c r="B103">
        <v>25</v>
      </c>
      <c r="C103" s="1">
        <v>42983</v>
      </c>
      <c r="D103" t="s">
        <v>455</v>
      </c>
      <c r="E103" t="s">
        <v>457</v>
      </c>
      <c r="F103" t="s">
        <v>167</v>
      </c>
      <c r="G103" s="5">
        <v>88652</v>
      </c>
      <c r="H103" s="5">
        <v>8865</v>
      </c>
      <c r="J103" t="s">
        <v>34</v>
      </c>
      <c r="K103" t="s">
        <v>15</v>
      </c>
      <c r="L103" t="s">
        <v>16</v>
      </c>
      <c r="M103" s="1">
        <v>42970</v>
      </c>
      <c r="N103">
        <v>13</v>
      </c>
      <c r="O103" t="str">
        <f>VLOOKUP(F103,'[1]Master Data'!$E:$E,1,FALSE)</f>
        <v>AVYPS7002H</v>
      </c>
    </row>
    <row r="104" spans="1:15" x14ac:dyDescent="0.3">
      <c r="A104" t="s">
        <v>13</v>
      </c>
      <c r="B104">
        <v>90</v>
      </c>
      <c r="C104" s="1">
        <v>42983</v>
      </c>
      <c r="D104" t="s">
        <v>455</v>
      </c>
      <c r="E104" t="s">
        <v>456</v>
      </c>
      <c r="F104" t="s">
        <v>166</v>
      </c>
      <c r="G104" s="5">
        <v>132979</v>
      </c>
      <c r="H104" s="5">
        <v>13298</v>
      </c>
      <c r="J104" t="s">
        <v>34</v>
      </c>
      <c r="K104" t="s">
        <v>15</v>
      </c>
      <c r="L104" t="s">
        <v>16</v>
      </c>
      <c r="M104" s="1">
        <v>42970</v>
      </c>
      <c r="N104">
        <v>13</v>
      </c>
      <c r="O104" t="str">
        <f>VLOOKUP(F104,'[1]Master Data'!$E:$E,1,FALSE)</f>
        <v>AREPG5778N</v>
      </c>
    </row>
    <row r="105" spans="1:15" x14ac:dyDescent="0.3">
      <c r="A105" t="s">
        <v>13</v>
      </c>
      <c r="B105">
        <v>184</v>
      </c>
      <c r="C105" s="1">
        <v>42983</v>
      </c>
      <c r="D105" t="s">
        <v>455</v>
      </c>
      <c r="E105" t="s">
        <v>458</v>
      </c>
      <c r="F105" t="s">
        <v>168</v>
      </c>
      <c r="G105" s="5">
        <v>88652</v>
      </c>
      <c r="H105" s="5">
        <v>8865</v>
      </c>
      <c r="J105" t="s">
        <v>34</v>
      </c>
      <c r="K105" t="s">
        <v>15</v>
      </c>
      <c r="L105" t="s">
        <v>16</v>
      </c>
      <c r="M105" s="1">
        <v>42970</v>
      </c>
      <c r="N105">
        <v>13</v>
      </c>
      <c r="O105" t="str">
        <f>VLOOKUP(F105,'[1]Master Data'!$E:$E,1,FALSE)</f>
        <v>APMPV7390H</v>
      </c>
    </row>
    <row r="106" spans="1:15" x14ac:dyDescent="0.3">
      <c r="A106" t="s">
        <v>13</v>
      </c>
      <c r="B106">
        <v>335</v>
      </c>
      <c r="C106" s="1">
        <v>42983</v>
      </c>
      <c r="D106" t="s">
        <v>455</v>
      </c>
      <c r="E106" t="s">
        <v>455</v>
      </c>
      <c r="F106" t="s">
        <v>165</v>
      </c>
      <c r="G106" s="5">
        <v>132979</v>
      </c>
      <c r="H106" s="5">
        <v>13298</v>
      </c>
      <c r="J106" t="s">
        <v>34</v>
      </c>
      <c r="K106" t="s">
        <v>15</v>
      </c>
      <c r="L106" t="s">
        <v>16</v>
      </c>
      <c r="M106" s="1">
        <v>42970</v>
      </c>
      <c r="N106">
        <v>13</v>
      </c>
      <c r="O106" t="str">
        <f>VLOOKUP(F106,'[1]Master Data'!$E:$E,1,FALSE)</f>
        <v>BSXPS6866G</v>
      </c>
    </row>
    <row r="107" spans="1:15" x14ac:dyDescent="0.3">
      <c r="A107" t="s">
        <v>13</v>
      </c>
      <c r="B107">
        <v>50</v>
      </c>
      <c r="C107" s="1">
        <v>42991</v>
      </c>
      <c r="D107" t="s">
        <v>442</v>
      </c>
      <c r="E107" t="s">
        <v>461</v>
      </c>
      <c r="F107" t="s">
        <v>171</v>
      </c>
      <c r="G107" s="5">
        <v>81660</v>
      </c>
      <c r="H107" s="5">
        <v>8166</v>
      </c>
      <c r="J107" t="s">
        <v>33</v>
      </c>
      <c r="K107" t="s">
        <v>15</v>
      </c>
      <c r="L107" t="s">
        <v>16</v>
      </c>
      <c r="M107" s="1">
        <v>42982</v>
      </c>
      <c r="N107">
        <v>9</v>
      </c>
      <c r="O107" t="str">
        <f>VLOOKUP(F107,'[1]Master Data'!$E:$E,1,FALSE)</f>
        <v>ANWPS7436B</v>
      </c>
    </row>
    <row r="108" spans="1:15" x14ac:dyDescent="0.3">
      <c r="A108" t="s">
        <v>13</v>
      </c>
      <c r="B108">
        <v>146</v>
      </c>
      <c r="C108" s="1">
        <v>42991</v>
      </c>
      <c r="D108" t="s">
        <v>442</v>
      </c>
      <c r="E108" t="s">
        <v>445</v>
      </c>
      <c r="F108" t="s">
        <v>155</v>
      </c>
      <c r="G108" s="5">
        <v>33620</v>
      </c>
      <c r="H108" s="5">
        <v>3362</v>
      </c>
      <c r="J108" t="s">
        <v>33</v>
      </c>
      <c r="K108" t="s">
        <v>15</v>
      </c>
      <c r="L108" t="s">
        <v>16</v>
      </c>
      <c r="M108" s="1">
        <v>42982</v>
      </c>
      <c r="N108">
        <v>9</v>
      </c>
      <c r="O108" t="str">
        <f>VLOOKUP(F108,'[1]Master Data'!$E:$E,1,FALSE)</f>
        <v>AHPPS8824G</v>
      </c>
    </row>
    <row r="109" spans="1:15" x14ac:dyDescent="0.3">
      <c r="A109" t="s">
        <v>13</v>
      </c>
      <c r="B109">
        <v>175</v>
      </c>
      <c r="C109" s="1">
        <v>42991</v>
      </c>
      <c r="D109" t="s">
        <v>442</v>
      </c>
      <c r="E109" t="s">
        <v>452</v>
      </c>
      <c r="F109" t="s">
        <v>162</v>
      </c>
      <c r="G109" s="5">
        <v>134370</v>
      </c>
      <c r="H109" s="5">
        <v>13437</v>
      </c>
      <c r="J109" t="s">
        <v>33</v>
      </c>
      <c r="K109" t="s">
        <v>15</v>
      </c>
      <c r="L109" t="s">
        <v>16</v>
      </c>
      <c r="M109" s="1">
        <v>42982</v>
      </c>
      <c r="N109">
        <v>9</v>
      </c>
      <c r="O109" t="str">
        <f>VLOOKUP(F109,'[1]Master Data'!$E:$E,1,FALSE)</f>
        <v>BXHPS5941K</v>
      </c>
    </row>
    <row r="110" spans="1:15" x14ac:dyDescent="0.3">
      <c r="A110" t="s">
        <v>13</v>
      </c>
      <c r="B110">
        <v>260</v>
      </c>
      <c r="C110" s="1">
        <v>42991</v>
      </c>
      <c r="D110" t="s">
        <v>442</v>
      </c>
      <c r="E110" t="s">
        <v>444</v>
      </c>
      <c r="F110" t="s">
        <v>154</v>
      </c>
      <c r="G110" s="5">
        <v>30530</v>
      </c>
      <c r="H110" s="5">
        <v>3053</v>
      </c>
      <c r="J110" t="s">
        <v>33</v>
      </c>
      <c r="K110" t="s">
        <v>15</v>
      </c>
      <c r="L110" t="s">
        <v>16</v>
      </c>
      <c r="M110" s="1">
        <v>42982</v>
      </c>
      <c r="N110">
        <v>9</v>
      </c>
      <c r="O110" t="str">
        <f>VLOOKUP(F110,'[1]Master Data'!$E:$E,1,FALSE)</f>
        <v>ABYPS6147F</v>
      </c>
    </row>
    <row r="111" spans="1:15" x14ac:dyDescent="0.3">
      <c r="A111" t="s">
        <v>13</v>
      </c>
      <c r="B111">
        <v>276</v>
      </c>
      <c r="C111" s="1">
        <v>42991</v>
      </c>
      <c r="D111" t="s">
        <v>442</v>
      </c>
      <c r="E111" t="s">
        <v>454</v>
      </c>
      <c r="F111" t="s">
        <v>164</v>
      </c>
      <c r="G111" s="5">
        <v>27350</v>
      </c>
      <c r="H111" s="5">
        <v>2735</v>
      </c>
      <c r="J111" t="s">
        <v>33</v>
      </c>
      <c r="K111" t="s">
        <v>15</v>
      </c>
      <c r="L111" t="s">
        <v>16</v>
      </c>
      <c r="M111" s="1">
        <v>42982</v>
      </c>
      <c r="N111">
        <v>9</v>
      </c>
      <c r="O111" t="str">
        <f>VLOOKUP(F111,'[1]Master Data'!$E:$E,1,FALSE)</f>
        <v>ARVPS1562P</v>
      </c>
    </row>
    <row r="112" spans="1:15" x14ac:dyDescent="0.3">
      <c r="A112" t="s">
        <v>13</v>
      </c>
      <c r="B112">
        <v>287</v>
      </c>
      <c r="C112" s="1">
        <v>42991</v>
      </c>
      <c r="D112" t="s">
        <v>442</v>
      </c>
      <c r="E112" t="s">
        <v>451</v>
      </c>
      <c r="F112" t="s">
        <v>161</v>
      </c>
      <c r="G112" s="5">
        <v>13280</v>
      </c>
      <c r="H112" s="5">
        <v>1328</v>
      </c>
      <c r="J112" t="s">
        <v>33</v>
      </c>
      <c r="K112" t="s">
        <v>15</v>
      </c>
      <c r="L112" t="s">
        <v>16</v>
      </c>
      <c r="M112" s="1">
        <v>42982</v>
      </c>
      <c r="N112">
        <v>9</v>
      </c>
      <c r="O112" t="str">
        <f>VLOOKUP(F112,'[1]Master Data'!$E:$E,1,FALSE)</f>
        <v>AXXPS1257M</v>
      </c>
    </row>
    <row r="113" spans="1:15" x14ac:dyDescent="0.3">
      <c r="A113" t="s">
        <v>13</v>
      </c>
      <c r="B113">
        <v>309</v>
      </c>
      <c r="C113" s="1">
        <v>42991</v>
      </c>
      <c r="D113" t="s">
        <v>442</v>
      </c>
      <c r="E113" t="s">
        <v>453</v>
      </c>
      <c r="F113" t="s">
        <v>163</v>
      </c>
      <c r="G113" s="5">
        <v>138973</v>
      </c>
      <c r="H113" s="5">
        <v>13897</v>
      </c>
      <c r="J113" t="s">
        <v>33</v>
      </c>
      <c r="K113" t="s">
        <v>15</v>
      </c>
      <c r="L113" t="s">
        <v>16</v>
      </c>
      <c r="M113" s="1">
        <v>42982</v>
      </c>
      <c r="N113">
        <v>9</v>
      </c>
      <c r="O113" t="str">
        <f>VLOOKUP(F113,'[1]Master Data'!$E:$E,1,FALSE)</f>
        <v>AGTPJ9918K</v>
      </c>
    </row>
    <row r="114" spans="1:15" x14ac:dyDescent="0.3">
      <c r="A114" t="s">
        <v>13</v>
      </c>
      <c r="B114">
        <v>314</v>
      </c>
      <c r="C114" s="1">
        <v>42991</v>
      </c>
      <c r="D114" t="s">
        <v>442</v>
      </c>
      <c r="E114" t="s">
        <v>462</v>
      </c>
      <c r="F114" t="s">
        <v>172</v>
      </c>
      <c r="G114" s="5">
        <v>82990</v>
      </c>
      <c r="H114" s="5">
        <v>8299</v>
      </c>
      <c r="J114" t="s">
        <v>33</v>
      </c>
      <c r="K114" t="s">
        <v>15</v>
      </c>
      <c r="L114" t="s">
        <v>16</v>
      </c>
      <c r="M114" s="1">
        <v>42982</v>
      </c>
      <c r="N114">
        <v>9</v>
      </c>
      <c r="O114" t="str">
        <f>VLOOKUP(F114,'[1]Master Data'!$E:$E,1,FALSE)</f>
        <v>AABPJ5332P</v>
      </c>
    </row>
    <row r="115" spans="1:15" x14ac:dyDescent="0.3">
      <c r="A115" t="s">
        <v>13</v>
      </c>
      <c r="B115">
        <v>324</v>
      </c>
      <c r="C115" s="1">
        <v>42991</v>
      </c>
      <c r="D115" s="1" t="s">
        <v>442</v>
      </c>
      <c r="E115" t="s">
        <v>446</v>
      </c>
      <c r="F115" t="s">
        <v>156</v>
      </c>
      <c r="G115" s="5">
        <v>35850</v>
      </c>
      <c r="H115" s="5">
        <v>3585</v>
      </c>
      <c r="J115" t="s">
        <v>33</v>
      </c>
      <c r="K115" t="s">
        <v>15</v>
      </c>
      <c r="L115" t="s">
        <v>16</v>
      </c>
      <c r="M115" s="1">
        <v>42982</v>
      </c>
      <c r="N115">
        <v>9</v>
      </c>
      <c r="O115" t="str">
        <f>VLOOKUP(F115,'[1]Master Data'!$E:$E,1,FALSE)</f>
        <v>BJIPD6884M</v>
      </c>
    </row>
    <row r="116" spans="1:15" x14ac:dyDescent="0.3">
      <c r="A116" t="s">
        <v>13</v>
      </c>
      <c r="B116">
        <v>61</v>
      </c>
      <c r="C116" s="1">
        <v>43006</v>
      </c>
      <c r="D116" t="s">
        <v>442</v>
      </c>
      <c r="E116" t="s">
        <v>443</v>
      </c>
      <c r="F116" t="s">
        <v>153</v>
      </c>
      <c r="G116" s="5">
        <v>55588</v>
      </c>
      <c r="H116" s="5">
        <v>5559</v>
      </c>
      <c r="J116" t="s">
        <v>35</v>
      </c>
      <c r="K116" t="s">
        <v>15</v>
      </c>
      <c r="L116" t="s">
        <v>16</v>
      </c>
      <c r="M116" s="1">
        <v>43001</v>
      </c>
      <c r="N116">
        <v>5</v>
      </c>
      <c r="O116" t="str">
        <f>VLOOKUP(F116,'[1]Master Data'!$E:$E,1,FALSE)</f>
        <v>AWSPB3693E</v>
      </c>
    </row>
    <row r="117" spans="1:15" x14ac:dyDescent="0.3">
      <c r="A117" t="s">
        <v>13</v>
      </c>
      <c r="B117">
        <v>224</v>
      </c>
      <c r="C117" s="1">
        <v>43006</v>
      </c>
      <c r="D117" t="s">
        <v>442</v>
      </c>
      <c r="E117" t="s">
        <v>442</v>
      </c>
      <c r="F117" t="s">
        <v>152</v>
      </c>
      <c r="G117" s="5">
        <v>111098</v>
      </c>
      <c r="H117" s="5">
        <v>11110</v>
      </c>
      <c r="J117" t="s">
        <v>35</v>
      </c>
      <c r="K117" t="s">
        <v>15</v>
      </c>
      <c r="L117" t="s">
        <v>16</v>
      </c>
      <c r="M117" s="1">
        <v>43001</v>
      </c>
      <c r="N117">
        <v>5</v>
      </c>
      <c r="O117" t="str">
        <f>VLOOKUP(F117,'[1]Master Data'!$E:$E,1,FALSE)</f>
        <v>BJBPS5522C</v>
      </c>
    </row>
    <row r="118" spans="1:15" x14ac:dyDescent="0.3">
      <c r="A118" t="s">
        <v>13</v>
      </c>
      <c r="B118">
        <v>13</v>
      </c>
      <c r="C118" s="1">
        <v>43008</v>
      </c>
      <c r="D118" s="1" t="s">
        <v>470</v>
      </c>
      <c r="E118" t="s">
        <v>470</v>
      </c>
      <c r="F118" t="s">
        <v>180</v>
      </c>
      <c r="G118" s="5">
        <v>136881</v>
      </c>
      <c r="H118" s="5">
        <v>13688</v>
      </c>
      <c r="J118" t="s">
        <v>36</v>
      </c>
      <c r="K118" t="s">
        <v>15</v>
      </c>
      <c r="L118" t="s">
        <v>16</v>
      </c>
      <c r="M118" s="1">
        <v>42999</v>
      </c>
      <c r="N118">
        <v>9</v>
      </c>
      <c r="O118" t="str">
        <f>VLOOKUP(F118,'[1]Master Data'!$E:$E,1,FALSE)</f>
        <v>ATYPM1144L</v>
      </c>
    </row>
    <row r="119" spans="1:15" x14ac:dyDescent="0.3">
      <c r="A119" t="s">
        <v>13</v>
      </c>
      <c r="B119">
        <v>68</v>
      </c>
      <c r="C119" s="1">
        <v>43008</v>
      </c>
      <c r="D119" s="1" t="s">
        <v>470</v>
      </c>
      <c r="E119" t="s">
        <v>472</v>
      </c>
      <c r="F119" t="s">
        <v>182</v>
      </c>
      <c r="G119" s="5">
        <v>136881</v>
      </c>
      <c r="H119" s="5">
        <v>13688</v>
      </c>
      <c r="J119" t="s">
        <v>36</v>
      </c>
      <c r="K119" t="s">
        <v>15</v>
      </c>
      <c r="L119" t="s">
        <v>16</v>
      </c>
      <c r="M119" s="1">
        <v>42999</v>
      </c>
      <c r="N119">
        <v>9</v>
      </c>
      <c r="O119" t="str">
        <f>VLOOKUP(F119,'[1]Master Data'!$E:$E,1,FALSE)</f>
        <v>ALYPM9000B</v>
      </c>
    </row>
    <row r="120" spans="1:15" x14ac:dyDescent="0.3">
      <c r="A120" t="s">
        <v>13</v>
      </c>
      <c r="B120">
        <v>76</v>
      </c>
      <c r="C120" s="1">
        <v>43008</v>
      </c>
      <c r="D120" s="1" t="s">
        <v>470</v>
      </c>
      <c r="E120" t="s">
        <v>473</v>
      </c>
      <c r="F120" t="s">
        <v>183</v>
      </c>
      <c r="G120" s="5">
        <v>136881</v>
      </c>
      <c r="H120" s="5">
        <v>13688</v>
      </c>
      <c r="J120" t="s">
        <v>36</v>
      </c>
      <c r="K120" t="s">
        <v>15</v>
      </c>
      <c r="L120" t="s">
        <v>16</v>
      </c>
      <c r="M120" s="1">
        <v>42999</v>
      </c>
      <c r="N120">
        <v>9</v>
      </c>
      <c r="O120" t="str">
        <f>VLOOKUP(F120,'[1]Master Data'!$E:$E,1,FALSE)</f>
        <v>AZPPM4049R</v>
      </c>
    </row>
    <row r="121" spans="1:15" x14ac:dyDescent="0.3">
      <c r="A121" t="s">
        <v>13</v>
      </c>
      <c r="B121">
        <v>100</v>
      </c>
      <c r="C121" s="1">
        <v>43008</v>
      </c>
      <c r="D121" t="s">
        <v>470</v>
      </c>
      <c r="E121" t="s">
        <v>474</v>
      </c>
      <c r="F121" t="s">
        <v>184</v>
      </c>
      <c r="G121" s="5">
        <v>136881</v>
      </c>
      <c r="H121" s="5">
        <v>13688</v>
      </c>
      <c r="J121" t="s">
        <v>36</v>
      </c>
      <c r="K121" t="s">
        <v>15</v>
      </c>
      <c r="L121" t="s">
        <v>16</v>
      </c>
      <c r="M121" s="1">
        <v>42999</v>
      </c>
      <c r="N121">
        <v>9</v>
      </c>
      <c r="O121" t="str">
        <f>VLOOKUP(F121,'[1]Master Data'!$E:$E,1,FALSE)</f>
        <v>DPPPK9998G</v>
      </c>
    </row>
    <row r="122" spans="1:15" x14ac:dyDescent="0.3">
      <c r="A122" t="s">
        <v>13</v>
      </c>
      <c r="B122">
        <v>112</v>
      </c>
      <c r="C122" s="1">
        <v>43008</v>
      </c>
      <c r="D122" t="s">
        <v>470</v>
      </c>
      <c r="E122" t="s">
        <v>471</v>
      </c>
      <c r="F122" t="s">
        <v>181</v>
      </c>
      <c r="G122" s="5">
        <v>136881</v>
      </c>
      <c r="H122" s="5">
        <v>13688</v>
      </c>
      <c r="J122" t="s">
        <v>36</v>
      </c>
      <c r="K122" t="s">
        <v>15</v>
      </c>
      <c r="L122" t="s">
        <v>16</v>
      </c>
      <c r="M122" s="1">
        <v>42999</v>
      </c>
      <c r="N122">
        <v>9</v>
      </c>
      <c r="O122" t="str">
        <f>VLOOKUP(F122,'[1]Master Data'!$E:$E,1,FALSE)</f>
        <v>CFEPM3263G</v>
      </c>
    </row>
    <row r="123" spans="1:15" x14ac:dyDescent="0.3">
      <c r="A123" t="s">
        <v>13</v>
      </c>
      <c r="B123">
        <v>118</v>
      </c>
      <c r="C123" s="1">
        <v>43008</v>
      </c>
      <c r="D123" s="1" t="s">
        <v>440</v>
      </c>
      <c r="E123" t="s">
        <v>440</v>
      </c>
      <c r="F123" t="s">
        <v>150</v>
      </c>
      <c r="G123" s="5">
        <v>50938</v>
      </c>
      <c r="H123" s="5">
        <v>5094</v>
      </c>
      <c r="J123" t="s">
        <v>36</v>
      </c>
      <c r="K123" t="s">
        <v>15</v>
      </c>
      <c r="L123" t="s">
        <v>16</v>
      </c>
      <c r="M123" s="1">
        <v>42999</v>
      </c>
      <c r="N123">
        <v>9</v>
      </c>
      <c r="O123" t="str">
        <f>VLOOKUP(F123,'[1]Master Data'!$E:$E,1,FALSE)</f>
        <v>ANVPM7520K</v>
      </c>
    </row>
    <row r="124" spans="1:15" x14ac:dyDescent="0.3">
      <c r="A124" t="s">
        <v>13</v>
      </c>
      <c r="B124">
        <v>119</v>
      </c>
      <c r="C124" s="1">
        <v>43008</v>
      </c>
      <c r="D124" s="1" t="s">
        <v>440</v>
      </c>
      <c r="E124" t="s">
        <v>441</v>
      </c>
      <c r="F124" t="s">
        <v>151</v>
      </c>
      <c r="G124" s="5">
        <v>50938</v>
      </c>
      <c r="H124" s="5">
        <v>5094</v>
      </c>
      <c r="J124" t="s">
        <v>36</v>
      </c>
      <c r="K124" t="s">
        <v>15</v>
      </c>
      <c r="L124" t="s">
        <v>16</v>
      </c>
      <c r="M124" s="1">
        <v>42999</v>
      </c>
      <c r="N124">
        <v>9</v>
      </c>
      <c r="O124" t="str">
        <f>VLOOKUP(F124,'[1]Master Data'!$E:$E,1,FALSE)</f>
        <v>BRVPM1719H</v>
      </c>
    </row>
    <row r="125" spans="1:15" x14ac:dyDescent="0.3">
      <c r="A125" t="s">
        <v>13</v>
      </c>
      <c r="B125">
        <v>34</v>
      </c>
      <c r="C125" s="1">
        <v>43008</v>
      </c>
      <c r="D125" t="s">
        <v>438</v>
      </c>
      <c r="E125" t="s">
        <v>439</v>
      </c>
      <c r="F125" t="s">
        <v>149</v>
      </c>
      <c r="G125" s="5">
        <v>118269</v>
      </c>
      <c r="H125" s="5">
        <v>11827</v>
      </c>
      <c r="J125" t="s">
        <v>36</v>
      </c>
      <c r="K125" t="s">
        <v>15</v>
      </c>
      <c r="L125" t="s">
        <v>16</v>
      </c>
      <c r="M125" s="1">
        <v>42999</v>
      </c>
      <c r="N125">
        <v>9</v>
      </c>
      <c r="O125" t="str">
        <f>VLOOKUP(F125,'[1]Master Data'!$E:$E,1,FALSE)</f>
        <v>DEQPS9082P</v>
      </c>
    </row>
    <row r="126" spans="1:15" x14ac:dyDescent="0.3">
      <c r="A126" t="s">
        <v>13</v>
      </c>
      <c r="B126">
        <v>131</v>
      </c>
      <c r="C126" s="1">
        <v>43008</v>
      </c>
      <c r="D126" t="s">
        <v>438</v>
      </c>
      <c r="E126" t="s">
        <v>438</v>
      </c>
      <c r="F126" t="s">
        <v>148</v>
      </c>
      <c r="G126" s="5">
        <v>118269</v>
      </c>
      <c r="H126" s="5">
        <v>11827</v>
      </c>
      <c r="J126" t="s">
        <v>36</v>
      </c>
      <c r="K126" t="s">
        <v>15</v>
      </c>
      <c r="L126" t="s">
        <v>16</v>
      </c>
      <c r="M126" s="1">
        <v>42999</v>
      </c>
      <c r="N126">
        <v>9</v>
      </c>
      <c r="O126" t="str">
        <f>VLOOKUP(F126,'[1]Master Data'!$E:$E,1,FALSE)</f>
        <v>BRUPS2102P</v>
      </c>
    </row>
    <row r="127" spans="1:15" x14ac:dyDescent="0.3">
      <c r="A127" t="s">
        <v>13</v>
      </c>
      <c r="B127">
        <v>154</v>
      </c>
      <c r="C127" s="1">
        <v>43008</v>
      </c>
      <c r="D127" t="s">
        <v>475</v>
      </c>
      <c r="E127" t="s">
        <v>475</v>
      </c>
      <c r="F127" t="s">
        <v>185</v>
      </c>
      <c r="G127" s="5">
        <v>6282</v>
      </c>
      <c r="H127" s="5">
        <v>628</v>
      </c>
      <c r="J127" t="s">
        <v>36</v>
      </c>
      <c r="K127" t="s">
        <v>15</v>
      </c>
      <c r="L127" t="s">
        <v>16</v>
      </c>
      <c r="M127" s="1">
        <v>42999</v>
      </c>
      <c r="N127">
        <v>9</v>
      </c>
      <c r="O127" t="str">
        <f>VLOOKUP(F127,'[1]Master Data'!$E:$E,1,FALSE)</f>
        <v>AKZPM7517P</v>
      </c>
    </row>
    <row r="128" spans="1:15" x14ac:dyDescent="0.3">
      <c r="A128" t="s">
        <v>13</v>
      </c>
      <c r="B128">
        <v>138</v>
      </c>
      <c r="C128" s="1">
        <v>43008</v>
      </c>
      <c r="D128" s="1" t="s">
        <v>723</v>
      </c>
      <c r="E128" t="s">
        <v>437</v>
      </c>
      <c r="F128" t="s">
        <v>147</v>
      </c>
      <c r="G128" s="5">
        <v>34439</v>
      </c>
      <c r="H128" s="5">
        <v>3444</v>
      </c>
      <c r="J128" t="s">
        <v>36</v>
      </c>
      <c r="K128" t="s">
        <v>15</v>
      </c>
      <c r="L128" t="s">
        <v>16</v>
      </c>
      <c r="M128" s="1">
        <v>42999</v>
      </c>
      <c r="N128">
        <v>9</v>
      </c>
      <c r="O128" t="str">
        <f>VLOOKUP(F128,'[1]Master Data'!$E:$E,1,FALSE)</f>
        <v>CICPD8911M</v>
      </c>
    </row>
    <row r="129" spans="1:15" x14ac:dyDescent="0.3">
      <c r="A129" t="s">
        <v>13</v>
      </c>
      <c r="B129">
        <v>137</v>
      </c>
      <c r="C129" s="1">
        <v>43008</v>
      </c>
      <c r="D129" s="1" t="s">
        <v>723</v>
      </c>
      <c r="E129" t="s">
        <v>436</v>
      </c>
      <c r="F129" t="s">
        <v>146</v>
      </c>
      <c r="G129" s="5">
        <v>34439</v>
      </c>
      <c r="H129" s="5">
        <v>3444</v>
      </c>
      <c r="J129" t="s">
        <v>36</v>
      </c>
      <c r="K129" t="s">
        <v>15</v>
      </c>
      <c r="L129" t="s">
        <v>16</v>
      </c>
      <c r="M129" s="1">
        <v>42999</v>
      </c>
      <c r="N129">
        <v>9</v>
      </c>
      <c r="O129" t="str">
        <f>VLOOKUP(F129,'[1]Master Data'!$E:$E,1,FALSE)</f>
        <v>APGPD9139Q</v>
      </c>
    </row>
    <row r="130" spans="1:15" x14ac:dyDescent="0.3">
      <c r="A130" t="s">
        <v>13</v>
      </c>
      <c r="B130">
        <v>127</v>
      </c>
      <c r="C130" s="1">
        <v>43008</v>
      </c>
      <c r="D130" s="1" t="s">
        <v>724</v>
      </c>
      <c r="E130" t="s">
        <v>465</v>
      </c>
      <c r="F130" t="s">
        <v>175</v>
      </c>
      <c r="G130" s="5">
        <v>56902</v>
      </c>
      <c r="H130" s="5">
        <v>5690</v>
      </c>
      <c r="J130" t="s">
        <v>36</v>
      </c>
      <c r="K130" t="s">
        <v>15</v>
      </c>
      <c r="L130" t="s">
        <v>16</v>
      </c>
      <c r="M130" s="1">
        <v>42999</v>
      </c>
      <c r="N130">
        <v>9</v>
      </c>
      <c r="O130" t="str">
        <f>VLOOKUP(F130,'[1]Master Data'!$E:$E,1,FALSE)</f>
        <v>AWVPM8396E</v>
      </c>
    </row>
    <row r="131" spans="1:15" x14ac:dyDescent="0.3">
      <c r="A131" t="s">
        <v>13</v>
      </c>
      <c r="B131">
        <v>139</v>
      </c>
      <c r="C131" s="1">
        <v>43008</v>
      </c>
      <c r="D131" s="1" t="s">
        <v>459</v>
      </c>
      <c r="E131" t="s">
        <v>459</v>
      </c>
      <c r="F131" t="s">
        <v>169</v>
      </c>
      <c r="G131" s="5">
        <v>87314</v>
      </c>
      <c r="H131" s="5">
        <v>8731</v>
      </c>
      <c r="J131" t="s">
        <v>36</v>
      </c>
      <c r="K131" t="s">
        <v>15</v>
      </c>
      <c r="L131" t="s">
        <v>16</v>
      </c>
      <c r="M131" s="1">
        <v>42999</v>
      </c>
      <c r="N131">
        <v>9</v>
      </c>
      <c r="O131" t="str">
        <f>VLOOKUP(F131,'[1]Master Data'!$E:$E,1,FALSE)</f>
        <v>BMRPS3723E</v>
      </c>
    </row>
    <row r="132" spans="1:15" x14ac:dyDescent="0.3">
      <c r="A132" t="s">
        <v>13</v>
      </c>
      <c r="B132">
        <v>140</v>
      </c>
      <c r="C132" s="1">
        <v>43008</v>
      </c>
      <c r="D132" s="1" t="s">
        <v>459</v>
      </c>
      <c r="E132" t="s">
        <v>460</v>
      </c>
      <c r="F132" t="s">
        <v>170</v>
      </c>
      <c r="G132" s="5">
        <v>87314</v>
      </c>
      <c r="H132" s="5">
        <v>8731</v>
      </c>
      <c r="J132" t="s">
        <v>36</v>
      </c>
      <c r="K132" t="s">
        <v>15</v>
      </c>
      <c r="L132" t="s">
        <v>16</v>
      </c>
      <c r="M132" s="1">
        <v>42999</v>
      </c>
      <c r="N132">
        <v>9</v>
      </c>
      <c r="O132" t="str">
        <f>VLOOKUP(F132,'[1]Master Data'!$E:$E,1,FALSE)</f>
        <v>GBCPS8333D</v>
      </c>
    </row>
    <row r="133" spans="1:15" x14ac:dyDescent="0.3">
      <c r="A133" t="s">
        <v>13</v>
      </c>
      <c r="B133">
        <v>136</v>
      </c>
      <c r="C133" s="1">
        <v>43008</v>
      </c>
      <c r="D133" s="1" t="s">
        <v>737</v>
      </c>
      <c r="E133" t="s">
        <v>732</v>
      </c>
      <c r="F133" t="s">
        <v>186</v>
      </c>
      <c r="G133" s="5">
        <v>30373</v>
      </c>
      <c r="H133" s="5">
        <v>3037</v>
      </c>
      <c r="J133" t="s">
        <v>36</v>
      </c>
      <c r="K133" t="s">
        <v>15</v>
      </c>
      <c r="L133" t="s">
        <v>16</v>
      </c>
      <c r="M133" s="1">
        <v>42999</v>
      </c>
      <c r="N133">
        <v>9</v>
      </c>
      <c r="O133" t="str">
        <f>VLOOKUP(F133,'[1]Master Data'!$E:$E,1,FALSE)</f>
        <v>AZJPS0827R</v>
      </c>
    </row>
    <row r="134" spans="1:15" x14ac:dyDescent="0.3">
      <c r="A134" t="s">
        <v>13</v>
      </c>
      <c r="B134">
        <v>126</v>
      </c>
      <c r="C134" s="1">
        <v>43008</v>
      </c>
      <c r="D134" s="1" t="s">
        <v>726</v>
      </c>
      <c r="E134" t="s">
        <v>476</v>
      </c>
      <c r="F134" t="s">
        <v>187</v>
      </c>
      <c r="G134" s="5">
        <v>234039</v>
      </c>
      <c r="H134" s="5">
        <v>23404</v>
      </c>
      <c r="J134" t="s">
        <v>36</v>
      </c>
      <c r="K134" t="s">
        <v>15</v>
      </c>
      <c r="L134" t="s">
        <v>16</v>
      </c>
      <c r="M134" s="1">
        <v>42999</v>
      </c>
      <c r="N134">
        <v>9</v>
      </c>
      <c r="O134" t="str">
        <f>VLOOKUP(F134,'[1]Master Data'!$E:$E,1,FALSE)</f>
        <v>ECHPK0520A</v>
      </c>
    </row>
    <row r="135" spans="1:15" x14ac:dyDescent="0.3">
      <c r="A135" t="s">
        <v>13</v>
      </c>
      <c r="B135">
        <v>125</v>
      </c>
      <c r="C135" s="1">
        <v>43008</v>
      </c>
      <c r="D135" s="1" t="s">
        <v>726</v>
      </c>
      <c r="E135" t="s">
        <v>464</v>
      </c>
      <c r="F135" t="s">
        <v>174</v>
      </c>
      <c r="G135" s="5">
        <v>78013</v>
      </c>
      <c r="H135" s="5">
        <v>7801</v>
      </c>
      <c r="J135" t="s">
        <v>36</v>
      </c>
      <c r="K135" t="s">
        <v>15</v>
      </c>
      <c r="L135" t="s">
        <v>16</v>
      </c>
      <c r="M135" s="1">
        <v>42999</v>
      </c>
      <c r="N135">
        <v>9</v>
      </c>
      <c r="O135" t="str">
        <f>VLOOKUP(F135,'[1]Master Data'!$E:$E,1,FALSE)</f>
        <v>DEHPK4543G</v>
      </c>
    </row>
    <row r="136" spans="1:15" x14ac:dyDescent="0.3">
      <c r="A136" t="s">
        <v>13</v>
      </c>
      <c r="B136">
        <v>124</v>
      </c>
      <c r="C136" s="1">
        <v>43008</v>
      </c>
      <c r="D136" s="1" t="s">
        <v>726</v>
      </c>
      <c r="E136" t="s">
        <v>463</v>
      </c>
      <c r="F136" t="s">
        <v>173</v>
      </c>
      <c r="G136" s="5">
        <v>78013</v>
      </c>
      <c r="H136" s="5">
        <v>7801</v>
      </c>
      <c r="J136" t="s">
        <v>36</v>
      </c>
      <c r="K136" t="s">
        <v>15</v>
      </c>
      <c r="L136" t="s">
        <v>16</v>
      </c>
      <c r="M136" s="1">
        <v>42999</v>
      </c>
      <c r="N136">
        <v>9</v>
      </c>
      <c r="O136" t="str">
        <f>VLOOKUP(F136,'[1]Master Data'!$E:$E,1,FALSE)</f>
        <v>ATUPK7059A</v>
      </c>
    </row>
    <row r="137" spans="1:15" x14ac:dyDescent="0.3">
      <c r="A137" t="s">
        <v>13</v>
      </c>
      <c r="B137">
        <v>186</v>
      </c>
      <c r="C137" s="1">
        <v>43008</v>
      </c>
      <c r="D137" t="s">
        <v>469</v>
      </c>
      <c r="E137" t="s">
        <v>477</v>
      </c>
      <c r="F137" t="s">
        <v>188</v>
      </c>
      <c r="G137" s="5">
        <v>70390</v>
      </c>
      <c r="H137" s="5">
        <v>7039</v>
      </c>
      <c r="J137" t="s">
        <v>36</v>
      </c>
      <c r="K137" t="s">
        <v>15</v>
      </c>
      <c r="L137" t="s">
        <v>16</v>
      </c>
      <c r="M137" s="1">
        <v>42999</v>
      </c>
      <c r="N137">
        <v>9</v>
      </c>
      <c r="O137" t="str">
        <f>VLOOKUP(F137,'[1]Master Data'!$E:$E,1,FALSE)</f>
        <v>BYNPG4697P</v>
      </c>
    </row>
    <row r="138" spans="1:15" x14ac:dyDescent="0.3">
      <c r="A138" t="s">
        <v>13</v>
      </c>
      <c r="B138">
        <v>290</v>
      </c>
      <c r="C138" s="1">
        <v>43008</v>
      </c>
      <c r="D138" t="s">
        <v>469</v>
      </c>
      <c r="E138" t="s">
        <v>469</v>
      </c>
      <c r="F138" t="s">
        <v>179</v>
      </c>
      <c r="G138" s="5">
        <v>70390</v>
      </c>
      <c r="H138" s="5">
        <v>7039</v>
      </c>
      <c r="J138" t="s">
        <v>36</v>
      </c>
      <c r="K138" t="s">
        <v>15</v>
      </c>
      <c r="L138" t="s">
        <v>16</v>
      </c>
      <c r="M138" s="1">
        <v>42999</v>
      </c>
      <c r="N138">
        <v>9</v>
      </c>
      <c r="O138" t="str">
        <f>VLOOKUP(F138,'[1]Master Data'!$E:$E,1,FALSE)</f>
        <v>AJZPG5193Q</v>
      </c>
    </row>
    <row r="139" spans="1:15" x14ac:dyDescent="0.3">
      <c r="A139" t="s">
        <v>13</v>
      </c>
      <c r="B139">
        <v>26</v>
      </c>
      <c r="C139" s="1">
        <v>43008</v>
      </c>
      <c r="D139" t="s">
        <v>455</v>
      </c>
      <c r="E139" t="s">
        <v>457</v>
      </c>
      <c r="F139" t="s">
        <v>167</v>
      </c>
      <c r="G139" s="5">
        <v>99606</v>
      </c>
      <c r="H139" s="5">
        <v>9961</v>
      </c>
      <c r="J139" t="s">
        <v>36</v>
      </c>
      <c r="K139" t="s">
        <v>15</v>
      </c>
      <c r="L139" t="s">
        <v>16</v>
      </c>
      <c r="M139" s="1">
        <v>42999</v>
      </c>
      <c r="N139">
        <v>9</v>
      </c>
      <c r="O139" t="str">
        <f>VLOOKUP(F139,'[1]Master Data'!$E:$E,1,FALSE)</f>
        <v>AVYPS7002H</v>
      </c>
    </row>
    <row r="140" spans="1:15" x14ac:dyDescent="0.3">
      <c r="A140" t="s">
        <v>13</v>
      </c>
      <c r="B140">
        <v>121</v>
      </c>
      <c r="C140" s="1">
        <v>43008</v>
      </c>
      <c r="D140" t="s">
        <v>455</v>
      </c>
      <c r="E140" t="s">
        <v>456</v>
      </c>
      <c r="F140" t="s">
        <v>166</v>
      </c>
      <c r="G140" s="5">
        <v>149409</v>
      </c>
      <c r="H140" s="5">
        <v>14941</v>
      </c>
      <c r="J140" t="s">
        <v>36</v>
      </c>
      <c r="K140" t="s">
        <v>15</v>
      </c>
      <c r="L140" t="s">
        <v>16</v>
      </c>
      <c r="M140" s="1">
        <v>42999</v>
      </c>
      <c r="N140">
        <v>9</v>
      </c>
      <c r="O140" t="str">
        <f>VLOOKUP(F140,'[1]Master Data'!$E:$E,1,FALSE)</f>
        <v>AREPG5778N</v>
      </c>
    </row>
    <row r="141" spans="1:15" x14ac:dyDescent="0.3">
      <c r="A141" t="s">
        <v>13</v>
      </c>
      <c r="B141">
        <v>185</v>
      </c>
      <c r="C141" s="1">
        <v>43008</v>
      </c>
      <c r="D141" t="s">
        <v>455</v>
      </c>
      <c r="E141" t="s">
        <v>458</v>
      </c>
      <c r="F141" t="s">
        <v>168</v>
      </c>
      <c r="G141" s="5">
        <v>99606</v>
      </c>
      <c r="H141" s="5">
        <v>9961</v>
      </c>
      <c r="J141" t="s">
        <v>36</v>
      </c>
      <c r="K141" t="s">
        <v>15</v>
      </c>
      <c r="L141" t="s">
        <v>16</v>
      </c>
      <c r="M141" s="1">
        <v>42999</v>
      </c>
      <c r="N141">
        <v>9</v>
      </c>
      <c r="O141" t="str">
        <f>VLOOKUP(F141,'[1]Master Data'!$E:$E,1,FALSE)</f>
        <v>APMPV7390H</v>
      </c>
    </row>
    <row r="142" spans="1:15" x14ac:dyDescent="0.3">
      <c r="A142" t="s">
        <v>13</v>
      </c>
      <c r="B142">
        <v>336</v>
      </c>
      <c r="C142" s="1">
        <v>43008</v>
      </c>
      <c r="D142" t="s">
        <v>455</v>
      </c>
      <c r="E142" t="s">
        <v>455</v>
      </c>
      <c r="F142" t="s">
        <v>165</v>
      </c>
      <c r="G142" s="5">
        <v>149409</v>
      </c>
      <c r="H142" s="5">
        <v>14941</v>
      </c>
      <c r="J142" t="s">
        <v>36</v>
      </c>
      <c r="K142" t="s">
        <v>15</v>
      </c>
      <c r="L142" t="s">
        <v>16</v>
      </c>
      <c r="M142" s="1">
        <v>42999</v>
      </c>
      <c r="N142">
        <v>9</v>
      </c>
      <c r="O142" t="str">
        <f>VLOOKUP(F142,'[1]Master Data'!$E:$E,1,FALSE)</f>
        <v>BSXPS6866G</v>
      </c>
    </row>
    <row r="143" spans="1:15" x14ac:dyDescent="0.3">
      <c r="A143" t="s">
        <v>13</v>
      </c>
      <c r="B143">
        <v>51</v>
      </c>
      <c r="C143" s="1">
        <v>43017</v>
      </c>
      <c r="D143" t="s">
        <v>442</v>
      </c>
      <c r="E143" t="s">
        <v>461</v>
      </c>
      <c r="F143" t="s">
        <v>171</v>
      </c>
      <c r="G143" s="5">
        <v>42065</v>
      </c>
      <c r="H143" s="5">
        <v>4207</v>
      </c>
      <c r="J143" t="s">
        <v>37</v>
      </c>
      <c r="K143" t="s">
        <v>15</v>
      </c>
      <c r="L143" t="s">
        <v>16</v>
      </c>
      <c r="M143" s="1">
        <v>43008</v>
      </c>
      <c r="N143">
        <v>9</v>
      </c>
      <c r="O143" t="str">
        <f>VLOOKUP(F143,'[1]Master Data'!$E:$E,1,FALSE)</f>
        <v>ANWPS7436B</v>
      </c>
    </row>
    <row r="144" spans="1:15" x14ac:dyDescent="0.3">
      <c r="A144" t="s">
        <v>13</v>
      </c>
      <c r="B144">
        <v>147</v>
      </c>
      <c r="C144" s="1">
        <v>43017</v>
      </c>
      <c r="D144" t="s">
        <v>442</v>
      </c>
      <c r="E144" t="s">
        <v>445</v>
      </c>
      <c r="F144" t="s">
        <v>155</v>
      </c>
      <c r="G144" s="5">
        <v>16877</v>
      </c>
      <c r="H144" s="5">
        <v>1688</v>
      </c>
      <c r="J144" t="s">
        <v>37</v>
      </c>
      <c r="K144" t="s">
        <v>15</v>
      </c>
      <c r="L144" t="s">
        <v>16</v>
      </c>
      <c r="M144" s="1">
        <v>43008</v>
      </c>
      <c r="N144">
        <v>9</v>
      </c>
      <c r="O144" t="str">
        <f>VLOOKUP(F144,'[1]Master Data'!$E:$E,1,FALSE)</f>
        <v>AHPPS8824G</v>
      </c>
    </row>
    <row r="145" spans="1:15" x14ac:dyDescent="0.3">
      <c r="A145" t="s">
        <v>13</v>
      </c>
      <c r="B145">
        <v>261</v>
      </c>
      <c r="C145" s="1">
        <v>43017</v>
      </c>
      <c r="D145" t="s">
        <v>442</v>
      </c>
      <c r="E145" t="s">
        <v>444</v>
      </c>
      <c r="F145" t="s">
        <v>154</v>
      </c>
      <c r="G145" s="5">
        <v>31250</v>
      </c>
      <c r="H145" s="5">
        <v>3125</v>
      </c>
      <c r="J145" t="s">
        <v>37</v>
      </c>
      <c r="K145" t="s">
        <v>15</v>
      </c>
      <c r="L145" t="s">
        <v>16</v>
      </c>
      <c r="M145" s="1">
        <v>43008</v>
      </c>
      <c r="N145">
        <v>9</v>
      </c>
      <c r="O145" t="str">
        <f>VLOOKUP(F145,'[1]Master Data'!$E:$E,1,FALSE)</f>
        <v>ABYPS6147F</v>
      </c>
    </row>
    <row r="146" spans="1:15" x14ac:dyDescent="0.3">
      <c r="A146" t="s">
        <v>13</v>
      </c>
      <c r="B146">
        <v>277</v>
      </c>
      <c r="C146" s="1">
        <v>43017</v>
      </c>
      <c r="D146" t="s">
        <v>442</v>
      </c>
      <c r="E146" t="s">
        <v>454</v>
      </c>
      <c r="F146" t="s">
        <v>164</v>
      </c>
      <c r="G146" s="5">
        <v>22035</v>
      </c>
      <c r="H146" s="5">
        <v>2204</v>
      </c>
      <c r="J146" t="s">
        <v>37</v>
      </c>
      <c r="K146" t="s">
        <v>15</v>
      </c>
      <c r="L146" t="s">
        <v>16</v>
      </c>
      <c r="M146" s="1">
        <v>43008</v>
      </c>
      <c r="N146">
        <v>9</v>
      </c>
      <c r="O146" t="str">
        <f>VLOOKUP(F146,'[1]Master Data'!$E:$E,1,FALSE)</f>
        <v>ARVPS1562P</v>
      </c>
    </row>
    <row r="147" spans="1:15" x14ac:dyDescent="0.3">
      <c r="A147" t="s">
        <v>13</v>
      </c>
      <c r="B147">
        <v>315</v>
      </c>
      <c r="C147" s="1">
        <v>43017</v>
      </c>
      <c r="D147" t="s">
        <v>442</v>
      </c>
      <c r="E147" t="s">
        <v>462</v>
      </c>
      <c r="F147" t="s">
        <v>172</v>
      </c>
      <c r="G147" s="5">
        <v>112500</v>
      </c>
      <c r="H147" s="5">
        <v>11250</v>
      </c>
      <c r="J147" t="s">
        <v>37</v>
      </c>
      <c r="K147" t="s">
        <v>15</v>
      </c>
      <c r="L147" t="s">
        <v>16</v>
      </c>
      <c r="M147" s="1">
        <v>43008</v>
      </c>
      <c r="N147">
        <v>9</v>
      </c>
      <c r="O147" t="str">
        <f>VLOOKUP(F147,'[1]Master Data'!$E:$E,1,FALSE)</f>
        <v>AABPJ5332P</v>
      </c>
    </row>
    <row r="148" spans="1:15" x14ac:dyDescent="0.3">
      <c r="A148" t="s">
        <v>13</v>
      </c>
      <c r="B148">
        <v>325</v>
      </c>
      <c r="C148" s="1">
        <v>43017</v>
      </c>
      <c r="D148" s="1" t="s">
        <v>442</v>
      </c>
      <c r="E148" t="s">
        <v>446</v>
      </c>
      <c r="F148" t="s">
        <v>156</v>
      </c>
      <c r="G148" s="5">
        <v>17027</v>
      </c>
      <c r="H148" s="5">
        <v>1703</v>
      </c>
      <c r="J148" t="s">
        <v>37</v>
      </c>
      <c r="K148" t="s">
        <v>15</v>
      </c>
      <c r="L148" t="s">
        <v>16</v>
      </c>
      <c r="M148" s="1">
        <v>43008</v>
      </c>
      <c r="N148">
        <v>9</v>
      </c>
      <c r="O148" t="str">
        <f>VLOOKUP(F148,'[1]Master Data'!$E:$E,1,FALSE)</f>
        <v>BJIPD6884M</v>
      </c>
    </row>
    <row r="149" spans="1:15" x14ac:dyDescent="0.3">
      <c r="A149" t="s">
        <v>13</v>
      </c>
      <c r="B149">
        <v>166</v>
      </c>
      <c r="C149" s="1">
        <v>43039</v>
      </c>
      <c r="D149" s="1" t="s">
        <v>467</v>
      </c>
      <c r="E149" t="s">
        <v>467</v>
      </c>
      <c r="F149" t="s">
        <v>177</v>
      </c>
      <c r="G149" s="5">
        <v>56502</v>
      </c>
      <c r="H149" s="5">
        <v>5650</v>
      </c>
      <c r="J149" t="s">
        <v>38</v>
      </c>
      <c r="K149" t="s">
        <v>15</v>
      </c>
      <c r="L149" t="s">
        <v>16</v>
      </c>
      <c r="M149" s="1">
        <v>43027</v>
      </c>
      <c r="N149">
        <v>12</v>
      </c>
      <c r="O149" t="str">
        <f>VLOOKUP(F149,'[1]Master Data'!$E:$E,1,FALSE)</f>
        <v>CNYPM6786Q</v>
      </c>
    </row>
    <row r="150" spans="1:15" x14ac:dyDescent="0.3">
      <c r="A150" t="s">
        <v>13</v>
      </c>
      <c r="B150">
        <v>14</v>
      </c>
      <c r="C150" s="1">
        <v>43039</v>
      </c>
      <c r="D150" s="1" t="s">
        <v>470</v>
      </c>
      <c r="E150" t="s">
        <v>470</v>
      </c>
      <c r="F150" t="s">
        <v>180</v>
      </c>
      <c r="G150" s="5">
        <v>264453</v>
      </c>
      <c r="H150" s="5">
        <v>26445</v>
      </c>
      <c r="J150" t="s">
        <v>38</v>
      </c>
      <c r="K150" t="s">
        <v>15</v>
      </c>
      <c r="L150" t="s">
        <v>16</v>
      </c>
      <c r="M150" s="1">
        <v>43027</v>
      </c>
      <c r="N150">
        <v>12</v>
      </c>
      <c r="O150" t="str">
        <f>VLOOKUP(F150,'[1]Master Data'!$E:$E,1,FALSE)</f>
        <v>ATYPM1144L</v>
      </c>
    </row>
    <row r="151" spans="1:15" x14ac:dyDescent="0.3">
      <c r="A151" t="s">
        <v>13</v>
      </c>
      <c r="B151">
        <v>69</v>
      </c>
      <c r="C151" s="1">
        <v>43039</v>
      </c>
      <c r="D151" s="1" t="s">
        <v>470</v>
      </c>
      <c r="E151" t="s">
        <v>472</v>
      </c>
      <c r="F151" t="s">
        <v>182</v>
      </c>
      <c r="G151" s="5">
        <v>264453</v>
      </c>
      <c r="H151" s="5">
        <v>26445</v>
      </c>
      <c r="J151" t="s">
        <v>38</v>
      </c>
      <c r="K151" t="s">
        <v>15</v>
      </c>
      <c r="L151" t="s">
        <v>16</v>
      </c>
      <c r="M151" s="1">
        <v>43027</v>
      </c>
      <c r="N151">
        <v>12</v>
      </c>
      <c r="O151" t="str">
        <f>VLOOKUP(F151,'[1]Master Data'!$E:$E,1,FALSE)</f>
        <v>ALYPM9000B</v>
      </c>
    </row>
    <row r="152" spans="1:15" x14ac:dyDescent="0.3">
      <c r="A152" t="s">
        <v>13</v>
      </c>
      <c r="B152">
        <v>77</v>
      </c>
      <c r="C152" s="1">
        <v>43039</v>
      </c>
      <c r="D152" s="1" t="s">
        <v>470</v>
      </c>
      <c r="E152" t="s">
        <v>473</v>
      </c>
      <c r="F152" t="s">
        <v>183</v>
      </c>
      <c r="G152" s="5">
        <v>264453</v>
      </c>
      <c r="H152" s="5">
        <v>26445</v>
      </c>
      <c r="J152" t="s">
        <v>38</v>
      </c>
      <c r="K152" t="s">
        <v>15</v>
      </c>
      <c r="L152" t="s">
        <v>16</v>
      </c>
      <c r="M152" s="1">
        <v>43027</v>
      </c>
      <c r="N152">
        <v>12</v>
      </c>
      <c r="O152" t="str">
        <f>VLOOKUP(F152,'[1]Master Data'!$E:$E,1,FALSE)</f>
        <v>AZPPM4049R</v>
      </c>
    </row>
    <row r="153" spans="1:15" x14ac:dyDescent="0.3">
      <c r="A153" t="s">
        <v>13</v>
      </c>
      <c r="B153">
        <v>101</v>
      </c>
      <c r="C153" s="1">
        <v>43039</v>
      </c>
      <c r="D153" t="s">
        <v>470</v>
      </c>
      <c r="E153" t="s">
        <v>474</v>
      </c>
      <c r="F153" t="s">
        <v>184</v>
      </c>
      <c r="G153" s="5">
        <v>264453</v>
      </c>
      <c r="H153" s="5">
        <v>26445</v>
      </c>
      <c r="J153" t="s">
        <v>38</v>
      </c>
      <c r="K153" t="s">
        <v>15</v>
      </c>
      <c r="L153" t="s">
        <v>16</v>
      </c>
      <c r="M153" s="1">
        <v>43027</v>
      </c>
      <c r="N153">
        <v>12</v>
      </c>
      <c r="O153" t="str">
        <f>VLOOKUP(F153,'[1]Master Data'!$E:$E,1,FALSE)</f>
        <v>DPPPK9998G</v>
      </c>
    </row>
    <row r="154" spans="1:15" x14ac:dyDescent="0.3">
      <c r="A154" t="s">
        <v>13</v>
      </c>
      <c r="B154">
        <v>113</v>
      </c>
      <c r="C154" s="1">
        <v>43039</v>
      </c>
      <c r="D154" t="s">
        <v>470</v>
      </c>
      <c r="E154" t="s">
        <v>471</v>
      </c>
      <c r="F154" t="s">
        <v>181</v>
      </c>
      <c r="G154" s="5">
        <v>264453</v>
      </c>
      <c r="H154" s="5">
        <v>26445</v>
      </c>
      <c r="J154" t="s">
        <v>38</v>
      </c>
      <c r="K154" t="s">
        <v>15</v>
      </c>
      <c r="L154" t="s">
        <v>16</v>
      </c>
      <c r="M154" s="1">
        <v>43027</v>
      </c>
      <c r="N154">
        <v>12</v>
      </c>
      <c r="O154" t="str">
        <f>VLOOKUP(F154,'[1]Master Data'!$E:$E,1,FALSE)</f>
        <v>CFEPM3263G</v>
      </c>
    </row>
    <row r="155" spans="1:15" x14ac:dyDescent="0.3">
      <c r="A155" t="s">
        <v>13</v>
      </c>
      <c r="B155">
        <v>155</v>
      </c>
      <c r="C155" s="1">
        <v>43039</v>
      </c>
      <c r="D155" s="1" t="s">
        <v>440</v>
      </c>
      <c r="E155" t="s">
        <v>440</v>
      </c>
      <c r="F155" t="s">
        <v>150</v>
      </c>
      <c r="G155" s="5">
        <v>104492</v>
      </c>
      <c r="H155" s="5">
        <v>10449</v>
      </c>
      <c r="J155" t="s">
        <v>38</v>
      </c>
      <c r="K155" t="s">
        <v>15</v>
      </c>
      <c r="L155" t="s">
        <v>16</v>
      </c>
      <c r="M155" s="1">
        <v>43027</v>
      </c>
      <c r="N155">
        <v>12</v>
      </c>
      <c r="O155" t="str">
        <f>VLOOKUP(F155,'[1]Master Data'!$E:$E,1,FALSE)</f>
        <v>ANVPM7520K</v>
      </c>
    </row>
    <row r="156" spans="1:15" x14ac:dyDescent="0.3">
      <c r="A156" t="s">
        <v>13</v>
      </c>
      <c r="B156">
        <v>156</v>
      </c>
      <c r="C156" s="1">
        <v>43039</v>
      </c>
      <c r="D156" s="1" t="s">
        <v>440</v>
      </c>
      <c r="E156" t="s">
        <v>441</v>
      </c>
      <c r="F156" t="s">
        <v>151</v>
      </c>
      <c r="G156" s="5">
        <v>104492</v>
      </c>
      <c r="H156" s="5">
        <v>10449</v>
      </c>
      <c r="J156" t="s">
        <v>38</v>
      </c>
      <c r="K156" t="s">
        <v>15</v>
      </c>
      <c r="L156" t="s">
        <v>16</v>
      </c>
      <c r="M156" s="1">
        <v>43027</v>
      </c>
      <c r="N156">
        <v>12</v>
      </c>
      <c r="O156" t="str">
        <f>VLOOKUP(F156,'[1]Master Data'!$E:$E,1,FALSE)</f>
        <v>BRVPM1719H</v>
      </c>
    </row>
    <row r="157" spans="1:15" x14ac:dyDescent="0.3">
      <c r="A157" t="s">
        <v>13</v>
      </c>
      <c r="B157">
        <v>36</v>
      </c>
      <c r="C157" s="1">
        <v>43039</v>
      </c>
      <c r="D157" t="s">
        <v>438</v>
      </c>
      <c r="E157" t="s">
        <v>439</v>
      </c>
      <c r="F157" t="s">
        <v>149</v>
      </c>
      <c r="G157" s="5">
        <v>104753</v>
      </c>
      <c r="H157" s="5">
        <v>10475</v>
      </c>
      <c r="J157" t="s">
        <v>38</v>
      </c>
      <c r="K157" t="s">
        <v>15</v>
      </c>
      <c r="L157" t="s">
        <v>16</v>
      </c>
      <c r="M157" s="1">
        <v>43027</v>
      </c>
      <c r="N157">
        <v>12</v>
      </c>
      <c r="O157" t="str">
        <f>VLOOKUP(F157,'[1]Master Data'!$E:$E,1,FALSE)</f>
        <v>DEQPS9082P</v>
      </c>
    </row>
    <row r="158" spans="1:15" x14ac:dyDescent="0.3">
      <c r="A158" t="s">
        <v>13</v>
      </c>
      <c r="B158">
        <v>132</v>
      </c>
      <c r="C158" s="1">
        <v>43039</v>
      </c>
      <c r="D158" t="s">
        <v>438</v>
      </c>
      <c r="E158" t="s">
        <v>438</v>
      </c>
      <c r="F158" t="s">
        <v>148</v>
      </c>
      <c r="G158" s="5">
        <v>104753</v>
      </c>
      <c r="H158" s="5">
        <v>10475</v>
      </c>
      <c r="J158" t="s">
        <v>38</v>
      </c>
      <c r="K158" t="s">
        <v>15</v>
      </c>
      <c r="L158" t="s">
        <v>16</v>
      </c>
      <c r="M158" s="1">
        <v>43027</v>
      </c>
      <c r="N158">
        <v>12</v>
      </c>
      <c r="O158" t="str">
        <f>VLOOKUP(F158,'[1]Master Data'!$E:$E,1,FALSE)</f>
        <v>BRUPS2102P</v>
      </c>
    </row>
    <row r="159" spans="1:15" x14ac:dyDescent="0.3">
      <c r="A159" t="s">
        <v>13</v>
      </c>
      <c r="B159">
        <v>157</v>
      </c>
      <c r="C159" s="1">
        <v>43039</v>
      </c>
      <c r="D159" t="s">
        <v>475</v>
      </c>
      <c r="E159" t="s">
        <v>475</v>
      </c>
      <c r="F159" t="s">
        <v>185</v>
      </c>
      <c r="G159" s="5">
        <v>12901</v>
      </c>
      <c r="H159" s="5">
        <v>1290</v>
      </c>
      <c r="J159" t="s">
        <v>38</v>
      </c>
      <c r="K159" t="s">
        <v>15</v>
      </c>
      <c r="L159" t="s">
        <v>16</v>
      </c>
      <c r="M159" s="1">
        <v>43027</v>
      </c>
      <c r="N159">
        <v>12</v>
      </c>
      <c r="O159" t="str">
        <f>VLOOKUP(F159,'[1]Master Data'!$E:$E,1,FALSE)</f>
        <v>AKZPM7517P</v>
      </c>
    </row>
    <row r="160" spans="1:15" x14ac:dyDescent="0.3">
      <c r="A160" t="s">
        <v>13</v>
      </c>
      <c r="B160">
        <v>150</v>
      </c>
      <c r="C160" s="1">
        <v>43039</v>
      </c>
      <c r="D160" s="1" t="s">
        <v>723</v>
      </c>
      <c r="E160" t="s">
        <v>437</v>
      </c>
      <c r="F160" t="s">
        <v>147</v>
      </c>
      <c r="G160" s="5">
        <v>50037</v>
      </c>
      <c r="H160" s="5">
        <v>5004</v>
      </c>
      <c r="J160" t="s">
        <v>38</v>
      </c>
      <c r="K160" t="s">
        <v>15</v>
      </c>
      <c r="L160" t="s">
        <v>16</v>
      </c>
      <c r="M160" s="1">
        <v>43027</v>
      </c>
      <c r="N160">
        <v>12</v>
      </c>
      <c r="O160" t="str">
        <f>VLOOKUP(F160,'[1]Master Data'!$E:$E,1,FALSE)</f>
        <v>CICPD8911M</v>
      </c>
    </row>
    <row r="161" spans="1:15" x14ac:dyDescent="0.3">
      <c r="A161" t="s">
        <v>13</v>
      </c>
      <c r="B161">
        <v>149</v>
      </c>
      <c r="C161" s="1">
        <v>43039</v>
      </c>
      <c r="D161" s="1" t="s">
        <v>723</v>
      </c>
      <c r="E161" t="s">
        <v>436</v>
      </c>
      <c r="F161" t="s">
        <v>146</v>
      </c>
      <c r="G161" s="5">
        <v>50037</v>
      </c>
      <c r="H161" s="5">
        <v>5004</v>
      </c>
      <c r="J161" t="s">
        <v>38</v>
      </c>
      <c r="K161" t="s">
        <v>15</v>
      </c>
      <c r="L161" t="s">
        <v>16</v>
      </c>
      <c r="M161" s="1">
        <v>43027</v>
      </c>
      <c r="N161">
        <v>12</v>
      </c>
      <c r="O161" t="str">
        <f>VLOOKUP(F161,'[1]Master Data'!$E:$E,1,FALSE)</f>
        <v>APGPD9139Q</v>
      </c>
    </row>
    <row r="162" spans="1:15" x14ac:dyDescent="0.3">
      <c r="A162" t="s">
        <v>13</v>
      </c>
      <c r="B162">
        <v>164</v>
      </c>
      <c r="C162" s="1">
        <v>43039</v>
      </c>
      <c r="D162" s="1" t="s">
        <v>724</v>
      </c>
      <c r="E162" t="s">
        <v>465</v>
      </c>
      <c r="F162" t="s">
        <v>175</v>
      </c>
      <c r="G162" s="5">
        <v>61586</v>
      </c>
      <c r="H162" s="5">
        <v>6159</v>
      </c>
      <c r="J162" t="s">
        <v>38</v>
      </c>
      <c r="K162" t="s">
        <v>15</v>
      </c>
      <c r="L162" t="s">
        <v>16</v>
      </c>
      <c r="M162" s="1">
        <v>43027</v>
      </c>
      <c r="N162">
        <v>12</v>
      </c>
      <c r="O162" t="str">
        <f>VLOOKUP(F162,'[1]Master Data'!$E:$E,1,FALSE)</f>
        <v>AWVPM8396E</v>
      </c>
    </row>
    <row r="163" spans="1:15" x14ac:dyDescent="0.3">
      <c r="A163" t="s">
        <v>13</v>
      </c>
      <c r="B163">
        <v>165</v>
      </c>
      <c r="C163" s="1">
        <v>43039</v>
      </c>
      <c r="D163" t="s">
        <v>466</v>
      </c>
      <c r="E163" t="s">
        <v>466</v>
      </c>
      <c r="F163" t="s">
        <v>176</v>
      </c>
      <c r="G163" s="5">
        <v>56502</v>
      </c>
      <c r="H163" s="5">
        <v>5650</v>
      </c>
      <c r="J163" t="s">
        <v>38</v>
      </c>
      <c r="K163" t="s">
        <v>15</v>
      </c>
      <c r="L163" t="s">
        <v>16</v>
      </c>
      <c r="M163" s="1">
        <v>43027</v>
      </c>
      <c r="N163">
        <v>12</v>
      </c>
      <c r="O163" t="str">
        <f>VLOOKUP(F163,'[1]Master Data'!$E:$E,1,FALSE)</f>
        <v>BCHPM4625F</v>
      </c>
    </row>
    <row r="164" spans="1:15" x14ac:dyDescent="0.3">
      <c r="A164" t="s">
        <v>13</v>
      </c>
      <c r="B164">
        <v>167</v>
      </c>
      <c r="C164" s="1">
        <v>43039</v>
      </c>
      <c r="D164" t="s">
        <v>466</v>
      </c>
      <c r="E164" t="s">
        <v>468</v>
      </c>
      <c r="F164" t="s">
        <v>178</v>
      </c>
      <c r="G164" s="5">
        <v>113004</v>
      </c>
      <c r="H164" s="5">
        <v>11300</v>
      </c>
      <c r="J164" t="s">
        <v>38</v>
      </c>
      <c r="K164" t="s">
        <v>15</v>
      </c>
      <c r="L164" t="s">
        <v>16</v>
      </c>
      <c r="M164" s="1">
        <v>43027</v>
      </c>
      <c r="N164">
        <v>12</v>
      </c>
      <c r="O164" t="str">
        <f>VLOOKUP(F164,'[1]Master Data'!$E:$E,1,FALSE)</f>
        <v>DGQPM4392J</v>
      </c>
    </row>
    <row r="165" spans="1:15" x14ac:dyDescent="0.3">
      <c r="A165" t="s">
        <v>13</v>
      </c>
      <c r="B165">
        <v>151</v>
      </c>
      <c r="C165" s="1">
        <v>43039</v>
      </c>
      <c r="D165" s="1" t="s">
        <v>459</v>
      </c>
      <c r="E165" t="s">
        <v>459</v>
      </c>
      <c r="F165" t="s">
        <v>169</v>
      </c>
      <c r="G165" s="5">
        <v>114057</v>
      </c>
      <c r="H165" s="5">
        <v>11406</v>
      </c>
      <c r="J165" t="s">
        <v>38</v>
      </c>
      <c r="K165" t="s">
        <v>15</v>
      </c>
      <c r="L165" t="s">
        <v>16</v>
      </c>
      <c r="M165" s="1">
        <v>43027</v>
      </c>
      <c r="N165">
        <v>12</v>
      </c>
      <c r="O165" t="str">
        <f>VLOOKUP(F165,'[1]Master Data'!$E:$E,1,FALSE)</f>
        <v>BMRPS3723E</v>
      </c>
    </row>
    <row r="166" spans="1:15" x14ac:dyDescent="0.3">
      <c r="A166" t="s">
        <v>13</v>
      </c>
      <c r="B166">
        <v>152</v>
      </c>
      <c r="C166" s="1">
        <v>43039</v>
      </c>
      <c r="D166" s="1" t="s">
        <v>459</v>
      </c>
      <c r="E166" t="s">
        <v>460</v>
      </c>
      <c r="F166" t="s">
        <v>170</v>
      </c>
      <c r="G166" s="5">
        <v>114057</v>
      </c>
      <c r="H166" s="5">
        <v>11406</v>
      </c>
      <c r="J166" t="s">
        <v>38</v>
      </c>
      <c r="K166" t="s">
        <v>15</v>
      </c>
      <c r="L166" t="s">
        <v>16</v>
      </c>
      <c r="M166" s="1">
        <v>43027</v>
      </c>
      <c r="N166">
        <v>12</v>
      </c>
      <c r="O166" t="str">
        <f>VLOOKUP(F166,'[1]Master Data'!$E:$E,1,FALSE)</f>
        <v>GBCPS8333D</v>
      </c>
    </row>
    <row r="167" spans="1:15" x14ac:dyDescent="0.3">
      <c r="A167" t="s">
        <v>13</v>
      </c>
      <c r="B167">
        <v>162</v>
      </c>
      <c r="C167" s="1">
        <v>43039</v>
      </c>
      <c r="D167" s="1" t="s">
        <v>478</v>
      </c>
      <c r="E167" t="s">
        <v>478</v>
      </c>
      <c r="F167" t="s">
        <v>189</v>
      </c>
      <c r="G167" s="5">
        <v>104872</v>
      </c>
      <c r="H167" s="5">
        <v>10487</v>
      </c>
      <c r="J167" t="s">
        <v>38</v>
      </c>
      <c r="K167" t="s">
        <v>15</v>
      </c>
      <c r="L167" t="s">
        <v>16</v>
      </c>
      <c r="M167" s="1">
        <v>43027</v>
      </c>
      <c r="N167">
        <v>12</v>
      </c>
      <c r="O167" t="str">
        <f>VLOOKUP(F167,'[1]Master Data'!$E:$E,1,FALSE)</f>
        <v>BJFPM3782A</v>
      </c>
    </row>
    <row r="168" spans="1:15" x14ac:dyDescent="0.3">
      <c r="A168" t="s">
        <v>13</v>
      </c>
      <c r="B168">
        <v>163</v>
      </c>
      <c r="C168" s="1">
        <v>43039</v>
      </c>
      <c r="D168" s="1" t="s">
        <v>478</v>
      </c>
      <c r="E168" t="s">
        <v>479</v>
      </c>
      <c r="F168" t="s">
        <v>190</v>
      </c>
      <c r="G168" s="5">
        <v>104872</v>
      </c>
      <c r="H168" s="5">
        <v>10487</v>
      </c>
      <c r="J168" t="s">
        <v>38</v>
      </c>
      <c r="K168" t="s">
        <v>15</v>
      </c>
      <c r="L168" t="s">
        <v>16</v>
      </c>
      <c r="M168" s="1">
        <v>43027</v>
      </c>
      <c r="N168">
        <v>12</v>
      </c>
      <c r="O168" t="str">
        <f>VLOOKUP(F168,'[1]Master Data'!$E:$E,1,FALSE)</f>
        <v>BGBPM7834G</v>
      </c>
    </row>
    <row r="169" spans="1:15" x14ac:dyDescent="0.3">
      <c r="A169" t="s">
        <v>13</v>
      </c>
      <c r="B169">
        <v>176</v>
      </c>
      <c r="C169" s="1">
        <v>43039</v>
      </c>
      <c r="D169" s="1" t="s">
        <v>737</v>
      </c>
      <c r="E169" t="s">
        <v>732</v>
      </c>
      <c r="F169" t="s">
        <v>186</v>
      </c>
      <c r="G169" s="5">
        <v>83340</v>
      </c>
      <c r="H169" s="5">
        <v>8334</v>
      </c>
      <c r="J169" t="s">
        <v>38</v>
      </c>
      <c r="K169" t="s">
        <v>15</v>
      </c>
      <c r="L169" t="s">
        <v>16</v>
      </c>
      <c r="M169" s="1">
        <v>43027</v>
      </c>
      <c r="N169">
        <v>12</v>
      </c>
      <c r="O169" t="str">
        <f>VLOOKUP(F169,'[1]Master Data'!$E:$E,1,FALSE)</f>
        <v>AZJPS0827R</v>
      </c>
    </row>
    <row r="170" spans="1:15" x14ac:dyDescent="0.3">
      <c r="A170" t="s">
        <v>13</v>
      </c>
      <c r="B170">
        <v>178</v>
      </c>
      <c r="C170" s="1">
        <v>43039</v>
      </c>
      <c r="D170" s="1" t="s">
        <v>737</v>
      </c>
      <c r="E170" t="s">
        <v>732</v>
      </c>
      <c r="F170" t="s">
        <v>186</v>
      </c>
      <c r="G170" s="5">
        <v>65291</v>
      </c>
      <c r="H170" s="5">
        <v>6529</v>
      </c>
      <c r="J170" t="s">
        <v>38</v>
      </c>
      <c r="K170" t="s">
        <v>15</v>
      </c>
      <c r="L170" t="s">
        <v>16</v>
      </c>
      <c r="M170" s="1">
        <v>43027</v>
      </c>
      <c r="N170">
        <v>12</v>
      </c>
      <c r="O170" t="str">
        <f>VLOOKUP(F170,'[1]Master Data'!$E:$E,1,FALSE)</f>
        <v>AZJPS0827R</v>
      </c>
    </row>
    <row r="171" spans="1:15" x14ac:dyDescent="0.3">
      <c r="A171" t="s">
        <v>13</v>
      </c>
      <c r="B171">
        <v>179</v>
      </c>
      <c r="C171" s="1">
        <v>43039</v>
      </c>
      <c r="D171" s="1" t="s">
        <v>737</v>
      </c>
      <c r="E171" t="s">
        <v>481</v>
      </c>
      <c r="F171" t="s">
        <v>192</v>
      </c>
      <c r="G171" s="5">
        <v>83340</v>
      </c>
      <c r="H171" s="5">
        <v>8334</v>
      </c>
      <c r="J171" t="s">
        <v>38</v>
      </c>
      <c r="K171" t="s">
        <v>15</v>
      </c>
      <c r="L171" t="s">
        <v>16</v>
      </c>
      <c r="M171" s="1">
        <v>43027</v>
      </c>
      <c r="N171">
        <v>12</v>
      </c>
      <c r="O171" t="str">
        <f>VLOOKUP(F171,'[1]Master Data'!$E:$E,1,FALSE)</f>
        <v>CBTPS7039H</v>
      </c>
    </row>
    <row r="172" spans="1:15" x14ac:dyDescent="0.3">
      <c r="A172" t="s">
        <v>13</v>
      </c>
      <c r="B172">
        <v>161</v>
      </c>
      <c r="C172" s="1">
        <v>43039</v>
      </c>
      <c r="D172" s="1" t="s">
        <v>726</v>
      </c>
      <c r="E172" t="s">
        <v>476</v>
      </c>
      <c r="F172" t="s">
        <v>187</v>
      </c>
      <c r="G172" s="5">
        <v>292083</v>
      </c>
      <c r="H172" s="5">
        <v>29208</v>
      </c>
      <c r="J172" t="s">
        <v>38</v>
      </c>
      <c r="K172" t="s">
        <v>15</v>
      </c>
      <c r="L172" t="s">
        <v>16</v>
      </c>
      <c r="M172" s="1">
        <v>43027</v>
      </c>
      <c r="N172">
        <v>12</v>
      </c>
      <c r="O172" t="str">
        <f>VLOOKUP(F172,'[1]Master Data'!$E:$E,1,FALSE)</f>
        <v>ECHPK0520A</v>
      </c>
    </row>
    <row r="173" spans="1:15" x14ac:dyDescent="0.3">
      <c r="A173" t="s">
        <v>13</v>
      </c>
      <c r="B173">
        <v>160</v>
      </c>
      <c r="C173" s="1">
        <v>43039</v>
      </c>
      <c r="D173" s="1" t="s">
        <v>726</v>
      </c>
      <c r="E173" t="s">
        <v>464</v>
      </c>
      <c r="F173" t="s">
        <v>174</v>
      </c>
      <c r="G173" s="5">
        <v>97361</v>
      </c>
      <c r="H173" s="5">
        <v>9736</v>
      </c>
      <c r="J173" t="s">
        <v>38</v>
      </c>
      <c r="K173" t="s">
        <v>15</v>
      </c>
      <c r="L173" t="s">
        <v>16</v>
      </c>
      <c r="M173" s="1">
        <v>43027</v>
      </c>
      <c r="N173">
        <v>12</v>
      </c>
      <c r="O173" t="str">
        <f>VLOOKUP(F173,'[1]Master Data'!$E:$E,1,FALSE)</f>
        <v>DEHPK4543G</v>
      </c>
    </row>
    <row r="174" spans="1:15" x14ac:dyDescent="0.3">
      <c r="A174" t="s">
        <v>13</v>
      </c>
      <c r="B174">
        <v>159</v>
      </c>
      <c r="C174" s="1">
        <v>43039</v>
      </c>
      <c r="D174" s="1" t="s">
        <v>726</v>
      </c>
      <c r="E174" t="s">
        <v>463</v>
      </c>
      <c r="F174" t="s">
        <v>173</v>
      </c>
      <c r="G174" s="5">
        <v>97361</v>
      </c>
      <c r="H174" s="5">
        <v>9736</v>
      </c>
      <c r="J174" t="s">
        <v>38</v>
      </c>
      <c r="K174" t="s">
        <v>15</v>
      </c>
      <c r="L174" t="s">
        <v>16</v>
      </c>
      <c r="M174" s="1">
        <v>43027</v>
      </c>
      <c r="N174">
        <v>12</v>
      </c>
      <c r="O174" t="str">
        <f>VLOOKUP(F174,'[1]Master Data'!$E:$E,1,FALSE)</f>
        <v>ATUPK7059A</v>
      </c>
    </row>
    <row r="175" spans="1:15" x14ac:dyDescent="0.3">
      <c r="A175" t="s">
        <v>13</v>
      </c>
      <c r="B175">
        <v>187</v>
      </c>
      <c r="C175" s="1">
        <v>43039</v>
      </c>
      <c r="D175" t="s">
        <v>469</v>
      </c>
      <c r="E175" t="s">
        <v>477</v>
      </c>
      <c r="F175" t="s">
        <v>188</v>
      </c>
      <c r="G175" s="5">
        <v>145620</v>
      </c>
      <c r="H175" s="5">
        <v>14562</v>
      </c>
      <c r="J175" t="s">
        <v>38</v>
      </c>
      <c r="K175" t="s">
        <v>15</v>
      </c>
      <c r="L175" t="s">
        <v>16</v>
      </c>
      <c r="M175" s="1">
        <v>43027</v>
      </c>
      <c r="N175">
        <v>12</v>
      </c>
      <c r="O175" t="str">
        <f>VLOOKUP(F175,'[1]Master Data'!$E:$E,1,FALSE)</f>
        <v>BYNPG4697P</v>
      </c>
    </row>
    <row r="176" spans="1:15" x14ac:dyDescent="0.3">
      <c r="A176" t="s">
        <v>13</v>
      </c>
      <c r="B176">
        <v>293</v>
      </c>
      <c r="C176" s="1">
        <v>43039</v>
      </c>
      <c r="D176" t="s">
        <v>469</v>
      </c>
      <c r="E176" t="s">
        <v>469</v>
      </c>
      <c r="F176" t="s">
        <v>179</v>
      </c>
      <c r="G176" s="5">
        <v>145620</v>
      </c>
      <c r="H176" s="5">
        <v>14562</v>
      </c>
      <c r="J176" t="s">
        <v>38</v>
      </c>
      <c r="K176" t="s">
        <v>15</v>
      </c>
      <c r="L176" t="s">
        <v>16</v>
      </c>
      <c r="M176" s="1">
        <v>43027</v>
      </c>
      <c r="N176">
        <v>12</v>
      </c>
      <c r="O176" t="str">
        <f>VLOOKUP(F176,'[1]Master Data'!$E:$E,1,FALSE)</f>
        <v>AJZPG5193Q</v>
      </c>
    </row>
    <row r="177" spans="1:15" x14ac:dyDescent="0.3">
      <c r="A177" t="s">
        <v>13</v>
      </c>
      <c r="B177">
        <v>180</v>
      </c>
      <c r="C177" s="1">
        <v>43039</v>
      </c>
      <c r="D177" t="s">
        <v>455</v>
      </c>
      <c r="E177" t="s">
        <v>482</v>
      </c>
      <c r="F177" t="s">
        <v>193</v>
      </c>
      <c r="G177" s="5">
        <v>149182</v>
      </c>
      <c r="H177" s="5">
        <v>14918</v>
      </c>
      <c r="J177" t="s">
        <v>38</v>
      </c>
      <c r="K177" t="s">
        <v>15</v>
      </c>
      <c r="L177" t="s">
        <v>16</v>
      </c>
      <c r="M177" s="1">
        <v>43027</v>
      </c>
      <c r="N177">
        <v>12</v>
      </c>
      <c r="O177" t="str">
        <f>VLOOKUP(F177,'[1]Master Data'!$E:$E,1,FALSE)</f>
        <v>FDAPS4614A</v>
      </c>
    </row>
    <row r="178" spans="1:15" x14ac:dyDescent="0.3">
      <c r="A178" t="s">
        <v>13</v>
      </c>
      <c r="B178">
        <v>158</v>
      </c>
      <c r="C178" s="1">
        <v>43039</v>
      </c>
      <c r="D178" t="s">
        <v>455</v>
      </c>
      <c r="E178" t="s">
        <v>456</v>
      </c>
      <c r="F178" t="s">
        <v>166</v>
      </c>
      <c r="G178" s="5">
        <v>111887</v>
      </c>
      <c r="H178" s="5">
        <v>11189</v>
      </c>
      <c r="J178" t="s">
        <v>38</v>
      </c>
      <c r="K178" t="s">
        <v>15</v>
      </c>
      <c r="L178" t="s">
        <v>16</v>
      </c>
      <c r="M178" s="1">
        <v>43027</v>
      </c>
      <c r="N178">
        <v>12</v>
      </c>
      <c r="O178" t="str">
        <f>VLOOKUP(F178,'[1]Master Data'!$E:$E,1,FALSE)</f>
        <v>AREPG5778N</v>
      </c>
    </row>
    <row r="179" spans="1:15" x14ac:dyDescent="0.3">
      <c r="A179" t="s">
        <v>13</v>
      </c>
      <c r="B179">
        <v>337</v>
      </c>
      <c r="C179" s="1">
        <v>43039</v>
      </c>
      <c r="D179" t="s">
        <v>455</v>
      </c>
      <c r="E179" t="s">
        <v>455</v>
      </c>
      <c r="F179" t="s">
        <v>165</v>
      </c>
      <c r="G179" s="5">
        <v>111887</v>
      </c>
      <c r="H179" s="5">
        <v>11189</v>
      </c>
      <c r="J179" t="s">
        <v>38</v>
      </c>
      <c r="K179" t="s">
        <v>15</v>
      </c>
      <c r="L179" t="s">
        <v>16</v>
      </c>
      <c r="M179" s="1">
        <v>43027</v>
      </c>
      <c r="N179">
        <v>12</v>
      </c>
      <c r="O179" t="str">
        <f>VLOOKUP(F179,'[1]Master Data'!$E:$E,1,FALSE)</f>
        <v>BSXPS6866G</v>
      </c>
    </row>
    <row r="180" spans="1:15" x14ac:dyDescent="0.3">
      <c r="A180" t="s">
        <v>13</v>
      </c>
      <c r="B180">
        <v>342</v>
      </c>
      <c r="C180" s="1">
        <v>43039</v>
      </c>
      <c r="D180" t="s">
        <v>480</v>
      </c>
      <c r="E180" t="s">
        <v>480</v>
      </c>
      <c r="F180" t="s">
        <v>191</v>
      </c>
      <c r="G180" s="5">
        <v>1794</v>
      </c>
      <c r="H180" s="5">
        <v>179</v>
      </c>
      <c r="J180" t="s">
        <v>38</v>
      </c>
      <c r="K180" t="s">
        <v>15</v>
      </c>
      <c r="L180" t="s">
        <v>16</v>
      </c>
      <c r="M180" s="1">
        <v>43027</v>
      </c>
      <c r="N180">
        <v>12</v>
      </c>
      <c r="O180" t="str">
        <f>VLOOKUP(F180,'[1]Master Data'!$E:$E,1,FALSE)</f>
        <v>AZDPS4821M</v>
      </c>
    </row>
    <row r="181" spans="1:15" x14ac:dyDescent="0.3">
      <c r="A181" t="s">
        <v>13</v>
      </c>
      <c r="B181">
        <v>62</v>
      </c>
      <c r="C181" s="1">
        <v>43048</v>
      </c>
      <c r="D181" t="s">
        <v>442</v>
      </c>
      <c r="E181" t="s">
        <v>443</v>
      </c>
      <c r="F181" t="s">
        <v>153</v>
      </c>
      <c r="G181" s="5">
        <v>50000</v>
      </c>
      <c r="H181" s="5">
        <v>5000</v>
      </c>
      <c r="J181" t="s">
        <v>39</v>
      </c>
      <c r="K181" t="s">
        <v>15</v>
      </c>
      <c r="L181" t="s">
        <v>16</v>
      </c>
      <c r="M181" s="1">
        <v>43043</v>
      </c>
      <c r="N181">
        <v>5</v>
      </c>
      <c r="O181" t="str">
        <f>VLOOKUP(F181,'[1]Master Data'!$E:$E,1,FALSE)</f>
        <v>AWSPB3693E</v>
      </c>
    </row>
    <row r="182" spans="1:15" x14ac:dyDescent="0.3">
      <c r="A182" t="s">
        <v>13</v>
      </c>
      <c r="B182">
        <v>229</v>
      </c>
      <c r="C182" s="1">
        <v>43048</v>
      </c>
      <c r="D182" t="s">
        <v>442</v>
      </c>
      <c r="E182" t="s">
        <v>442</v>
      </c>
      <c r="F182" t="s">
        <v>152</v>
      </c>
      <c r="G182" s="5">
        <v>100000</v>
      </c>
      <c r="H182" s="5">
        <v>10000</v>
      </c>
      <c r="J182" t="s">
        <v>39</v>
      </c>
      <c r="K182" t="s">
        <v>15</v>
      </c>
      <c r="L182" t="s">
        <v>16</v>
      </c>
      <c r="M182" s="1">
        <v>43043</v>
      </c>
      <c r="N182">
        <v>5</v>
      </c>
      <c r="O182" t="str">
        <f>VLOOKUP(F182,'[1]Master Data'!$E:$E,1,FALSE)</f>
        <v>BJBPS5522C</v>
      </c>
    </row>
    <row r="183" spans="1:15" x14ac:dyDescent="0.3">
      <c r="A183" t="s">
        <v>13</v>
      </c>
      <c r="B183">
        <v>52</v>
      </c>
      <c r="C183" s="1">
        <v>43052</v>
      </c>
      <c r="D183" t="s">
        <v>442</v>
      </c>
      <c r="E183" t="s">
        <v>461</v>
      </c>
      <c r="F183" t="s">
        <v>171</v>
      </c>
      <c r="G183" s="5">
        <v>112219</v>
      </c>
      <c r="H183" s="5">
        <v>11222</v>
      </c>
      <c r="J183" t="s">
        <v>39</v>
      </c>
      <c r="K183" t="s">
        <v>15</v>
      </c>
      <c r="L183" t="s">
        <v>16</v>
      </c>
      <c r="M183" s="1">
        <v>43038</v>
      </c>
      <c r="N183">
        <v>14</v>
      </c>
      <c r="O183" t="str">
        <f>VLOOKUP(F183,'[1]Master Data'!$E:$E,1,FALSE)</f>
        <v>ANWPS7436B</v>
      </c>
    </row>
    <row r="184" spans="1:15" x14ac:dyDescent="0.3">
      <c r="A184" t="s">
        <v>13</v>
      </c>
      <c r="B184">
        <v>148</v>
      </c>
      <c r="C184" s="1">
        <v>43052</v>
      </c>
      <c r="D184" t="s">
        <v>442</v>
      </c>
      <c r="E184" t="s">
        <v>445</v>
      </c>
      <c r="F184" t="s">
        <v>155</v>
      </c>
      <c r="G184" s="5">
        <v>12200</v>
      </c>
      <c r="H184" s="5">
        <v>1220</v>
      </c>
      <c r="J184" t="s">
        <v>39</v>
      </c>
      <c r="K184" t="s">
        <v>15</v>
      </c>
      <c r="L184" t="s">
        <v>16</v>
      </c>
      <c r="M184" s="1">
        <v>43038</v>
      </c>
      <c r="N184">
        <v>14</v>
      </c>
      <c r="O184" t="str">
        <f>VLOOKUP(F184,'[1]Master Data'!$E:$E,1,FALSE)</f>
        <v>AHPPS8824G</v>
      </c>
    </row>
    <row r="185" spans="1:15" x14ac:dyDescent="0.3">
      <c r="A185" t="s">
        <v>13</v>
      </c>
      <c r="B185">
        <v>272</v>
      </c>
      <c r="C185" s="1">
        <v>43052</v>
      </c>
      <c r="D185" t="s">
        <v>442</v>
      </c>
      <c r="E185" t="s">
        <v>444</v>
      </c>
      <c r="F185" t="s">
        <v>154</v>
      </c>
      <c r="G185" s="5">
        <v>20920</v>
      </c>
      <c r="H185" s="5">
        <v>2092</v>
      </c>
      <c r="J185" t="s">
        <v>39</v>
      </c>
      <c r="K185" t="s">
        <v>15</v>
      </c>
      <c r="L185" t="s">
        <v>16</v>
      </c>
      <c r="M185" s="1">
        <v>43038</v>
      </c>
      <c r="N185">
        <v>14</v>
      </c>
      <c r="O185" t="str">
        <f>VLOOKUP(F185,'[1]Master Data'!$E:$E,1,FALSE)</f>
        <v>ABYPS6147F</v>
      </c>
    </row>
    <row r="186" spans="1:15" x14ac:dyDescent="0.3">
      <c r="A186" t="s">
        <v>13</v>
      </c>
      <c r="B186">
        <v>278</v>
      </c>
      <c r="C186" s="1">
        <v>43052</v>
      </c>
      <c r="D186" t="s">
        <v>442</v>
      </c>
      <c r="E186" t="s">
        <v>454</v>
      </c>
      <c r="F186" t="s">
        <v>164</v>
      </c>
      <c r="G186" s="5">
        <v>16680</v>
      </c>
      <c r="H186" s="5">
        <v>1668</v>
      </c>
      <c r="J186" t="s">
        <v>39</v>
      </c>
      <c r="K186" t="s">
        <v>15</v>
      </c>
      <c r="L186" t="s">
        <v>16</v>
      </c>
      <c r="M186" s="1">
        <v>43038</v>
      </c>
      <c r="N186">
        <v>14</v>
      </c>
      <c r="O186" t="str">
        <f>VLOOKUP(F186,'[1]Master Data'!$E:$E,1,FALSE)</f>
        <v>ARVPS1562P</v>
      </c>
    </row>
    <row r="187" spans="1:15" x14ac:dyDescent="0.3">
      <c r="A187" t="s">
        <v>13</v>
      </c>
      <c r="B187">
        <v>316</v>
      </c>
      <c r="C187" s="1">
        <v>43052</v>
      </c>
      <c r="D187" t="s">
        <v>442</v>
      </c>
      <c r="E187" t="s">
        <v>462</v>
      </c>
      <c r="F187" t="s">
        <v>172</v>
      </c>
      <c r="G187" s="5">
        <v>26650</v>
      </c>
      <c r="H187" s="5">
        <v>2665</v>
      </c>
      <c r="J187" t="s">
        <v>39</v>
      </c>
      <c r="K187" t="s">
        <v>15</v>
      </c>
      <c r="L187" t="s">
        <v>16</v>
      </c>
      <c r="M187" s="1">
        <v>43038</v>
      </c>
      <c r="N187">
        <v>14</v>
      </c>
      <c r="O187" t="str">
        <f>VLOOKUP(F187,'[1]Master Data'!$E:$E,1,FALSE)</f>
        <v>AABPJ5332P</v>
      </c>
    </row>
    <row r="188" spans="1:15" x14ac:dyDescent="0.3">
      <c r="A188" t="s">
        <v>13</v>
      </c>
      <c r="B188">
        <v>330</v>
      </c>
      <c r="C188" s="1">
        <v>43052</v>
      </c>
      <c r="D188" s="1" t="s">
        <v>442</v>
      </c>
      <c r="E188" t="s">
        <v>446</v>
      </c>
      <c r="F188" t="s">
        <v>156</v>
      </c>
      <c r="G188" s="5">
        <v>73550</v>
      </c>
      <c r="H188" s="5">
        <v>7355</v>
      </c>
      <c r="J188" t="s">
        <v>39</v>
      </c>
      <c r="K188" t="s">
        <v>15</v>
      </c>
      <c r="L188" t="s">
        <v>16</v>
      </c>
      <c r="M188" s="1">
        <v>43038</v>
      </c>
      <c r="N188">
        <v>14</v>
      </c>
      <c r="O188" t="str">
        <f>VLOOKUP(F188,'[1]Master Data'!$E:$E,1,FALSE)</f>
        <v>BJIPD6884M</v>
      </c>
    </row>
    <row r="189" spans="1:15" x14ac:dyDescent="0.3">
      <c r="A189" t="s">
        <v>13</v>
      </c>
      <c r="B189">
        <v>192</v>
      </c>
      <c r="C189" s="1">
        <v>43069</v>
      </c>
      <c r="D189" s="1" t="s">
        <v>484</v>
      </c>
      <c r="E189" t="s">
        <v>484</v>
      </c>
      <c r="F189" t="s">
        <v>195</v>
      </c>
      <c r="G189" s="5">
        <v>21794</v>
      </c>
      <c r="H189" s="5">
        <v>2179</v>
      </c>
      <c r="J189" t="s">
        <v>40</v>
      </c>
      <c r="K189" t="s">
        <v>15</v>
      </c>
      <c r="L189" t="s">
        <v>16</v>
      </c>
      <c r="M189" s="1">
        <v>43060</v>
      </c>
      <c r="N189">
        <v>9</v>
      </c>
      <c r="O189" t="str">
        <f>VLOOKUP(F189,'[1]Master Data'!$E:$E,1,FALSE)</f>
        <v>AQEPM1733E</v>
      </c>
    </row>
    <row r="190" spans="1:15" x14ac:dyDescent="0.3">
      <c r="A190" t="s">
        <v>13</v>
      </c>
      <c r="B190">
        <v>203</v>
      </c>
      <c r="C190" s="1">
        <v>43069</v>
      </c>
      <c r="D190" s="1" t="s">
        <v>467</v>
      </c>
      <c r="E190" t="s">
        <v>467</v>
      </c>
      <c r="F190" t="s">
        <v>177</v>
      </c>
      <c r="G190" s="5">
        <v>128330</v>
      </c>
      <c r="H190" s="5">
        <v>12833</v>
      </c>
      <c r="J190" t="s">
        <v>40</v>
      </c>
      <c r="K190" t="s">
        <v>15</v>
      </c>
      <c r="L190" t="s">
        <v>16</v>
      </c>
      <c r="M190" s="1">
        <v>43060</v>
      </c>
      <c r="N190">
        <v>9</v>
      </c>
      <c r="O190" t="str">
        <f>VLOOKUP(F190,'[1]Master Data'!$E:$E,1,FALSE)</f>
        <v>CNYPM6786Q</v>
      </c>
    </row>
    <row r="191" spans="1:15" x14ac:dyDescent="0.3">
      <c r="A191" t="s">
        <v>13</v>
      </c>
      <c r="B191">
        <v>17</v>
      </c>
      <c r="C191" s="1">
        <v>43069</v>
      </c>
      <c r="D191" s="1" t="s">
        <v>470</v>
      </c>
      <c r="E191" t="s">
        <v>470</v>
      </c>
      <c r="F191" t="s">
        <v>180</v>
      </c>
      <c r="G191" s="5">
        <v>349350</v>
      </c>
      <c r="H191" s="5">
        <v>34935</v>
      </c>
      <c r="J191" t="s">
        <v>40</v>
      </c>
      <c r="K191" t="s">
        <v>15</v>
      </c>
      <c r="L191" t="s">
        <v>16</v>
      </c>
      <c r="M191" s="1">
        <v>43060</v>
      </c>
      <c r="N191">
        <v>9</v>
      </c>
      <c r="O191" t="str">
        <f>VLOOKUP(F191,'[1]Master Data'!$E:$E,1,FALSE)</f>
        <v>ATYPM1144L</v>
      </c>
    </row>
    <row r="192" spans="1:15" x14ac:dyDescent="0.3">
      <c r="A192" t="s">
        <v>13</v>
      </c>
      <c r="B192">
        <v>70</v>
      </c>
      <c r="C192" s="1">
        <v>43069</v>
      </c>
      <c r="D192" s="1" t="s">
        <v>470</v>
      </c>
      <c r="E192" t="s">
        <v>472</v>
      </c>
      <c r="F192" t="s">
        <v>182</v>
      </c>
      <c r="G192" s="5">
        <v>349350</v>
      </c>
      <c r="H192" s="5">
        <v>34935</v>
      </c>
      <c r="J192" t="s">
        <v>40</v>
      </c>
      <c r="K192" t="s">
        <v>15</v>
      </c>
      <c r="L192" t="s">
        <v>16</v>
      </c>
      <c r="M192" s="1">
        <v>43060</v>
      </c>
      <c r="N192">
        <v>9</v>
      </c>
      <c r="O192" t="str">
        <f>VLOOKUP(F192,'[1]Master Data'!$E:$E,1,FALSE)</f>
        <v>ALYPM9000B</v>
      </c>
    </row>
    <row r="193" spans="1:15" x14ac:dyDescent="0.3">
      <c r="A193" t="s">
        <v>13</v>
      </c>
      <c r="B193">
        <v>78</v>
      </c>
      <c r="C193" s="1">
        <v>43069</v>
      </c>
      <c r="D193" s="1" t="s">
        <v>470</v>
      </c>
      <c r="E193" t="s">
        <v>473</v>
      </c>
      <c r="F193" t="s">
        <v>183</v>
      </c>
      <c r="G193" s="5">
        <v>349350</v>
      </c>
      <c r="H193" s="5">
        <v>34935</v>
      </c>
      <c r="J193" t="s">
        <v>40</v>
      </c>
      <c r="K193" t="s">
        <v>15</v>
      </c>
      <c r="L193" t="s">
        <v>16</v>
      </c>
      <c r="M193" s="1">
        <v>43060</v>
      </c>
      <c r="N193">
        <v>9</v>
      </c>
      <c r="O193" t="str">
        <f>VLOOKUP(F193,'[1]Master Data'!$E:$E,1,FALSE)</f>
        <v>AZPPM4049R</v>
      </c>
    </row>
    <row r="194" spans="1:15" x14ac:dyDescent="0.3">
      <c r="A194" t="s">
        <v>13</v>
      </c>
      <c r="B194">
        <v>102</v>
      </c>
      <c r="C194" s="1">
        <v>43069</v>
      </c>
      <c r="D194" t="s">
        <v>470</v>
      </c>
      <c r="E194" t="s">
        <v>474</v>
      </c>
      <c r="F194" t="s">
        <v>184</v>
      </c>
      <c r="G194" s="5">
        <v>349350</v>
      </c>
      <c r="H194" s="5">
        <v>34935</v>
      </c>
      <c r="J194" t="s">
        <v>40</v>
      </c>
      <c r="K194" t="s">
        <v>15</v>
      </c>
      <c r="L194" t="s">
        <v>16</v>
      </c>
      <c r="M194" s="1">
        <v>43060</v>
      </c>
      <c r="N194">
        <v>9</v>
      </c>
      <c r="O194" t="str">
        <f>VLOOKUP(F194,'[1]Master Data'!$E:$E,1,FALSE)</f>
        <v>DPPPK9998G</v>
      </c>
    </row>
    <row r="195" spans="1:15" x14ac:dyDescent="0.3">
      <c r="A195" t="s">
        <v>13</v>
      </c>
      <c r="B195">
        <v>114</v>
      </c>
      <c r="C195" s="1">
        <v>43069</v>
      </c>
      <c r="D195" t="s">
        <v>470</v>
      </c>
      <c r="E195" t="s">
        <v>471</v>
      </c>
      <c r="F195" t="s">
        <v>181</v>
      </c>
      <c r="G195" s="5">
        <v>349350</v>
      </c>
      <c r="H195" s="5">
        <v>34935</v>
      </c>
      <c r="J195" t="s">
        <v>40</v>
      </c>
      <c r="K195" t="s">
        <v>15</v>
      </c>
      <c r="L195" t="s">
        <v>16</v>
      </c>
      <c r="M195" s="1">
        <v>43060</v>
      </c>
      <c r="N195">
        <v>9</v>
      </c>
      <c r="O195" t="str">
        <f>VLOOKUP(F195,'[1]Master Data'!$E:$E,1,FALSE)</f>
        <v>CFEPM3263G</v>
      </c>
    </row>
    <row r="196" spans="1:15" x14ac:dyDescent="0.3">
      <c r="A196" t="s">
        <v>13</v>
      </c>
      <c r="B196">
        <v>288</v>
      </c>
      <c r="C196" s="1">
        <v>43069</v>
      </c>
      <c r="D196" s="1" t="s">
        <v>470</v>
      </c>
      <c r="E196" t="s">
        <v>486</v>
      </c>
      <c r="F196" t="s">
        <v>197</v>
      </c>
      <c r="G196" s="5">
        <v>349350</v>
      </c>
      <c r="H196" s="5">
        <v>34935</v>
      </c>
      <c r="J196" t="s">
        <v>40</v>
      </c>
      <c r="K196" t="s">
        <v>15</v>
      </c>
      <c r="L196" t="s">
        <v>16</v>
      </c>
      <c r="M196" s="1">
        <v>43060</v>
      </c>
      <c r="N196">
        <v>9</v>
      </c>
      <c r="O196" t="str">
        <f>VLOOKUP(F196,'[1]Master Data'!$E:$E,1,FALSE)</f>
        <v>BZIPS6407F</v>
      </c>
    </row>
    <row r="197" spans="1:15" x14ac:dyDescent="0.3">
      <c r="A197" t="s">
        <v>13</v>
      </c>
      <c r="B197">
        <v>220</v>
      </c>
      <c r="C197" s="1">
        <v>43069</v>
      </c>
      <c r="D197" s="1" t="s">
        <v>440</v>
      </c>
      <c r="E197" t="s">
        <v>440</v>
      </c>
      <c r="F197" t="s">
        <v>150</v>
      </c>
      <c r="G197" s="5">
        <v>7220</v>
      </c>
      <c r="H197" s="5">
        <v>722</v>
      </c>
      <c r="J197" t="s">
        <v>40</v>
      </c>
      <c r="K197" t="s">
        <v>15</v>
      </c>
      <c r="L197" t="s">
        <v>16</v>
      </c>
      <c r="M197" s="1">
        <v>43060</v>
      </c>
      <c r="N197">
        <v>9</v>
      </c>
      <c r="O197" t="str">
        <f>VLOOKUP(F197,'[1]Master Data'!$E:$E,1,FALSE)</f>
        <v>ANVPM7520K</v>
      </c>
    </row>
    <row r="198" spans="1:15" x14ac:dyDescent="0.3">
      <c r="A198" t="s">
        <v>13</v>
      </c>
      <c r="B198">
        <v>221</v>
      </c>
      <c r="C198" s="1">
        <v>43069</v>
      </c>
      <c r="D198" s="1" t="s">
        <v>440</v>
      </c>
      <c r="E198" t="s">
        <v>441</v>
      </c>
      <c r="F198" t="s">
        <v>151</v>
      </c>
      <c r="G198" s="5">
        <v>7220</v>
      </c>
      <c r="H198" s="5">
        <v>722</v>
      </c>
      <c r="J198" t="s">
        <v>40</v>
      </c>
      <c r="K198" t="s">
        <v>15</v>
      </c>
      <c r="L198" t="s">
        <v>16</v>
      </c>
      <c r="M198" s="1">
        <v>43060</v>
      </c>
      <c r="N198">
        <v>9</v>
      </c>
      <c r="O198" t="str">
        <f>VLOOKUP(F198,'[1]Master Data'!$E:$E,1,FALSE)</f>
        <v>BRVPM1719H</v>
      </c>
    </row>
    <row r="199" spans="1:15" x14ac:dyDescent="0.3">
      <c r="A199" t="s">
        <v>13</v>
      </c>
      <c r="B199">
        <v>37</v>
      </c>
      <c r="C199" s="1">
        <v>43069</v>
      </c>
      <c r="D199" t="s">
        <v>438</v>
      </c>
      <c r="E199" t="s">
        <v>439</v>
      </c>
      <c r="F199" t="s">
        <v>149</v>
      </c>
      <c r="G199" s="5">
        <v>136617</v>
      </c>
      <c r="H199" s="5">
        <v>13662</v>
      </c>
      <c r="J199" t="s">
        <v>40</v>
      </c>
      <c r="K199" t="s">
        <v>15</v>
      </c>
      <c r="L199" t="s">
        <v>16</v>
      </c>
      <c r="M199" s="1">
        <v>43060</v>
      </c>
      <c r="N199">
        <v>9</v>
      </c>
      <c r="O199" t="str">
        <f>VLOOKUP(F199,'[1]Master Data'!$E:$E,1,FALSE)</f>
        <v>DEQPS9082P</v>
      </c>
    </row>
    <row r="200" spans="1:15" x14ac:dyDescent="0.3">
      <c r="A200" t="s">
        <v>13</v>
      </c>
      <c r="B200">
        <v>133</v>
      </c>
      <c r="C200" s="1">
        <v>43069</v>
      </c>
      <c r="D200" t="s">
        <v>438</v>
      </c>
      <c r="E200" t="s">
        <v>438</v>
      </c>
      <c r="F200" t="s">
        <v>148</v>
      </c>
      <c r="G200" s="5">
        <v>136617</v>
      </c>
      <c r="H200" s="5">
        <v>13662</v>
      </c>
      <c r="J200" t="s">
        <v>40</v>
      </c>
      <c r="K200" t="s">
        <v>15</v>
      </c>
      <c r="L200" t="s">
        <v>16</v>
      </c>
      <c r="M200" s="1">
        <v>43060</v>
      </c>
      <c r="N200">
        <v>9</v>
      </c>
      <c r="O200" t="str">
        <f>VLOOKUP(F200,'[1]Master Data'!$E:$E,1,FALSE)</f>
        <v>BRUPS2102P</v>
      </c>
    </row>
    <row r="201" spans="1:15" x14ac:dyDescent="0.3">
      <c r="A201" t="s">
        <v>13</v>
      </c>
      <c r="B201">
        <v>168</v>
      </c>
      <c r="C201" s="1">
        <v>43069</v>
      </c>
      <c r="D201" t="s">
        <v>475</v>
      </c>
      <c r="E201" t="s">
        <v>475</v>
      </c>
      <c r="F201" t="s">
        <v>185</v>
      </c>
      <c r="G201" s="5">
        <v>26350</v>
      </c>
      <c r="H201" s="5">
        <v>2635</v>
      </c>
      <c r="J201" t="s">
        <v>40</v>
      </c>
      <c r="K201" t="s">
        <v>15</v>
      </c>
      <c r="L201" t="s">
        <v>16</v>
      </c>
      <c r="M201" s="1">
        <v>43060</v>
      </c>
      <c r="N201">
        <v>9</v>
      </c>
      <c r="O201" t="str">
        <f>VLOOKUP(F201,'[1]Master Data'!$E:$E,1,FALSE)</f>
        <v>AKZPM7517P</v>
      </c>
    </row>
    <row r="202" spans="1:15" x14ac:dyDescent="0.3">
      <c r="A202" t="s">
        <v>13</v>
      </c>
      <c r="B202">
        <v>200</v>
      </c>
      <c r="C202" s="1">
        <v>43069</v>
      </c>
      <c r="D202" s="1" t="s">
        <v>723</v>
      </c>
      <c r="E202" t="s">
        <v>437</v>
      </c>
      <c r="F202" t="s">
        <v>147</v>
      </c>
      <c r="G202" s="5">
        <v>76086</v>
      </c>
      <c r="H202" s="5">
        <v>7609</v>
      </c>
      <c r="J202" t="s">
        <v>40</v>
      </c>
      <c r="K202" t="s">
        <v>15</v>
      </c>
      <c r="L202" t="s">
        <v>16</v>
      </c>
      <c r="M202" s="1">
        <v>43060</v>
      </c>
      <c r="N202">
        <v>9</v>
      </c>
      <c r="O202" t="str">
        <f>VLOOKUP(F202,'[1]Master Data'!$E:$E,1,FALSE)</f>
        <v>CICPD8911M</v>
      </c>
    </row>
    <row r="203" spans="1:15" x14ac:dyDescent="0.3">
      <c r="A203" t="s">
        <v>13</v>
      </c>
      <c r="B203">
        <v>199</v>
      </c>
      <c r="C203" s="1">
        <v>43069</v>
      </c>
      <c r="D203" s="1" t="s">
        <v>723</v>
      </c>
      <c r="E203" t="s">
        <v>436</v>
      </c>
      <c r="F203" t="s">
        <v>146</v>
      </c>
      <c r="G203" s="5">
        <v>76086</v>
      </c>
      <c r="H203" s="5">
        <v>7609</v>
      </c>
      <c r="J203" t="s">
        <v>40</v>
      </c>
      <c r="K203" t="s">
        <v>15</v>
      </c>
      <c r="L203" t="s">
        <v>16</v>
      </c>
      <c r="M203" s="1">
        <v>43060</v>
      </c>
      <c r="N203">
        <v>9</v>
      </c>
      <c r="O203" t="str">
        <f>VLOOKUP(F203,'[1]Master Data'!$E:$E,1,FALSE)</f>
        <v>APGPD9139Q</v>
      </c>
    </row>
    <row r="204" spans="1:15" x14ac:dyDescent="0.3">
      <c r="A204" t="s">
        <v>13</v>
      </c>
      <c r="B204">
        <v>201</v>
      </c>
      <c r="C204" s="1">
        <v>43069</v>
      </c>
      <c r="D204" s="1" t="s">
        <v>724</v>
      </c>
      <c r="E204" t="s">
        <v>465</v>
      </c>
      <c r="F204" t="s">
        <v>175</v>
      </c>
      <c r="G204" s="5">
        <v>116070</v>
      </c>
      <c r="H204" s="5">
        <v>11607</v>
      </c>
      <c r="J204" t="s">
        <v>40</v>
      </c>
      <c r="K204" t="s">
        <v>15</v>
      </c>
      <c r="L204" t="s">
        <v>16</v>
      </c>
      <c r="M204" s="1">
        <v>43060</v>
      </c>
      <c r="N204">
        <v>9</v>
      </c>
      <c r="O204" t="str">
        <f>VLOOKUP(F204,'[1]Master Data'!$E:$E,1,FALSE)</f>
        <v>AWVPM8396E</v>
      </c>
    </row>
    <row r="205" spans="1:15" x14ac:dyDescent="0.3">
      <c r="A205" t="s">
        <v>13</v>
      </c>
      <c r="B205">
        <v>202</v>
      </c>
      <c r="C205" s="1">
        <v>43069</v>
      </c>
      <c r="D205" t="s">
        <v>466</v>
      </c>
      <c r="E205" t="s">
        <v>466</v>
      </c>
      <c r="F205" t="s">
        <v>176</v>
      </c>
      <c r="G205" s="5">
        <v>128330</v>
      </c>
      <c r="H205" s="5">
        <v>12833</v>
      </c>
      <c r="J205" t="s">
        <v>40</v>
      </c>
      <c r="K205" t="s">
        <v>15</v>
      </c>
      <c r="L205" t="s">
        <v>16</v>
      </c>
      <c r="M205" s="1">
        <v>43060</v>
      </c>
      <c r="N205">
        <v>9</v>
      </c>
      <c r="O205" t="str">
        <f>VLOOKUP(F205,'[1]Master Data'!$E:$E,1,FALSE)</f>
        <v>BCHPM4625F</v>
      </c>
    </row>
    <row r="206" spans="1:15" x14ac:dyDescent="0.3">
      <c r="A206" t="s">
        <v>13</v>
      </c>
      <c r="B206">
        <v>210</v>
      </c>
      <c r="C206" s="1">
        <v>43069</v>
      </c>
      <c r="D206" t="s">
        <v>466</v>
      </c>
      <c r="E206" t="s">
        <v>468</v>
      </c>
      <c r="F206" t="s">
        <v>178</v>
      </c>
      <c r="G206" s="5">
        <v>256660</v>
      </c>
      <c r="H206" s="5">
        <v>25666</v>
      </c>
      <c r="J206" t="s">
        <v>40</v>
      </c>
      <c r="K206" t="s">
        <v>15</v>
      </c>
      <c r="L206" t="s">
        <v>16</v>
      </c>
      <c r="M206" s="1">
        <v>43060</v>
      </c>
      <c r="N206">
        <v>9</v>
      </c>
      <c r="O206" t="str">
        <f>VLOOKUP(F206,'[1]Master Data'!$E:$E,1,FALSE)</f>
        <v>DGQPM4392J</v>
      </c>
    </row>
    <row r="207" spans="1:15" x14ac:dyDescent="0.3">
      <c r="A207" t="s">
        <v>13</v>
      </c>
      <c r="B207">
        <v>206</v>
      </c>
      <c r="C207" s="1">
        <v>43069</v>
      </c>
      <c r="D207" s="1" t="s">
        <v>459</v>
      </c>
      <c r="E207" t="s">
        <v>459</v>
      </c>
      <c r="F207" t="s">
        <v>169</v>
      </c>
      <c r="G207" s="5">
        <v>177349</v>
      </c>
      <c r="H207" s="5">
        <v>17735</v>
      </c>
      <c r="J207" t="s">
        <v>40</v>
      </c>
      <c r="K207" t="s">
        <v>15</v>
      </c>
      <c r="L207" t="s">
        <v>16</v>
      </c>
      <c r="M207" s="1">
        <v>43060</v>
      </c>
      <c r="N207">
        <v>9</v>
      </c>
      <c r="O207" t="str">
        <f>VLOOKUP(F207,'[1]Master Data'!$E:$E,1,FALSE)</f>
        <v>BMRPS3723E</v>
      </c>
    </row>
    <row r="208" spans="1:15" x14ac:dyDescent="0.3">
      <c r="A208" t="s">
        <v>13</v>
      </c>
      <c r="B208">
        <v>207</v>
      </c>
      <c r="C208" s="1">
        <v>43069</v>
      </c>
      <c r="D208" s="1" t="s">
        <v>459</v>
      </c>
      <c r="E208" t="s">
        <v>460</v>
      </c>
      <c r="F208" t="s">
        <v>170</v>
      </c>
      <c r="G208" s="5">
        <v>177349</v>
      </c>
      <c r="H208" s="5">
        <v>17735</v>
      </c>
      <c r="J208" t="s">
        <v>40</v>
      </c>
      <c r="K208" t="s">
        <v>15</v>
      </c>
      <c r="L208" t="s">
        <v>16</v>
      </c>
      <c r="M208" s="1">
        <v>43060</v>
      </c>
      <c r="N208">
        <v>9</v>
      </c>
      <c r="O208" t="str">
        <f>VLOOKUP(F208,'[1]Master Data'!$E:$E,1,FALSE)</f>
        <v>GBCPS8333D</v>
      </c>
    </row>
    <row r="209" spans="1:15" x14ac:dyDescent="0.3">
      <c r="A209" t="s">
        <v>13</v>
      </c>
      <c r="B209">
        <v>196</v>
      </c>
      <c r="C209" s="1">
        <v>43069</v>
      </c>
      <c r="D209" t="s">
        <v>485</v>
      </c>
      <c r="E209" t="s">
        <v>485</v>
      </c>
      <c r="F209" t="s">
        <v>196</v>
      </c>
      <c r="G209" s="5">
        <v>37028</v>
      </c>
      <c r="H209" s="5">
        <v>3703</v>
      </c>
      <c r="J209" t="s">
        <v>40</v>
      </c>
      <c r="K209" t="s">
        <v>15</v>
      </c>
      <c r="L209" t="s">
        <v>16</v>
      </c>
      <c r="M209" s="1">
        <v>43060</v>
      </c>
      <c r="N209">
        <v>9</v>
      </c>
      <c r="O209" t="str">
        <f>VLOOKUP(F209,'[1]Master Data'!$E:$E,1,FALSE)</f>
        <v>AGIPV6074H</v>
      </c>
    </row>
    <row r="210" spans="1:15" x14ac:dyDescent="0.3">
      <c r="A210" t="s">
        <v>13</v>
      </c>
      <c r="B210">
        <v>211</v>
      </c>
      <c r="C210" s="1">
        <v>43069</v>
      </c>
      <c r="D210" s="1" t="s">
        <v>478</v>
      </c>
      <c r="E210" t="s">
        <v>478</v>
      </c>
      <c r="F210" t="s">
        <v>189</v>
      </c>
      <c r="G210" s="5">
        <v>328583</v>
      </c>
      <c r="H210" s="5">
        <v>32858</v>
      </c>
      <c r="J210" t="s">
        <v>40</v>
      </c>
      <c r="K210" t="s">
        <v>15</v>
      </c>
      <c r="L210" t="s">
        <v>16</v>
      </c>
      <c r="M210" s="1">
        <v>43060</v>
      </c>
      <c r="N210">
        <v>9</v>
      </c>
      <c r="O210" t="str">
        <f>VLOOKUP(F210,'[1]Master Data'!$E:$E,1,FALSE)</f>
        <v>BJFPM3782A</v>
      </c>
    </row>
    <row r="211" spans="1:15" x14ac:dyDescent="0.3">
      <c r="A211" t="s">
        <v>13</v>
      </c>
      <c r="B211">
        <v>212</v>
      </c>
      <c r="C211" s="1">
        <v>43069</v>
      </c>
      <c r="D211" s="1" t="s">
        <v>478</v>
      </c>
      <c r="E211" t="s">
        <v>479</v>
      </c>
      <c r="F211" t="s">
        <v>190</v>
      </c>
      <c r="G211" s="5">
        <v>328583</v>
      </c>
      <c r="H211" s="5">
        <v>32858</v>
      </c>
      <c r="J211" t="s">
        <v>40</v>
      </c>
      <c r="K211" t="s">
        <v>15</v>
      </c>
      <c r="L211" t="s">
        <v>16</v>
      </c>
      <c r="M211" s="1">
        <v>43060</v>
      </c>
      <c r="N211">
        <v>9</v>
      </c>
      <c r="O211" t="str">
        <f>VLOOKUP(F211,'[1]Master Data'!$E:$E,1,FALSE)</f>
        <v>BGBPM7834G</v>
      </c>
    </row>
    <row r="212" spans="1:15" x14ac:dyDescent="0.3">
      <c r="A212" t="s">
        <v>13</v>
      </c>
      <c r="B212">
        <v>198</v>
      </c>
      <c r="C212" s="1">
        <v>43069</v>
      </c>
      <c r="D212" s="1" t="s">
        <v>737</v>
      </c>
      <c r="E212" t="s">
        <v>732</v>
      </c>
      <c r="F212" t="s">
        <v>186</v>
      </c>
      <c r="G212" s="5">
        <v>71666</v>
      </c>
      <c r="H212" s="5">
        <v>7167</v>
      </c>
      <c r="J212" t="s">
        <v>40</v>
      </c>
      <c r="K212" t="s">
        <v>15</v>
      </c>
      <c r="L212" t="s">
        <v>16</v>
      </c>
      <c r="M212" s="1">
        <v>43060</v>
      </c>
      <c r="N212">
        <v>9</v>
      </c>
      <c r="O212" t="str">
        <f>VLOOKUP(F212,'[1]Master Data'!$E:$E,1,FALSE)</f>
        <v>AZJPS0827R</v>
      </c>
    </row>
    <row r="213" spans="1:15" x14ac:dyDescent="0.3">
      <c r="A213" t="s">
        <v>13</v>
      </c>
      <c r="B213">
        <v>208</v>
      </c>
      <c r="C213" s="1">
        <v>43069</v>
      </c>
      <c r="D213" s="1" t="s">
        <v>737</v>
      </c>
      <c r="E213" t="s">
        <v>732</v>
      </c>
      <c r="F213" t="s">
        <v>186</v>
      </c>
      <c r="G213" s="5">
        <v>184538</v>
      </c>
      <c r="H213" s="5">
        <v>18454</v>
      </c>
      <c r="J213" t="s">
        <v>40</v>
      </c>
      <c r="K213" t="s">
        <v>15</v>
      </c>
      <c r="L213" t="s">
        <v>16</v>
      </c>
      <c r="M213" s="1">
        <v>43060</v>
      </c>
      <c r="N213">
        <v>9</v>
      </c>
      <c r="O213" t="str">
        <f>VLOOKUP(F213,'[1]Master Data'!$E:$E,1,FALSE)</f>
        <v>AZJPS0827R</v>
      </c>
    </row>
    <row r="214" spans="1:15" x14ac:dyDescent="0.3">
      <c r="A214" t="s">
        <v>13</v>
      </c>
      <c r="B214">
        <v>209</v>
      </c>
      <c r="C214" s="1">
        <v>43069</v>
      </c>
      <c r="D214" s="1" t="s">
        <v>737</v>
      </c>
      <c r="E214" t="s">
        <v>481</v>
      </c>
      <c r="F214" t="s">
        <v>192</v>
      </c>
      <c r="G214" s="5">
        <v>184538</v>
      </c>
      <c r="H214" s="5">
        <v>18454</v>
      </c>
      <c r="J214" t="s">
        <v>40</v>
      </c>
      <c r="K214" t="s">
        <v>15</v>
      </c>
      <c r="L214" t="s">
        <v>16</v>
      </c>
      <c r="M214" s="1">
        <v>43060</v>
      </c>
      <c r="N214">
        <v>9</v>
      </c>
      <c r="O214" t="str">
        <f>VLOOKUP(F214,'[1]Master Data'!$E:$E,1,FALSE)</f>
        <v>CBTPS7039H</v>
      </c>
    </row>
    <row r="215" spans="1:15" x14ac:dyDescent="0.3">
      <c r="A215" t="s">
        <v>13</v>
      </c>
      <c r="B215">
        <v>197</v>
      </c>
      <c r="C215" s="1">
        <v>43069</v>
      </c>
      <c r="D215" s="1" t="s">
        <v>726</v>
      </c>
      <c r="E215" t="s">
        <v>476</v>
      </c>
      <c r="F215" t="s">
        <v>187</v>
      </c>
      <c r="G215" s="5">
        <v>62977</v>
      </c>
      <c r="H215" s="5">
        <v>6298</v>
      </c>
      <c r="J215" t="s">
        <v>40</v>
      </c>
      <c r="K215" t="s">
        <v>15</v>
      </c>
      <c r="L215" t="s">
        <v>16</v>
      </c>
      <c r="M215" s="1">
        <v>43060</v>
      </c>
      <c r="N215">
        <v>9</v>
      </c>
      <c r="O215" t="str">
        <f>VLOOKUP(F215,'[1]Master Data'!$E:$E,1,FALSE)</f>
        <v>ECHPK0520A</v>
      </c>
    </row>
    <row r="216" spans="1:15" x14ac:dyDescent="0.3">
      <c r="A216" t="s">
        <v>13</v>
      </c>
      <c r="B216">
        <v>219</v>
      </c>
      <c r="C216" s="1">
        <v>43069</v>
      </c>
      <c r="D216" s="1" t="s">
        <v>726</v>
      </c>
      <c r="E216" t="s">
        <v>487</v>
      </c>
      <c r="F216" t="s">
        <v>198</v>
      </c>
      <c r="G216" s="5">
        <v>446081</v>
      </c>
      <c r="H216" s="5">
        <v>44608</v>
      </c>
      <c r="J216" t="s">
        <v>40</v>
      </c>
      <c r="K216" t="s">
        <v>15</v>
      </c>
      <c r="L216" t="s">
        <v>16</v>
      </c>
      <c r="M216" s="1">
        <v>43060</v>
      </c>
      <c r="N216">
        <v>9</v>
      </c>
      <c r="O216" t="str">
        <f>VLOOKUP(F216,'[1]Master Data'!$E:$E,1,FALSE)</f>
        <v>ATUPK7060M</v>
      </c>
    </row>
    <row r="217" spans="1:15" x14ac:dyDescent="0.3">
      <c r="A217" t="s">
        <v>13</v>
      </c>
      <c r="B217">
        <v>190</v>
      </c>
      <c r="C217" s="1">
        <v>43069</v>
      </c>
      <c r="D217" s="1" t="s">
        <v>726</v>
      </c>
      <c r="E217" t="s">
        <v>463</v>
      </c>
      <c r="F217" t="s">
        <v>173</v>
      </c>
      <c r="G217" s="5">
        <v>15744</v>
      </c>
      <c r="H217" s="5">
        <v>1574</v>
      </c>
      <c r="J217" t="s">
        <v>40</v>
      </c>
      <c r="K217" t="s">
        <v>15</v>
      </c>
      <c r="L217" t="s">
        <v>16</v>
      </c>
      <c r="M217" s="1">
        <v>43060</v>
      </c>
      <c r="N217">
        <v>9</v>
      </c>
      <c r="O217" t="str">
        <f>VLOOKUP(F217,'[1]Master Data'!$E:$E,1,FALSE)</f>
        <v>ATUPK7059A</v>
      </c>
    </row>
    <row r="218" spans="1:15" x14ac:dyDescent="0.3">
      <c r="A218" t="s">
        <v>13</v>
      </c>
      <c r="B218">
        <v>191</v>
      </c>
      <c r="C218" s="1">
        <v>43069</v>
      </c>
      <c r="D218" s="1" t="s">
        <v>535</v>
      </c>
      <c r="E218" t="s">
        <v>483</v>
      </c>
      <c r="F218" t="s">
        <v>194</v>
      </c>
      <c r="G218" s="5">
        <v>21768</v>
      </c>
      <c r="H218" s="5">
        <v>2177</v>
      </c>
      <c r="J218" t="s">
        <v>40</v>
      </c>
      <c r="K218" t="s">
        <v>15</v>
      </c>
      <c r="L218" t="s">
        <v>16</v>
      </c>
      <c r="M218" s="1">
        <v>43060</v>
      </c>
      <c r="N218">
        <v>9</v>
      </c>
      <c r="O218" t="str">
        <f>VLOOKUP(F218,'[1]Master Data'!$E:$E,1,FALSE)</f>
        <v>AGVPS7118N</v>
      </c>
    </row>
    <row r="219" spans="1:15" x14ac:dyDescent="0.3">
      <c r="A219" t="s">
        <v>13</v>
      </c>
      <c r="B219">
        <v>188</v>
      </c>
      <c r="C219" s="1">
        <v>43069</v>
      </c>
      <c r="D219" t="s">
        <v>469</v>
      </c>
      <c r="E219" t="s">
        <v>477</v>
      </c>
      <c r="F219" t="s">
        <v>188</v>
      </c>
      <c r="G219" s="5">
        <v>24009</v>
      </c>
      <c r="H219" s="5">
        <v>2401</v>
      </c>
      <c r="J219" t="s">
        <v>40</v>
      </c>
      <c r="K219" t="s">
        <v>15</v>
      </c>
      <c r="L219" t="s">
        <v>16</v>
      </c>
      <c r="M219" s="1">
        <v>43060</v>
      </c>
      <c r="N219">
        <v>9</v>
      </c>
      <c r="O219" t="str">
        <f>VLOOKUP(F219,'[1]Master Data'!$E:$E,1,FALSE)</f>
        <v>BYNPG4697P</v>
      </c>
    </row>
    <row r="220" spans="1:15" x14ac:dyDescent="0.3">
      <c r="A220" t="s">
        <v>13</v>
      </c>
      <c r="B220">
        <v>294</v>
      </c>
      <c r="C220" s="1">
        <v>43069</v>
      </c>
      <c r="D220" t="s">
        <v>469</v>
      </c>
      <c r="E220" t="s">
        <v>469</v>
      </c>
      <c r="F220" t="s">
        <v>179</v>
      </c>
      <c r="G220" s="5">
        <v>24009</v>
      </c>
      <c r="H220" s="5">
        <v>2401</v>
      </c>
      <c r="J220" t="s">
        <v>40</v>
      </c>
      <c r="K220" t="s">
        <v>15</v>
      </c>
      <c r="L220" t="s">
        <v>16</v>
      </c>
      <c r="M220" s="1">
        <v>43060</v>
      </c>
      <c r="N220">
        <v>9</v>
      </c>
      <c r="O220" t="str">
        <f>VLOOKUP(F220,'[1]Master Data'!$E:$E,1,FALSE)</f>
        <v>AJZPG5193Q</v>
      </c>
    </row>
    <row r="221" spans="1:15" x14ac:dyDescent="0.3">
      <c r="A221" t="s">
        <v>13</v>
      </c>
      <c r="B221">
        <v>343</v>
      </c>
      <c r="C221" s="1">
        <v>43069</v>
      </c>
      <c r="D221" t="s">
        <v>480</v>
      </c>
      <c r="E221" t="s">
        <v>480</v>
      </c>
      <c r="F221" t="s">
        <v>191</v>
      </c>
      <c r="G221" s="5">
        <v>5634</v>
      </c>
      <c r="H221" s="5">
        <v>563</v>
      </c>
      <c r="J221" t="s">
        <v>40</v>
      </c>
      <c r="K221" t="s">
        <v>15</v>
      </c>
      <c r="L221" t="s">
        <v>16</v>
      </c>
      <c r="M221" s="1">
        <v>43060</v>
      </c>
      <c r="N221">
        <v>9</v>
      </c>
      <c r="O221" t="str">
        <f>VLOOKUP(F221,'[1]Master Data'!$E:$E,1,FALSE)</f>
        <v>AZDPS4821M</v>
      </c>
    </row>
    <row r="222" spans="1:15" x14ac:dyDescent="0.3">
      <c r="A222" t="s">
        <v>13</v>
      </c>
      <c r="B222">
        <v>65</v>
      </c>
      <c r="C222" s="1">
        <v>43082</v>
      </c>
      <c r="D222" t="s">
        <v>442</v>
      </c>
      <c r="E222" t="s">
        <v>443</v>
      </c>
      <c r="F222" t="s">
        <v>153</v>
      </c>
      <c r="G222" s="5">
        <v>48850</v>
      </c>
      <c r="H222" s="5">
        <v>4885</v>
      </c>
      <c r="J222" t="s">
        <v>41</v>
      </c>
      <c r="K222" t="s">
        <v>15</v>
      </c>
      <c r="L222" t="s">
        <v>16</v>
      </c>
      <c r="M222" s="1">
        <v>43075</v>
      </c>
      <c r="N222">
        <v>7</v>
      </c>
      <c r="O222" t="str">
        <f>VLOOKUP(F222,'[1]Master Data'!$E:$E,1,FALSE)</f>
        <v>AWSPB3693E</v>
      </c>
    </row>
    <row r="223" spans="1:15" x14ac:dyDescent="0.3">
      <c r="A223" t="s">
        <v>13</v>
      </c>
      <c r="B223">
        <v>230</v>
      </c>
      <c r="C223" s="1">
        <v>43082</v>
      </c>
      <c r="D223" t="s">
        <v>442</v>
      </c>
      <c r="E223" t="s">
        <v>442</v>
      </c>
      <c r="F223" t="s">
        <v>152</v>
      </c>
      <c r="G223" s="5">
        <v>101150</v>
      </c>
      <c r="H223" s="5">
        <v>10115</v>
      </c>
      <c r="J223" t="s">
        <v>41</v>
      </c>
      <c r="K223" t="s">
        <v>15</v>
      </c>
      <c r="L223" t="s">
        <v>16</v>
      </c>
      <c r="M223" s="1">
        <v>43075</v>
      </c>
      <c r="N223">
        <v>7</v>
      </c>
      <c r="O223" t="str">
        <f>VLOOKUP(F223,'[1]Master Data'!$E:$E,1,FALSE)</f>
        <v>BJBPS5522C</v>
      </c>
    </row>
    <row r="224" spans="1:15" x14ac:dyDescent="0.3">
      <c r="A224" t="s">
        <v>13</v>
      </c>
      <c r="B224">
        <v>331</v>
      </c>
      <c r="C224" s="1">
        <v>43082</v>
      </c>
      <c r="D224" s="1" t="s">
        <v>442</v>
      </c>
      <c r="E224" t="s">
        <v>446</v>
      </c>
      <c r="F224" t="s">
        <v>156</v>
      </c>
      <c r="G224" s="5">
        <v>68062</v>
      </c>
      <c r="H224" s="5">
        <v>6806</v>
      </c>
      <c r="J224" t="s">
        <v>41</v>
      </c>
      <c r="K224" t="s">
        <v>15</v>
      </c>
      <c r="L224" t="s">
        <v>16</v>
      </c>
      <c r="M224" s="1">
        <v>43075</v>
      </c>
      <c r="N224">
        <v>7</v>
      </c>
      <c r="O224" t="str">
        <f>VLOOKUP(F224,'[1]Master Data'!$E:$E,1,FALSE)</f>
        <v>BJIPD6884M</v>
      </c>
    </row>
    <row r="225" spans="1:15" x14ac:dyDescent="0.3">
      <c r="A225" t="s">
        <v>13</v>
      </c>
      <c r="B225">
        <v>240</v>
      </c>
      <c r="C225" s="1">
        <v>43100</v>
      </c>
      <c r="D225" s="1" t="s">
        <v>467</v>
      </c>
      <c r="E225" t="s">
        <v>467</v>
      </c>
      <c r="F225" t="s">
        <v>177</v>
      </c>
      <c r="G225" s="5">
        <v>79317</v>
      </c>
      <c r="H225" s="5">
        <v>7932</v>
      </c>
      <c r="J225" t="s">
        <v>42</v>
      </c>
      <c r="K225" t="s">
        <v>15</v>
      </c>
      <c r="L225" t="s">
        <v>16</v>
      </c>
      <c r="M225" s="1">
        <v>43091</v>
      </c>
      <c r="N225">
        <v>9</v>
      </c>
      <c r="O225" t="str">
        <f>VLOOKUP(F225,'[1]Master Data'!$E:$E,1,FALSE)</f>
        <v>CNYPM6786Q</v>
      </c>
    </row>
    <row r="226" spans="1:15" x14ac:dyDescent="0.3">
      <c r="A226" t="s">
        <v>13</v>
      </c>
      <c r="B226">
        <v>18</v>
      </c>
      <c r="C226" s="1">
        <v>43100</v>
      </c>
      <c r="D226" s="1" t="s">
        <v>470</v>
      </c>
      <c r="E226" t="s">
        <v>470</v>
      </c>
      <c r="F226" t="s">
        <v>180</v>
      </c>
      <c r="G226" s="5">
        <v>184589</v>
      </c>
      <c r="H226" s="5">
        <v>18459</v>
      </c>
      <c r="J226" t="s">
        <v>42</v>
      </c>
      <c r="K226" t="s">
        <v>15</v>
      </c>
      <c r="L226" t="s">
        <v>16</v>
      </c>
      <c r="M226" s="1">
        <v>43091</v>
      </c>
      <c r="N226">
        <v>9</v>
      </c>
      <c r="O226" t="str">
        <f>VLOOKUP(F226,'[1]Master Data'!$E:$E,1,FALSE)</f>
        <v>ATYPM1144L</v>
      </c>
    </row>
    <row r="227" spans="1:15" x14ac:dyDescent="0.3">
      <c r="A227" t="s">
        <v>13</v>
      </c>
      <c r="B227">
        <v>71</v>
      </c>
      <c r="C227" s="1">
        <v>43100</v>
      </c>
      <c r="D227" s="1" t="s">
        <v>470</v>
      </c>
      <c r="E227" t="s">
        <v>472</v>
      </c>
      <c r="F227" t="s">
        <v>182</v>
      </c>
      <c r="G227" s="5">
        <v>184589</v>
      </c>
      <c r="H227" s="5">
        <v>18459</v>
      </c>
      <c r="J227" t="s">
        <v>42</v>
      </c>
      <c r="K227" t="s">
        <v>15</v>
      </c>
      <c r="L227" t="s">
        <v>16</v>
      </c>
      <c r="M227" s="1">
        <v>43091</v>
      </c>
      <c r="N227">
        <v>9</v>
      </c>
      <c r="O227" t="str">
        <f>VLOOKUP(F227,'[1]Master Data'!$E:$E,1,FALSE)</f>
        <v>ALYPM9000B</v>
      </c>
    </row>
    <row r="228" spans="1:15" x14ac:dyDescent="0.3">
      <c r="A228" t="s">
        <v>13</v>
      </c>
      <c r="B228">
        <v>79</v>
      </c>
      <c r="C228" s="1">
        <v>43100</v>
      </c>
      <c r="D228" s="1" t="s">
        <v>470</v>
      </c>
      <c r="E228" t="s">
        <v>473</v>
      </c>
      <c r="F228" t="s">
        <v>183</v>
      </c>
      <c r="G228" s="5">
        <v>184589</v>
      </c>
      <c r="H228" s="5">
        <v>18459</v>
      </c>
      <c r="J228" t="s">
        <v>42</v>
      </c>
      <c r="K228" t="s">
        <v>15</v>
      </c>
      <c r="L228" t="s">
        <v>16</v>
      </c>
      <c r="M228" s="1">
        <v>43091</v>
      </c>
      <c r="N228">
        <v>9</v>
      </c>
      <c r="O228" t="str">
        <f>VLOOKUP(F228,'[1]Master Data'!$E:$E,1,FALSE)</f>
        <v>AZPPM4049R</v>
      </c>
    </row>
    <row r="229" spans="1:15" x14ac:dyDescent="0.3">
      <c r="A229" t="s">
        <v>13</v>
      </c>
      <c r="B229">
        <v>103</v>
      </c>
      <c r="C229" s="1">
        <v>43100</v>
      </c>
      <c r="D229" t="s">
        <v>470</v>
      </c>
      <c r="E229" t="s">
        <v>474</v>
      </c>
      <c r="F229" t="s">
        <v>184</v>
      </c>
      <c r="G229" s="5">
        <v>184589</v>
      </c>
      <c r="H229" s="5">
        <v>18459</v>
      </c>
      <c r="J229" t="s">
        <v>42</v>
      </c>
      <c r="K229" t="s">
        <v>15</v>
      </c>
      <c r="L229" t="s">
        <v>16</v>
      </c>
      <c r="M229" s="1">
        <v>43091</v>
      </c>
      <c r="N229">
        <v>9</v>
      </c>
      <c r="O229" t="str">
        <f>VLOOKUP(F229,'[1]Master Data'!$E:$E,1,FALSE)</f>
        <v>DPPPK9998G</v>
      </c>
    </row>
    <row r="230" spans="1:15" x14ac:dyDescent="0.3">
      <c r="A230" t="s">
        <v>13</v>
      </c>
      <c r="B230">
        <v>115</v>
      </c>
      <c r="C230" s="1">
        <v>43100</v>
      </c>
      <c r="D230" t="s">
        <v>470</v>
      </c>
      <c r="E230" t="s">
        <v>471</v>
      </c>
      <c r="F230" t="s">
        <v>181</v>
      </c>
      <c r="G230" s="5">
        <v>184589</v>
      </c>
      <c r="H230" s="5">
        <v>18459</v>
      </c>
      <c r="J230" t="s">
        <v>42</v>
      </c>
      <c r="K230" t="s">
        <v>15</v>
      </c>
      <c r="L230" t="s">
        <v>16</v>
      </c>
      <c r="M230" s="1">
        <v>43091</v>
      </c>
      <c r="N230">
        <v>9</v>
      </c>
      <c r="O230" t="str">
        <f>VLOOKUP(F230,'[1]Master Data'!$E:$E,1,FALSE)</f>
        <v>CFEPM3263G</v>
      </c>
    </row>
    <row r="231" spans="1:15" x14ac:dyDescent="0.3">
      <c r="A231" t="s">
        <v>13</v>
      </c>
      <c r="B231">
        <v>231</v>
      </c>
      <c r="C231" s="1">
        <v>43100</v>
      </c>
      <c r="D231" s="1" t="s">
        <v>440</v>
      </c>
      <c r="E231" t="s">
        <v>440</v>
      </c>
      <c r="F231" t="s">
        <v>150</v>
      </c>
      <c r="G231" s="5">
        <v>27707</v>
      </c>
      <c r="H231" s="5">
        <v>2771</v>
      </c>
      <c r="J231" t="s">
        <v>42</v>
      </c>
      <c r="K231" t="s">
        <v>15</v>
      </c>
      <c r="L231" t="s">
        <v>16</v>
      </c>
      <c r="M231" s="1">
        <v>43091</v>
      </c>
      <c r="N231">
        <v>9</v>
      </c>
      <c r="O231" t="str">
        <f>VLOOKUP(F231,'[1]Master Data'!$E:$E,1,FALSE)</f>
        <v>ANVPM7520K</v>
      </c>
    </row>
    <row r="232" spans="1:15" x14ac:dyDescent="0.3">
      <c r="A232" t="s">
        <v>13</v>
      </c>
      <c r="B232">
        <v>232</v>
      </c>
      <c r="C232" s="1">
        <v>43100</v>
      </c>
      <c r="D232" s="1" t="s">
        <v>440</v>
      </c>
      <c r="E232" t="s">
        <v>441</v>
      </c>
      <c r="F232" t="s">
        <v>151</v>
      </c>
      <c r="G232" s="5">
        <v>27707</v>
      </c>
      <c r="H232" s="5">
        <v>2771</v>
      </c>
      <c r="J232" t="s">
        <v>42</v>
      </c>
      <c r="K232" t="s">
        <v>15</v>
      </c>
      <c r="L232" t="s">
        <v>16</v>
      </c>
      <c r="M232" s="1">
        <v>43091</v>
      </c>
      <c r="N232">
        <v>9</v>
      </c>
      <c r="O232" t="str">
        <f>VLOOKUP(F232,'[1]Master Data'!$E:$E,1,FALSE)</f>
        <v>BRVPM1719H</v>
      </c>
    </row>
    <row r="233" spans="1:15" x14ac:dyDescent="0.3">
      <c r="A233" t="s">
        <v>13</v>
      </c>
      <c r="B233">
        <v>42</v>
      </c>
      <c r="C233" s="1">
        <v>43100</v>
      </c>
      <c r="D233" t="s">
        <v>438</v>
      </c>
      <c r="E233" t="s">
        <v>439</v>
      </c>
      <c r="F233" t="s">
        <v>149</v>
      </c>
      <c r="G233" s="5">
        <v>135510</v>
      </c>
      <c r="H233" s="5">
        <v>13551</v>
      </c>
      <c r="J233" t="s">
        <v>42</v>
      </c>
      <c r="K233" t="s">
        <v>15</v>
      </c>
      <c r="L233" t="s">
        <v>16</v>
      </c>
      <c r="M233" s="1">
        <v>43091</v>
      </c>
      <c r="N233">
        <v>9</v>
      </c>
      <c r="O233" t="str">
        <f>VLOOKUP(F233,'[1]Master Data'!$E:$E,1,FALSE)</f>
        <v>DEQPS9082P</v>
      </c>
    </row>
    <row r="234" spans="1:15" x14ac:dyDescent="0.3">
      <c r="A234" t="s">
        <v>13</v>
      </c>
      <c r="B234">
        <v>134</v>
      </c>
      <c r="C234" s="1">
        <v>43100</v>
      </c>
      <c r="D234" t="s">
        <v>438</v>
      </c>
      <c r="E234" t="s">
        <v>438</v>
      </c>
      <c r="F234" t="s">
        <v>148</v>
      </c>
      <c r="G234" s="5">
        <v>135510</v>
      </c>
      <c r="H234" s="5">
        <v>13551</v>
      </c>
      <c r="J234" t="s">
        <v>42</v>
      </c>
      <c r="K234" t="s">
        <v>15</v>
      </c>
      <c r="L234" t="s">
        <v>16</v>
      </c>
      <c r="M234" s="1">
        <v>43091</v>
      </c>
      <c r="N234">
        <v>9</v>
      </c>
      <c r="O234" t="str">
        <f>VLOOKUP(F234,'[1]Master Data'!$E:$E,1,FALSE)</f>
        <v>BRUPS2102P</v>
      </c>
    </row>
    <row r="235" spans="1:15" x14ac:dyDescent="0.3">
      <c r="A235" t="s">
        <v>13</v>
      </c>
      <c r="B235">
        <v>226</v>
      </c>
      <c r="C235" s="1">
        <v>43100</v>
      </c>
      <c r="D235" s="1" t="s">
        <v>723</v>
      </c>
      <c r="E235" t="s">
        <v>437</v>
      </c>
      <c r="F235" t="s">
        <v>147</v>
      </c>
      <c r="G235" s="5">
        <v>23232</v>
      </c>
      <c r="H235" s="5">
        <v>2323</v>
      </c>
      <c r="J235" t="s">
        <v>42</v>
      </c>
      <c r="K235" t="s">
        <v>15</v>
      </c>
      <c r="L235" t="s">
        <v>16</v>
      </c>
      <c r="M235" s="1">
        <v>43091</v>
      </c>
      <c r="N235">
        <v>9</v>
      </c>
      <c r="O235" t="str">
        <f>VLOOKUP(F235,'[1]Master Data'!$E:$E,1,FALSE)</f>
        <v>CICPD8911M</v>
      </c>
    </row>
    <row r="236" spans="1:15" x14ac:dyDescent="0.3">
      <c r="A236" t="s">
        <v>13</v>
      </c>
      <c r="B236">
        <v>225</v>
      </c>
      <c r="C236" s="1">
        <v>43100</v>
      </c>
      <c r="D236" s="1" t="s">
        <v>723</v>
      </c>
      <c r="E236" t="s">
        <v>436</v>
      </c>
      <c r="F236" t="s">
        <v>146</v>
      </c>
      <c r="G236" s="5">
        <v>23232</v>
      </c>
      <c r="H236" s="5">
        <v>2323</v>
      </c>
      <c r="J236" t="s">
        <v>42</v>
      </c>
      <c r="K236" t="s">
        <v>15</v>
      </c>
      <c r="L236" t="s">
        <v>16</v>
      </c>
      <c r="M236" s="1">
        <v>43091</v>
      </c>
      <c r="N236">
        <v>9</v>
      </c>
      <c r="O236" t="str">
        <f>VLOOKUP(F236,'[1]Master Data'!$E:$E,1,FALSE)</f>
        <v>APGPD9139Q</v>
      </c>
    </row>
    <row r="237" spans="1:15" x14ac:dyDescent="0.3">
      <c r="A237" t="s">
        <v>13</v>
      </c>
      <c r="B237">
        <v>238</v>
      </c>
      <c r="C237" s="1">
        <v>43100</v>
      </c>
      <c r="D237" s="1" t="s">
        <v>724</v>
      </c>
      <c r="E237" t="s">
        <v>465</v>
      </c>
      <c r="F237" t="s">
        <v>175</v>
      </c>
      <c r="G237" s="5">
        <v>76861</v>
      </c>
      <c r="H237" s="5">
        <v>7686</v>
      </c>
      <c r="J237" t="s">
        <v>42</v>
      </c>
      <c r="K237" t="s">
        <v>15</v>
      </c>
      <c r="L237" t="s">
        <v>16</v>
      </c>
      <c r="M237" s="1">
        <v>43091</v>
      </c>
      <c r="N237">
        <v>9</v>
      </c>
      <c r="O237" t="str">
        <f>VLOOKUP(F237,'[1]Master Data'!$E:$E,1,FALSE)</f>
        <v>AWVPM8396E</v>
      </c>
    </row>
    <row r="238" spans="1:15" x14ac:dyDescent="0.3">
      <c r="A238" t="s">
        <v>13</v>
      </c>
      <c r="B238">
        <v>239</v>
      </c>
      <c r="C238" s="1">
        <v>43100</v>
      </c>
      <c r="D238" t="s">
        <v>466</v>
      </c>
      <c r="E238" t="s">
        <v>466</v>
      </c>
      <c r="F238" t="s">
        <v>176</v>
      </c>
      <c r="G238" s="5">
        <v>79317</v>
      </c>
      <c r="H238" s="5">
        <v>7932</v>
      </c>
      <c r="J238" t="s">
        <v>42</v>
      </c>
      <c r="K238" t="s">
        <v>15</v>
      </c>
      <c r="L238" t="s">
        <v>16</v>
      </c>
      <c r="M238" s="1">
        <v>43091</v>
      </c>
      <c r="N238">
        <v>9</v>
      </c>
      <c r="O238" t="str">
        <f>VLOOKUP(F238,'[1]Master Data'!$E:$E,1,FALSE)</f>
        <v>BCHPM4625F</v>
      </c>
    </row>
    <row r="239" spans="1:15" x14ac:dyDescent="0.3">
      <c r="A239" t="s">
        <v>13</v>
      </c>
      <c r="B239">
        <v>253</v>
      </c>
      <c r="C239" s="1">
        <v>43100</v>
      </c>
      <c r="D239" t="s">
        <v>466</v>
      </c>
      <c r="E239" t="s">
        <v>488</v>
      </c>
      <c r="F239" t="s">
        <v>199</v>
      </c>
      <c r="G239" s="5">
        <v>198291</v>
      </c>
      <c r="H239" s="5">
        <v>19829</v>
      </c>
      <c r="J239" t="s">
        <v>42</v>
      </c>
      <c r="K239" t="s">
        <v>15</v>
      </c>
      <c r="L239" t="s">
        <v>16</v>
      </c>
      <c r="M239" s="1">
        <v>43091</v>
      </c>
      <c r="N239">
        <v>9</v>
      </c>
      <c r="O239" t="str">
        <f>VLOOKUP(F239,'[1]Master Data'!$E:$E,1,FALSE)</f>
        <v>DJEPM9645D</v>
      </c>
    </row>
    <row r="240" spans="1:15" x14ac:dyDescent="0.3">
      <c r="A240" t="s">
        <v>13</v>
      </c>
      <c r="B240">
        <v>241</v>
      </c>
      <c r="C240" s="1">
        <v>43100</v>
      </c>
      <c r="D240" t="s">
        <v>466</v>
      </c>
      <c r="E240" t="s">
        <v>468</v>
      </c>
      <c r="F240" t="s">
        <v>178</v>
      </c>
      <c r="G240" s="5">
        <v>39658</v>
      </c>
      <c r="H240" s="5">
        <v>3966</v>
      </c>
      <c r="J240" t="s">
        <v>42</v>
      </c>
      <c r="K240" t="s">
        <v>15</v>
      </c>
      <c r="L240" t="s">
        <v>16</v>
      </c>
      <c r="M240" s="1">
        <v>43091</v>
      </c>
      <c r="N240">
        <v>9</v>
      </c>
      <c r="O240" t="str">
        <f>VLOOKUP(F240,'[1]Master Data'!$E:$E,1,FALSE)</f>
        <v>DGQPM4392J</v>
      </c>
    </row>
    <row r="241" spans="1:15" x14ac:dyDescent="0.3">
      <c r="A241" t="s">
        <v>13</v>
      </c>
      <c r="B241">
        <v>227</v>
      </c>
      <c r="C241" s="1">
        <v>43100</v>
      </c>
      <c r="D241" s="1" t="s">
        <v>459</v>
      </c>
      <c r="E241" t="s">
        <v>459</v>
      </c>
      <c r="F241" t="s">
        <v>169</v>
      </c>
      <c r="G241" s="5">
        <v>3061</v>
      </c>
      <c r="H241" s="5">
        <v>306</v>
      </c>
      <c r="J241" t="s">
        <v>42</v>
      </c>
      <c r="K241" t="s">
        <v>15</v>
      </c>
      <c r="L241" t="s">
        <v>16</v>
      </c>
      <c r="M241" s="1">
        <v>43091</v>
      </c>
      <c r="N241">
        <v>9</v>
      </c>
      <c r="O241" t="str">
        <f>VLOOKUP(F241,'[1]Master Data'!$E:$E,1,FALSE)</f>
        <v>BMRPS3723E</v>
      </c>
    </row>
    <row r="242" spans="1:15" x14ac:dyDescent="0.3">
      <c r="A242" t="s">
        <v>13</v>
      </c>
      <c r="B242">
        <v>228</v>
      </c>
      <c r="C242" s="1">
        <v>43100</v>
      </c>
      <c r="D242" s="1" t="s">
        <v>459</v>
      </c>
      <c r="E242" t="s">
        <v>460</v>
      </c>
      <c r="F242" t="s">
        <v>170</v>
      </c>
      <c r="G242" s="5">
        <v>3061</v>
      </c>
      <c r="H242" s="5">
        <v>306</v>
      </c>
      <c r="J242" t="s">
        <v>42</v>
      </c>
      <c r="K242" t="s">
        <v>15</v>
      </c>
      <c r="L242" t="s">
        <v>16</v>
      </c>
      <c r="M242" s="1">
        <v>43091</v>
      </c>
      <c r="N242">
        <v>9</v>
      </c>
      <c r="O242" t="str">
        <f>VLOOKUP(F242,'[1]Master Data'!$E:$E,1,FALSE)</f>
        <v>GBCPS8333D</v>
      </c>
    </row>
    <row r="243" spans="1:15" x14ac:dyDescent="0.3">
      <c r="A243" t="s">
        <v>13</v>
      </c>
      <c r="B243">
        <v>204</v>
      </c>
      <c r="C243" s="1">
        <v>43100</v>
      </c>
      <c r="D243" t="s">
        <v>485</v>
      </c>
      <c r="E243" t="s">
        <v>485</v>
      </c>
      <c r="F243" t="s">
        <v>196</v>
      </c>
      <c r="G243" s="5">
        <v>7139</v>
      </c>
      <c r="H243" s="5">
        <v>714</v>
      </c>
      <c r="J243" t="s">
        <v>42</v>
      </c>
      <c r="K243" t="s">
        <v>15</v>
      </c>
      <c r="L243" t="s">
        <v>16</v>
      </c>
      <c r="M243" s="1">
        <v>43091</v>
      </c>
      <c r="N243">
        <v>9</v>
      </c>
      <c r="O243" t="str">
        <f>VLOOKUP(F243,'[1]Master Data'!$E:$E,1,FALSE)</f>
        <v>AGIPV6074H</v>
      </c>
    </row>
    <row r="244" spans="1:15" x14ac:dyDescent="0.3">
      <c r="A244" t="s">
        <v>13</v>
      </c>
      <c r="B244">
        <v>236</v>
      </c>
      <c r="C244" s="1">
        <v>43100</v>
      </c>
      <c r="D244" s="1" t="s">
        <v>478</v>
      </c>
      <c r="E244" t="s">
        <v>478</v>
      </c>
      <c r="F244" t="s">
        <v>189</v>
      </c>
      <c r="G244" s="5">
        <v>19973</v>
      </c>
      <c r="H244" s="5">
        <v>1997</v>
      </c>
      <c r="J244" t="s">
        <v>42</v>
      </c>
      <c r="K244" t="s">
        <v>15</v>
      </c>
      <c r="L244" t="s">
        <v>16</v>
      </c>
      <c r="M244" s="1">
        <v>43091</v>
      </c>
      <c r="N244">
        <v>9</v>
      </c>
      <c r="O244" t="str">
        <f>VLOOKUP(F244,'[1]Master Data'!$E:$E,1,FALSE)</f>
        <v>BJFPM3782A</v>
      </c>
    </row>
    <row r="245" spans="1:15" x14ac:dyDescent="0.3">
      <c r="A245" t="s">
        <v>13</v>
      </c>
      <c r="B245">
        <v>237</v>
      </c>
      <c r="C245" s="1">
        <v>43100</v>
      </c>
      <c r="D245" s="1" t="s">
        <v>478</v>
      </c>
      <c r="E245" t="s">
        <v>479</v>
      </c>
      <c r="F245" t="s">
        <v>190</v>
      </c>
      <c r="G245" s="5">
        <v>19973</v>
      </c>
      <c r="H245" s="5">
        <v>1997</v>
      </c>
      <c r="J245" t="s">
        <v>42</v>
      </c>
      <c r="K245" t="s">
        <v>15</v>
      </c>
      <c r="L245" t="s">
        <v>16</v>
      </c>
      <c r="M245" s="1">
        <v>43091</v>
      </c>
      <c r="N245">
        <v>9</v>
      </c>
      <c r="O245" t="str">
        <f>VLOOKUP(F245,'[1]Master Data'!$E:$E,1,FALSE)</f>
        <v>BGBPM7834G</v>
      </c>
    </row>
    <row r="246" spans="1:15" x14ac:dyDescent="0.3">
      <c r="A246" t="s">
        <v>13</v>
      </c>
      <c r="B246">
        <v>249</v>
      </c>
      <c r="C246" s="1">
        <v>43100</v>
      </c>
      <c r="D246" s="1" t="s">
        <v>737</v>
      </c>
      <c r="E246" t="s">
        <v>732</v>
      </c>
      <c r="F246" t="s">
        <v>186</v>
      </c>
      <c r="G246" s="5">
        <v>55267</v>
      </c>
      <c r="H246" s="5">
        <v>5527</v>
      </c>
      <c r="J246" t="s">
        <v>42</v>
      </c>
      <c r="K246" t="s">
        <v>15</v>
      </c>
      <c r="L246" t="s">
        <v>16</v>
      </c>
      <c r="M246" s="1">
        <v>43091</v>
      </c>
      <c r="N246">
        <v>9</v>
      </c>
      <c r="O246" t="str">
        <f>VLOOKUP(F246,'[1]Master Data'!$E:$E,1,FALSE)</f>
        <v>AZJPS0827R</v>
      </c>
    </row>
    <row r="247" spans="1:15" x14ac:dyDescent="0.3">
      <c r="A247" t="s">
        <v>13</v>
      </c>
      <c r="B247">
        <v>252</v>
      </c>
      <c r="C247" s="1">
        <v>43100</v>
      </c>
      <c r="D247" s="1" t="s">
        <v>737</v>
      </c>
      <c r="E247" t="s">
        <v>732</v>
      </c>
      <c r="F247" t="s">
        <v>186</v>
      </c>
      <c r="G247" s="5">
        <v>34622</v>
      </c>
      <c r="H247" s="5">
        <v>3462</v>
      </c>
      <c r="J247" t="s">
        <v>42</v>
      </c>
      <c r="K247" t="s">
        <v>15</v>
      </c>
      <c r="L247" t="s">
        <v>16</v>
      </c>
      <c r="M247" s="1">
        <v>43091</v>
      </c>
      <c r="N247">
        <v>9</v>
      </c>
      <c r="O247" t="str">
        <f>VLOOKUP(F247,'[1]Master Data'!$E:$E,1,FALSE)</f>
        <v>AZJPS0827R</v>
      </c>
    </row>
    <row r="248" spans="1:15" x14ac:dyDescent="0.3">
      <c r="A248" t="s">
        <v>13</v>
      </c>
      <c r="B248">
        <v>250</v>
      </c>
      <c r="C248" s="1">
        <v>43100</v>
      </c>
      <c r="D248" s="1" t="s">
        <v>737</v>
      </c>
      <c r="E248" t="s">
        <v>481</v>
      </c>
      <c r="F248" t="s">
        <v>192</v>
      </c>
      <c r="G248" s="5">
        <v>55267</v>
      </c>
      <c r="H248" s="5">
        <v>5527</v>
      </c>
      <c r="J248" t="s">
        <v>42</v>
      </c>
      <c r="K248" t="s">
        <v>15</v>
      </c>
      <c r="L248" t="s">
        <v>16</v>
      </c>
      <c r="M248" s="1">
        <v>43091</v>
      </c>
      <c r="N248">
        <v>9</v>
      </c>
      <c r="O248" t="str">
        <f>VLOOKUP(F248,'[1]Master Data'!$E:$E,1,FALSE)</f>
        <v>CBTPS7039H</v>
      </c>
    </row>
    <row r="249" spans="1:15" x14ac:dyDescent="0.3">
      <c r="A249" t="s">
        <v>13</v>
      </c>
      <c r="B249">
        <v>254</v>
      </c>
      <c r="C249" s="1">
        <v>43100</v>
      </c>
      <c r="D249" s="1" t="s">
        <v>737</v>
      </c>
      <c r="E249" t="s">
        <v>489</v>
      </c>
      <c r="F249" t="s">
        <v>200</v>
      </c>
      <c r="G249" s="5">
        <v>64249</v>
      </c>
      <c r="H249" s="5">
        <v>6425</v>
      </c>
      <c r="J249" t="s">
        <v>42</v>
      </c>
      <c r="K249" t="s">
        <v>15</v>
      </c>
      <c r="L249" t="s">
        <v>16</v>
      </c>
      <c r="M249" s="1">
        <v>43091</v>
      </c>
      <c r="N249">
        <v>9</v>
      </c>
      <c r="O249" t="str">
        <f>VLOOKUP(F249,'[1]Master Data'!$E:$E,1,FALSE)</f>
        <v>BDRPV2680N</v>
      </c>
    </row>
    <row r="250" spans="1:15" x14ac:dyDescent="0.3">
      <c r="A250" t="s">
        <v>13</v>
      </c>
      <c r="B250">
        <v>234</v>
      </c>
      <c r="C250" s="1">
        <v>43100</v>
      </c>
      <c r="D250" s="1" t="s">
        <v>726</v>
      </c>
      <c r="E250" t="s">
        <v>476</v>
      </c>
      <c r="F250" t="s">
        <v>187</v>
      </c>
      <c r="G250" s="5">
        <v>34919</v>
      </c>
      <c r="H250" s="5">
        <v>3492</v>
      </c>
      <c r="J250" t="s">
        <v>42</v>
      </c>
      <c r="K250" t="s">
        <v>15</v>
      </c>
      <c r="L250" t="s">
        <v>16</v>
      </c>
      <c r="M250" s="1">
        <v>43091</v>
      </c>
      <c r="N250">
        <v>9</v>
      </c>
      <c r="O250" t="str">
        <f>VLOOKUP(F250,'[1]Master Data'!$E:$E,1,FALSE)</f>
        <v>ECHPK0520A</v>
      </c>
    </row>
    <row r="251" spans="1:15" x14ac:dyDescent="0.3">
      <c r="A251" t="s">
        <v>13</v>
      </c>
      <c r="B251">
        <v>235</v>
      </c>
      <c r="C251" s="1">
        <v>43100</v>
      </c>
      <c r="D251" s="1" t="s">
        <v>726</v>
      </c>
      <c r="E251" t="s">
        <v>487</v>
      </c>
      <c r="F251" t="s">
        <v>198</v>
      </c>
      <c r="G251" s="5">
        <v>247340</v>
      </c>
      <c r="H251" s="5">
        <v>24734</v>
      </c>
      <c r="J251" t="s">
        <v>42</v>
      </c>
      <c r="K251" t="s">
        <v>15</v>
      </c>
      <c r="L251" t="s">
        <v>16</v>
      </c>
      <c r="M251" s="1">
        <v>43091</v>
      </c>
      <c r="N251">
        <v>9</v>
      </c>
      <c r="O251" t="str">
        <f>VLOOKUP(F251,'[1]Master Data'!$E:$E,1,FALSE)</f>
        <v>ATUPK7060M</v>
      </c>
    </row>
    <row r="252" spans="1:15" x14ac:dyDescent="0.3">
      <c r="A252" t="s">
        <v>13</v>
      </c>
      <c r="B252">
        <v>233</v>
      </c>
      <c r="C252" s="1">
        <v>43100</v>
      </c>
      <c r="D252" s="1" t="s">
        <v>726</v>
      </c>
      <c r="E252" t="s">
        <v>463</v>
      </c>
      <c r="F252" t="s">
        <v>173</v>
      </c>
      <c r="G252" s="5">
        <v>8730</v>
      </c>
      <c r="H252" s="5">
        <v>873</v>
      </c>
      <c r="J252" t="s">
        <v>42</v>
      </c>
      <c r="K252" t="s">
        <v>15</v>
      </c>
      <c r="L252" t="s">
        <v>16</v>
      </c>
      <c r="M252" s="1">
        <v>43091</v>
      </c>
      <c r="N252">
        <v>9</v>
      </c>
      <c r="O252" t="str">
        <f>VLOOKUP(F252,'[1]Master Data'!$E:$E,1,FALSE)</f>
        <v>ATUPK7059A</v>
      </c>
    </row>
    <row r="253" spans="1:15" x14ac:dyDescent="0.3">
      <c r="A253" t="s">
        <v>13</v>
      </c>
      <c r="B253">
        <v>189</v>
      </c>
      <c r="C253" s="1">
        <v>43100</v>
      </c>
      <c r="D253" t="s">
        <v>469</v>
      </c>
      <c r="E253" t="s">
        <v>477</v>
      </c>
      <c r="F253" t="s">
        <v>188</v>
      </c>
      <c r="G253" s="5">
        <v>44872</v>
      </c>
      <c r="H253" s="5">
        <v>4487</v>
      </c>
      <c r="J253" t="s">
        <v>42</v>
      </c>
      <c r="K253" t="s">
        <v>15</v>
      </c>
      <c r="L253" t="s">
        <v>16</v>
      </c>
      <c r="M253" s="1">
        <v>43091</v>
      </c>
      <c r="N253">
        <v>9</v>
      </c>
      <c r="O253" t="str">
        <f>VLOOKUP(F253,'[1]Master Data'!$E:$E,1,FALSE)</f>
        <v>BYNPG4697P</v>
      </c>
    </row>
    <row r="254" spans="1:15" x14ac:dyDescent="0.3">
      <c r="A254" t="s">
        <v>13</v>
      </c>
      <c r="B254">
        <v>302</v>
      </c>
      <c r="C254" s="1">
        <v>43100</v>
      </c>
      <c r="D254" t="s">
        <v>469</v>
      </c>
      <c r="E254" t="s">
        <v>469</v>
      </c>
      <c r="F254" t="s">
        <v>179</v>
      </c>
      <c r="G254" s="5">
        <v>44872</v>
      </c>
      <c r="H254" s="5">
        <v>4487</v>
      </c>
      <c r="J254" t="s">
        <v>42</v>
      </c>
      <c r="K254" t="s">
        <v>15</v>
      </c>
      <c r="L254" t="s">
        <v>16</v>
      </c>
      <c r="M254" s="1">
        <v>43091</v>
      </c>
      <c r="N254">
        <v>9</v>
      </c>
      <c r="O254" t="str">
        <f>VLOOKUP(F254,'[1]Master Data'!$E:$E,1,FALSE)</f>
        <v>AJZPG5193Q</v>
      </c>
    </row>
    <row r="255" spans="1:15" x14ac:dyDescent="0.3">
      <c r="A255" t="s">
        <v>13</v>
      </c>
      <c r="B255">
        <v>4</v>
      </c>
      <c r="C255" s="1">
        <v>43136</v>
      </c>
      <c r="D255" s="1" t="s">
        <v>495</v>
      </c>
      <c r="E255" t="s">
        <v>495</v>
      </c>
      <c r="F255" t="s">
        <v>207</v>
      </c>
      <c r="G255" s="5">
        <v>5778</v>
      </c>
      <c r="H255" s="5">
        <v>578</v>
      </c>
      <c r="J255" t="s">
        <v>43</v>
      </c>
      <c r="K255" t="s">
        <v>15</v>
      </c>
      <c r="L255" t="s">
        <v>16</v>
      </c>
      <c r="M255" s="1">
        <v>43129</v>
      </c>
      <c r="N255">
        <v>7</v>
      </c>
      <c r="O255" t="str">
        <f>VLOOKUP(F255,'[1]Master Data'!$E:$E,1,FALSE)</f>
        <v>AHIPT0853H</v>
      </c>
    </row>
    <row r="256" spans="1:15" x14ac:dyDescent="0.3">
      <c r="A256" t="s">
        <v>13</v>
      </c>
      <c r="B256">
        <v>9</v>
      </c>
      <c r="C256" s="1">
        <v>43136</v>
      </c>
      <c r="D256" s="1" t="s">
        <v>497</v>
      </c>
      <c r="E256" t="s">
        <v>497</v>
      </c>
      <c r="F256" t="s">
        <v>209</v>
      </c>
      <c r="G256" s="5">
        <v>53188</v>
      </c>
      <c r="H256" s="5">
        <v>5319</v>
      </c>
      <c r="J256" t="s">
        <v>43</v>
      </c>
      <c r="K256" t="s">
        <v>15</v>
      </c>
      <c r="L256" t="s">
        <v>16</v>
      </c>
      <c r="M256" s="1">
        <v>43129</v>
      </c>
      <c r="N256">
        <v>7</v>
      </c>
      <c r="O256" t="str">
        <f>VLOOKUP(F256,'[1]Master Data'!$E:$E,1,FALSE)</f>
        <v>AIBPC2244H</v>
      </c>
    </row>
    <row r="257" spans="1:15" x14ac:dyDescent="0.3">
      <c r="A257" t="s">
        <v>13</v>
      </c>
      <c r="B257">
        <v>19</v>
      </c>
      <c r="C257" s="1">
        <v>43136</v>
      </c>
      <c r="D257" s="1" t="s">
        <v>470</v>
      </c>
      <c r="E257" t="s">
        <v>470</v>
      </c>
      <c r="F257" t="s">
        <v>180</v>
      </c>
      <c r="G257" s="5">
        <v>207181</v>
      </c>
      <c r="H257" s="5">
        <v>20718</v>
      </c>
      <c r="J257" t="s">
        <v>43</v>
      </c>
      <c r="K257" t="s">
        <v>15</v>
      </c>
      <c r="L257" t="s">
        <v>16</v>
      </c>
      <c r="M257" s="1">
        <v>43129</v>
      </c>
      <c r="N257">
        <v>7</v>
      </c>
      <c r="O257" t="str">
        <f>VLOOKUP(F257,'[1]Master Data'!$E:$E,1,FALSE)</f>
        <v>ATYPM1144L</v>
      </c>
    </row>
    <row r="258" spans="1:15" x14ac:dyDescent="0.3">
      <c r="A258" t="s">
        <v>13</v>
      </c>
      <c r="B258">
        <v>72</v>
      </c>
      <c r="C258" s="1">
        <v>43136</v>
      </c>
      <c r="D258" s="1" t="s">
        <v>470</v>
      </c>
      <c r="E258" t="s">
        <v>472</v>
      </c>
      <c r="F258" t="s">
        <v>182</v>
      </c>
      <c r="G258" s="5">
        <v>207181</v>
      </c>
      <c r="H258" s="5">
        <v>20718</v>
      </c>
      <c r="J258" t="s">
        <v>43</v>
      </c>
      <c r="K258" t="s">
        <v>15</v>
      </c>
      <c r="L258" t="s">
        <v>16</v>
      </c>
      <c r="M258" s="1">
        <v>43129</v>
      </c>
      <c r="N258">
        <v>7</v>
      </c>
      <c r="O258" t="str">
        <f>VLOOKUP(F258,'[1]Master Data'!$E:$E,1,FALSE)</f>
        <v>ALYPM9000B</v>
      </c>
    </row>
    <row r="259" spans="1:15" x14ac:dyDescent="0.3">
      <c r="A259" t="s">
        <v>13</v>
      </c>
      <c r="B259">
        <v>80</v>
      </c>
      <c r="C259" s="1">
        <v>43136</v>
      </c>
      <c r="D259" s="1" t="s">
        <v>470</v>
      </c>
      <c r="E259" t="s">
        <v>473</v>
      </c>
      <c r="F259" t="s">
        <v>183</v>
      </c>
      <c r="G259" s="5">
        <v>207181</v>
      </c>
      <c r="H259" s="5">
        <v>20718</v>
      </c>
      <c r="J259" t="s">
        <v>43</v>
      </c>
      <c r="K259" t="s">
        <v>15</v>
      </c>
      <c r="L259" t="s">
        <v>16</v>
      </c>
      <c r="M259" s="1">
        <v>43129</v>
      </c>
      <c r="N259">
        <v>7</v>
      </c>
      <c r="O259" t="str">
        <f>VLOOKUP(F259,'[1]Master Data'!$E:$E,1,FALSE)</f>
        <v>AZPPM4049R</v>
      </c>
    </row>
    <row r="260" spans="1:15" x14ac:dyDescent="0.3">
      <c r="A260" t="s">
        <v>13</v>
      </c>
      <c r="B260">
        <v>104</v>
      </c>
      <c r="C260" s="1">
        <v>43136</v>
      </c>
      <c r="D260" t="s">
        <v>470</v>
      </c>
      <c r="E260" t="s">
        <v>474</v>
      </c>
      <c r="F260" t="s">
        <v>184</v>
      </c>
      <c r="G260" s="5">
        <v>207181</v>
      </c>
      <c r="H260" s="5">
        <v>20718</v>
      </c>
      <c r="J260" t="s">
        <v>43</v>
      </c>
      <c r="K260" t="s">
        <v>15</v>
      </c>
      <c r="L260" t="s">
        <v>16</v>
      </c>
      <c r="M260" s="1">
        <v>43129</v>
      </c>
      <c r="N260">
        <v>7</v>
      </c>
      <c r="O260" t="str">
        <f>VLOOKUP(F260,'[1]Master Data'!$E:$E,1,FALSE)</f>
        <v>DPPPK9998G</v>
      </c>
    </row>
    <row r="261" spans="1:15" x14ac:dyDescent="0.3">
      <c r="A261" t="s">
        <v>13</v>
      </c>
      <c r="B261">
        <v>108</v>
      </c>
      <c r="C261" s="1">
        <v>43136</v>
      </c>
      <c r="D261" t="s">
        <v>470</v>
      </c>
      <c r="E261" t="s">
        <v>492</v>
      </c>
      <c r="F261" t="s">
        <v>203</v>
      </c>
      <c r="G261" s="5">
        <v>54521</v>
      </c>
      <c r="H261" s="5">
        <v>5452</v>
      </c>
      <c r="J261" t="s">
        <v>43</v>
      </c>
      <c r="K261" t="s">
        <v>15</v>
      </c>
      <c r="L261" t="s">
        <v>16</v>
      </c>
      <c r="M261" s="1">
        <v>43129</v>
      </c>
      <c r="N261">
        <v>7</v>
      </c>
      <c r="O261" t="str">
        <f>VLOOKUP(F261,'[1]Master Data'!$E:$E,1,FALSE)</f>
        <v>AMZPV8765C</v>
      </c>
    </row>
    <row r="262" spans="1:15" x14ac:dyDescent="0.3">
      <c r="A262" t="s">
        <v>13</v>
      </c>
      <c r="B262">
        <v>116</v>
      </c>
      <c r="C262" s="1">
        <v>43136</v>
      </c>
      <c r="D262" t="s">
        <v>470</v>
      </c>
      <c r="E262" t="s">
        <v>471</v>
      </c>
      <c r="F262" t="s">
        <v>181</v>
      </c>
      <c r="G262" s="5">
        <v>207181</v>
      </c>
      <c r="H262" s="5">
        <v>20718</v>
      </c>
      <c r="J262" t="s">
        <v>43</v>
      </c>
      <c r="K262" t="s">
        <v>15</v>
      </c>
      <c r="L262" t="s">
        <v>16</v>
      </c>
      <c r="M262" s="1">
        <v>43129</v>
      </c>
      <c r="N262">
        <v>7</v>
      </c>
      <c r="O262" t="str">
        <f>VLOOKUP(F262,'[1]Master Data'!$E:$E,1,FALSE)</f>
        <v>CFEPM3263G</v>
      </c>
    </row>
    <row r="263" spans="1:15" x14ac:dyDescent="0.3">
      <c r="A263" t="s">
        <v>13</v>
      </c>
      <c r="B263">
        <v>27</v>
      </c>
      <c r="C263" s="1">
        <v>43136</v>
      </c>
      <c r="D263" t="s">
        <v>496</v>
      </c>
      <c r="E263" t="s">
        <v>496</v>
      </c>
      <c r="F263" t="s">
        <v>208</v>
      </c>
      <c r="G263" s="5">
        <v>144878</v>
      </c>
      <c r="H263" s="5">
        <v>14488</v>
      </c>
      <c r="J263" t="s">
        <v>43</v>
      </c>
      <c r="K263" t="s">
        <v>15</v>
      </c>
      <c r="L263" t="s">
        <v>16</v>
      </c>
      <c r="M263" s="1">
        <v>43129</v>
      </c>
      <c r="N263">
        <v>7</v>
      </c>
      <c r="O263" t="str">
        <f>VLOOKUP(F263,'[1]Master Data'!$E:$E,1,FALSE)</f>
        <v>ALOPV4924B</v>
      </c>
    </row>
    <row r="264" spans="1:15" x14ac:dyDescent="0.3">
      <c r="A264" t="s">
        <v>13</v>
      </c>
      <c r="B264">
        <v>263</v>
      </c>
      <c r="C264" s="1">
        <v>43136</v>
      </c>
      <c r="D264" s="1" t="s">
        <v>440</v>
      </c>
      <c r="E264" t="s">
        <v>440</v>
      </c>
      <c r="F264" t="s">
        <v>150</v>
      </c>
      <c r="G264" s="5">
        <v>6960</v>
      </c>
      <c r="H264" s="5">
        <v>696</v>
      </c>
      <c r="J264" t="s">
        <v>43</v>
      </c>
      <c r="K264" t="s">
        <v>15</v>
      </c>
      <c r="L264" t="s">
        <v>16</v>
      </c>
      <c r="M264" s="1">
        <v>43129</v>
      </c>
      <c r="N264">
        <v>7</v>
      </c>
      <c r="O264" t="str">
        <f>VLOOKUP(F264,'[1]Master Data'!$E:$E,1,FALSE)</f>
        <v>ANVPM7520K</v>
      </c>
    </row>
    <row r="265" spans="1:15" x14ac:dyDescent="0.3">
      <c r="A265" t="s">
        <v>13</v>
      </c>
      <c r="B265">
        <v>264</v>
      </c>
      <c r="C265" s="1">
        <v>43136</v>
      </c>
      <c r="D265" s="1" t="s">
        <v>440</v>
      </c>
      <c r="E265" t="s">
        <v>441</v>
      </c>
      <c r="F265" t="s">
        <v>151</v>
      </c>
      <c r="G265" s="5">
        <v>27841</v>
      </c>
      <c r="H265" s="5">
        <v>2784</v>
      </c>
      <c r="J265" t="s">
        <v>43</v>
      </c>
      <c r="K265" t="s">
        <v>15</v>
      </c>
      <c r="L265" t="s">
        <v>16</v>
      </c>
      <c r="M265" s="1">
        <v>43129</v>
      </c>
      <c r="N265">
        <v>7</v>
      </c>
      <c r="O265" t="str">
        <f>VLOOKUP(F265,'[1]Master Data'!$E:$E,1,FALSE)</f>
        <v>BRVPM1719H</v>
      </c>
    </row>
    <row r="266" spans="1:15" x14ac:dyDescent="0.3">
      <c r="A266" t="s">
        <v>13</v>
      </c>
      <c r="B266">
        <v>89</v>
      </c>
      <c r="C266" s="1">
        <v>43136</v>
      </c>
      <c r="D266" t="s">
        <v>729</v>
      </c>
      <c r="E266" t="s">
        <v>729</v>
      </c>
      <c r="F266" t="s">
        <v>204</v>
      </c>
      <c r="G266" s="5">
        <v>121524</v>
      </c>
      <c r="H266" s="5">
        <v>12152</v>
      </c>
      <c r="J266" t="s">
        <v>43</v>
      </c>
      <c r="K266" t="s">
        <v>15</v>
      </c>
      <c r="L266" t="s">
        <v>16</v>
      </c>
      <c r="M266" s="1">
        <v>43129</v>
      </c>
      <c r="N266">
        <v>7</v>
      </c>
      <c r="O266" t="str">
        <f>VLOOKUP(F266,'[1]Master Data'!$E:$E,1,FALSE)</f>
        <v>BBEPS9472G</v>
      </c>
    </row>
    <row r="267" spans="1:15" x14ac:dyDescent="0.3">
      <c r="A267" t="s">
        <v>13</v>
      </c>
      <c r="B267">
        <v>43</v>
      </c>
      <c r="C267" s="1">
        <v>43136</v>
      </c>
      <c r="D267" t="s">
        <v>438</v>
      </c>
      <c r="E267" t="s">
        <v>439</v>
      </c>
      <c r="F267" t="s">
        <v>149</v>
      </c>
      <c r="G267" s="5">
        <v>14674</v>
      </c>
      <c r="H267" s="5">
        <v>1467</v>
      </c>
      <c r="J267" t="s">
        <v>43</v>
      </c>
      <c r="K267" t="s">
        <v>15</v>
      </c>
      <c r="L267" t="s">
        <v>16</v>
      </c>
      <c r="M267" s="1">
        <v>43129</v>
      </c>
      <c r="N267">
        <v>7</v>
      </c>
      <c r="O267" t="str">
        <f>VLOOKUP(F267,'[1]Master Data'!$E:$E,1,FALSE)</f>
        <v>DEQPS9082P</v>
      </c>
    </row>
    <row r="268" spans="1:15" x14ac:dyDescent="0.3">
      <c r="A268" t="s">
        <v>13</v>
      </c>
      <c r="B268">
        <v>135</v>
      </c>
      <c r="C268" s="1">
        <v>43136</v>
      </c>
      <c r="D268" t="s">
        <v>438</v>
      </c>
      <c r="E268" t="s">
        <v>438</v>
      </c>
      <c r="F268" t="s">
        <v>148</v>
      </c>
      <c r="G268" s="5">
        <v>14674</v>
      </c>
      <c r="H268" s="5">
        <v>1467</v>
      </c>
      <c r="J268" t="s">
        <v>43</v>
      </c>
      <c r="K268" t="s">
        <v>15</v>
      </c>
      <c r="L268" t="s">
        <v>16</v>
      </c>
      <c r="M268" s="1">
        <v>43129</v>
      </c>
      <c r="N268">
        <v>7</v>
      </c>
      <c r="O268" t="str">
        <f>VLOOKUP(F268,'[1]Master Data'!$E:$E,1,FALSE)</f>
        <v>BRUPS2102P</v>
      </c>
    </row>
    <row r="269" spans="1:15" x14ac:dyDescent="0.3">
      <c r="A269" t="s">
        <v>13</v>
      </c>
      <c r="B269">
        <v>169</v>
      </c>
      <c r="C269" s="1">
        <v>43136</v>
      </c>
      <c r="D269" t="s">
        <v>493</v>
      </c>
      <c r="E269" t="s">
        <v>493</v>
      </c>
      <c r="F269" t="s">
        <v>205</v>
      </c>
      <c r="G269" s="5">
        <v>28369</v>
      </c>
      <c r="H269" s="5">
        <v>2837</v>
      </c>
      <c r="J269" t="s">
        <v>43</v>
      </c>
      <c r="K269" t="s">
        <v>15</v>
      </c>
      <c r="L269" t="s">
        <v>16</v>
      </c>
      <c r="M269" s="1">
        <v>43129</v>
      </c>
      <c r="N269">
        <v>7</v>
      </c>
      <c r="O269" t="str">
        <f>VLOOKUP(F269,'[1]Master Data'!$E:$E,1,FALSE)</f>
        <v>AAAPU3763E</v>
      </c>
    </row>
    <row r="270" spans="1:15" x14ac:dyDescent="0.3">
      <c r="A270" t="s">
        <v>13</v>
      </c>
      <c r="B270">
        <v>257</v>
      </c>
      <c r="C270" s="1">
        <v>43136</v>
      </c>
      <c r="D270" s="1" t="s">
        <v>723</v>
      </c>
      <c r="E270" t="s">
        <v>437</v>
      </c>
      <c r="F270" t="s">
        <v>147</v>
      </c>
      <c r="G270" s="5">
        <v>69752</v>
      </c>
      <c r="H270" s="5">
        <v>6975</v>
      </c>
      <c r="J270" t="s">
        <v>43</v>
      </c>
      <c r="K270" t="s">
        <v>15</v>
      </c>
      <c r="L270" t="s">
        <v>16</v>
      </c>
      <c r="M270" s="1">
        <v>43129</v>
      </c>
      <c r="N270">
        <v>7</v>
      </c>
      <c r="O270" t="str">
        <f>VLOOKUP(F270,'[1]Master Data'!$E:$E,1,FALSE)</f>
        <v>CICPD8911M</v>
      </c>
    </row>
    <row r="271" spans="1:15" x14ac:dyDescent="0.3">
      <c r="A271" t="s">
        <v>13</v>
      </c>
      <c r="B271">
        <v>256</v>
      </c>
      <c r="C271" s="1">
        <v>43136</v>
      </c>
      <c r="D271" s="1" t="s">
        <v>723</v>
      </c>
      <c r="E271" t="s">
        <v>436</v>
      </c>
      <c r="F271" t="s">
        <v>146</v>
      </c>
      <c r="G271" s="5">
        <v>69752</v>
      </c>
      <c r="H271" s="5">
        <v>6975</v>
      </c>
      <c r="J271" t="s">
        <v>43</v>
      </c>
      <c r="K271" t="s">
        <v>15</v>
      </c>
      <c r="L271" t="s">
        <v>16</v>
      </c>
      <c r="M271" s="1">
        <v>43129</v>
      </c>
      <c r="N271">
        <v>7</v>
      </c>
      <c r="O271" t="str">
        <f>VLOOKUP(F271,'[1]Master Data'!$E:$E,1,FALSE)</f>
        <v>APGPD9139Q</v>
      </c>
    </row>
    <row r="272" spans="1:15" x14ac:dyDescent="0.3">
      <c r="A272" t="s">
        <v>13</v>
      </c>
      <c r="B272">
        <v>271</v>
      </c>
      <c r="C272" s="1">
        <v>43136</v>
      </c>
      <c r="D272" s="1" t="s">
        <v>724</v>
      </c>
      <c r="E272" t="s">
        <v>465</v>
      </c>
      <c r="F272" t="s">
        <v>175</v>
      </c>
      <c r="G272" s="5">
        <v>78457</v>
      </c>
      <c r="H272" s="5">
        <v>7846</v>
      </c>
      <c r="J272" t="s">
        <v>43</v>
      </c>
      <c r="K272" t="s">
        <v>15</v>
      </c>
      <c r="L272" t="s">
        <v>16</v>
      </c>
      <c r="M272" s="1">
        <v>43129</v>
      </c>
      <c r="N272">
        <v>7</v>
      </c>
      <c r="O272" t="str">
        <f>VLOOKUP(F272,'[1]Master Data'!$E:$E,1,FALSE)</f>
        <v>AWVPM8396E</v>
      </c>
    </row>
    <row r="273" spans="1:15" x14ac:dyDescent="0.3">
      <c r="A273" t="s">
        <v>13</v>
      </c>
      <c r="B273">
        <v>262</v>
      </c>
      <c r="C273" s="1">
        <v>43136</v>
      </c>
      <c r="D273" s="1" t="s">
        <v>724</v>
      </c>
      <c r="E273" t="s">
        <v>490</v>
      </c>
      <c r="F273" t="s">
        <v>201</v>
      </c>
      <c r="G273" s="5">
        <v>264136</v>
      </c>
      <c r="H273" s="5">
        <v>26414</v>
      </c>
      <c r="J273" t="s">
        <v>43</v>
      </c>
      <c r="K273" t="s">
        <v>15</v>
      </c>
      <c r="L273" t="s">
        <v>16</v>
      </c>
      <c r="M273" s="1">
        <v>43129</v>
      </c>
      <c r="N273">
        <v>7</v>
      </c>
      <c r="O273" t="str">
        <f>VLOOKUP(F273,'[1]Master Data'!$E:$E,1,FALSE)</f>
        <v>CUIPM0916M</v>
      </c>
    </row>
    <row r="274" spans="1:15" x14ac:dyDescent="0.3">
      <c r="A274" t="s">
        <v>13</v>
      </c>
      <c r="B274">
        <v>258</v>
      </c>
      <c r="C274" s="1">
        <v>43136</v>
      </c>
      <c r="D274" s="1" t="s">
        <v>459</v>
      </c>
      <c r="E274" t="s">
        <v>459</v>
      </c>
      <c r="F274" t="s">
        <v>169</v>
      </c>
      <c r="G274" s="5">
        <v>98373</v>
      </c>
      <c r="H274" s="5">
        <v>9837</v>
      </c>
      <c r="J274" t="s">
        <v>43</v>
      </c>
      <c r="K274" t="s">
        <v>15</v>
      </c>
      <c r="L274" t="s">
        <v>16</v>
      </c>
      <c r="M274" s="1">
        <v>43129</v>
      </c>
      <c r="N274">
        <v>7</v>
      </c>
      <c r="O274" t="str">
        <f>VLOOKUP(F274,'[1]Master Data'!$E:$E,1,FALSE)</f>
        <v>BMRPS3723E</v>
      </c>
    </row>
    <row r="275" spans="1:15" x14ac:dyDescent="0.3">
      <c r="A275" t="s">
        <v>13</v>
      </c>
      <c r="B275">
        <v>259</v>
      </c>
      <c r="C275" s="1">
        <v>43136</v>
      </c>
      <c r="D275" s="1" t="s">
        <v>459</v>
      </c>
      <c r="E275" t="s">
        <v>460</v>
      </c>
      <c r="F275" t="s">
        <v>170</v>
      </c>
      <c r="G275" s="5">
        <v>98373</v>
      </c>
      <c r="H275" s="5">
        <v>9837</v>
      </c>
      <c r="J275" t="s">
        <v>43</v>
      </c>
      <c r="K275" t="s">
        <v>15</v>
      </c>
      <c r="L275" t="s">
        <v>16</v>
      </c>
      <c r="M275" s="1">
        <v>43129</v>
      </c>
      <c r="N275">
        <v>7</v>
      </c>
      <c r="O275" t="str">
        <f>VLOOKUP(F275,'[1]Master Data'!$E:$E,1,FALSE)</f>
        <v>GBCPS8333D</v>
      </c>
    </row>
    <row r="276" spans="1:15" x14ac:dyDescent="0.3">
      <c r="A276" t="s">
        <v>13</v>
      </c>
      <c r="B276">
        <v>205</v>
      </c>
      <c r="C276" s="1">
        <v>43136</v>
      </c>
      <c r="D276" t="s">
        <v>485</v>
      </c>
      <c r="E276" t="s">
        <v>485</v>
      </c>
      <c r="F276" t="s">
        <v>196</v>
      </c>
      <c r="G276" s="5">
        <v>2183</v>
      </c>
      <c r="H276" s="5">
        <v>218</v>
      </c>
      <c r="J276" t="s">
        <v>43</v>
      </c>
      <c r="K276" t="s">
        <v>15</v>
      </c>
      <c r="L276" t="s">
        <v>16</v>
      </c>
      <c r="M276" s="1">
        <v>43129</v>
      </c>
      <c r="N276">
        <v>7</v>
      </c>
      <c r="O276" t="str">
        <f>VLOOKUP(F276,'[1]Master Data'!$E:$E,1,FALSE)</f>
        <v>AGIPV6074H</v>
      </c>
    </row>
    <row r="277" spans="1:15" x14ac:dyDescent="0.3">
      <c r="A277" t="s">
        <v>13</v>
      </c>
      <c r="B277">
        <v>270</v>
      </c>
      <c r="C277" s="1">
        <v>43136</v>
      </c>
      <c r="D277" s="1" t="s">
        <v>478</v>
      </c>
      <c r="E277" t="s">
        <v>491</v>
      </c>
      <c r="F277" t="s">
        <v>202</v>
      </c>
      <c r="G277" s="5">
        <v>336528</v>
      </c>
      <c r="H277" s="5">
        <v>33653</v>
      </c>
      <c r="J277" t="s">
        <v>43</v>
      </c>
      <c r="K277" t="s">
        <v>15</v>
      </c>
      <c r="L277" t="s">
        <v>16</v>
      </c>
      <c r="M277" s="1">
        <v>43129</v>
      </c>
      <c r="N277">
        <v>7</v>
      </c>
      <c r="O277" t="str">
        <f>VLOOKUP(F277,'[1]Master Data'!$E:$E,1,FALSE)</f>
        <v>CMMPM3584M</v>
      </c>
    </row>
    <row r="278" spans="1:15" x14ac:dyDescent="0.3">
      <c r="A278" t="s">
        <v>13</v>
      </c>
      <c r="B278">
        <v>268</v>
      </c>
      <c r="C278" s="1">
        <v>43136</v>
      </c>
      <c r="D278" s="1" t="s">
        <v>478</v>
      </c>
      <c r="E278" t="s">
        <v>478</v>
      </c>
      <c r="F278" t="s">
        <v>189</v>
      </c>
      <c r="G278" s="5">
        <v>112176</v>
      </c>
      <c r="H278" s="5">
        <v>11218</v>
      </c>
      <c r="J278" t="s">
        <v>43</v>
      </c>
      <c r="K278" t="s">
        <v>15</v>
      </c>
      <c r="L278" t="s">
        <v>16</v>
      </c>
      <c r="M278" s="1">
        <v>43129</v>
      </c>
      <c r="N278">
        <v>7</v>
      </c>
      <c r="O278" t="str">
        <f>VLOOKUP(F278,'[1]Master Data'!$E:$E,1,FALSE)</f>
        <v>BJFPM3782A</v>
      </c>
    </row>
    <row r="279" spans="1:15" x14ac:dyDescent="0.3">
      <c r="A279" t="s">
        <v>13</v>
      </c>
      <c r="B279">
        <v>269</v>
      </c>
      <c r="C279" s="1">
        <v>43136</v>
      </c>
      <c r="D279" s="1" t="s">
        <v>478</v>
      </c>
      <c r="E279" t="s">
        <v>479</v>
      </c>
      <c r="F279" t="s">
        <v>190</v>
      </c>
      <c r="G279" s="5">
        <v>112176</v>
      </c>
      <c r="H279" s="5">
        <v>11218</v>
      </c>
      <c r="J279" t="s">
        <v>43</v>
      </c>
      <c r="K279" t="s">
        <v>15</v>
      </c>
      <c r="L279" t="s">
        <v>16</v>
      </c>
      <c r="M279" s="1">
        <v>43129</v>
      </c>
      <c r="N279">
        <v>7</v>
      </c>
      <c r="O279" t="str">
        <f>VLOOKUP(F279,'[1]Master Data'!$E:$E,1,FALSE)</f>
        <v>BGBPM7834G</v>
      </c>
    </row>
    <row r="280" spans="1:15" x14ac:dyDescent="0.3">
      <c r="A280" t="s">
        <v>13</v>
      </c>
      <c r="B280">
        <v>255</v>
      </c>
      <c r="C280" s="1">
        <v>43136</v>
      </c>
      <c r="D280" s="1" t="s">
        <v>737</v>
      </c>
      <c r="E280" t="s">
        <v>732</v>
      </c>
      <c r="F280" t="s">
        <v>186</v>
      </c>
      <c r="G280" s="5">
        <v>30630</v>
      </c>
      <c r="H280" s="5">
        <v>3063</v>
      </c>
      <c r="J280" t="s">
        <v>43</v>
      </c>
      <c r="K280" t="s">
        <v>15</v>
      </c>
      <c r="L280" t="s">
        <v>16</v>
      </c>
      <c r="M280" s="1">
        <v>43129</v>
      </c>
      <c r="N280">
        <v>7</v>
      </c>
      <c r="O280" t="str">
        <f>VLOOKUP(F280,'[1]Master Data'!$E:$E,1,FALSE)</f>
        <v>AZJPS0827R</v>
      </c>
    </row>
    <row r="281" spans="1:15" x14ac:dyDescent="0.3">
      <c r="A281" t="s">
        <v>13</v>
      </c>
      <c r="B281">
        <v>280</v>
      </c>
      <c r="C281" s="1">
        <v>43136</v>
      </c>
      <c r="D281" s="1" t="s">
        <v>737</v>
      </c>
      <c r="E281" t="s">
        <v>732</v>
      </c>
      <c r="F281" t="s">
        <v>186</v>
      </c>
      <c r="G281" s="5">
        <v>52682</v>
      </c>
      <c r="H281" s="5">
        <v>5268</v>
      </c>
      <c r="J281" t="s">
        <v>43</v>
      </c>
      <c r="K281" t="s">
        <v>15</v>
      </c>
      <c r="L281" t="s">
        <v>16</v>
      </c>
      <c r="M281" s="1">
        <v>43129</v>
      </c>
      <c r="N281">
        <v>7</v>
      </c>
      <c r="O281" t="str">
        <f>VLOOKUP(F281,'[1]Master Data'!$E:$E,1,FALSE)</f>
        <v>AZJPS0827R</v>
      </c>
    </row>
    <row r="282" spans="1:15" x14ac:dyDescent="0.3">
      <c r="A282" t="s">
        <v>13</v>
      </c>
      <c r="B282">
        <v>281</v>
      </c>
      <c r="C282" s="1">
        <v>43136</v>
      </c>
      <c r="D282" s="1" t="s">
        <v>737</v>
      </c>
      <c r="E282" t="s">
        <v>481</v>
      </c>
      <c r="F282" t="s">
        <v>192</v>
      </c>
      <c r="G282" s="5">
        <v>52682</v>
      </c>
      <c r="H282" s="5">
        <v>5268</v>
      </c>
      <c r="J282" t="s">
        <v>43</v>
      </c>
      <c r="K282" t="s">
        <v>15</v>
      </c>
      <c r="L282" t="s">
        <v>16</v>
      </c>
      <c r="M282" s="1">
        <v>43129</v>
      </c>
      <c r="N282">
        <v>7</v>
      </c>
      <c r="O282" t="str">
        <f>VLOOKUP(F282,'[1]Master Data'!$E:$E,1,FALSE)</f>
        <v>CBTPS7039H</v>
      </c>
    </row>
    <row r="283" spans="1:15" x14ac:dyDescent="0.3">
      <c r="A283" t="s">
        <v>13</v>
      </c>
      <c r="B283">
        <v>284</v>
      </c>
      <c r="C283" s="1">
        <v>43136</v>
      </c>
      <c r="D283" s="1" t="s">
        <v>737</v>
      </c>
      <c r="E283" t="s">
        <v>489</v>
      </c>
      <c r="F283" t="s">
        <v>200</v>
      </c>
      <c r="G283" s="5">
        <v>19652</v>
      </c>
      <c r="H283" s="5">
        <v>1965</v>
      </c>
      <c r="J283" t="s">
        <v>43</v>
      </c>
      <c r="K283" t="s">
        <v>15</v>
      </c>
      <c r="L283" t="s">
        <v>16</v>
      </c>
      <c r="M283" s="1">
        <v>43129</v>
      </c>
      <c r="N283">
        <v>7</v>
      </c>
      <c r="O283" t="str">
        <f>VLOOKUP(F283,'[1]Master Data'!$E:$E,1,FALSE)</f>
        <v>BDRPV2680N</v>
      </c>
    </row>
    <row r="284" spans="1:15" x14ac:dyDescent="0.3">
      <c r="A284" t="s">
        <v>13</v>
      </c>
      <c r="B284">
        <v>242</v>
      </c>
      <c r="C284" s="1">
        <v>43136</v>
      </c>
      <c r="D284" t="s">
        <v>503</v>
      </c>
      <c r="E284" t="s">
        <v>494</v>
      </c>
      <c r="F284" t="s">
        <v>206</v>
      </c>
      <c r="G284" s="5">
        <v>330872</v>
      </c>
      <c r="H284" s="5">
        <v>33087</v>
      </c>
      <c r="J284" t="s">
        <v>43</v>
      </c>
      <c r="K284" t="s">
        <v>15</v>
      </c>
      <c r="L284" t="s">
        <v>16</v>
      </c>
      <c r="M284" s="1">
        <v>43129</v>
      </c>
      <c r="N284">
        <v>7</v>
      </c>
      <c r="O284" t="str">
        <f>VLOOKUP(F284,'[1]Master Data'!$E:$E,1,FALSE)</f>
        <v>AEQPT4039J</v>
      </c>
    </row>
    <row r="285" spans="1:15" x14ac:dyDescent="0.3">
      <c r="A285" t="s">
        <v>13</v>
      </c>
      <c r="B285">
        <v>266</v>
      </c>
      <c r="C285" s="1">
        <v>43136</v>
      </c>
      <c r="D285" s="1" t="s">
        <v>726</v>
      </c>
      <c r="E285" t="s">
        <v>476</v>
      </c>
      <c r="F285" t="s">
        <v>187</v>
      </c>
      <c r="G285" s="5">
        <v>217162</v>
      </c>
      <c r="H285" s="5">
        <v>21716</v>
      </c>
      <c r="J285" t="s">
        <v>43</v>
      </c>
      <c r="K285" t="s">
        <v>15</v>
      </c>
      <c r="L285" t="s">
        <v>16</v>
      </c>
      <c r="M285" s="1">
        <v>43129</v>
      </c>
      <c r="N285">
        <v>7</v>
      </c>
      <c r="O285" t="str">
        <f>VLOOKUP(F285,'[1]Master Data'!$E:$E,1,FALSE)</f>
        <v>ECHPK0520A</v>
      </c>
    </row>
    <row r="286" spans="1:15" x14ac:dyDescent="0.3">
      <c r="A286" t="s">
        <v>13</v>
      </c>
      <c r="B286">
        <v>267</v>
      </c>
      <c r="C286" s="1">
        <v>43136</v>
      </c>
      <c r="D286" s="1" t="s">
        <v>726</v>
      </c>
      <c r="E286" t="s">
        <v>487</v>
      </c>
      <c r="F286" t="s">
        <v>198</v>
      </c>
      <c r="G286" s="5">
        <v>165833</v>
      </c>
      <c r="H286" s="5">
        <v>16583</v>
      </c>
      <c r="J286" t="s">
        <v>43</v>
      </c>
      <c r="K286" t="s">
        <v>15</v>
      </c>
      <c r="L286" t="s">
        <v>16</v>
      </c>
      <c r="M286" s="1">
        <v>43129</v>
      </c>
      <c r="N286">
        <v>7</v>
      </c>
      <c r="O286" t="str">
        <f>VLOOKUP(F286,'[1]Master Data'!$E:$E,1,FALSE)</f>
        <v>ATUPK7060M</v>
      </c>
    </row>
    <row r="287" spans="1:15" x14ac:dyDescent="0.3">
      <c r="A287" t="s">
        <v>13</v>
      </c>
      <c r="B287">
        <v>265</v>
      </c>
      <c r="C287" s="1">
        <v>43136</v>
      </c>
      <c r="D287" s="1" t="s">
        <v>726</v>
      </c>
      <c r="E287" t="s">
        <v>463</v>
      </c>
      <c r="F287" t="s">
        <v>173</v>
      </c>
      <c r="G287" s="5">
        <v>11846</v>
      </c>
      <c r="H287" s="5">
        <v>1185</v>
      </c>
      <c r="J287" t="s">
        <v>43</v>
      </c>
      <c r="K287" t="s">
        <v>15</v>
      </c>
      <c r="L287" t="s">
        <v>16</v>
      </c>
      <c r="M287" s="1">
        <v>43129</v>
      </c>
      <c r="N287">
        <v>7</v>
      </c>
      <c r="O287" t="str">
        <f>VLOOKUP(F287,'[1]Master Data'!$E:$E,1,FALSE)</f>
        <v>ATUPK7059A</v>
      </c>
    </row>
    <row r="288" spans="1:15" x14ac:dyDescent="0.3">
      <c r="A288" t="s">
        <v>13</v>
      </c>
      <c r="B288">
        <v>193</v>
      </c>
      <c r="C288" s="1">
        <v>43136</v>
      </c>
      <c r="D288" t="s">
        <v>469</v>
      </c>
      <c r="E288" t="s">
        <v>477</v>
      </c>
      <c r="F288" t="s">
        <v>188</v>
      </c>
      <c r="G288" s="5">
        <v>105926</v>
      </c>
      <c r="H288" s="5">
        <v>10593</v>
      </c>
      <c r="J288" t="s">
        <v>43</v>
      </c>
      <c r="K288" t="s">
        <v>15</v>
      </c>
      <c r="L288" t="s">
        <v>16</v>
      </c>
      <c r="M288" s="1">
        <v>43129</v>
      </c>
      <c r="N288">
        <v>7</v>
      </c>
      <c r="O288" t="str">
        <f>VLOOKUP(F288,'[1]Master Data'!$E:$E,1,FALSE)</f>
        <v>BYNPG4697P</v>
      </c>
    </row>
    <row r="289" spans="1:15" x14ac:dyDescent="0.3">
      <c r="A289" t="s">
        <v>13</v>
      </c>
      <c r="B289">
        <v>303</v>
      </c>
      <c r="C289" s="1">
        <v>43136</v>
      </c>
      <c r="D289" t="s">
        <v>469</v>
      </c>
      <c r="E289" t="s">
        <v>469</v>
      </c>
      <c r="F289" t="s">
        <v>179</v>
      </c>
      <c r="G289" s="5">
        <v>105926</v>
      </c>
      <c r="H289" s="5">
        <v>10593</v>
      </c>
      <c r="J289" t="s">
        <v>43</v>
      </c>
      <c r="K289" t="s">
        <v>15</v>
      </c>
      <c r="L289" t="s">
        <v>16</v>
      </c>
      <c r="M289" s="1">
        <v>43129</v>
      </c>
      <c r="N289">
        <v>7</v>
      </c>
      <c r="O289" t="str">
        <f>VLOOKUP(F289,'[1]Master Data'!$E:$E,1,FALSE)</f>
        <v>AJZPG5193Q</v>
      </c>
    </row>
    <row r="290" spans="1:15" x14ac:dyDescent="0.3">
      <c r="A290" t="s">
        <v>13</v>
      </c>
      <c r="B290">
        <v>344</v>
      </c>
      <c r="C290" s="1">
        <v>43136</v>
      </c>
      <c r="D290" t="s">
        <v>480</v>
      </c>
      <c r="E290" t="s">
        <v>480</v>
      </c>
      <c r="F290" t="s">
        <v>191</v>
      </c>
      <c r="G290" s="5">
        <v>27786</v>
      </c>
      <c r="H290" s="5">
        <v>2779</v>
      </c>
      <c r="J290" t="s">
        <v>43</v>
      </c>
      <c r="K290" t="s">
        <v>15</v>
      </c>
      <c r="L290" t="s">
        <v>16</v>
      </c>
      <c r="M290" s="1">
        <v>43129</v>
      </c>
      <c r="N290">
        <v>7</v>
      </c>
      <c r="O290" t="str">
        <f>VLOOKUP(F290,'[1]Master Data'!$E:$E,1,FALSE)</f>
        <v>AZDPS4821M</v>
      </c>
    </row>
    <row r="291" spans="1:15" x14ac:dyDescent="0.3">
      <c r="A291" t="s">
        <v>13</v>
      </c>
      <c r="B291">
        <v>5</v>
      </c>
      <c r="C291" s="1">
        <v>43159</v>
      </c>
      <c r="D291" s="1" t="s">
        <v>495</v>
      </c>
      <c r="E291" t="s">
        <v>495</v>
      </c>
      <c r="F291" t="s">
        <v>207</v>
      </c>
      <c r="G291" s="5">
        <v>25194</v>
      </c>
      <c r="H291" s="5">
        <v>2519</v>
      </c>
      <c r="J291" t="s">
        <v>44</v>
      </c>
      <c r="K291" t="s">
        <v>15</v>
      </c>
      <c r="L291" t="s">
        <v>16</v>
      </c>
      <c r="M291" s="1">
        <v>43148</v>
      </c>
      <c r="N291">
        <v>11</v>
      </c>
      <c r="O291" t="str">
        <f>VLOOKUP(F291,'[1]Master Data'!$E:$E,1,FALSE)</f>
        <v>AHIPT0853H</v>
      </c>
    </row>
    <row r="292" spans="1:15" x14ac:dyDescent="0.3">
      <c r="A292" t="s">
        <v>13</v>
      </c>
      <c r="B292">
        <v>10</v>
      </c>
      <c r="C292" s="1">
        <v>43159</v>
      </c>
      <c r="D292" s="1" t="s">
        <v>497</v>
      </c>
      <c r="E292" t="s">
        <v>497</v>
      </c>
      <c r="F292" t="s">
        <v>209</v>
      </c>
      <c r="G292" s="5">
        <v>56727</v>
      </c>
      <c r="H292" s="5">
        <v>5673</v>
      </c>
      <c r="J292" t="s">
        <v>44</v>
      </c>
      <c r="K292" t="s">
        <v>15</v>
      </c>
      <c r="L292" t="s">
        <v>16</v>
      </c>
      <c r="M292" s="1">
        <v>43148</v>
      </c>
      <c r="N292">
        <v>11</v>
      </c>
      <c r="O292" t="str">
        <f>VLOOKUP(F292,'[1]Master Data'!$E:$E,1,FALSE)</f>
        <v>AIBPC2244H</v>
      </c>
    </row>
    <row r="293" spans="1:15" x14ac:dyDescent="0.3">
      <c r="A293" t="s">
        <v>13</v>
      </c>
      <c r="B293">
        <v>20</v>
      </c>
      <c r="C293" s="1">
        <v>43159</v>
      </c>
      <c r="D293" s="1" t="s">
        <v>470</v>
      </c>
      <c r="E293" t="s">
        <v>470</v>
      </c>
      <c r="F293" t="s">
        <v>180</v>
      </c>
      <c r="G293" s="5">
        <v>210074</v>
      </c>
      <c r="H293" s="5">
        <v>21007</v>
      </c>
      <c r="J293" t="s">
        <v>44</v>
      </c>
      <c r="K293" t="s">
        <v>15</v>
      </c>
      <c r="L293" t="s">
        <v>16</v>
      </c>
      <c r="M293" s="1">
        <v>43148</v>
      </c>
      <c r="N293">
        <v>11</v>
      </c>
      <c r="O293" t="str">
        <f>VLOOKUP(F293,'[1]Master Data'!$E:$E,1,FALSE)</f>
        <v>ATYPM1144L</v>
      </c>
    </row>
    <row r="294" spans="1:15" x14ac:dyDescent="0.3">
      <c r="A294" t="s">
        <v>13</v>
      </c>
      <c r="B294">
        <v>73</v>
      </c>
      <c r="C294" s="1">
        <v>43159</v>
      </c>
      <c r="D294" s="1" t="s">
        <v>470</v>
      </c>
      <c r="E294" t="s">
        <v>472</v>
      </c>
      <c r="F294" t="s">
        <v>182</v>
      </c>
      <c r="G294" s="5">
        <v>210074</v>
      </c>
      <c r="H294" s="5">
        <v>21007</v>
      </c>
      <c r="J294" t="s">
        <v>44</v>
      </c>
      <c r="K294" t="s">
        <v>15</v>
      </c>
      <c r="L294" t="s">
        <v>16</v>
      </c>
      <c r="M294" s="1">
        <v>43148</v>
      </c>
      <c r="N294">
        <v>11</v>
      </c>
      <c r="O294" t="str">
        <f>VLOOKUP(F294,'[1]Master Data'!$E:$E,1,FALSE)</f>
        <v>ALYPM9000B</v>
      </c>
    </row>
    <row r="295" spans="1:15" x14ac:dyDescent="0.3">
      <c r="A295" t="s">
        <v>13</v>
      </c>
      <c r="B295">
        <v>85</v>
      </c>
      <c r="C295" s="1">
        <v>43159</v>
      </c>
      <c r="D295" s="1" t="s">
        <v>470</v>
      </c>
      <c r="E295" t="s">
        <v>473</v>
      </c>
      <c r="F295" t="s">
        <v>183</v>
      </c>
      <c r="G295" s="5">
        <v>210074</v>
      </c>
      <c r="H295" s="5">
        <v>21007</v>
      </c>
      <c r="J295" t="s">
        <v>44</v>
      </c>
      <c r="K295" t="s">
        <v>15</v>
      </c>
      <c r="L295" t="s">
        <v>16</v>
      </c>
      <c r="M295" s="1">
        <v>43148</v>
      </c>
      <c r="N295">
        <v>11</v>
      </c>
      <c r="O295" t="str">
        <f>VLOOKUP(F295,'[1]Master Data'!$E:$E,1,FALSE)</f>
        <v>AZPPM4049R</v>
      </c>
    </row>
    <row r="296" spans="1:15" x14ac:dyDescent="0.3">
      <c r="A296" t="s">
        <v>13</v>
      </c>
      <c r="B296">
        <v>105</v>
      </c>
      <c r="C296" s="1">
        <v>43159</v>
      </c>
      <c r="D296" t="s">
        <v>470</v>
      </c>
      <c r="E296" t="s">
        <v>474</v>
      </c>
      <c r="F296" t="s">
        <v>184</v>
      </c>
      <c r="G296" s="5">
        <v>210074</v>
      </c>
      <c r="H296" s="5">
        <v>21007</v>
      </c>
      <c r="J296" t="s">
        <v>44</v>
      </c>
      <c r="K296" t="s">
        <v>15</v>
      </c>
      <c r="L296" t="s">
        <v>16</v>
      </c>
      <c r="M296" s="1">
        <v>43148</v>
      </c>
      <c r="N296">
        <v>11</v>
      </c>
      <c r="O296" t="str">
        <f>VLOOKUP(F296,'[1]Master Data'!$E:$E,1,FALSE)</f>
        <v>DPPPK9998G</v>
      </c>
    </row>
    <row r="297" spans="1:15" x14ac:dyDescent="0.3">
      <c r="A297" t="s">
        <v>13</v>
      </c>
      <c r="B297">
        <v>109</v>
      </c>
      <c r="C297" s="1">
        <v>43159</v>
      </c>
      <c r="D297" t="s">
        <v>470</v>
      </c>
      <c r="E297" t="s">
        <v>492</v>
      </c>
      <c r="F297" t="s">
        <v>203</v>
      </c>
      <c r="G297" s="5">
        <v>55283</v>
      </c>
      <c r="H297" s="5">
        <v>5528</v>
      </c>
      <c r="J297" t="s">
        <v>44</v>
      </c>
      <c r="K297" t="s">
        <v>15</v>
      </c>
      <c r="L297" t="s">
        <v>16</v>
      </c>
      <c r="M297" s="1">
        <v>43148</v>
      </c>
      <c r="N297">
        <v>11</v>
      </c>
      <c r="O297" t="str">
        <f>VLOOKUP(F297,'[1]Master Data'!$E:$E,1,FALSE)</f>
        <v>AMZPV8765C</v>
      </c>
    </row>
    <row r="298" spans="1:15" x14ac:dyDescent="0.3">
      <c r="A298" t="s">
        <v>13</v>
      </c>
      <c r="B298">
        <v>117</v>
      </c>
      <c r="C298" s="1">
        <v>43159</v>
      </c>
      <c r="D298" t="s">
        <v>470</v>
      </c>
      <c r="E298" t="s">
        <v>471</v>
      </c>
      <c r="F298" t="s">
        <v>181</v>
      </c>
      <c r="G298" s="5">
        <v>210074</v>
      </c>
      <c r="H298" s="5">
        <v>21007</v>
      </c>
      <c r="J298" t="s">
        <v>44</v>
      </c>
      <c r="K298" t="s">
        <v>15</v>
      </c>
      <c r="L298" t="s">
        <v>16</v>
      </c>
      <c r="M298" s="1">
        <v>43148</v>
      </c>
      <c r="N298">
        <v>11</v>
      </c>
      <c r="O298" t="str">
        <f>VLOOKUP(F298,'[1]Master Data'!$E:$E,1,FALSE)</f>
        <v>CFEPM3263G</v>
      </c>
    </row>
    <row r="299" spans="1:15" x14ac:dyDescent="0.3">
      <c r="A299" t="s">
        <v>13</v>
      </c>
      <c r="B299">
        <v>296</v>
      </c>
      <c r="C299" s="1">
        <v>43159</v>
      </c>
      <c r="D299" s="1" t="s">
        <v>440</v>
      </c>
      <c r="E299" t="s">
        <v>440</v>
      </c>
      <c r="F299" t="s">
        <v>150</v>
      </c>
      <c r="G299" s="5">
        <v>20733</v>
      </c>
      <c r="H299" s="5">
        <v>2073</v>
      </c>
      <c r="J299" t="s">
        <v>44</v>
      </c>
      <c r="K299" t="s">
        <v>15</v>
      </c>
      <c r="L299" t="s">
        <v>16</v>
      </c>
      <c r="M299" s="1">
        <v>43148</v>
      </c>
      <c r="N299">
        <v>11</v>
      </c>
      <c r="O299" t="str">
        <f>VLOOKUP(F299,'[1]Master Data'!$E:$E,1,FALSE)</f>
        <v>ANVPM7520K</v>
      </c>
    </row>
    <row r="300" spans="1:15" x14ac:dyDescent="0.3">
      <c r="A300" t="s">
        <v>13</v>
      </c>
      <c r="B300">
        <v>297</v>
      </c>
      <c r="C300" s="1">
        <v>43159</v>
      </c>
      <c r="D300" s="1" t="s">
        <v>440</v>
      </c>
      <c r="E300" t="s">
        <v>441</v>
      </c>
      <c r="F300" t="s">
        <v>151</v>
      </c>
      <c r="G300" s="5">
        <v>82934</v>
      </c>
      <c r="H300" s="5">
        <v>8293</v>
      </c>
      <c r="J300" t="s">
        <v>44</v>
      </c>
      <c r="K300" t="s">
        <v>15</v>
      </c>
      <c r="L300" t="s">
        <v>16</v>
      </c>
      <c r="M300" s="1">
        <v>43148</v>
      </c>
      <c r="N300">
        <v>11</v>
      </c>
      <c r="O300" t="str">
        <f>VLOOKUP(F300,'[1]Master Data'!$E:$E,1,FALSE)</f>
        <v>BRVPM1719H</v>
      </c>
    </row>
    <row r="301" spans="1:15" x14ac:dyDescent="0.3">
      <c r="A301" t="s">
        <v>13</v>
      </c>
      <c r="B301">
        <v>46</v>
      </c>
      <c r="C301" s="1">
        <v>43159</v>
      </c>
      <c r="D301" t="s">
        <v>438</v>
      </c>
      <c r="E301" t="s">
        <v>439</v>
      </c>
      <c r="F301" t="s">
        <v>149</v>
      </c>
      <c r="G301" s="5">
        <v>14789</v>
      </c>
      <c r="H301" s="5">
        <v>1479</v>
      </c>
      <c r="J301" t="s">
        <v>44</v>
      </c>
      <c r="K301" t="s">
        <v>15</v>
      </c>
      <c r="L301" t="s">
        <v>16</v>
      </c>
      <c r="M301" s="1">
        <v>43148</v>
      </c>
      <c r="N301">
        <v>11</v>
      </c>
      <c r="O301" t="str">
        <f>VLOOKUP(F301,'[1]Master Data'!$E:$E,1,FALSE)</f>
        <v>DEQPS9082P</v>
      </c>
    </row>
    <row r="302" spans="1:15" x14ac:dyDescent="0.3">
      <c r="A302" t="s">
        <v>13</v>
      </c>
      <c r="B302">
        <v>141</v>
      </c>
      <c r="C302" s="1">
        <v>43159</v>
      </c>
      <c r="D302" t="s">
        <v>438</v>
      </c>
      <c r="E302" t="s">
        <v>438</v>
      </c>
      <c r="F302" t="s">
        <v>148</v>
      </c>
      <c r="G302" s="5">
        <v>14789</v>
      </c>
      <c r="H302" s="5">
        <v>1479</v>
      </c>
      <c r="J302" t="s">
        <v>44</v>
      </c>
      <c r="K302" t="s">
        <v>15</v>
      </c>
      <c r="L302" t="s">
        <v>16</v>
      </c>
      <c r="M302" s="1">
        <v>43148</v>
      </c>
      <c r="N302">
        <v>11</v>
      </c>
      <c r="O302" t="str">
        <f>VLOOKUP(F302,'[1]Master Data'!$E:$E,1,FALSE)</f>
        <v>BRUPS2102P</v>
      </c>
    </row>
    <row r="303" spans="1:15" x14ac:dyDescent="0.3">
      <c r="A303" t="s">
        <v>13</v>
      </c>
      <c r="B303">
        <v>170</v>
      </c>
      <c r="C303" s="1">
        <v>43159</v>
      </c>
      <c r="D303" t="s">
        <v>493</v>
      </c>
      <c r="E303" t="s">
        <v>493</v>
      </c>
      <c r="F303" t="s">
        <v>205</v>
      </c>
      <c r="G303" s="5">
        <v>32259</v>
      </c>
      <c r="H303" s="5">
        <v>3226</v>
      </c>
      <c r="J303" t="s">
        <v>44</v>
      </c>
      <c r="K303" t="s">
        <v>15</v>
      </c>
      <c r="L303" t="s">
        <v>16</v>
      </c>
      <c r="M303" s="1">
        <v>43148</v>
      </c>
      <c r="N303">
        <v>11</v>
      </c>
      <c r="O303" t="str">
        <f>VLOOKUP(F303,'[1]Master Data'!$E:$E,1,FALSE)</f>
        <v>AAAPU3763E</v>
      </c>
    </row>
    <row r="304" spans="1:15" x14ac:dyDescent="0.3">
      <c r="A304" t="s">
        <v>13</v>
      </c>
      <c r="B304">
        <v>292</v>
      </c>
      <c r="C304" s="1">
        <v>43159</v>
      </c>
      <c r="D304" s="1" t="s">
        <v>723</v>
      </c>
      <c r="E304" t="s">
        <v>437</v>
      </c>
      <c r="F304" t="s">
        <v>147</v>
      </c>
      <c r="G304" s="5">
        <v>67574</v>
      </c>
      <c r="H304" s="5">
        <v>6757</v>
      </c>
      <c r="J304" t="s">
        <v>44</v>
      </c>
      <c r="K304" t="s">
        <v>15</v>
      </c>
      <c r="L304" t="s">
        <v>16</v>
      </c>
      <c r="M304" s="1">
        <v>43148</v>
      </c>
      <c r="N304">
        <v>11</v>
      </c>
      <c r="O304" t="str">
        <f>VLOOKUP(F304,'[1]Master Data'!$E:$E,1,FALSE)</f>
        <v>CICPD8911M</v>
      </c>
    </row>
    <row r="305" spans="1:15" x14ac:dyDescent="0.3">
      <c r="A305" t="s">
        <v>13</v>
      </c>
      <c r="B305">
        <v>291</v>
      </c>
      <c r="C305" s="1">
        <v>43159</v>
      </c>
      <c r="D305" s="1" t="s">
        <v>723</v>
      </c>
      <c r="E305" t="s">
        <v>436</v>
      </c>
      <c r="F305" t="s">
        <v>146</v>
      </c>
      <c r="G305" s="5">
        <v>67574</v>
      </c>
      <c r="H305" s="5">
        <v>6757</v>
      </c>
      <c r="J305" t="s">
        <v>44</v>
      </c>
      <c r="K305" t="s">
        <v>15</v>
      </c>
      <c r="L305" t="s">
        <v>16</v>
      </c>
      <c r="M305" s="1">
        <v>43148</v>
      </c>
      <c r="N305">
        <v>11</v>
      </c>
      <c r="O305" t="str">
        <f>VLOOKUP(F305,'[1]Master Data'!$E:$E,1,FALSE)</f>
        <v>APGPD9139Q</v>
      </c>
    </row>
    <row r="306" spans="1:15" x14ac:dyDescent="0.3">
      <c r="A306" t="s">
        <v>13</v>
      </c>
      <c r="B306">
        <v>301</v>
      </c>
      <c r="C306" s="1">
        <v>43159</v>
      </c>
      <c r="D306" s="1" t="s">
        <v>724</v>
      </c>
      <c r="E306" t="s">
        <v>465</v>
      </c>
      <c r="F306" t="s">
        <v>175</v>
      </c>
      <c r="G306" s="5">
        <v>102387</v>
      </c>
      <c r="H306" s="5">
        <v>10239</v>
      </c>
      <c r="J306" t="s">
        <v>44</v>
      </c>
      <c r="K306" t="s">
        <v>15</v>
      </c>
      <c r="L306" t="s">
        <v>16</v>
      </c>
      <c r="M306" s="1">
        <v>43148</v>
      </c>
      <c r="N306">
        <v>11</v>
      </c>
      <c r="O306" t="str">
        <f>VLOOKUP(F306,'[1]Master Data'!$E:$E,1,FALSE)</f>
        <v>AWVPM8396E</v>
      </c>
    </row>
    <row r="307" spans="1:15" x14ac:dyDescent="0.3">
      <c r="A307" t="s">
        <v>13</v>
      </c>
      <c r="B307">
        <v>295</v>
      </c>
      <c r="C307" s="1">
        <v>43159</v>
      </c>
      <c r="D307" s="1" t="s">
        <v>724</v>
      </c>
      <c r="E307" t="s">
        <v>490</v>
      </c>
      <c r="F307" t="s">
        <v>201</v>
      </c>
      <c r="G307" s="5">
        <v>266198</v>
      </c>
      <c r="H307" s="5">
        <v>26620</v>
      </c>
      <c r="J307" t="s">
        <v>44</v>
      </c>
      <c r="K307" t="s">
        <v>15</v>
      </c>
      <c r="L307" t="s">
        <v>16</v>
      </c>
      <c r="M307" s="1">
        <v>43148</v>
      </c>
      <c r="N307">
        <v>11</v>
      </c>
      <c r="O307" t="str">
        <f>VLOOKUP(F307,'[1]Master Data'!$E:$E,1,FALSE)</f>
        <v>CUIPM0916M</v>
      </c>
    </row>
    <row r="308" spans="1:15" x14ac:dyDescent="0.3">
      <c r="A308" t="s">
        <v>13</v>
      </c>
      <c r="B308">
        <v>213</v>
      </c>
      <c r="C308" s="1">
        <v>43159</v>
      </c>
      <c r="D308" t="s">
        <v>485</v>
      </c>
      <c r="E308" t="s">
        <v>485</v>
      </c>
      <c r="F308" t="s">
        <v>196</v>
      </c>
      <c r="G308" s="5">
        <v>7958</v>
      </c>
      <c r="H308" s="5">
        <v>796</v>
      </c>
      <c r="J308" t="s">
        <v>44</v>
      </c>
      <c r="K308" t="s">
        <v>15</v>
      </c>
      <c r="L308" t="s">
        <v>16</v>
      </c>
      <c r="M308" s="1">
        <v>43148</v>
      </c>
      <c r="N308">
        <v>11</v>
      </c>
      <c r="O308" t="str">
        <f>VLOOKUP(F308,'[1]Master Data'!$E:$E,1,FALSE)</f>
        <v>AGIPV6074H</v>
      </c>
    </row>
    <row r="309" spans="1:15" x14ac:dyDescent="0.3">
      <c r="A309" t="s">
        <v>13</v>
      </c>
      <c r="B309">
        <v>300</v>
      </c>
      <c r="C309" s="1">
        <v>43159</v>
      </c>
      <c r="D309" s="1" t="s">
        <v>478</v>
      </c>
      <c r="E309" t="s">
        <v>491</v>
      </c>
      <c r="F309" t="s">
        <v>202</v>
      </c>
      <c r="G309" s="5">
        <v>140107</v>
      </c>
      <c r="H309" s="5">
        <v>14011</v>
      </c>
      <c r="J309" t="s">
        <v>44</v>
      </c>
      <c r="K309" t="s">
        <v>15</v>
      </c>
      <c r="L309" t="s">
        <v>16</v>
      </c>
      <c r="M309" s="1">
        <v>43148</v>
      </c>
      <c r="N309">
        <v>11</v>
      </c>
      <c r="O309" t="str">
        <f>VLOOKUP(F309,'[1]Master Data'!$E:$E,1,FALSE)</f>
        <v>CMMPM3584M</v>
      </c>
    </row>
    <row r="310" spans="1:15" x14ac:dyDescent="0.3">
      <c r="A310" t="s">
        <v>13</v>
      </c>
      <c r="B310">
        <v>298</v>
      </c>
      <c r="C310" s="1">
        <v>43159</v>
      </c>
      <c r="D310" s="1" t="s">
        <v>478</v>
      </c>
      <c r="E310" t="s">
        <v>478</v>
      </c>
      <c r="F310" t="s">
        <v>189</v>
      </c>
      <c r="G310" s="5">
        <v>46702</v>
      </c>
      <c r="H310" s="5">
        <v>4670</v>
      </c>
      <c r="J310" t="s">
        <v>44</v>
      </c>
      <c r="K310" t="s">
        <v>15</v>
      </c>
      <c r="L310" t="s">
        <v>16</v>
      </c>
      <c r="M310" s="1">
        <v>43148</v>
      </c>
      <c r="N310">
        <v>11</v>
      </c>
      <c r="O310" t="str">
        <f>VLOOKUP(F310,'[1]Master Data'!$E:$E,1,FALSE)</f>
        <v>BJFPM3782A</v>
      </c>
    </row>
    <row r="311" spans="1:15" x14ac:dyDescent="0.3">
      <c r="A311" t="s">
        <v>13</v>
      </c>
      <c r="B311">
        <v>299</v>
      </c>
      <c r="C311" s="1">
        <v>43159</v>
      </c>
      <c r="D311" s="1" t="s">
        <v>478</v>
      </c>
      <c r="E311" t="s">
        <v>479</v>
      </c>
      <c r="F311" t="s">
        <v>190</v>
      </c>
      <c r="G311" s="5">
        <v>46702</v>
      </c>
      <c r="H311" s="5">
        <v>4670</v>
      </c>
      <c r="J311" t="s">
        <v>44</v>
      </c>
      <c r="K311" t="s">
        <v>15</v>
      </c>
      <c r="L311" t="s">
        <v>16</v>
      </c>
      <c r="M311" s="1">
        <v>43148</v>
      </c>
      <c r="N311">
        <v>11</v>
      </c>
      <c r="O311" t="str">
        <f>VLOOKUP(F311,'[1]Master Data'!$E:$E,1,FALSE)</f>
        <v>BGBPM7834G</v>
      </c>
    </row>
    <row r="312" spans="1:15" x14ac:dyDescent="0.3">
      <c r="A312" t="s">
        <v>13</v>
      </c>
      <c r="B312">
        <v>310</v>
      </c>
      <c r="C312" s="1">
        <v>43159</v>
      </c>
      <c r="D312" s="1" t="s">
        <v>737</v>
      </c>
      <c r="E312" t="s">
        <v>732</v>
      </c>
      <c r="F312" t="s">
        <v>186</v>
      </c>
      <c r="G312" s="5">
        <v>31880</v>
      </c>
      <c r="H312" s="5">
        <v>3188</v>
      </c>
      <c r="J312" t="s">
        <v>44</v>
      </c>
      <c r="K312" t="s">
        <v>15</v>
      </c>
      <c r="L312" t="s">
        <v>16</v>
      </c>
      <c r="M312" s="1">
        <v>43148</v>
      </c>
      <c r="N312">
        <v>11</v>
      </c>
      <c r="O312" t="str">
        <f>VLOOKUP(F312,'[1]Master Data'!$E:$E,1,FALSE)</f>
        <v>AZJPS0827R</v>
      </c>
    </row>
    <row r="313" spans="1:15" x14ac:dyDescent="0.3">
      <c r="A313" t="s">
        <v>13</v>
      </c>
      <c r="B313">
        <v>318</v>
      </c>
      <c r="C313" s="1">
        <v>43159</v>
      </c>
      <c r="D313" s="1" t="s">
        <v>737</v>
      </c>
      <c r="E313" t="s">
        <v>732</v>
      </c>
      <c r="F313" t="s">
        <v>186</v>
      </c>
      <c r="G313" s="5">
        <v>28259</v>
      </c>
      <c r="H313" s="5">
        <v>2826</v>
      </c>
      <c r="J313" t="s">
        <v>44</v>
      </c>
      <c r="K313" t="s">
        <v>15</v>
      </c>
      <c r="L313" t="s">
        <v>16</v>
      </c>
      <c r="M313" s="1">
        <v>43148</v>
      </c>
      <c r="N313">
        <v>11</v>
      </c>
      <c r="O313" t="str">
        <f>VLOOKUP(F313,'[1]Master Data'!$E:$E,1,FALSE)</f>
        <v>AZJPS0827R</v>
      </c>
    </row>
    <row r="314" spans="1:15" x14ac:dyDescent="0.3">
      <c r="A314" t="s">
        <v>13</v>
      </c>
      <c r="B314">
        <v>311</v>
      </c>
      <c r="C314" s="1">
        <v>43159</v>
      </c>
      <c r="D314" s="1" t="s">
        <v>737</v>
      </c>
      <c r="E314" t="s">
        <v>481</v>
      </c>
      <c r="F314" t="s">
        <v>192</v>
      </c>
      <c r="G314" s="5">
        <v>31880</v>
      </c>
      <c r="H314" s="5">
        <v>3188</v>
      </c>
      <c r="J314" t="s">
        <v>44</v>
      </c>
      <c r="K314" t="s">
        <v>15</v>
      </c>
      <c r="L314" t="s">
        <v>16</v>
      </c>
      <c r="M314" s="1">
        <v>43148</v>
      </c>
      <c r="N314">
        <v>11</v>
      </c>
      <c r="O314" t="str">
        <f>VLOOKUP(F314,'[1]Master Data'!$E:$E,1,FALSE)</f>
        <v>CBTPS7039H</v>
      </c>
    </row>
    <row r="315" spans="1:15" x14ac:dyDescent="0.3">
      <c r="A315" t="s">
        <v>13</v>
      </c>
      <c r="B315">
        <v>313</v>
      </c>
      <c r="C315" s="1">
        <v>43159</v>
      </c>
      <c r="D315" s="1" t="s">
        <v>737</v>
      </c>
      <c r="E315" t="s">
        <v>489</v>
      </c>
      <c r="F315" t="s">
        <v>200</v>
      </c>
      <c r="G315" s="5">
        <v>71622</v>
      </c>
      <c r="H315" s="5">
        <v>7162</v>
      </c>
      <c r="J315" t="s">
        <v>44</v>
      </c>
      <c r="K315" t="s">
        <v>15</v>
      </c>
      <c r="L315" t="s">
        <v>16</v>
      </c>
      <c r="M315" s="1">
        <v>43148</v>
      </c>
      <c r="N315">
        <v>11</v>
      </c>
      <c r="O315" t="str">
        <f>VLOOKUP(F315,'[1]Master Data'!$E:$E,1,FALSE)</f>
        <v>BDRPV2680N</v>
      </c>
    </row>
    <row r="316" spans="1:15" x14ac:dyDescent="0.3">
      <c r="A316" t="s">
        <v>13</v>
      </c>
      <c r="B316">
        <v>243</v>
      </c>
      <c r="C316" s="1">
        <v>43159</v>
      </c>
      <c r="D316" t="s">
        <v>503</v>
      </c>
      <c r="E316" t="s">
        <v>494</v>
      </c>
      <c r="F316" t="s">
        <v>206</v>
      </c>
      <c r="G316" s="5">
        <v>160436</v>
      </c>
      <c r="H316" s="5">
        <v>16044</v>
      </c>
      <c r="J316" t="s">
        <v>44</v>
      </c>
      <c r="K316" t="s">
        <v>15</v>
      </c>
      <c r="L316" t="s">
        <v>16</v>
      </c>
      <c r="M316" s="1">
        <v>43148</v>
      </c>
      <c r="N316">
        <v>11</v>
      </c>
      <c r="O316" t="str">
        <f>VLOOKUP(F316,'[1]Master Data'!$E:$E,1,FALSE)</f>
        <v>AEQPT4039J</v>
      </c>
    </row>
    <row r="317" spans="1:15" x14ac:dyDescent="0.3">
      <c r="A317" t="s">
        <v>13</v>
      </c>
      <c r="B317">
        <v>194</v>
      </c>
      <c r="C317" s="1">
        <v>43159</v>
      </c>
      <c r="D317" t="s">
        <v>469</v>
      </c>
      <c r="E317" t="s">
        <v>477</v>
      </c>
      <c r="F317" t="s">
        <v>188</v>
      </c>
      <c r="G317" s="5">
        <v>170691</v>
      </c>
      <c r="H317" s="5">
        <v>17069</v>
      </c>
      <c r="J317" t="s">
        <v>44</v>
      </c>
      <c r="K317" t="s">
        <v>15</v>
      </c>
      <c r="L317" t="s">
        <v>16</v>
      </c>
      <c r="M317" s="1">
        <v>43148</v>
      </c>
      <c r="N317">
        <v>11</v>
      </c>
      <c r="O317" t="str">
        <f>VLOOKUP(F317,'[1]Master Data'!$E:$E,1,FALSE)</f>
        <v>BYNPG4697P</v>
      </c>
    </row>
    <row r="318" spans="1:15" x14ac:dyDescent="0.3">
      <c r="A318" t="s">
        <v>13</v>
      </c>
      <c r="B318">
        <v>304</v>
      </c>
      <c r="C318" s="1">
        <v>43159</v>
      </c>
      <c r="D318" t="s">
        <v>469</v>
      </c>
      <c r="E318" t="s">
        <v>469</v>
      </c>
      <c r="F318" t="s">
        <v>179</v>
      </c>
      <c r="G318" s="5">
        <v>170691</v>
      </c>
      <c r="H318" s="5">
        <v>17069</v>
      </c>
      <c r="J318" t="s">
        <v>44</v>
      </c>
      <c r="K318" t="s">
        <v>15</v>
      </c>
      <c r="L318" t="s">
        <v>16</v>
      </c>
      <c r="M318" s="1">
        <v>43148</v>
      </c>
      <c r="N318">
        <v>11</v>
      </c>
      <c r="O318" t="str">
        <f>VLOOKUP(F318,'[1]Master Data'!$E:$E,1,FALSE)</f>
        <v>AJZPG5193Q</v>
      </c>
    </row>
    <row r="319" spans="1:15" x14ac:dyDescent="0.3">
      <c r="A319" t="s">
        <v>13</v>
      </c>
      <c r="B319">
        <v>8</v>
      </c>
      <c r="C319" s="1">
        <v>43190</v>
      </c>
      <c r="D319" s="1" t="s">
        <v>495</v>
      </c>
      <c r="E319" t="s">
        <v>495</v>
      </c>
      <c r="F319" t="s">
        <v>207</v>
      </c>
      <c r="G319" s="5">
        <v>26181</v>
      </c>
      <c r="H319" s="5">
        <v>2618</v>
      </c>
      <c r="J319" t="s">
        <v>45</v>
      </c>
      <c r="K319" t="s">
        <v>15</v>
      </c>
      <c r="L319" t="s">
        <v>16</v>
      </c>
      <c r="M319" s="1">
        <v>43190</v>
      </c>
      <c r="N319">
        <v>0</v>
      </c>
      <c r="O319" t="str">
        <f>VLOOKUP(F319,'[1]Master Data'!$E:$E,1,FALSE)</f>
        <v>AHIPT0853H</v>
      </c>
    </row>
    <row r="320" spans="1:15" x14ac:dyDescent="0.3">
      <c r="A320" t="s">
        <v>13</v>
      </c>
      <c r="B320">
        <v>11</v>
      </c>
      <c r="C320" s="1">
        <v>43190</v>
      </c>
      <c r="D320" s="1" t="s">
        <v>497</v>
      </c>
      <c r="E320" t="s">
        <v>497</v>
      </c>
      <c r="F320" t="s">
        <v>209</v>
      </c>
      <c r="G320" s="5">
        <v>16433</v>
      </c>
      <c r="H320" s="5">
        <v>1643</v>
      </c>
      <c r="J320" t="s">
        <v>45</v>
      </c>
      <c r="K320" t="s">
        <v>15</v>
      </c>
      <c r="L320" t="s">
        <v>16</v>
      </c>
      <c r="M320" s="1">
        <v>43190</v>
      </c>
      <c r="N320">
        <v>0</v>
      </c>
      <c r="O320" t="str">
        <f>VLOOKUP(F320,'[1]Master Data'!$E:$E,1,FALSE)</f>
        <v>AIBPC2244H</v>
      </c>
    </row>
    <row r="321" spans="1:15" x14ac:dyDescent="0.3">
      <c r="A321" t="s">
        <v>13</v>
      </c>
      <c r="B321">
        <v>21</v>
      </c>
      <c r="C321" s="1">
        <v>43190</v>
      </c>
      <c r="D321" s="1" t="s">
        <v>470</v>
      </c>
      <c r="E321" t="s">
        <v>470</v>
      </c>
      <c r="F321" t="s">
        <v>180</v>
      </c>
      <c r="G321" s="5">
        <v>37906</v>
      </c>
      <c r="H321" s="5">
        <v>3791</v>
      </c>
      <c r="J321" t="s">
        <v>45</v>
      </c>
      <c r="K321" t="s">
        <v>15</v>
      </c>
      <c r="L321" t="s">
        <v>16</v>
      </c>
      <c r="M321" s="1">
        <v>43190</v>
      </c>
      <c r="N321">
        <v>0</v>
      </c>
      <c r="O321" t="str">
        <f>VLOOKUP(F321,'[1]Master Data'!$E:$E,1,FALSE)</f>
        <v>ATYPM1144L</v>
      </c>
    </row>
    <row r="322" spans="1:15" x14ac:dyDescent="0.3">
      <c r="A322" t="s">
        <v>13</v>
      </c>
      <c r="B322">
        <v>74</v>
      </c>
      <c r="C322" s="1">
        <v>43190</v>
      </c>
      <c r="D322" s="1" t="s">
        <v>470</v>
      </c>
      <c r="E322" t="s">
        <v>472</v>
      </c>
      <c r="F322" t="s">
        <v>182</v>
      </c>
      <c r="G322" s="5">
        <v>37906</v>
      </c>
      <c r="H322" s="5">
        <v>3791</v>
      </c>
      <c r="J322" t="s">
        <v>45</v>
      </c>
      <c r="K322" t="s">
        <v>15</v>
      </c>
      <c r="L322" t="s">
        <v>16</v>
      </c>
      <c r="M322" s="1">
        <v>43190</v>
      </c>
      <c r="N322">
        <v>0</v>
      </c>
      <c r="O322" t="str">
        <f>VLOOKUP(F322,'[1]Master Data'!$E:$E,1,FALSE)</f>
        <v>ALYPM9000B</v>
      </c>
    </row>
    <row r="323" spans="1:15" x14ac:dyDescent="0.3">
      <c r="A323" t="s">
        <v>13</v>
      </c>
      <c r="B323">
        <v>86</v>
      </c>
      <c r="C323" s="1">
        <v>43190</v>
      </c>
      <c r="D323" s="1" t="s">
        <v>470</v>
      </c>
      <c r="E323" t="s">
        <v>473</v>
      </c>
      <c r="F323" t="s">
        <v>183</v>
      </c>
      <c r="G323" s="5">
        <v>37906</v>
      </c>
      <c r="H323" s="5">
        <v>3791</v>
      </c>
      <c r="J323" t="s">
        <v>45</v>
      </c>
      <c r="K323" t="s">
        <v>15</v>
      </c>
      <c r="L323" t="s">
        <v>16</v>
      </c>
      <c r="M323" s="1">
        <v>43190</v>
      </c>
      <c r="N323">
        <v>0</v>
      </c>
      <c r="O323" t="str">
        <f>VLOOKUP(F323,'[1]Master Data'!$E:$E,1,FALSE)</f>
        <v>AZPPM4049R</v>
      </c>
    </row>
    <row r="324" spans="1:15" x14ac:dyDescent="0.3">
      <c r="A324" t="s">
        <v>13</v>
      </c>
      <c r="B324">
        <v>107</v>
      </c>
      <c r="C324" s="1">
        <v>43190</v>
      </c>
      <c r="D324" t="s">
        <v>470</v>
      </c>
      <c r="E324" t="s">
        <v>474</v>
      </c>
      <c r="F324" t="s">
        <v>184</v>
      </c>
      <c r="G324" s="5">
        <v>37906</v>
      </c>
      <c r="H324" s="5">
        <v>3791</v>
      </c>
      <c r="J324" t="s">
        <v>45</v>
      </c>
      <c r="K324" t="s">
        <v>15</v>
      </c>
      <c r="L324" t="s">
        <v>16</v>
      </c>
      <c r="M324" s="1">
        <v>43190</v>
      </c>
      <c r="N324">
        <v>0</v>
      </c>
      <c r="O324" t="str">
        <f>VLOOKUP(F324,'[1]Master Data'!$E:$E,1,FALSE)</f>
        <v>DPPPK9998G</v>
      </c>
    </row>
    <row r="325" spans="1:15" x14ac:dyDescent="0.3">
      <c r="A325" t="s">
        <v>13</v>
      </c>
      <c r="B325">
        <v>110</v>
      </c>
      <c r="C325" s="1">
        <v>43190</v>
      </c>
      <c r="D325" t="s">
        <v>470</v>
      </c>
      <c r="E325" t="s">
        <v>492</v>
      </c>
      <c r="F325" t="s">
        <v>203</v>
      </c>
      <c r="G325" s="5">
        <v>47382</v>
      </c>
      <c r="H325" s="5">
        <v>4738</v>
      </c>
      <c r="J325" t="s">
        <v>45</v>
      </c>
      <c r="K325" t="s">
        <v>15</v>
      </c>
      <c r="L325" t="s">
        <v>16</v>
      </c>
      <c r="M325" s="1">
        <v>43190</v>
      </c>
      <c r="N325">
        <v>0</v>
      </c>
      <c r="O325" t="str">
        <f>VLOOKUP(F325,'[1]Master Data'!$E:$E,1,FALSE)</f>
        <v>AMZPV8765C</v>
      </c>
    </row>
    <row r="326" spans="1:15" x14ac:dyDescent="0.3">
      <c r="A326" t="s">
        <v>13</v>
      </c>
      <c r="B326">
        <v>120</v>
      </c>
      <c r="C326" s="1">
        <v>43190</v>
      </c>
      <c r="D326" t="s">
        <v>470</v>
      </c>
      <c r="E326" t="s">
        <v>471</v>
      </c>
      <c r="F326" t="s">
        <v>181</v>
      </c>
      <c r="G326" s="5">
        <v>37906</v>
      </c>
      <c r="H326" s="5">
        <v>3791</v>
      </c>
      <c r="J326" t="s">
        <v>45</v>
      </c>
      <c r="K326" t="s">
        <v>15</v>
      </c>
      <c r="L326" t="s">
        <v>16</v>
      </c>
      <c r="M326" s="1">
        <v>43190</v>
      </c>
      <c r="N326">
        <v>0</v>
      </c>
      <c r="O326" t="str">
        <f>VLOOKUP(F326,'[1]Master Data'!$E:$E,1,FALSE)</f>
        <v>CFEPM3263G</v>
      </c>
    </row>
    <row r="327" spans="1:15" x14ac:dyDescent="0.3">
      <c r="A327" t="s">
        <v>13</v>
      </c>
      <c r="B327">
        <v>91</v>
      </c>
      <c r="C327" s="1">
        <v>43190</v>
      </c>
      <c r="D327" t="s">
        <v>729</v>
      </c>
      <c r="E327" t="s">
        <v>729</v>
      </c>
      <c r="F327" t="s">
        <v>204</v>
      </c>
      <c r="G327" s="5">
        <v>10658</v>
      </c>
      <c r="H327" s="5">
        <v>1066</v>
      </c>
      <c r="J327" t="s">
        <v>45</v>
      </c>
      <c r="K327" t="s">
        <v>15</v>
      </c>
      <c r="L327" t="s">
        <v>16</v>
      </c>
      <c r="M327" s="1">
        <v>43190</v>
      </c>
      <c r="N327">
        <v>0</v>
      </c>
      <c r="O327" t="str">
        <f>VLOOKUP(F327,'[1]Master Data'!$E:$E,1,FALSE)</f>
        <v>BBEPS9472G</v>
      </c>
    </row>
    <row r="328" spans="1:15" x14ac:dyDescent="0.3">
      <c r="A328" t="s">
        <v>13</v>
      </c>
      <c r="B328">
        <v>347</v>
      </c>
      <c r="C328" s="1">
        <v>43190</v>
      </c>
      <c r="D328" s="1" t="s">
        <v>501</v>
      </c>
      <c r="E328" t="s">
        <v>501</v>
      </c>
      <c r="F328" t="s">
        <v>214</v>
      </c>
      <c r="G328" s="5">
        <v>99948</v>
      </c>
      <c r="H328" s="5">
        <v>9995</v>
      </c>
      <c r="J328" t="s">
        <v>46</v>
      </c>
      <c r="K328" t="s">
        <v>15</v>
      </c>
      <c r="L328" t="s">
        <v>16</v>
      </c>
      <c r="M328" s="1">
        <v>43190</v>
      </c>
      <c r="N328">
        <v>0</v>
      </c>
      <c r="O328" t="str">
        <f>VLOOKUP(F328,'[1]Master Data'!$E:$E,1,FALSE)</f>
        <v>DXVPP1114F</v>
      </c>
    </row>
    <row r="329" spans="1:15" x14ac:dyDescent="0.3">
      <c r="A329" t="s">
        <v>13</v>
      </c>
      <c r="B329">
        <v>348</v>
      </c>
      <c r="C329" s="1">
        <v>43190</v>
      </c>
      <c r="D329" s="1" t="s">
        <v>501</v>
      </c>
      <c r="E329" t="s">
        <v>501</v>
      </c>
      <c r="F329" t="s">
        <v>214</v>
      </c>
      <c r="G329" s="5">
        <v>99798</v>
      </c>
      <c r="H329" s="5">
        <v>9980</v>
      </c>
      <c r="J329" t="s">
        <v>46</v>
      </c>
      <c r="K329" t="s">
        <v>15</v>
      </c>
      <c r="L329" t="s">
        <v>16</v>
      </c>
      <c r="M329" s="1">
        <v>43190</v>
      </c>
      <c r="N329">
        <v>0</v>
      </c>
      <c r="O329" t="str">
        <f>VLOOKUP(F329,'[1]Master Data'!$E:$E,1,FALSE)</f>
        <v>DXVPP1114F</v>
      </c>
    </row>
    <row r="330" spans="1:15" x14ac:dyDescent="0.3">
      <c r="A330" t="s">
        <v>13</v>
      </c>
      <c r="B330">
        <v>171</v>
      </c>
      <c r="C330" s="1">
        <v>43190</v>
      </c>
      <c r="D330" t="s">
        <v>493</v>
      </c>
      <c r="E330" t="s">
        <v>493</v>
      </c>
      <c r="F330" t="s">
        <v>205</v>
      </c>
      <c r="G330" s="5">
        <v>15451</v>
      </c>
      <c r="H330" s="5">
        <v>1545</v>
      </c>
      <c r="J330" t="s">
        <v>45</v>
      </c>
      <c r="K330" t="s">
        <v>15</v>
      </c>
      <c r="L330" t="s">
        <v>16</v>
      </c>
      <c r="M330" s="1">
        <v>43190</v>
      </c>
      <c r="N330">
        <v>0</v>
      </c>
      <c r="O330" t="str">
        <f>VLOOKUP(F330,'[1]Master Data'!$E:$E,1,FALSE)</f>
        <v>AAAPU3763E</v>
      </c>
    </row>
    <row r="331" spans="1:15" x14ac:dyDescent="0.3">
      <c r="A331" t="s">
        <v>13</v>
      </c>
      <c r="B331">
        <v>328</v>
      </c>
      <c r="C331" s="1">
        <v>43190</v>
      </c>
      <c r="D331" s="1" t="s">
        <v>723</v>
      </c>
      <c r="E331" t="s">
        <v>437</v>
      </c>
      <c r="F331" t="s">
        <v>147</v>
      </c>
      <c r="G331" s="5">
        <v>29531</v>
      </c>
      <c r="H331" s="5">
        <v>2953</v>
      </c>
      <c r="J331" t="s">
        <v>45</v>
      </c>
      <c r="K331" t="s">
        <v>15</v>
      </c>
      <c r="L331" t="s">
        <v>16</v>
      </c>
      <c r="M331" s="1">
        <v>43190</v>
      </c>
      <c r="N331">
        <v>0</v>
      </c>
      <c r="O331" t="str">
        <f>VLOOKUP(F331,'[1]Master Data'!$E:$E,1,FALSE)</f>
        <v>CICPD8911M</v>
      </c>
    </row>
    <row r="332" spans="1:15" x14ac:dyDescent="0.3">
      <c r="A332" t="s">
        <v>13</v>
      </c>
      <c r="B332">
        <v>327</v>
      </c>
      <c r="C332" s="1">
        <v>43190</v>
      </c>
      <c r="D332" s="1" t="s">
        <v>723</v>
      </c>
      <c r="E332" t="s">
        <v>436</v>
      </c>
      <c r="F332" t="s">
        <v>146</v>
      </c>
      <c r="G332" s="5">
        <v>29531</v>
      </c>
      <c r="H332" s="5">
        <v>2953</v>
      </c>
      <c r="J332" t="s">
        <v>45</v>
      </c>
      <c r="K332" t="s">
        <v>15</v>
      </c>
      <c r="L332" t="s">
        <v>16</v>
      </c>
      <c r="M332" s="1">
        <v>43190</v>
      </c>
      <c r="N332">
        <v>0</v>
      </c>
      <c r="O332" t="str">
        <f>VLOOKUP(F332,'[1]Master Data'!$E:$E,1,FALSE)</f>
        <v>APGPD9139Q</v>
      </c>
    </row>
    <row r="333" spans="1:15" x14ac:dyDescent="0.3">
      <c r="A333" t="s">
        <v>13</v>
      </c>
      <c r="B333">
        <v>329</v>
      </c>
      <c r="C333" s="1">
        <v>43190</v>
      </c>
      <c r="D333" s="1" t="s">
        <v>724</v>
      </c>
      <c r="E333" t="s">
        <v>465</v>
      </c>
      <c r="F333" t="s">
        <v>175</v>
      </c>
      <c r="G333" s="5">
        <v>13724</v>
      </c>
      <c r="H333" s="5">
        <v>1372</v>
      </c>
      <c r="J333" t="s">
        <v>45</v>
      </c>
      <c r="K333" t="s">
        <v>15</v>
      </c>
      <c r="L333" t="s">
        <v>16</v>
      </c>
      <c r="M333" s="1">
        <v>43190</v>
      </c>
      <c r="N333">
        <v>0</v>
      </c>
      <c r="O333" t="str">
        <f>VLOOKUP(F333,'[1]Master Data'!$E:$E,1,FALSE)</f>
        <v>AWVPM8396E</v>
      </c>
    </row>
    <row r="334" spans="1:15" x14ac:dyDescent="0.3">
      <c r="A334" t="s">
        <v>13</v>
      </c>
      <c r="B334">
        <v>214</v>
      </c>
      <c r="C334" s="1">
        <v>43190</v>
      </c>
      <c r="D334" t="s">
        <v>485</v>
      </c>
      <c r="E334" t="s">
        <v>485</v>
      </c>
      <c r="F334" t="s">
        <v>196</v>
      </c>
      <c r="G334" s="5">
        <v>1291</v>
      </c>
      <c r="H334" s="5">
        <v>129</v>
      </c>
      <c r="J334" t="s">
        <v>45</v>
      </c>
      <c r="K334" t="s">
        <v>15</v>
      </c>
      <c r="L334" t="s">
        <v>16</v>
      </c>
      <c r="M334" s="1">
        <v>43190</v>
      </c>
      <c r="N334">
        <v>0</v>
      </c>
      <c r="O334" t="str">
        <f>VLOOKUP(F334,'[1]Master Data'!$E:$E,1,FALSE)</f>
        <v>AGIPV6074H</v>
      </c>
    </row>
    <row r="335" spans="1:15" x14ac:dyDescent="0.3">
      <c r="A335" t="s">
        <v>13</v>
      </c>
      <c r="B335">
        <v>326</v>
      </c>
      <c r="C335" s="1">
        <v>43190</v>
      </c>
      <c r="D335" s="1" t="s">
        <v>737</v>
      </c>
      <c r="E335" t="s">
        <v>732</v>
      </c>
      <c r="F335" t="s">
        <v>186</v>
      </c>
      <c r="G335" s="5">
        <v>7152</v>
      </c>
      <c r="H335" s="5">
        <v>715</v>
      </c>
      <c r="J335" t="s">
        <v>45</v>
      </c>
      <c r="K335" t="s">
        <v>15</v>
      </c>
      <c r="L335" t="s">
        <v>16</v>
      </c>
      <c r="M335" s="1">
        <v>43190</v>
      </c>
      <c r="N335">
        <v>0</v>
      </c>
      <c r="O335" t="str">
        <f>VLOOKUP(F335,'[1]Master Data'!$E:$E,1,FALSE)</f>
        <v>AZJPS0827R</v>
      </c>
    </row>
    <row r="336" spans="1:15" x14ac:dyDescent="0.3">
      <c r="A336" t="s">
        <v>13</v>
      </c>
      <c r="B336">
        <v>338</v>
      </c>
      <c r="C336" s="1">
        <v>43190</v>
      </c>
      <c r="D336" s="1" t="s">
        <v>737</v>
      </c>
      <c r="E336" t="s">
        <v>732</v>
      </c>
      <c r="F336" t="s">
        <v>186</v>
      </c>
      <c r="G336" s="5">
        <v>36596</v>
      </c>
      <c r="H336" s="5">
        <v>3660</v>
      </c>
      <c r="J336" t="s">
        <v>45</v>
      </c>
      <c r="K336" t="s">
        <v>15</v>
      </c>
      <c r="L336" t="s">
        <v>16</v>
      </c>
      <c r="M336" s="1">
        <v>43190</v>
      </c>
      <c r="N336">
        <v>0</v>
      </c>
      <c r="O336" t="str">
        <f>VLOOKUP(F336,'[1]Master Data'!$E:$E,1,FALSE)</f>
        <v>AZJPS0827R</v>
      </c>
    </row>
    <row r="337" spans="1:15" x14ac:dyDescent="0.3">
      <c r="A337" t="s">
        <v>13</v>
      </c>
      <c r="B337">
        <v>339</v>
      </c>
      <c r="C337" s="1">
        <v>43190</v>
      </c>
      <c r="D337" s="1" t="s">
        <v>737</v>
      </c>
      <c r="E337" t="s">
        <v>481</v>
      </c>
      <c r="F337" t="s">
        <v>192</v>
      </c>
      <c r="G337" s="5">
        <v>36596</v>
      </c>
      <c r="H337" s="5">
        <v>3660</v>
      </c>
      <c r="J337" t="s">
        <v>45</v>
      </c>
      <c r="K337" t="s">
        <v>15</v>
      </c>
      <c r="L337" t="s">
        <v>16</v>
      </c>
      <c r="M337" s="1">
        <v>43190</v>
      </c>
      <c r="N337">
        <v>0</v>
      </c>
      <c r="O337" t="str">
        <f>VLOOKUP(F337,'[1]Master Data'!$E:$E,1,FALSE)</f>
        <v>CBTPS7039H</v>
      </c>
    </row>
    <row r="338" spans="1:15" x14ac:dyDescent="0.3">
      <c r="A338" t="s">
        <v>13</v>
      </c>
      <c r="B338">
        <v>320</v>
      </c>
      <c r="C338" s="1">
        <v>43190</v>
      </c>
      <c r="D338" s="1" t="s">
        <v>737</v>
      </c>
      <c r="E338" t="s">
        <v>489</v>
      </c>
      <c r="F338" t="s">
        <v>200</v>
      </c>
      <c r="G338" s="5">
        <v>11621</v>
      </c>
      <c r="H338" s="5">
        <v>1162</v>
      </c>
      <c r="J338" t="s">
        <v>45</v>
      </c>
      <c r="K338" t="s">
        <v>15</v>
      </c>
      <c r="L338" t="s">
        <v>16</v>
      </c>
      <c r="M338" s="1">
        <v>43190</v>
      </c>
      <c r="N338">
        <v>0</v>
      </c>
      <c r="O338" t="str">
        <f>VLOOKUP(F338,'[1]Master Data'!$E:$E,1,FALSE)</f>
        <v>BDRPV2680N</v>
      </c>
    </row>
    <row r="339" spans="1:15" x14ac:dyDescent="0.3">
      <c r="A339" t="s">
        <v>13</v>
      </c>
      <c r="B339">
        <v>244</v>
      </c>
      <c r="C339" s="1">
        <v>43190</v>
      </c>
      <c r="D339" t="s">
        <v>503</v>
      </c>
      <c r="E339" t="s">
        <v>494</v>
      </c>
      <c r="F339" t="s">
        <v>206</v>
      </c>
      <c r="G339" s="5">
        <v>64116</v>
      </c>
      <c r="H339" s="5">
        <v>6412</v>
      </c>
      <c r="J339" t="s">
        <v>45</v>
      </c>
      <c r="K339" t="s">
        <v>15</v>
      </c>
      <c r="L339" t="s">
        <v>16</v>
      </c>
      <c r="M339" s="1">
        <v>43190</v>
      </c>
      <c r="N339">
        <v>0</v>
      </c>
      <c r="O339" t="str">
        <f>VLOOKUP(F339,'[1]Master Data'!$E:$E,1,FALSE)</f>
        <v>AEQPT4039J</v>
      </c>
    </row>
    <row r="340" spans="1:15" x14ac:dyDescent="0.3">
      <c r="A340" t="s">
        <v>13</v>
      </c>
      <c r="B340">
        <v>345</v>
      </c>
      <c r="C340" s="1">
        <v>43190</v>
      </c>
      <c r="D340" s="1" t="s">
        <v>726</v>
      </c>
      <c r="E340" t="s">
        <v>728</v>
      </c>
      <c r="F340" t="s">
        <v>213</v>
      </c>
      <c r="G340" s="5">
        <v>200000</v>
      </c>
      <c r="H340" s="5">
        <v>20000</v>
      </c>
      <c r="J340" t="s">
        <v>46</v>
      </c>
      <c r="K340" t="s">
        <v>15</v>
      </c>
      <c r="L340" t="s">
        <v>16</v>
      </c>
      <c r="M340" s="1">
        <v>43190</v>
      </c>
      <c r="N340">
        <v>0</v>
      </c>
      <c r="O340" t="str">
        <f>VLOOKUP(F340,'[1]Master Data'!$E:$E,1,FALSE)</f>
        <v>EPBPK9094A</v>
      </c>
    </row>
    <row r="341" spans="1:15" x14ac:dyDescent="0.3">
      <c r="A341" t="s">
        <v>13</v>
      </c>
      <c r="B341">
        <v>346</v>
      </c>
      <c r="C341" s="1">
        <v>43190</v>
      </c>
      <c r="D341" s="1" t="s">
        <v>726</v>
      </c>
      <c r="E341" t="s">
        <v>728</v>
      </c>
      <c r="F341" t="s">
        <v>213</v>
      </c>
      <c r="G341" s="5">
        <v>200000</v>
      </c>
      <c r="H341" s="5">
        <v>20000</v>
      </c>
      <c r="J341" t="s">
        <v>46</v>
      </c>
      <c r="K341" t="s">
        <v>15</v>
      </c>
      <c r="L341" t="s">
        <v>16</v>
      </c>
      <c r="M341" s="1">
        <v>43190</v>
      </c>
      <c r="N341">
        <v>0</v>
      </c>
      <c r="O341" t="str">
        <f>VLOOKUP(F341,'[1]Master Data'!$E:$E,1,FALSE)</f>
        <v>EPBPK9094A</v>
      </c>
    </row>
    <row r="342" spans="1:15" x14ac:dyDescent="0.3">
      <c r="A342" t="s">
        <v>13</v>
      </c>
      <c r="B342">
        <v>349</v>
      </c>
      <c r="C342" s="1">
        <v>43190</v>
      </c>
      <c r="D342" s="1" t="s">
        <v>726</v>
      </c>
      <c r="E342" t="s">
        <v>463</v>
      </c>
      <c r="F342" t="s">
        <v>173</v>
      </c>
      <c r="G342" s="5">
        <v>44049</v>
      </c>
      <c r="H342" s="5">
        <v>4405</v>
      </c>
      <c r="J342" t="s">
        <v>46</v>
      </c>
      <c r="K342" t="s">
        <v>15</v>
      </c>
      <c r="L342" t="s">
        <v>16</v>
      </c>
      <c r="M342" s="1">
        <v>43190</v>
      </c>
      <c r="N342">
        <v>0</v>
      </c>
      <c r="O342" t="str">
        <f>VLOOKUP(F342,'[1]Master Data'!$E:$E,1,FALSE)</f>
        <v>ATUPK7059A</v>
      </c>
    </row>
    <row r="343" spans="1:15" x14ac:dyDescent="0.3">
      <c r="A343" t="s">
        <v>13</v>
      </c>
      <c r="B343">
        <v>195</v>
      </c>
      <c r="C343" s="1">
        <v>43190</v>
      </c>
      <c r="D343" t="s">
        <v>469</v>
      </c>
      <c r="E343" t="s">
        <v>477</v>
      </c>
      <c r="F343" t="s">
        <v>188</v>
      </c>
      <c r="G343" s="5">
        <v>32136</v>
      </c>
      <c r="H343" s="5">
        <v>3214</v>
      </c>
      <c r="J343" t="s">
        <v>45</v>
      </c>
      <c r="K343" t="s">
        <v>15</v>
      </c>
      <c r="L343" t="s">
        <v>16</v>
      </c>
      <c r="M343" s="1">
        <v>43190</v>
      </c>
      <c r="N343">
        <v>0</v>
      </c>
      <c r="O343" t="str">
        <f>VLOOKUP(F343,'[1]Master Data'!$E:$E,1,FALSE)</f>
        <v>BYNPG4697P</v>
      </c>
    </row>
    <row r="344" spans="1:15" x14ac:dyDescent="0.3">
      <c r="A344" t="s">
        <v>13</v>
      </c>
      <c r="B344">
        <v>305</v>
      </c>
      <c r="C344" s="1">
        <v>43190</v>
      </c>
      <c r="D344" t="s">
        <v>469</v>
      </c>
      <c r="E344" t="s">
        <v>469</v>
      </c>
      <c r="F344" t="s">
        <v>179</v>
      </c>
      <c r="G344" s="5">
        <v>32136</v>
      </c>
      <c r="H344" s="5">
        <v>3214</v>
      </c>
      <c r="J344" t="s">
        <v>45</v>
      </c>
      <c r="K344" t="s">
        <v>15</v>
      </c>
      <c r="L344" t="s">
        <v>16</v>
      </c>
      <c r="M344" s="1">
        <v>43190</v>
      </c>
      <c r="N344">
        <v>0</v>
      </c>
      <c r="O344" t="str">
        <f>VLOOKUP(F344,'[1]Master Data'!$E:$E,1,FALSE)</f>
        <v>AJZPG5193Q</v>
      </c>
    </row>
    <row r="345" spans="1:15" x14ac:dyDescent="0.3">
      <c r="A345" t="s">
        <v>13</v>
      </c>
      <c r="B345">
        <v>341</v>
      </c>
      <c r="C345" s="1">
        <v>43190</v>
      </c>
      <c r="D345" t="s">
        <v>455</v>
      </c>
      <c r="E345" t="s">
        <v>482</v>
      </c>
      <c r="F345" t="s">
        <v>193</v>
      </c>
      <c r="G345" s="5">
        <v>498764</v>
      </c>
      <c r="H345" s="5">
        <v>49876</v>
      </c>
      <c r="J345" t="s">
        <v>46</v>
      </c>
      <c r="K345" t="s">
        <v>15</v>
      </c>
      <c r="L345" t="s">
        <v>16</v>
      </c>
      <c r="M345" s="1">
        <v>43190</v>
      </c>
      <c r="N345">
        <v>0</v>
      </c>
      <c r="O345" t="str">
        <f>VLOOKUP(F345,'[1]Master Data'!$E:$E,1,FALSE)</f>
        <v>FDAPS4614A</v>
      </c>
    </row>
    <row r="346" spans="1:15" x14ac:dyDescent="0.3">
      <c r="A346" t="s">
        <v>13</v>
      </c>
      <c r="B346">
        <v>177</v>
      </c>
      <c r="C346" s="1">
        <v>43190</v>
      </c>
      <c r="D346" s="1" t="s">
        <v>455</v>
      </c>
      <c r="E346" t="s">
        <v>499</v>
      </c>
      <c r="F346" t="s">
        <v>211</v>
      </c>
      <c r="G346" s="5">
        <v>399343</v>
      </c>
      <c r="H346" s="5">
        <v>39934</v>
      </c>
      <c r="J346" t="s">
        <v>46</v>
      </c>
      <c r="K346" t="s">
        <v>15</v>
      </c>
      <c r="L346" t="s">
        <v>16</v>
      </c>
      <c r="M346" s="1">
        <v>43190</v>
      </c>
      <c r="N346">
        <v>0</v>
      </c>
      <c r="O346" t="str">
        <f>VLOOKUP(F346,'[1]Master Data'!$E:$E,1,FALSE)</f>
        <v>CYRPM9785M</v>
      </c>
    </row>
    <row r="347" spans="1:15" x14ac:dyDescent="0.3">
      <c r="A347" t="s">
        <v>13</v>
      </c>
      <c r="B347">
        <v>245</v>
      </c>
      <c r="C347" s="1">
        <v>43190</v>
      </c>
      <c r="D347" s="1" t="s">
        <v>455</v>
      </c>
      <c r="E347" t="s">
        <v>500</v>
      </c>
      <c r="F347" t="s">
        <v>212</v>
      </c>
      <c r="G347" s="5">
        <v>339346</v>
      </c>
      <c r="H347" s="5">
        <v>33935</v>
      </c>
      <c r="J347" t="s">
        <v>46</v>
      </c>
      <c r="K347" t="s">
        <v>15</v>
      </c>
      <c r="L347" t="s">
        <v>16</v>
      </c>
      <c r="M347" s="1">
        <v>43190</v>
      </c>
      <c r="N347">
        <v>0</v>
      </c>
      <c r="O347" t="str">
        <f>VLOOKUP(F347,'[1]Master Data'!$E:$E,1,FALSE)</f>
        <v>AZYPM0462D</v>
      </c>
    </row>
    <row r="348" spans="1:15" x14ac:dyDescent="0.3">
      <c r="A348" t="s">
        <v>13</v>
      </c>
      <c r="B348">
        <v>317</v>
      </c>
      <c r="C348" s="1">
        <v>43190</v>
      </c>
      <c r="D348" s="1" t="s">
        <v>455</v>
      </c>
      <c r="E348" t="s">
        <v>498</v>
      </c>
      <c r="F348" t="s">
        <v>210</v>
      </c>
      <c r="G348" s="5">
        <v>398659</v>
      </c>
      <c r="H348" s="5">
        <v>39866</v>
      </c>
      <c r="J348" t="s">
        <v>46</v>
      </c>
      <c r="K348" t="s">
        <v>15</v>
      </c>
      <c r="L348" t="s">
        <v>16</v>
      </c>
      <c r="M348" s="1">
        <v>43190</v>
      </c>
      <c r="N348">
        <v>0</v>
      </c>
      <c r="O348" t="str">
        <f>VLOOKUP(F348,'[1]Master Data'!$E:$E,1,FALSE)</f>
        <v>CYSPM0169G</v>
      </c>
    </row>
    <row r="349" spans="1:15" x14ac:dyDescent="0.3">
      <c r="A349" t="s">
        <v>13</v>
      </c>
      <c r="B349">
        <v>340</v>
      </c>
      <c r="C349" s="1">
        <v>43190</v>
      </c>
      <c r="D349" t="s">
        <v>455</v>
      </c>
      <c r="E349" t="s">
        <v>455</v>
      </c>
      <c r="F349" t="s">
        <v>165</v>
      </c>
      <c r="G349" s="5">
        <v>49898</v>
      </c>
      <c r="H349" s="5">
        <v>4990</v>
      </c>
      <c r="J349" t="s">
        <v>46</v>
      </c>
      <c r="K349" t="s">
        <v>15</v>
      </c>
      <c r="L349" t="s">
        <v>16</v>
      </c>
      <c r="M349" s="1">
        <v>43190</v>
      </c>
      <c r="N349">
        <v>0</v>
      </c>
      <c r="O349" t="str">
        <f>VLOOKUP(F349,'[1]Master Data'!$E:$E,1,FALSE)</f>
        <v>BSXPS6866G</v>
      </c>
    </row>
    <row r="350" spans="1:15" x14ac:dyDescent="0.3">
      <c r="A350" t="s">
        <v>17</v>
      </c>
      <c r="B350">
        <v>354</v>
      </c>
      <c r="C350" s="1">
        <v>43227</v>
      </c>
      <c r="D350" s="1" t="s">
        <v>495</v>
      </c>
      <c r="E350" t="s">
        <v>495</v>
      </c>
      <c r="F350" t="s">
        <v>207</v>
      </c>
      <c r="G350" s="5">
        <v>27032</v>
      </c>
      <c r="H350" s="5">
        <v>2703</v>
      </c>
      <c r="J350" t="s">
        <v>47</v>
      </c>
      <c r="K350" t="s">
        <v>15</v>
      </c>
      <c r="L350" t="s">
        <v>16</v>
      </c>
      <c r="M350" s="1">
        <v>43218</v>
      </c>
      <c r="N350">
        <v>9</v>
      </c>
      <c r="O350" t="str">
        <f>VLOOKUP(F350,'[1]Master Data'!$E:$E,1,FALSE)</f>
        <v>AHIPT0853H</v>
      </c>
    </row>
    <row r="351" spans="1:15" x14ac:dyDescent="0.3">
      <c r="A351" t="s">
        <v>17</v>
      </c>
      <c r="B351">
        <v>357</v>
      </c>
      <c r="C351" s="1">
        <v>43227</v>
      </c>
      <c r="D351" s="1" t="s">
        <v>497</v>
      </c>
      <c r="E351" t="s">
        <v>497</v>
      </c>
      <c r="F351" t="s">
        <v>209</v>
      </c>
      <c r="G351" s="5">
        <v>28787</v>
      </c>
      <c r="H351" s="5">
        <v>2879</v>
      </c>
      <c r="J351" t="s">
        <v>47</v>
      </c>
      <c r="K351" t="s">
        <v>15</v>
      </c>
      <c r="L351" t="s">
        <v>16</v>
      </c>
      <c r="M351" s="1">
        <v>43218</v>
      </c>
      <c r="N351">
        <v>9</v>
      </c>
      <c r="O351" t="str">
        <f>VLOOKUP(F351,'[1]Master Data'!$E:$E,1,FALSE)</f>
        <v>AIBPC2244H</v>
      </c>
    </row>
    <row r="352" spans="1:15" x14ac:dyDescent="0.3">
      <c r="A352" t="s">
        <v>17</v>
      </c>
      <c r="B352">
        <v>375</v>
      </c>
      <c r="C352" s="1">
        <v>43227</v>
      </c>
      <c r="D352" s="1" t="s">
        <v>467</v>
      </c>
      <c r="E352" t="s">
        <v>467</v>
      </c>
      <c r="F352" t="s">
        <v>177</v>
      </c>
      <c r="G352" s="5">
        <v>114707</v>
      </c>
      <c r="H352" s="5">
        <v>11471</v>
      </c>
      <c r="J352" t="s">
        <v>47</v>
      </c>
      <c r="K352" t="s">
        <v>15</v>
      </c>
      <c r="L352" t="s">
        <v>16</v>
      </c>
      <c r="M352" s="1">
        <v>43218</v>
      </c>
      <c r="N352">
        <v>9</v>
      </c>
      <c r="O352" t="str">
        <f>VLOOKUP(F352,'[1]Master Data'!$E:$E,1,FALSE)</f>
        <v>CNYPM6786Q</v>
      </c>
    </row>
    <row r="353" spans="1:15" x14ac:dyDescent="0.3">
      <c r="A353" t="s">
        <v>17</v>
      </c>
      <c r="B353">
        <v>370</v>
      </c>
      <c r="C353" s="1">
        <v>43227</v>
      </c>
      <c r="D353" s="1" t="s">
        <v>470</v>
      </c>
      <c r="E353" t="s">
        <v>470</v>
      </c>
      <c r="F353" t="s">
        <v>180</v>
      </c>
      <c r="G353" s="5">
        <v>83393</v>
      </c>
      <c r="H353" s="5">
        <v>8339</v>
      </c>
      <c r="J353" t="s">
        <v>47</v>
      </c>
      <c r="K353" t="s">
        <v>15</v>
      </c>
      <c r="L353" t="s">
        <v>16</v>
      </c>
      <c r="M353" s="1">
        <v>43218</v>
      </c>
      <c r="N353">
        <v>9</v>
      </c>
      <c r="O353" t="str">
        <f>VLOOKUP(F353,'[1]Master Data'!$E:$E,1,FALSE)</f>
        <v>ATYPM1144L</v>
      </c>
    </row>
    <row r="354" spans="1:15" x14ac:dyDescent="0.3">
      <c r="A354" t="s">
        <v>17</v>
      </c>
      <c r="B354">
        <v>372</v>
      </c>
      <c r="C354" s="1">
        <v>43227</v>
      </c>
      <c r="D354" s="1" t="s">
        <v>470</v>
      </c>
      <c r="E354" t="s">
        <v>472</v>
      </c>
      <c r="F354" t="s">
        <v>182</v>
      </c>
      <c r="G354" s="5">
        <v>83393</v>
      </c>
      <c r="H354" s="5">
        <v>8339</v>
      </c>
      <c r="J354" t="s">
        <v>47</v>
      </c>
      <c r="K354" t="s">
        <v>15</v>
      </c>
      <c r="L354" t="s">
        <v>16</v>
      </c>
      <c r="M354" s="1">
        <v>43218</v>
      </c>
      <c r="N354">
        <v>9</v>
      </c>
      <c r="O354" t="str">
        <f>VLOOKUP(F354,'[1]Master Data'!$E:$E,1,FALSE)</f>
        <v>ALYPM9000B</v>
      </c>
    </row>
    <row r="355" spans="1:15" x14ac:dyDescent="0.3">
      <c r="A355" t="s">
        <v>17</v>
      </c>
      <c r="B355">
        <v>373</v>
      </c>
      <c r="C355" s="1">
        <v>43227</v>
      </c>
      <c r="D355" s="1" t="s">
        <v>470</v>
      </c>
      <c r="E355" t="s">
        <v>473</v>
      </c>
      <c r="F355" t="s">
        <v>183</v>
      </c>
      <c r="G355" s="5">
        <v>83393</v>
      </c>
      <c r="H355" s="5">
        <v>8339</v>
      </c>
      <c r="J355" t="s">
        <v>47</v>
      </c>
      <c r="K355" t="s">
        <v>15</v>
      </c>
      <c r="L355" t="s">
        <v>16</v>
      </c>
      <c r="M355" s="1">
        <v>43218</v>
      </c>
      <c r="N355">
        <v>9</v>
      </c>
      <c r="O355" t="str">
        <f>VLOOKUP(F355,'[1]Master Data'!$E:$E,1,FALSE)</f>
        <v>AZPPM4049R</v>
      </c>
    </row>
    <row r="356" spans="1:15" x14ac:dyDescent="0.3">
      <c r="A356" t="s">
        <v>17</v>
      </c>
      <c r="B356">
        <v>374</v>
      </c>
      <c r="C356" s="1">
        <v>43227</v>
      </c>
      <c r="D356" t="s">
        <v>470</v>
      </c>
      <c r="E356" t="s">
        <v>474</v>
      </c>
      <c r="F356" t="s">
        <v>184</v>
      </c>
      <c r="G356" s="5">
        <v>83393</v>
      </c>
      <c r="H356" s="5">
        <v>8339</v>
      </c>
      <c r="J356" t="s">
        <v>47</v>
      </c>
      <c r="K356" t="s">
        <v>15</v>
      </c>
      <c r="L356" t="s">
        <v>16</v>
      </c>
      <c r="M356" s="1">
        <v>43218</v>
      </c>
      <c r="N356">
        <v>9</v>
      </c>
      <c r="O356" t="str">
        <f>VLOOKUP(F356,'[1]Master Data'!$E:$E,1,FALSE)</f>
        <v>DPPPK9998G</v>
      </c>
    </row>
    <row r="357" spans="1:15" x14ac:dyDescent="0.3">
      <c r="A357" t="s">
        <v>17</v>
      </c>
      <c r="B357">
        <v>361</v>
      </c>
      <c r="C357" s="1">
        <v>43227</v>
      </c>
      <c r="D357" s="1" t="s">
        <v>470</v>
      </c>
      <c r="E357" t="s">
        <v>502</v>
      </c>
      <c r="F357" t="s">
        <v>203</v>
      </c>
      <c r="G357" s="5">
        <v>46330</v>
      </c>
      <c r="H357" s="5">
        <v>4633</v>
      </c>
      <c r="J357" t="s">
        <v>47</v>
      </c>
      <c r="K357" t="s">
        <v>15</v>
      </c>
      <c r="L357" t="s">
        <v>16</v>
      </c>
      <c r="M357" s="1">
        <v>43218</v>
      </c>
      <c r="N357">
        <v>9</v>
      </c>
      <c r="O357" t="str">
        <f>VLOOKUP(F357,'[1]Master Data'!$E:$E,1,FALSE)</f>
        <v>AMZPV8765C</v>
      </c>
    </row>
    <row r="358" spans="1:15" x14ac:dyDescent="0.3">
      <c r="A358" t="s">
        <v>17</v>
      </c>
      <c r="B358">
        <v>371</v>
      </c>
      <c r="C358" s="1">
        <v>43227</v>
      </c>
      <c r="D358" t="s">
        <v>470</v>
      </c>
      <c r="E358" t="s">
        <v>471</v>
      </c>
      <c r="F358" t="s">
        <v>181</v>
      </c>
      <c r="G358" s="5">
        <v>83393</v>
      </c>
      <c r="H358" s="5">
        <v>8339</v>
      </c>
      <c r="J358" t="s">
        <v>47</v>
      </c>
      <c r="K358" t="s">
        <v>15</v>
      </c>
      <c r="L358" t="s">
        <v>16</v>
      </c>
      <c r="M358" s="1">
        <v>43218</v>
      </c>
      <c r="N358">
        <v>9</v>
      </c>
      <c r="O358" t="str">
        <f>VLOOKUP(F358,'[1]Master Data'!$E:$E,1,FALSE)</f>
        <v>CFEPM3263G</v>
      </c>
    </row>
    <row r="359" spans="1:15" x14ac:dyDescent="0.3">
      <c r="A359" t="s">
        <v>17</v>
      </c>
      <c r="B359">
        <v>369</v>
      </c>
      <c r="C359" s="1">
        <v>43227</v>
      </c>
      <c r="D359" t="s">
        <v>729</v>
      </c>
      <c r="E359" t="s">
        <v>729</v>
      </c>
      <c r="F359" t="s">
        <v>204</v>
      </c>
      <c r="G359" s="5">
        <v>81316</v>
      </c>
      <c r="H359" s="5">
        <v>8132</v>
      </c>
      <c r="J359" t="s">
        <v>47</v>
      </c>
      <c r="K359" t="s">
        <v>15</v>
      </c>
      <c r="L359" t="s">
        <v>16</v>
      </c>
      <c r="M359" s="1">
        <v>43218</v>
      </c>
      <c r="N359">
        <v>9</v>
      </c>
      <c r="O359" t="str">
        <f>VLOOKUP(F359,'[1]Master Data'!$E:$E,1,FALSE)</f>
        <v>BBEPS9472G</v>
      </c>
    </row>
    <row r="360" spans="1:15" x14ac:dyDescent="0.3">
      <c r="A360" t="s">
        <v>17</v>
      </c>
      <c r="B360">
        <v>378</v>
      </c>
      <c r="C360" s="1">
        <v>43227</v>
      </c>
      <c r="D360" t="s">
        <v>438</v>
      </c>
      <c r="E360" t="s">
        <v>439</v>
      </c>
      <c r="F360" t="s">
        <v>149</v>
      </c>
      <c r="G360" s="5">
        <v>130714</v>
      </c>
      <c r="H360" s="5">
        <v>13071</v>
      </c>
      <c r="J360" t="s">
        <v>47</v>
      </c>
      <c r="K360" t="s">
        <v>15</v>
      </c>
      <c r="L360" t="s">
        <v>16</v>
      </c>
      <c r="M360" s="1">
        <v>43218</v>
      </c>
      <c r="N360">
        <v>9</v>
      </c>
      <c r="O360" t="str">
        <f>VLOOKUP(F360,'[1]Master Data'!$E:$E,1,FALSE)</f>
        <v>DEQPS9082P</v>
      </c>
    </row>
    <row r="361" spans="1:15" x14ac:dyDescent="0.3">
      <c r="A361" t="s">
        <v>17</v>
      </c>
      <c r="B361">
        <v>377</v>
      </c>
      <c r="C361" s="1">
        <v>43227</v>
      </c>
      <c r="D361" t="s">
        <v>438</v>
      </c>
      <c r="E361" t="s">
        <v>438</v>
      </c>
      <c r="F361" t="s">
        <v>148</v>
      </c>
      <c r="G361" s="5">
        <v>130714</v>
      </c>
      <c r="H361" s="5">
        <v>13071</v>
      </c>
      <c r="J361" t="s">
        <v>47</v>
      </c>
      <c r="K361" t="s">
        <v>15</v>
      </c>
      <c r="L361" t="s">
        <v>16</v>
      </c>
      <c r="M361" s="1">
        <v>43218</v>
      </c>
      <c r="N361">
        <v>9</v>
      </c>
      <c r="O361" t="str">
        <f>VLOOKUP(F361,'[1]Master Data'!$E:$E,1,FALSE)</f>
        <v>BRUPS2102P</v>
      </c>
    </row>
    <row r="362" spans="1:15" x14ac:dyDescent="0.3">
      <c r="A362" t="s">
        <v>17</v>
      </c>
      <c r="B362">
        <v>352</v>
      </c>
      <c r="C362" s="1">
        <v>43227</v>
      </c>
      <c r="D362" t="s">
        <v>493</v>
      </c>
      <c r="E362" t="s">
        <v>493</v>
      </c>
      <c r="F362" t="s">
        <v>205</v>
      </c>
      <c r="G362" s="5">
        <v>20423</v>
      </c>
      <c r="H362" s="5">
        <v>2042</v>
      </c>
      <c r="J362" t="s">
        <v>47</v>
      </c>
      <c r="K362" t="s">
        <v>15</v>
      </c>
      <c r="L362" t="s">
        <v>16</v>
      </c>
      <c r="M362" s="1">
        <v>43218</v>
      </c>
      <c r="N362">
        <v>9</v>
      </c>
      <c r="O362" t="str">
        <f>VLOOKUP(F362,'[1]Master Data'!$E:$E,1,FALSE)</f>
        <v>AAAPU3763E</v>
      </c>
    </row>
    <row r="363" spans="1:15" x14ac:dyDescent="0.3">
      <c r="A363" t="s">
        <v>17</v>
      </c>
      <c r="B363">
        <v>359</v>
      </c>
      <c r="C363" s="1">
        <v>43227</v>
      </c>
      <c r="D363" s="1" t="s">
        <v>723</v>
      </c>
      <c r="E363" t="s">
        <v>437</v>
      </c>
      <c r="F363" t="s">
        <v>147</v>
      </c>
      <c r="G363" s="5">
        <v>32446</v>
      </c>
      <c r="H363" s="5">
        <v>3245</v>
      </c>
      <c r="J363" t="s">
        <v>47</v>
      </c>
      <c r="K363" t="s">
        <v>15</v>
      </c>
      <c r="L363" t="s">
        <v>16</v>
      </c>
      <c r="M363" s="1">
        <v>43218</v>
      </c>
      <c r="N363">
        <v>9</v>
      </c>
      <c r="O363" t="str">
        <f>VLOOKUP(F363,'[1]Master Data'!$E:$E,1,FALSE)</f>
        <v>CICPD8911M</v>
      </c>
    </row>
    <row r="364" spans="1:15" x14ac:dyDescent="0.3">
      <c r="A364" t="s">
        <v>17</v>
      </c>
      <c r="B364">
        <v>358</v>
      </c>
      <c r="C364" s="1">
        <v>43227</v>
      </c>
      <c r="D364" s="1" t="s">
        <v>723</v>
      </c>
      <c r="E364" t="s">
        <v>436</v>
      </c>
      <c r="F364" t="s">
        <v>146</v>
      </c>
      <c r="G364" s="5">
        <v>32446</v>
      </c>
      <c r="H364" s="5">
        <v>3245</v>
      </c>
      <c r="J364" t="s">
        <v>47</v>
      </c>
      <c r="K364" t="s">
        <v>15</v>
      </c>
      <c r="L364" t="s">
        <v>16</v>
      </c>
      <c r="M364" s="1">
        <v>43218</v>
      </c>
      <c r="N364">
        <v>9</v>
      </c>
      <c r="O364" t="str">
        <f>VLOOKUP(F364,'[1]Master Data'!$E:$E,1,FALSE)</f>
        <v>APGPD9139Q</v>
      </c>
    </row>
    <row r="365" spans="1:15" x14ac:dyDescent="0.3">
      <c r="A365" t="s">
        <v>17</v>
      </c>
      <c r="B365">
        <v>360</v>
      </c>
      <c r="C365" s="1">
        <v>43227</v>
      </c>
      <c r="D365" s="1" t="s">
        <v>724</v>
      </c>
      <c r="E365" t="s">
        <v>465</v>
      </c>
      <c r="F365" t="s">
        <v>175</v>
      </c>
      <c r="G365" s="5">
        <v>41478</v>
      </c>
      <c r="H365" s="5">
        <v>4148</v>
      </c>
      <c r="J365" t="s">
        <v>47</v>
      </c>
      <c r="K365" t="s">
        <v>15</v>
      </c>
      <c r="L365" t="s">
        <v>16</v>
      </c>
      <c r="M365" s="1">
        <v>43218</v>
      </c>
      <c r="N365">
        <v>9</v>
      </c>
      <c r="O365" t="str">
        <f>VLOOKUP(F365,'[1]Master Data'!$E:$E,1,FALSE)</f>
        <v>AWVPM8396E</v>
      </c>
    </row>
    <row r="366" spans="1:15" x14ac:dyDescent="0.3">
      <c r="A366" t="s">
        <v>17</v>
      </c>
      <c r="B366">
        <v>380</v>
      </c>
      <c r="C366" s="1">
        <v>43227</v>
      </c>
      <c r="D366" t="s">
        <v>466</v>
      </c>
      <c r="E366" t="s">
        <v>466</v>
      </c>
      <c r="F366" t="s">
        <v>176</v>
      </c>
      <c r="G366" s="5">
        <v>172060</v>
      </c>
      <c r="H366" s="5">
        <v>17206</v>
      </c>
      <c r="J366" t="s">
        <v>47</v>
      </c>
      <c r="K366" t="s">
        <v>15</v>
      </c>
      <c r="L366" t="s">
        <v>16</v>
      </c>
      <c r="M366" s="1">
        <v>43218</v>
      </c>
      <c r="N366">
        <v>9</v>
      </c>
      <c r="O366" t="str">
        <f>VLOOKUP(F366,'[1]Master Data'!$E:$E,1,FALSE)</f>
        <v>BCHPM4625F</v>
      </c>
    </row>
    <row r="367" spans="1:15" x14ac:dyDescent="0.3">
      <c r="A367" t="s">
        <v>17</v>
      </c>
      <c r="B367">
        <v>376</v>
      </c>
      <c r="C367" s="1">
        <v>43227</v>
      </c>
      <c r="D367" t="s">
        <v>466</v>
      </c>
      <c r="E367" t="s">
        <v>488</v>
      </c>
      <c r="F367" t="s">
        <v>199</v>
      </c>
      <c r="G367" s="5">
        <v>114707</v>
      </c>
      <c r="H367" s="5">
        <v>11471</v>
      </c>
      <c r="J367" t="s">
        <v>47</v>
      </c>
      <c r="K367" t="s">
        <v>15</v>
      </c>
      <c r="L367" t="s">
        <v>16</v>
      </c>
      <c r="M367" s="1">
        <v>43218</v>
      </c>
      <c r="N367">
        <v>9</v>
      </c>
      <c r="O367" t="str">
        <f>VLOOKUP(F367,'[1]Master Data'!$E:$E,1,FALSE)</f>
        <v>DJEPM9645D</v>
      </c>
    </row>
    <row r="368" spans="1:15" x14ac:dyDescent="0.3">
      <c r="A368" t="s">
        <v>17</v>
      </c>
      <c r="B368">
        <v>381</v>
      </c>
      <c r="C368" s="1">
        <v>43227</v>
      </c>
      <c r="D368" t="s">
        <v>466</v>
      </c>
      <c r="E368" t="s">
        <v>468</v>
      </c>
      <c r="F368" t="s">
        <v>178</v>
      </c>
      <c r="G368" s="5">
        <v>172060</v>
      </c>
      <c r="H368" s="5">
        <v>17206</v>
      </c>
      <c r="J368" t="s">
        <v>47</v>
      </c>
      <c r="K368" t="s">
        <v>15</v>
      </c>
      <c r="L368" t="s">
        <v>16</v>
      </c>
      <c r="M368" s="1">
        <v>43218</v>
      </c>
      <c r="N368">
        <v>9</v>
      </c>
      <c r="O368" t="str">
        <f>VLOOKUP(F368,'[1]Master Data'!$E:$E,1,FALSE)</f>
        <v>DGQPM4392J</v>
      </c>
    </row>
    <row r="369" spans="1:15" x14ac:dyDescent="0.3">
      <c r="A369" t="s">
        <v>17</v>
      </c>
      <c r="B369">
        <v>367</v>
      </c>
      <c r="C369" s="1">
        <v>43227</v>
      </c>
      <c r="D369" s="1" t="s">
        <v>459</v>
      </c>
      <c r="E369" t="s">
        <v>459</v>
      </c>
      <c r="F369" t="s">
        <v>169</v>
      </c>
      <c r="G369" s="5">
        <v>70832</v>
      </c>
      <c r="H369" s="5">
        <v>7083</v>
      </c>
      <c r="J369" t="s">
        <v>47</v>
      </c>
      <c r="K369" t="s">
        <v>15</v>
      </c>
      <c r="L369" t="s">
        <v>16</v>
      </c>
      <c r="M369" s="1">
        <v>43218</v>
      </c>
      <c r="N369">
        <v>9</v>
      </c>
      <c r="O369" t="str">
        <f>VLOOKUP(F369,'[1]Master Data'!$E:$E,1,FALSE)</f>
        <v>BMRPS3723E</v>
      </c>
    </row>
    <row r="370" spans="1:15" x14ac:dyDescent="0.3">
      <c r="A370" t="s">
        <v>17</v>
      </c>
      <c r="B370">
        <v>368</v>
      </c>
      <c r="C370" s="1">
        <v>43227</v>
      </c>
      <c r="D370" s="1" t="s">
        <v>459</v>
      </c>
      <c r="E370" t="s">
        <v>460</v>
      </c>
      <c r="F370" t="s">
        <v>170</v>
      </c>
      <c r="G370" s="5">
        <v>70832</v>
      </c>
      <c r="H370" s="5">
        <v>7083</v>
      </c>
      <c r="J370" t="s">
        <v>47</v>
      </c>
      <c r="K370" t="s">
        <v>15</v>
      </c>
      <c r="L370" t="s">
        <v>16</v>
      </c>
      <c r="M370" s="1">
        <v>43218</v>
      </c>
      <c r="N370">
        <v>9</v>
      </c>
      <c r="O370" t="str">
        <f>VLOOKUP(F370,'[1]Master Data'!$E:$E,1,FALSE)</f>
        <v>GBCPS8333D</v>
      </c>
    </row>
    <row r="371" spans="1:15" x14ac:dyDescent="0.3">
      <c r="A371" t="s">
        <v>17</v>
      </c>
      <c r="B371">
        <v>350</v>
      </c>
      <c r="C371" s="1">
        <v>43227</v>
      </c>
      <c r="D371" t="s">
        <v>485</v>
      </c>
      <c r="E371" t="s">
        <v>485</v>
      </c>
      <c r="F371" t="s">
        <v>196</v>
      </c>
      <c r="G371" s="5">
        <v>2500</v>
      </c>
      <c r="H371" s="5">
        <v>250</v>
      </c>
      <c r="J371" t="s">
        <v>47</v>
      </c>
      <c r="K371" t="s">
        <v>15</v>
      </c>
      <c r="L371" t="s">
        <v>16</v>
      </c>
      <c r="M371" s="1">
        <v>43218</v>
      </c>
      <c r="N371">
        <v>9</v>
      </c>
      <c r="O371" t="str">
        <f>VLOOKUP(F371,'[1]Master Data'!$E:$E,1,FALSE)</f>
        <v>AGIPV6074H</v>
      </c>
    </row>
    <row r="372" spans="1:15" x14ac:dyDescent="0.3">
      <c r="A372" t="s">
        <v>17</v>
      </c>
      <c r="B372">
        <v>351</v>
      </c>
      <c r="C372" s="1">
        <v>43227</v>
      </c>
      <c r="D372" s="1" t="s">
        <v>737</v>
      </c>
      <c r="E372" t="s">
        <v>732</v>
      </c>
      <c r="F372" t="s">
        <v>186</v>
      </c>
      <c r="G372" s="5">
        <v>16708</v>
      </c>
      <c r="H372" s="5">
        <v>1671</v>
      </c>
      <c r="J372" t="s">
        <v>47</v>
      </c>
      <c r="K372" t="s">
        <v>15</v>
      </c>
      <c r="L372" t="s">
        <v>16</v>
      </c>
      <c r="M372" s="1">
        <v>43218</v>
      </c>
      <c r="N372">
        <v>9</v>
      </c>
      <c r="O372" t="str">
        <f>VLOOKUP(F372,'[1]Master Data'!$E:$E,1,FALSE)</f>
        <v>AZJPS0827R</v>
      </c>
    </row>
    <row r="373" spans="1:15" x14ac:dyDescent="0.3">
      <c r="A373" t="s">
        <v>17</v>
      </c>
      <c r="B373">
        <v>353</v>
      </c>
      <c r="C373" s="1">
        <v>43227</v>
      </c>
      <c r="D373" s="1" t="s">
        <v>737</v>
      </c>
      <c r="E373" t="s">
        <v>489</v>
      </c>
      <c r="F373" t="s">
        <v>200</v>
      </c>
      <c r="G373" s="5">
        <v>22497</v>
      </c>
      <c r="H373" s="5">
        <v>2250</v>
      </c>
      <c r="J373" t="s">
        <v>47</v>
      </c>
      <c r="K373" t="s">
        <v>15</v>
      </c>
      <c r="L373" t="s">
        <v>16</v>
      </c>
      <c r="M373" s="1">
        <v>43218</v>
      </c>
      <c r="N373">
        <v>9</v>
      </c>
      <c r="O373" t="str">
        <f>VLOOKUP(F373,'[1]Master Data'!$E:$E,1,FALSE)</f>
        <v>BDRPV2680N</v>
      </c>
    </row>
    <row r="374" spans="1:15" x14ac:dyDescent="0.3">
      <c r="A374" t="s">
        <v>17</v>
      </c>
      <c r="B374">
        <v>379</v>
      </c>
      <c r="C374" s="1">
        <v>43227</v>
      </c>
      <c r="D374" t="s">
        <v>503</v>
      </c>
      <c r="E374" t="s">
        <v>503</v>
      </c>
      <c r="F374" t="s">
        <v>206</v>
      </c>
      <c r="G374" s="5">
        <v>167857</v>
      </c>
      <c r="H374" s="5">
        <v>16786</v>
      </c>
      <c r="J374" t="s">
        <v>47</v>
      </c>
      <c r="K374" t="s">
        <v>15</v>
      </c>
      <c r="L374" t="s">
        <v>16</v>
      </c>
      <c r="M374" s="1">
        <v>43218</v>
      </c>
      <c r="N374">
        <v>9</v>
      </c>
      <c r="O374" t="str">
        <f>VLOOKUP(F374,'[1]Master Data'!$E:$E,1,FALSE)</f>
        <v>AEQPT4039J</v>
      </c>
    </row>
    <row r="375" spans="1:15" x14ac:dyDescent="0.3">
      <c r="A375" t="s">
        <v>17</v>
      </c>
      <c r="B375">
        <v>364</v>
      </c>
      <c r="C375" s="1">
        <v>43227</v>
      </c>
      <c r="D375" s="1" t="s">
        <v>726</v>
      </c>
      <c r="E375" t="s">
        <v>476</v>
      </c>
      <c r="F375" t="s">
        <v>187</v>
      </c>
      <c r="G375" s="5">
        <v>55641</v>
      </c>
      <c r="H375" s="5">
        <v>5564</v>
      </c>
      <c r="J375" t="s">
        <v>47</v>
      </c>
      <c r="K375" t="s">
        <v>15</v>
      </c>
      <c r="L375" t="s">
        <v>16</v>
      </c>
      <c r="M375" s="1">
        <v>43218</v>
      </c>
      <c r="N375">
        <v>9</v>
      </c>
      <c r="O375" t="str">
        <f>VLOOKUP(F375,'[1]Master Data'!$E:$E,1,FALSE)</f>
        <v>ECHPK0520A</v>
      </c>
    </row>
    <row r="376" spans="1:15" x14ac:dyDescent="0.3">
      <c r="A376" t="s">
        <v>17</v>
      </c>
      <c r="B376">
        <v>363</v>
      </c>
      <c r="C376" s="1">
        <v>43227</v>
      </c>
      <c r="D376" s="1" t="s">
        <v>726</v>
      </c>
      <c r="E376" t="s">
        <v>464</v>
      </c>
      <c r="F376" t="s">
        <v>174</v>
      </c>
      <c r="G376" s="5">
        <v>55641</v>
      </c>
      <c r="H376" s="5">
        <v>5564</v>
      </c>
      <c r="J376" t="s">
        <v>47</v>
      </c>
      <c r="K376" t="s">
        <v>15</v>
      </c>
      <c r="L376" t="s">
        <v>16</v>
      </c>
      <c r="M376" s="1">
        <v>43218</v>
      </c>
      <c r="N376">
        <v>9</v>
      </c>
      <c r="O376" t="str">
        <f>VLOOKUP(F376,'[1]Master Data'!$E:$E,1,FALSE)</f>
        <v>DEHPK4543G</v>
      </c>
    </row>
    <row r="377" spans="1:15" x14ac:dyDescent="0.3">
      <c r="A377" t="s">
        <v>17</v>
      </c>
      <c r="B377">
        <v>365</v>
      </c>
      <c r="C377" s="1">
        <v>43227</v>
      </c>
      <c r="D377" s="1" t="s">
        <v>726</v>
      </c>
      <c r="E377" t="s">
        <v>487</v>
      </c>
      <c r="F377" t="s">
        <v>198</v>
      </c>
      <c r="G377" s="5">
        <v>55641</v>
      </c>
      <c r="H377" s="5">
        <v>5564</v>
      </c>
      <c r="J377" t="s">
        <v>47</v>
      </c>
      <c r="K377" t="s">
        <v>15</v>
      </c>
      <c r="L377" t="s">
        <v>16</v>
      </c>
      <c r="M377" s="1">
        <v>43218</v>
      </c>
      <c r="N377">
        <v>9</v>
      </c>
      <c r="O377" t="str">
        <f>VLOOKUP(F377,'[1]Master Data'!$E:$E,1,FALSE)</f>
        <v>ATUPK7060M</v>
      </c>
    </row>
    <row r="378" spans="1:15" x14ac:dyDescent="0.3">
      <c r="A378" t="s">
        <v>17</v>
      </c>
      <c r="B378">
        <v>362</v>
      </c>
      <c r="C378" s="1">
        <v>43227</v>
      </c>
      <c r="D378" s="1" t="s">
        <v>726</v>
      </c>
      <c r="E378" t="s">
        <v>463</v>
      </c>
      <c r="F378" t="s">
        <v>173</v>
      </c>
      <c r="G378" s="5">
        <v>55641</v>
      </c>
      <c r="H378" s="5">
        <v>5564</v>
      </c>
      <c r="J378" t="s">
        <v>47</v>
      </c>
      <c r="K378" t="s">
        <v>15</v>
      </c>
      <c r="L378" t="s">
        <v>16</v>
      </c>
      <c r="M378" s="1">
        <v>43218</v>
      </c>
      <c r="N378">
        <v>9</v>
      </c>
      <c r="O378" t="str">
        <f>VLOOKUP(F378,'[1]Master Data'!$E:$E,1,FALSE)</f>
        <v>ATUPK7059A</v>
      </c>
    </row>
    <row r="379" spans="1:15" x14ac:dyDescent="0.3">
      <c r="A379" t="s">
        <v>17</v>
      </c>
      <c r="B379">
        <v>356</v>
      </c>
      <c r="C379" s="1">
        <v>43227</v>
      </c>
      <c r="D379" t="s">
        <v>469</v>
      </c>
      <c r="E379" t="s">
        <v>477</v>
      </c>
      <c r="F379" t="s">
        <v>188</v>
      </c>
      <c r="G379" s="5">
        <v>27082</v>
      </c>
      <c r="H379" s="5">
        <v>2708</v>
      </c>
      <c r="J379" t="s">
        <v>47</v>
      </c>
      <c r="K379" t="s">
        <v>15</v>
      </c>
      <c r="L379" t="s">
        <v>16</v>
      </c>
      <c r="M379" s="1">
        <v>43218</v>
      </c>
      <c r="N379">
        <v>9</v>
      </c>
      <c r="O379" t="str">
        <f>VLOOKUP(F379,'[1]Master Data'!$E:$E,1,FALSE)</f>
        <v>BYNPG4697P</v>
      </c>
    </row>
    <row r="380" spans="1:15" x14ac:dyDescent="0.3">
      <c r="A380" t="s">
        <v>17</v>
      </c>
      <c r="B380">
        <v>355</v>
      </c>
      <c r="C380" s="1">
        <v>43227</v>
      </c>
      <c r="D380" t="s">
        <v>469</v>
      </c>
      <c r="E380" t="s">
        <v>469</v>
      </c>
      <c r="F380" t="s">
        <v>179</v>
      </c>
      <c r="G380" s="5">
        <v>27082</v>
      </c>
      <c r="H380" s="5">
        <v>2708</v>
      </c>
      <c r="J380" t="s">
        <v>47</v>
      </c>
      <c r="K380" t="s">
        <v>15</v>
      </c>
      <c r="L380" t="s">
        <v>16</v>
      </c>
      <c r="M380" s="1">
        <v>43218</v>
      </c>
      <c r="N380">
        <v>9</v>
      </c>
      <c r="O380" t="str">
        <f>VLOOKUP(F380,'[1]Master Data'!$E:$E,1,FALSE)</f>
        <v>AJZPG5193Q</v>
      </c>
    </row>
    <row r="381" spans="1:15" x14ac:dyDescent="0.3">
      <c r="A381" t="s">
        <v>17</v>
      </c>
      <c r="B381">
        <v>366</v>
      </c>
      <c r="C381" s="1">
        <v>43227</v>
      </c>
      <c r="D381" t="s">
        <v>480</v>
      </c>
      <c r="E381" t="s">
        <v>480</v>
      </c>
      <c r="F381" t="s">
        <v>191</v>
      </c>
      <c r="G381" s="5">
        <v>66993</v>
      </c>
      <c r="H381" s="5">
        <v>6699</v>
      </c>
      <c r="J381" t="s">
        <v>47</v>
      </c>
      <c r="K381" t="s">
        <v>15</v>
      </c>
      <c r="L381" t="s">
        <v>16</v>
      </c>
      <c r="M381" s="1">
        <v>43218</v>
      </c>
      <c r="N381">
        <v>9</v>
      </c>
      <c r="O381" t="str">
        <f>VLOOKUP(F381,'[1]Master Data'!$E:$E,1,FALSE)</f>
        <v>AZDPS4821M</v>
      </c>
    </row>
    <row r="382" spans="1:15" x14ac:dyDescent="0.3">
      <c r="A382" t="s">
        <v>17</v>
      </c>
      <c r="B382">
        <v>398</v>
      </c>
      <c r="C382" s="1">
        <v>43256</v>
      </c>
      <c r="D382" s="1" t="s">
        <v>484</v>
      </c>
      <c r="E382" t="s">
        <v>484</v>
      </c>
      <c r="F382" t="s">
        <v>195</v>
      </c>
      <c r="G382" s="5">
        <v>14370</v>
      </c>
      <c r="H382" s="5">
        <v>1437</v>
      </c>
      <c r="J382" t="s">
        <v>48</v>
      </c>
      <c r="K382" t="s">
        <v>15</v>
      </c>
      <c r="L382" t="s">
        <v>16</v>
      </c>
      <c r="M382" s="1">
        <v>43251</v>
      </c>
      <c r="N382">
        <v>5</v>
      </c>
      <c r="O382" t="str">
        <f>VLOOKUP(F382,'[1]Master Data'!$E:$E,1,FALSE)</f>
        <v>AQEPM1733E</v>
      </c>
    </row>
    <row r="383" spans="1:15" x14ac:dyDescent="0.3">
      <c r="A383" t="s">
        <v>17</v>
      </c>
      <c r="B383">
        <v>404</v>
      </c>
      <c r="C383" s="1">
        <v>43256</v>
      </c>
      <c r="D383" s="1" t="s">
        <v>495</v>
      </c>
      <c r="E383" t="s">
        <v>495</v>
      </c>
      <c r="F383" t="s">
        <v>207</v>
      </c>
      <c r="G383" s="5">
        <v>30088</v>
      </c>
      <c r="H383" s="5">
        <v>3009</v>
      </c>
      <c r="J383" t="s">
        <v>48</v>
      </c>
      <c r="K383" t="s">
        <v>15</v>
      </c>
      <c r="L383" t="s">
        <v>16</v>
      </c>
      <c r="M383" s="1">
        <v>43251</v>
      </c>
      <c r="N383">
        <v>5</v>
      </c>
      <c r="O383" t="str">
        <f>VLOOKUP(F383,'[1]Master Data'!$E:$E,1,FALSE)</f>
        <v>AHIPT0853H</v>
      </c>
    </row>
    <row r="384" spans="1:15" x14ac:dyDescent="0.3">
      <c r="A384" t="s">
        <v>17</v>
      </c>
      <c r="B384">
        <v>400</v>
      </c>
      <c r="C384" s="1">
        <v>43256</v>
      </c>
      <c r="D384" s="1" t="s">
        <v>497</v>
      </c>
      <c r="E384" t="s">
        <v>497</v>
      </c>
      <c r="F384" t="s">
        <v>209</v>
      </c>
      <c r="G384" s="5">
        <v>10096</v>
      </c>
      <c r="H384" s="5">
        <v>1010</v>
      </c>
      <c r="J384" t="s">
        <v>48</v>
      </c>
      <c r="K384" t="s">
        <v>15</v>
      </c>
      <c r="L384" t="s">
        <v>16</v>
      </c>
      <c r="M384" s="1">
        <v>43251</v>
      </c>
      <c r="N384">
        <v>5</v>
      </c>
      <c r="O384" t="str">
        <f>VLOOKUP(F384,'[1]Master Data'!$E:$E,1,FALSE)</f>
        <v>AIBPC2244H</v>
      </c>
    </row>
    <row r="385" spans="1:15" x14ac:dyDescent="0.3">
      <c r="A385" t="s">
        <v>17</v>
      </c>
      <c r="B385">
        <v>387</v>
      </c>
      <c r="C385" s="1">
        <v>43256</v>
      </c>
      <c r="D385" s="1" t="s">
        <v>467</v>
      </c>
      <c r="E385" t="s">
        <v>467</v>
      </c>
      <c r="F385" t="s">
        <v>177</v>
      </c>
      <c r="G385" s="5">
        <v>3427</v>
      </c>
      <c r="H385" s="5">
        <v>343</v>
      </c>
      <c r="J385" t="s">
        <v>48</v>
      </c>
      <c r="K385" t="s">
        <v>15</v>
      </c>
      <c r="L385" t="s">
        <v>16</v>
      </c>
      <c r="M385" s="1">
        <v>43251</v>
      </c>
      <c r="N385">
        <v>5</v>
      </c>
      <c r="O385" t="str">
        <f>VLOOKUP(F385,'[1]Master Data'!$E:$E,1,FALSE)</f>
        <v>CNYPM6786Q</v>
      </c>
    </row>
    <row r="386" spans="1:15" x14ac:dyDescent="0.3">
      <c r="A386" t="s">
        <v>17</v>
      </c>
      <c r="B386">
        <v>392</v>
      </c>
      <c r="C386" s="1">
        <v>43256</v>
      </c>
      <c r="D386" s="1" t="s">
        <v>470</v>
      </c>
      <c r="E386" t="s">
        <v>470</v>
      </c>
      <c r="F386" t="s">
        <v>180</v>
      </c>
      <c r="G386" s="5">
        <v>252258</v>
      </c>
      <c r="H386" s="5">
        <v>25226</v>
      </c>
      <c r="J386" t="s">
        <v>48</v>
      </c>
      <c r="K386" t="s">
        <v>15</v>
      </c>
      <c r="L386" t="s">
        <v>16</v>
      </c>
      <c r="M386" s="1">
        <v>43251</v>
      </c>
      <c r="N386">
        <v>5</v>
      </c>
      <c r="O386" t="str">
        <f>VLOOKUP(F386,'[1]Master Data'!$E:$E,1,FALSE)</f>
        <v>ATYPM1144L</v>
      </c>
    </row>
    <row r="387" spans="1:15" x14ac:dyDescent="0.3">
      <c r="A387" t="s">
        <v>17</v>
      </c>
      <c r="B387">
        <v>394</v>
      </c>
      <c r="C387" s="1">
        <v>43256</v>
      </c>
      <c r="D387" s="1" t="s">
        <v>470</v>
      </c>
      <c r="E387" t="s">
        <v>472</v>
      </c>
      <c r="F387" t="s">
        <v>182</v>
      </c>
      <c r="G387" s="5">
        <v>252258</v>
      </c>
      <c r="H387" s="5">
        <v>25226</v>
      </c>
      <c r="J387" t="s">
        <v>48</v>
      </c>
      <c r="K387" t="s">
        <v>15</v>
      </c>
      <c r="L387" t="s">
        <v>16</v>
      </c>
      <c r="M387" s="1">
        <v>43251</v>
      </c>
      <c r="N387">
        <v>5</v>
      </c>
      <c r="O387" t="str">
        <f>VLOOKUP(F387,'[1]Master Data'!$E:$E,1,FALSE)</f>
        <v>ALYPM9000B</v>
      </c>
    </row>
    <row r="388" spans="1:15" x14ac:dyDescent="0.3">
      <c r="A388" t="s">
        <v>17</v>
      </c>
      <c r="B388">
        <v>395</v>
      </c>
      <c r="C388" s="1">
        <v>43256</v>
      </c>
      <c r="D388" s="1" t="s">
        <v>470</v>
      </c>
      <c r="E388" t="s">
        <v>473</v>
      </c>
      <c r="F388" t="s">
        <v>183</v>
      </c>
      <c r="G388" s="5">
        <v>252258</v>
      </c>
      <c r="H388" s="5">
        <v>25226</v>
      </c>
      <c r="J388" t="s">
        <v>48</v>
      </c>
      <c r="K388" t="s">
        <v>15</v>
      </c>
      <c r="L388" t="s">
        <v>16</v>
      </c>
      <c r="M388" s="1">
        <v>43251</v>
      </c>
      <c r="N388">
        <v>5</v>
      </c>
      <c r="O388" t="str">
        <f>VLOOKUP(F388,'[1]Master Data'!$E:$E,1,FALSE)</f>
        <v>AZPPM4049R</v>
      </c>
    </row>
    <row r="389" spans="1:15" x14ac:dyDescent="0.3">
      <c r="A389" t="s">
        <v>17</v>
      </c>
      <c r="B389">
        <v>415</v>
      </c>
      <c r="C389" s="1">
        <v>43256</v>
      </c>
      <c r="D389" s="1" t="s">
        <v>470</v>
      </c>
      <c r="E389" t="s">
        <v>505</v>
      </c>
      <c r="F389" t="s">
        <v>216</v>
      </c>
      <c r="G389" s="5">
        <v>92117</v>
      </c>
      <c r="H389" s="5">
        <v>9212</v>
      </c>
      <c r="J389" t="s">
        <v>48</v>
      </c>
      <c r="K389" t="s">
        <v>15</v>
      </c>
      <c r="L389" t="s">
        <v>16</v>
      </c>
      <c r="M389" s="1">
        <v>43251</v>
      </c>
      <c r="N389">
        <v>5</v>
      </c>
      <c r="O389" t="str">
        <f>VLOOKUP(F389,'[1]Master Data'!$E:$E,1,FALSE)</f>
        <v>DNQPS8987E</v>
      </c>
    </row>
    <row r="390" spans="1:15" x14ac:dyDescent="0.3">
      <c r="A390" t="s">
        <v>17</v>
      </c>
      <c r="B390">
        <v>396</v>
      </c>
      <c r="C390" s="1">
        <v>43256</v>
      </c>
      <c r="D390" t="s">
        <v>470</v>
      </c>
      <c r="E390" t="s">
        <v>474</v>
      </c>
      <c r="F390" t="s">
        <v>184</v>
      </c>
      <c r="G390" s="5">
        <v>252258</v>
      </c>
      <c r="H390" s="5">
        <v>25226</v>
      </c>
      <c r="J390" t="s">
        <v>48</v>
      </c>
      <c r="K390" t="s">
        <v>15</v>
      </c>
      <c r="L390" t="s">
        <v>16</v>
      </c>
      <c r="M390" s="1">
        <v>43251</v>
      </c>
      <c r="N390">
        <v>5</v>
      </c>
      <c r="O390" t="str">
        <f>VLOOKUP(F390,'[1]Master Data'!$E:$E,1,FALSE)</f>
        <v>DPPPK9998G</v>
      </c>
    </row>
    <row r="391" spans="1:15" x14ac:dyDescent="0.3">
      <c r="A391" t="s">
        <v>17</v>
      </c>
      <c r="B391">
        <v>397</v>
      </c>
      <c r="C391" s="1">
        <v>43256</v>
      </c>
      <c r="D391" s="1" t="s">
        <v>470</v>
      </c>
      <c r="E391" t="s">
        <v>502</v>
      </c>
      <c r="F391" t="s">
        <v>203</v>
      </c>
      <c r="G391" s="5">
        <v>63773</v>
      </c>
      <c r="H391" s="5">
        <v>6377</v>
      </c>
      <c r="J391" t="s">
        <v>48</v>
      </c>
      <c r="K391" t="s">
        <v>15</v>
      </c>
      <c r="L391" t="s">
        <v>16</v>
      </c>
      <c r="M391" s="1">
        <v>43251</v>
      </c>
      <c r="N391">
        <v>5</v>
      </c>
      <c r="O391" t="str">
        <f>VLOOKUP(F391,'[1]Master Data'!$E:$E,1,FALSE)</f>
        <v>AMZPV8765C</v>
      </c>
    </row>
    <row r="392" spans="1:15" x14ac:dyDescent="0.3">
      <c r="A392" t="s">
        <v>17</v>
      </c>
      <c r="B392">
        <v>393</v>
      </c>
      <c r="C392" s="1">
        <v>43256</v>
      </c>
      <c r="D392" t="s">
        <v>470</v>
      </c>
      <c r="E392" t="s">
        <v>471</v>
      </c>
      <c r="F392" t="s">
        <v>181</v>
      </c>
      <c r="G392" s="5">
        <v>252258</v>
      </c>
      <c r="H392" s="5">
        <v>25226</v>
      </c>
      <c r="J392" t="s">
        <v>48</v>
      </c>
      <c r="K392" t="s">
        <v>15</v>
      </c>
      <c r="L392" t="s">
        <v>16</v>
      </c>
      <c r="M392" s="1">
        <v>43251</v>
      </c>
      <c r="N392">
        <v>5</v>
      </c>
      <c r="O392" t="str">
        <f>VLOOKUP(F392,'[1]Master Data'!$E:$E,1,FALSE)</f>
        <v>CFEPM3263G</v>
      </c>
    </row>
    <row r="393" spans="1:15" x14ac:dyDescent="0.3">
      <c r="A393" t="s">
        <v>17</v>
      </c>
      <c r="B393">
        <v>399</v>
      </c>
      <c r="C393" s="1">
        <v>43256</v>
      </c>
      <c r="D393" t="s">
        <v>496</v>
      </c>
      <c r="E393" t="s">
        <v>496</v>
      </c>
      <c r="F393" t="s">
        <v>208</v>
      </c>
      <c r="G393" s="5">
        <v>22009</v>
      </c>
      <c r="H393" s="5">
        <v>2201</v>
      </c>
      <c r="J393" t="s">
        <v>48</v>
      </c>
      <c r="K393" t="s">
        <v>15</v>
      </c>
      <c r="L393" t="s">
        <v>16</v>
      </c>
      <c r="M393" s="1">
        <v>43251</v>
      </c>
      <c r="N393">
        <v>5</v>
      </c>
      <c r="O393" t="str">
        <f>VLOOKUP(F393,'[1]Master Data'!$E:$E,1,FALSE)</f>
        <v>ALOPV4924B</v>
      </c>
    </row>
    <row r="394" spans="1:15" x14ac:dyDescent="0.3">
      <c r="A394" t="s">
        <v>17</v>
      </c>
      <c r="B394">
        <v>412</v>
      </c>
      <c r="C394" s="1">
        <v>43256</v>
      </c>
      <c r="D394" s="1" t="s">
        <v>440</v>
      </c>
      <c r="E394" t="s">
        <v>440</v>
      </c>
      <c r="F394" t="s">
        <v>150</v>
      </c>
      <c r="G394" s="5">
        <v>150679</v>
      </c>
      <c r="H394" s="5">
        <v>15068</v>
      </c>
      <c r="J394" t="s">
        <v>48</v>
      </c>
      <c r="K394" t="s">
        <v>15</v>
      </c>
      <c r="L394" t="s">
        <v>16</v>
      </c>
      <c r="M394" s="1">
        <v>43251</v>
      </c>
      <c r="N394">
        <v>5</v>
      </c>
      <c r="O394" t="str">
        <f>VLOOKUP(F394,'[1]Master Data'!$E:$E,1,FALSE)</f>
        <v>ANVPM7520K</v>
      </c>
    </row>
    <row r="395" spans="1:15" x14ac:dyDescent="0.3">
      <c r="A395" t="s">
        <v>17</v>
      </c>
      <c r="B395">
        <v>413</v>
      </c>
      <c r="C395" s="1">
        <v>43256</v>
      </c>
      <c r="D395" s="1" t="s">
        <v>440</v>
      </c>
      <c r="E395" t="s">
        <v>441</v>
      </c>
      <c r="F395" t="s">
        <v>151</v>
      </c>
      <c r="G395" s="5">
        <v>150679</v>
      </c>
      <c r="H395" s="5">
        <v>15068</v>
      </c>
      <c r="J395" t="s">
        <v>48</v>
      </c>
      <c r="K395" t="s">
        <v>15</v>
      </c>
      <c r="L395" t="s">
        <v>16</v>
      </c>
      <c r="M395" s="1">
        <v>43251</v>
      </c>
      <c r="N395">
        <v>5</v>
      </c>
      <c r="O395" t="str">
        <f>VLOOKUP(F395,'[1]Master Data'!$E:$E,1,FALSE)</f>
        <v>BRVPM1719H</v>
      </c>
    </row>
    <row r="396" spans="1:15" x14ac:dyDescent="0.3">
      <c r="A396" t="s">
        <v>17</v>
      </c>
      <c r="B396">
        <v>401</v>
      </c>
      <c r="C396" s="1">
        <v>43256</v>
      </c>
      <c r="D396" t="s">
        <v>729</v>
      </c>
      <c r="E396" t="s">
        <v>729</v>
      </c>
      <c r="F396" t="s">
        <v>204</v>
      </c>
      <c r="G396" s="5">
        <v>67123</v>
      </c>
      <c r="H396" s="5">
        <v>6712</v>
      </c>
      <c r="J396" t="s">
        <v>48</v>
      </c>
      <c r="K396" t="s">
        <v>15</v>
      </c>
      <c r="L396" t="s">
        <v>16</v>
      </c>
      <c r="M396" s="1">
        <v>43251</v>
      </c>
      <c r="N396">
        <v>5</v>
      </c>
      <c r="O396" t="str">
        <f>VLOOKUP(F396,'[1]Master Data'!$E:$E,1,FALSE)</f>
        <v>BBEPS9472G</v>
      </c>
    </row>
    <row r="397" spans="1:15" x14ac:dyDescent="0.3">
      <c r="A397" t="s">
        <v>17</v>
      </c>
      <c r="B397">
        <v>411</v>
      </c>
      <c r="C397" s="1">
        <v>43256</v>
      </c>
      <c r="D397" t="s">
        <v>438</v>
      </c>
      <c r="E397" t="s">
        <v>439</v>
      </c>
      <c r="F397" t="s">
        <v>149</v>
      </c>
      <c r="G397" s="5">
        <v>169093</v>
      </c>
      <c r="H397" s="5">
        <v>16909</v>
      </c>
      <c r="J397" t="s">
        <v>48</v>
      </c>
      <c r="K397" t="s">
        <v>15</v>
      </c>
      <c r="L397" t="s">
        <v>16</v>
      </c>
      <c r="M397" s="1">
        <v>43251</v>
      </c>
      <c r="N397">
        <v>5</v>
      </c>
      <c r="O397" t="str">
        <f>VLOOKUP(F397,'[1]Master Data'!$E:$E,1,FALSE)</f>
        <v>DEQPS9082P</v>
      </c>
    </row>
    <row r="398" spans="1:15" x14ac:dyDescent="0.3">
      <c r="A398" t="s">
        <v>17</v>
      </c>
      <c r="B398">
        <v>410</v>
      </c>
      <c r="C398" s="1">
        <v>43256</v>
      </c>
      <c r="D398" t="s">
        <v>438</v>
      </c>
      <c r="E398" t="s">
        <v>438</v>
      </c>
      <c r="F398" t="s">
        <v>148</v>
      </c>
      <c r="G398" s="5">
        <v>169093</v>
      </c>
      <c r="H398" s="5">
        <v>16909</v>
      </c>
      <c r="J398" t="s">
        <v>48</v>
      </c>
      <c r="K398" t="s">
        <v>15</v>
      </c>
      <c r="L398" t="s">
        <v>16</v>
      </c>
      <c r="M398" s="1">
        <v>43251</v>
      </c>
      <c r="N398">
        <v>5</v>
      </c>
      <c r="O398" t="str">
        <f>VLOOKUP(F398,'[1]Master Data'!$E:$E,1,FALSE)</f>
        <v>BRUPS2102P</v>
      </c>
    </row>
    <row r="399" spans="1:15" x14ac:dyDescent="0.3">
      <c r="A399" t="s">
        <v>17</v>
      </c>
      <c r="B399">
        <v>402</v>
      </c>
      <c r="C399" s="1">
        <v>43256</v>
      </c>
      <c r="D399" t="s">
        <v>493</v>
      </c>
      <c r="E399" t="s">
        <v>493</v>
      </c>
      <c r="F399" t="s">
        <v>205</v>
      </c>
      <c r="G399" s="5">
        <v>5507</v>
      </c>
      <c r="H399" s="5">
        <v>551</v>
      </c>
      <c r="J399" t="s">
        <v>48</v>
      </c>
      <c r="K399" t="s">
        <v>15</v>
      </c>
      <c r="L399" t="s">
        <v>16</v>
      </c>
      <c r="M399" s="1">
        <v>43251</v>
      </c>
      <c r="N399">
        <v>5</v>
      </c>
      <c r="O399" t="str">
        <f>VLOOKUP(F399,'[1]Master Data'!$E:$E,1,FALSE)</f>
        <v>AAAPU3763E</v>
      </c>
    </row>
    <row r="400" spans="1:15" x14ac:dyDescent="0.3">
      <c r="A400" t="s">
        <v>17</v>
      </c>
      <c r="B400">
        <v>407</v>
      </c>
      <c r="C400" s="1">
        <v>43256</v>
      </c>
      <c r="D400" s="1" t="s">
        <v>723</v>
      </c>
      <c r="E400" t="s">
        <v>437</v>
      </c>
      <c r="F400" t="s">
        <v>147</v>
      </c>
      <c r="G400" s="5">
        <v>180760</v>
      </c>
      <c r="H400" s="5">
        <v>18076</v>
      </c>
      <c r="J400" t="s">
        <v>48</v>
      </c>
      <c r="K400" t="s">
        <v>15</v>
      </c>
      <c r="L400" t="s">
        <v>16</v>
      </c>
      <c r="M400" s="1">
        <v>43251</v>
      </c>
      <c r="N400">
        <v>5</v>
      </c>
      <c r="O400" t="str">
        <f>VLOOKUP(F400,'[1]Master Data'!$E:$E,1,FALSE)</f>
        <v>CICPD8911M</v>
      </c>
    </row>
    <row r="401" spans="1:15" x14ac:dyDescent="0.3">
      <c r="A401" t="s">
        <v>17</v>
      </c>
      <c r="B401">
        <v>406</v>
      </c>
      <c r="C401" s="1">
        <v>43256</v>
      </c>
      <c r="D401" s="1" t="s">
        <v>723</v>
      </c>
      <c r="E401" t="s">
        <v>436</v>
      </c>
      <c r="F401" t="s">
        <v>146</v>
      </c>
      <c r="G401" s="5">
        <v>180760</v>
      </c>
      <c r="H401" s="5">
        <v>18076</v>
      </c>
      <c r="J401" t="s">
        <v>48</v>
      </c>
      <c r="K401" t="s">
        <v>15</v>
      </c>
      <c r="L401" t="s">
        <v>16</v>
      </c>
      <c r="M401" s="1">
        <v>43251</v>
      </c>
      <c r="N401">
        <v>5</v>
      </c>
      <c r="O401" t="str">
        <f>VLOOKUP(F401,'[1]Master Data'!$E:$E,1,FALSE)</f>
        <v>APGPD9139Q</v>
      </c>
    </row>
    <row r="402" spans="1:15" x14ac:dyDescent="0.3">
      <c r="A402" t="s">
        <v>17</v>
      </c>
      <c r="B402">
        <v>385</v>
      </c>
      <c r="C402" s="1">
        <v>43256</v>
      </c>
      <c r="D402" s="1" t="s">
        <v>724</v>
      </c>
      <c r="E402" t="s">
        <v>465</v>
      </c>
      <c r="F402" t="s">
        <v>175</v>
      </c>
      <c r="G402" s="5">
        <v>168440</v>
      </c>
      <c r="H402" s="5">
        <v>16844</v>
      </c>
      <c r="J402" t="s">
        <v>48</v>
      </c>
      <c r="K402" t="s">
        <v>15</v>
      </c>
      <c r="L402" t="s">
        <v>16</v>
      </c>
      <c r="M402" s="1">
        <v>43251</v>
      </c>
      <c r="N402">
        <v>5</v>
      </c>
      <c r="O402" t="str">
        <f>VLOOKUP(F402,'[1]Master Data'!$E:$E,1,FALSE)</f>
        <v>AWVPM8396E</v>
      </c>
    </row>
    <row r="403" spans="1:15" x14ac:dyDescent="0.3">
      <c r="A403" t="s">
        <v>17</v>
      </c>
      <c r="B403">
        <v>386</v>
      </c>
      <c r="C403" s="1">
        <v>43256</v>
      </c>
      <c r="D403" t="s">
        <v>466</v>
      </c>
      <c r="E403" t="s">
        <v>466</v>
      </c>
      <c r="F403" t="s">
        <v>176</v>
      </c>
      <c r="G403" s="5">
        <v>5139</v>
      </c>
      <c r="H403" s="5">
        <v>514</v>
      </c>
      <c r="J403" t="s">
        <v>48</v>
      </c>
      <c r="K403" t="s">
        <v>15</v>
      </c>
      <c r="L403" t="s">
        <v>16</v>
      </c>
      <c r="M403" s="1">
        <v>43251</v>
      </c>
      <c r="N403">
        <v>5</v>
      </c>
      <c r="O403" t="str">
        <f>VLOOKUP(F403,'[1]Master Data'!$E:$E,1,FALSE)</f>
        <v>BCHPM4625F</v>
      </c>
    </row>
    <row r="404" spans="1:15" x14ac:dyDescent="0.3">
      <c r="A404" t="s">
        <v>17</v>
      </c>
      <c r="B404">
        <v>388</v>
      </c>
      <c r="C404" s="1">
        <v>43256</v>
      </c>
      <c r="D404" t="s">
        <v>466</v>
      </c>
      <c r="E404" t="s">
        <v>488</v>
      </c>
      <c r="F404" t="s">
        <v>199</v>
      </c>
      <c r="G404" s="5">
        <v>3427</v>
      </c>
      <c r="H404" s="5">
        <v>343</v>
      </c>
      <c r="J404" t="s">
        <v>48</v>
      </c>
      <c r="K404" t="s">
        <v>15</v>
      </c>
      <c r="L404" t="s">
        <v>16</v>
      </c>
      <c r="M404" s="1">
        <v>43251</v>
      </c>
      <c r="N404">
        <v>5</v>
      </c>
      <c r="O404" t="str">
        <f>VLOOKUP(F404,'[1]Master Data'!$E:$E,1,FALSE)</f>
        <v>DJEPM9645D</v>
      </c>
    </row>
    <row r="405" spans="1:15" x14ac:dyDescent="0.3">
      <c r="A405" t="s">
        <v>17</v>
      </c>
      <c r="B405">
        <v>389</v>
      </c>
      <c r="C405" s="1">
        <v>43256</v>
      </c>
      <c r="D405" t="s">
        <v>466</v>
      </c>
      <c r="E405" t="s">
        <v>468</v>
      </c>
      <c r="F405" t="s">
        <v>178</v>
      </c>
      <c r="G405" s="5">
        <v>5139</v>
      </c>
      <c r="H405" s="5">
        <v>514</v>
      </c>
      <c r="J405" t="s">
        <v>48</v>
      </c>
      <c r="K405" t="s">
        <v>15</v>
      </c>
      <c r="L405" t="s">
        <v>16</v>
      </c>
      <c r="M405" s="1">
        <v>43251</v>
      </c>
      <c r="N405">
        <v>5</v>
      </c>
      <c r="O405" t="str">
        <f>VLOOKUP(F405,'[1]Master Data'!$E:$E,1,FALSE)</f>
        <v>DGQPM4392J</v>
      </c>
    </row>
    <row r="406" spans="1:15" x14ac:dyDescent="0.3">
      <c r="A406" t="s">
        <v>17</v>
      </c>
      <c r="B406">
        <v>408</v>
      </c>
      <c r="C406" s="1">
        <v>43256</v>
      </c>
      <c r="D406" s="1" t="s">
        <v>459</v>
      </c>
      <c r="E406" t="s">
        <v>459</v>
      </c>
      <c r="F406" t="s">
        <v>169</v>
      </c>
      <c r="G406" s="5">
        <v>211980</v>
      </c>
      <c r="H406" s="5">
        <v>21198</v>
      </c>
      <c r="J406" t="s">
        <v>48</v>
      </c>
      <c r="K406" t="s">
        <v>15</v>
      </c>
      <c r="L406" t="s">
        <v>16</v>
      </c>
      <c r="M406" s="1">
        <v>43251</v>
      </c>
      <c r="N406">
        <v>5</v>
      </c>
      <c r="O406" t="str">
        <f>VLOOKUP(F406,'[1]Master Data'!$E:$E,1,FALSE)</f>
        <v>BMRPS3723E</v>
      </c>
    </row>
    <row r="407" spans="1:15" x14ac:dyDescent="0.3">
      <c r="A407" t="s">
        <v>17</v>
      </c>
      <c r="B407">
        <v>409</v>
      </c>
      <c r="C407" s="1">
        <v>43256</v>
      </c>
      <c r="D407" s="1" t="s">
        <v>459</v>
      </c>
      <c r="E407" t="s">
        <v>460</v>
      </c>
      <c r="F407" t="s">
        <v>170</v>
      </c>
      <c r="G407" s="5">
        <v>211980</v>
      </c>
      <c r="H407" s="5">
        <v>21198</v>
      </c>
      <c r="J407" t="s">
        <v>48</v>
      </c>
      <c r="K407" t="s">
        <v>15</v>
      </c>
      <c r="L407" t="s">
        <v>16</v>
      </c>
      <c r="M407" s="1">
        <v>43251</v>
      </c>
      <c r="N407">
        <v>5</v>
      </c>
      <c r="O407" t="str">
        <f>VLOOKUP(F407,'[1]Master Data'!$E:$E,1,FALSE)</f>
        <v>GBCPS8333D</v>
      </c>
    </row>
    <row r="408" spans="1:15" x14ac:dyDescent="0.3">
      <c r="A408" t="s">
        <v>17</v>
      </c>
      <c r="B408">
        <v>384</v>
      </c>
      <c r="C408" s="1">
        <v>43256</v>
      </c>
      <c r="D408" s="1" t="s">
        <v>478</v>
      </c>
      <c r="E408" t="s">
        <v>491</v>
      </c>
      <c r="F408" t="s">
        <v>202</v>
      </c>
      <c r="G408" s="5">
        <v>71753</v>
      </c>
      <c r="H408" s="5">
        <v>7175</v>
      </c>
      <c r="J408" t="s">
        <v>48</v>
      </c>
      <c r="K408" t="s">
        <v>15</v>
      </c>
      <c r="L408" t="s">
        <v>16</v>
      </c>
      <c r="M408" s="1">
        <v>43251</v>
      </c>
      <c r="N408">
        <v>5</v>
      </c>
      <c r="O408" t="str">
        <f>VLOOKUP(F408,'[1]Master Data'!$E:$E,1,FALSE)</f>
        <v>CMMPM3584M</v>
      </c>
    </row>
    <row r="409" spans="1:15" x14ac:dyDescent="0.3">
      <c r="A409" t="s">
        <v>17</v>
      </c>
      <c r="B409">
        <v>382</v>
      </c>
      <c r="C409" s="1">
        <v>43256</v>
      </c>
      <c r="D409" s="1" t="s">
        <v>478</v>
      </c>
      <c r="E409" t="s">
        <v>478</v>
      </c>
      <c r="F409" t="s">
        <v>189</v>
      </c>
      <c r="G409" s="5">
        <v>71753</v>
      </c>
      <c r="H409" s="5">
        <v>7175</v>
      </c>
      <c r="J409" t="s">
        <v>48</v>
      </c>
      <c r="K409" t="s">
        <v>15</v>
      </c>
      <c r="L409" t="s">
        <v>16</v>
      </c>
      <c r="M409" s="1">
        <v>43251</v>
      </c>
      <c r="N409">
        <v>5</v>
      </c>
      <c r="O409" t="str">
        <f>VLOOKUP(F409,'[1]Master Data'!$E:$E,1,FALSE)</f>
        <v>BJFPM3782A</v>
      </c>
    </row>
    <row r="410" spans="1:15" x14ac:dyDescent="0.3">
      <c r="A410" t="s">
        <v>17</v>
      </c>
      <c r="B410">
        <v>383</v>
      </c>
      <c r="C410" s="1">
        <v>43256</v>
      </c>
      <c r="D410" s="1" t="s">
        <v>478</v>
      </c>
      <c r="E410" t="s">
        <v>479</v>
      </c>
      <c r="F410" t="s">
        <v>190</v>
      </c>
      <c r="G410" s="5">
        <v>71753</v>
      </c>
      <c r="H410" s="5">
        <v>7175</v>
      </c>
      <c r="J410" t="s">
        <v>48</v>
      </c>
      <c r="K410" t="s">
        <v>15</v>
      </c>
      <c r="L410" t="s">
        <v>16</v>
      </c>
      <c r="M410" s="1">
        <v>43251</v>
      </c>
      <c r="N410">
        <v>5</v>
      </c>
      <c r="O410" t="str">
        <f>VLOOKUP(F410,'[1]Master Data'!$E:$E,1,FALSE)</f>
        <v>BGBPM7834G</v>
      </c>
    </row>
    <row r="411" spans="1:15" x14ac:dyDescent="0.3">
      <c r="A411" t="s">
        <v>17</v>
      </c>
      <c r="B411">
        <v>405</v>
      </c>
      <c r="C411" s="1">
        <v>43256</v>
      </c>
      <c r="D411" s="1" t="s">
        <v>737</v>
      </c>
      <c r="E411" t="s">
        <v>732</v>
      </c>
      <c r="F411" t="s">
        <v>186</v>
      </c>
      <c r="G411" s="5">
        <v>41403</v>
      </c>
      <c r="H411" s="5">
        <v>4140</v>
      </c>
      <c r="J411" t="s">
        <v>48</v>
      </c>
      <c r="K411" t="s">
        <v>15</v>
      </c>
      <c r="L411" t="s">
        <v>16</v>
      </c>
      <c r="M411" s="1">
        <v>43251</v>
      </c>
      <c r="N411">
        <v>5</v>
      </c>
      <c r="O411" t="str">
        <f>VLOOKUP(F411,'[1]Master Data'!$E:$E,1,FALSE)</f>
        <v>AZJPS0827R</v>
      </c>
    </row>
    <row r="412" spans="1:15" x14ac:dyDescent="0.3">
      <c r="A412" t="s">
        <v>17</v>
      </c>
      <c r="B412">
        <v>403</v>
      </c>
      <c r="C412" s="1">
        <v>43256</v>
      </c>
      <c r="D412" t="s">
        <v>503</v>
      </c>
      <c r="E412" t="s">
        <v>503</v>
      </c>
      <c r="F412" t="s">
        <v>206</v>
      </c>
      <c r="G412" s="5">
        <v>127354</v>
      </c>
      <c r="H412" s="5">
        <v>12735</v>
      </c>
      <c r="J412" t="s">
        <v>48</v>
      </c>
      <c r="K412" t="s">
        <v>15</v>
      </c>
      <c r="L412" t="s">
        <v>16</v>
      </c>
      <c r="M412" s="1">
        <v>43251</v>
      </c>
      <c r="N412">
        <v>5</v>
      </c>
      <c r="O412" t="str">
        <f>VLOOKUP(F412,'[1]Master Data'!$E:$E,1,FALSE)</f>
        <v>AEQPT4039J</v>
      </c>
    </row>
    <row r="413" spans="1:15" x14ac:dyDescent="0.3">
      <c r="A413" t="s">
        <v>17</v>
      </c>
      <c r="B413">
        <v>414</v>
      </c>
      <c r="C413" s="1">
        <v>43256</v>
      </c>
      <c r="D413" t="s">
        <v>504</v>
      </c>
      <c r="E413" t="s">
        <v>504</v>
      </c>
      <c r="F413" t="s">
        <v>215</v>
      </c>
      <c r="G413" s="5">
        <v>418</v>
      </c>
      <c r="H413" s="5">
        <v>42</v>
      </c>
      <c r="J413" t="s">
        <v>48</v>
      </c>
      <c r="K413" t="s">
        <v>15</v>
      </c>
      <c r="L413" t="s">
        <v>16</v>
      </c>
      <c r="M413" s="1">
        <v>43251</v>
      </c>
      <c r="N413">
        <v>5</v>
      </c>
      <c r="O413" t="str">
        <f>VLOOKUP(F413,'[1]Master Data'!$E:$E,1,FALSE)</f>
        <v>AQXPK8198G</v>
      </c>
    </row>
    <row r="414" spans="1:15" x14ac:dyDescent="0.3">
      <c r="A414" t="s">
        <v>17</v>
      </c>
      <c r="B414">
        <v>391</v>
      </c>
      <c r="C414" s="1">
        <v>43256</v>
      </c>
      <c r="D414" t="s">
        <v>469</v>
      </c>
      <c r="E414" t="s">
        <v>477</v>
      </c>
      <c r="F414" t="s">
        <v>188</v>
      </c>
      <c r="G414" s="5">
        <v>87294</v>
      </c>
      <c r="H414" s="5">
        <v>8729</v>
      </c>
      <c r="J414" t="s">
        <v>48</v>
      </c>
      <c r="K414" t="s">
        <v>15</v>
      </c>
      <c r="L414" t="s">
        <v>16</v>
      </c>
      <c r="M414" s="1">
        <v>43251</v>
      </c>
      <c r="N414">
        <v>5</v>
      </c>
      <c r="O414" t="str">
        <f>VLOOKUP(F414,'[1]Master Data'!$E:$E,1,FALSE)</f>
        <v>BYNPG4697P</v>
      </c>
    </row>
    <row r="415" spans="1:15" x14ac:dyDescent="0.3">
      <c r="A415" t="s">
        <v>17</v>
      </c>
      <c r="B415">
        <v>390</v>
      </c>
      <c r="C415" s="1">
        <v>43256</v>
      </c>
      <c r="D415" t="s">
        <v>469</v>
      </c>
      <c r="E415" t="s">
        <v>469</v>
      </c>
      <c r="F415" t="s">
        <v>179</v>
      </c>
      <c r="G415" s="5">
        <v>87294</v>
      </c>
      <c r="H415" s="5">
        <v>8729</v>
      </c>
      <c r="J415" t="s">
        <v>48</v>
      </c>
      <c r="K415" t="s">
        <v>15</v>
      </c>
      <c r="L415" t="s">
        <v>16</v>
      </c>
      <c r="M415" s="1">
        <v>43251</v>
      </c>
      <c r="N415">
        <v>5</v>
      </c>
      <c r="O415" t="str">
        <f>VLOOKUP(F415,'[1]Master Data'!$E:$E,1,FALSE)</f>
        <v>AJZPG5193Q</v>
      </c>
    </row>
    <row r="416" spans="1:15" x14ac:dyDescent="0.3">
      <c r="A416" t="s">
        <v>17</v>
      </c>
      <c r="B416">
        <v>416</v>
      </c>
      <c r="C416" s="1">
        <v>43263</v>
      </c>
      <c r="D416" s="1" t="s">
        <v>737</v>
      </c>
      <c r="E416" t="s">
        <v>732</v>
      </c>
      <c r="F416" t="s">
        <v>186</v>
      </c>
      <c r="G416" s="5">
        <v>2098</v>
      </c>
      <c r="H416" s="5">
        <v>210</v>
      </c>
      <c r="J416" t="s">
        <v>49</v>
      </c>
      <c r="K416" t="s">
        <v>15</v>
      </c>
      <c r="L416" t="s">
        <v>16</v>
      </c>
      <c r="M416" s="1">
        <v>43257</v>
      </c>
      <c r="N416">
        <v>6</v>
      </c>
      <c r="O416" t="str">
        <f>VLOOKUP(F416,'[1]Master Data'!$E:$E,1,FALSE)</f>
        <v>AZJPS0827R</v>
      </c>
    </row>
    <row r="417" spans="1:15" x14ac:dyDescent="0.3">
      <c r="A417" t="s">
        <v>17</v>
      </c>
      <c r="B417">
        <v>435</v>
      </c>
      <c r="C417" s="1">
        <v>43281</v>
      </c>
      <c r="D417" s="1" t="s">
        <v>484</v>
      </c>
      <c r="E417" t="s">
        <v>484</v>
      </c>
      <c r="F417" t="s">
        <v>195</v>
      </c>
      <c r="G417" s="5">
        <v>50384</v>
      </c>
      <c r="H417" s="5">
        <v>5038</v>
      </c>
      <c r="J417" t="s">
        <v>50</v>
      </c>
      <c r="K417" t="s">
        <v>15</v>
      </c>
      <c r="L417" t="s">
        <v>16</v>
      </c>
      <c r="M417" s="1">
        <v>43274</v>
      </c>
      <c r="N417">
        <v>7</v>
      </c>
      <c r="O417" t="str">
        <f>VLOOKUP(F417,'[1]Master Data'!$E:$E,1,FALSE)</f>
        <v>AQEPM1733E</v>
      </c>
    </row>
    <row r="418" spans="1:15" x14ac:dyDescent="0.3">
      <c r="A418" t="s">
        <v>17</v>
      </c>
      <c r="B418">
        <v>438</v>
      </c>
      <c r="C418" s="1">
        <v>43281</v>
      </c>
      <c r="D418" s="1" t="s">
        <v>495</v>
      </c>
      <c r="E418" t="s">
        <v>495</v>
      </c>
      <c r="F418" t="s">
        <v>207</v>
      </c>
      <c r="G418" s="5">
        <v>21716</v>
      </c>
      <c r="H418" s="5">
        <v>2172</v>
      </c>
      <c r="J418" t="s">
        <v>50</v>
      </c>
      <c r="K418" t="s">
        <v>15</v>
      </c>
      <c r="L418" t="s">
        <v>16</v>
      </c>
      <c r="M418" s="1">
        <v>43274</v>
      </c>
      <c r="N418">
        <v>7</v>
      </c>
      <c r="O418" t="str">
        <f>VLOOKUP(F418,'[1]Master Data'!$E:$E,1,FALSE)</f>
        <v>AHIPT0853H</v>
      </c>
    </row>
    <row r="419" spans="1:15" x14ac:dyDescent="0.3">
      <c r="A419" t="s">
        <v>17</v>
      </c>
      <c r="B419">
        <v>425</v>
      </c>
      <c r="C419" s="1">
        <v>43281</v>
      </c>
      <c r="D419" s="1" t="s">
        <v>467</v>
      </c>
      <c r="E419" t="s">
        <v>467</v>
      </c>
      <c r="F419" t="s">
        <v>177</v>
      </c>
      <c r="G419" s="5">
        <v>3842</v>
      </c>
      <c r="H419" s="5">
        <v>384</v>
      </c>
      <c r="J419" t="s">
        <v>50</v>
      </c>
      <c r="K419" t="s">
        <v>15</v>
      </c>
      <c r="L419" t="s">
        <v>16</v>
      </c>
      <c r="M419" s="1">
        <v>43274</v>
      </c>
      <c r="N419">
        <v>7</v>
      </c>
      <c r="O419" t="str">
        <f>VLOOKUP(F419,'[1]Master Data'!$E:$E,1,FALSE)</f>
        <v>CNYPM6786Q</v>
      </c>
    </row>
    <row r="420" spans="1:15" x14ac:dyDescent="0.3">
      <c r="A420" t="s">
        <v>17</v>
      </c>
      <c r="B420">
        <v>430</v>
      </c>
      <c r="C420" s="1">
        <v>43281</v>
      </c>
      <c r="D420" s="1" t="s">
        <v>470</v>
      </c>
      <c r="E420" t="s">
        <v>470</v>
      </c>
      <c r="F420" t="s">
        <v>180</v>
      </c>
      <c r="G420" s="5">
        <v>108297</v>
      </c>
      <c r="H420" s="5">
        <v>10830</v>
      </c>
      <c r="J420" t="s">
        <v>50</v>
      </c>
      <c r="K420" t="s">
        <v>15</v>
      </c>
      <c r="L420" t="s">
        <v>16</v>
      </c>
      <c r="M420" s="1">
        <v>43274</v>
      </c>
      <c r="N420">
        <v>7</v>
      </c>
      <c r="O420" t="str">
        <f>VLOOKUP(F420,'[1]Master Data'!$E:$E,1,FALSE)</f>
        <v>ATYPM1144L</v>
      </c>
    </row>
    <row r="421" spans="1:15" x14ac:dyDescent="0.3">
      <c r="A421" t="s">
        <v>17</v>
      </c>
      <c r="B421">
        <v>432</v>
      </c>
      <c r="C421" s="1">
        <v>43281</v>
      </c>
      <c r="D421" s="1" t="s">
        <v>470</v>
      </c>
      <c r="E421" t="s">
        <v>505</v>
      </c>
      <c r="F421" t="s">
        <v>216</v>
      </c>
      <c r="G421" s="5">
        <v>460262</v>
      </c>
      <c r="H421" s="5">
        <v>46026</v>
      </c>
      <c r="J421" t="s">
        <v>50</v>
      </c>
      <c r="K421" t="s">
        <v>15</v>
      </c>
      <c r="L421" t="s">
        <v>16</v>
      </c>
      <c r="M421" s="1">
        <v>43274</v>
      </c>
      <c r="N421">
        <v>7</v>
      </c>
      <c r="O421" t="str">
        <f>VLOOKUP(F421,'[1]Master Data'!$E:$E,1,FALSE)</f>
        <v>DNQPS8987E</v>
      </c>
    </row>
    <row r="422" spans="1:15" x14ac:dyDescent="0.3">
      <c r="A422" t="s">
        <v>17</v>
      </c>
      <c r="B422">
        <v>431</v>
      </c>
      <c r="C422" s="1">
        <v>43281</v>
      </c>
      <c r="D422" t="s">
        <v>470</v>
      </c>
      <c r="E422" t="s">
        <v>474</v>
      </c>
      <c r="F422" t="s">
        <v>184</v>
      </c>
      <c r="G422" s="5">
        <v>108297</v>
      </c>
      <c r="H422" s="5">
        <v>10830</v>
      </c>
      <c r="J422" t="s">
        <v>50</v>
      </c>
      <c r="K422" t="s">
        <v>15</v>
      </c>
      <c r="L422" t="s">
        <v>16</v>
      </c>
      <c r="M422" s="1">
        <v>43274</v>
      </c>
      <c r="N422">
        <v>7</v>
      </c>
      <c r="O422" t="str">
        <f>VLOOKUP(F422,'[1]Master Data'!$E:$E,1,FALSE)</f>
        <v>DPPPK9998G</v>
      </c>
    </row>
    <row r="423" spans="1:15" x14ac:dyDescent="0.3">
      <c r="A423" t="s">
        <v>17</v>
      </c>
      <c r="B423">
        <v>421</v>
      </c>
      <c r="C423" s="1">
        <v>43281</v>
      </c>
      <c r="D423" s="1" t="s">
        <v>440</v>
      </c>
      <c r="E423" t="s">
        <v>440</v>
      </c>
      <c r="F423" t="s">
        <v>150</v>
      </c>
      <c r="G423" s="5">
        <v>16064</v>
      </c>
      <c r="H423" s="5">
        <v>1606</v>
      </c>
      <c r="J423" t="s">
        <v>50</v>
      </c>
      <c r="K423" t="s">
        <v>15</v>
      </c>
      <c r="L423" t="s">
        <v>16</v>
      </c>
      <c r="M423" s="1">
        <v>43274</v>
      </c>
      <c r="N423">
        <v>7</v>
      </c>
      <c r="O423" t="str">
        <f>VLOOKUP(F423,'[1]Master Data'!$E:$E,1,FALSE)</f>
        <v>ANVPM7520K</v>
      </c>
    </row>
    <row r="424" spans="1:15" x14ac:dyDescent="0.3">
      <c r="A424" t="s">
        <v>17</v>
      </c>
      <c r="B424">
        <v>422</v>
      </c>
      <c r="C424" s="1">
        <v>43281</v>
      </c>
      <c r="D424" s="1" t="s">
        <v>440</v>
      </c>
      <c r="E424" t="s">
        <v>441</v>
      </c>
      <c r="F424" t="s">
        <v>151</v>
      </c>
      <c r="G424" s="5">
        <v>16064</v>
      </c>
      <c r="H424" s="5">
        <v>1606</v>
      </c>
      <c r="J424" t="s">
        <v>50</v>
      </c>
      <c r="K424" t="s">
        <v>15</v>
      </c>
      <c r="L424" t="s">
        <v>16</v>
      </c>
      <c r="M424" s="1">
        <v>43274</v>
      </c>
      <c r="N424">
        <v>7</v>
      </c>
      <c r="O424" t="str">
        <f>VLOOKUP(F424,'[1]Master Data'!$E:$E,1,FALSE)</f>
        <v>BRVPM1719H</v>
      </c>
    </row>
    <row r="425" spans="1:15" x14ac:dyDescent="0.3">
      <c r="A425" t="s">
        <v>17</v>
      </c>
      <c r="B425">
        <v>436</v>
      </c>
      <c r="C425" s="1">
        <v>43281</v>
      </c>
      <c r="D425" t="s">
        <v>729</v>
      </c>
      <c r="E425" t="s">
        <v>729</v>
      </c>
      <c r="F425" t="s">
        <v>204</v>
      </c>
      <c r="G425" s="5">
        <v>43177</v>
      </c>
      <c r="H425" s="5">
        <v>4318</v>
      </c>
      <c r="J425" t="s">
        <v>50</v>
      </c>
      <c r="K425" t="s">
        <v>15</v>
      </c>
      <c r="L425" t="s">
        <v>16</v>
      </c>
      <c r="M425" s="1">
        <v>43274</v>
      </c>
      <c r="N425">
        <v>7</v>
      </c>
      <c r="O425" t="str">
        <f>VLOOKUP(F425,'[1]Master Data'!$E:$E,1,FALSE)</f>
        <v>BBEPS9472G</v>
      </c>
    </row>
    <row r="426" spans="1:15" x14ac:dyDescent="0.3">
      <c r="A426" t="s">
        <v>17</v>
      </c>
      <c r="B426">
        <v>420</v>
      </c>
      <c r="C426" s="1">
        <v>43281</v>
      </c>
      <c r="D426" t="s">
        <v>438</v>
      </c>
      <c r="E426" t="s">
        <v>439</v>
      </c>
      <c r="F426" t="s">
        <v>149</v>
      </c>
      <c r="G426" s="5">
        <v>73093</v>
      </c>
      <c r="H426" s="5">
        <v>7309</v>
      </c>
      <c r="J426" t="s">
        <v>50</v>
      </c>
      <c r="K426" t="s">
        <v>15</v>
      </c>
      <c r="L426" t="s">
        <v>16</v>
      </c>
      <c r="M426" s="1">
        <v>43274</v>
      </c>
      <c r="N426">
        <v>7</v>
      </c>
      <c r="O426" t="str">
        <f>VLOOKUP(F426,'[1]Master Data'!$E:$E,1,FALSE)</f>
        <v>DEQPS9082P</v>
      </c>
    </row>
    <row r="427" spans="1:15" x14ac:dyDescent="0.3">
      <c r="A427" t="s">
        <v>17</v>
      </c>
      <c r="B427">
        <v>419</v>
      </c>
      <c r="C427" s="1">
        <v>43281</v>
      </c>
      <c r="D427" t="s">
        <v>438</v>
      </c>
      <c r="E427" t="s">
        <v>438</v>
      </c>
      <c r="F427" t="s">
        <v>148</v>
      </c>
      <c r="G427" s="5">
        <v>73093</v>
      </c>
      <c r="H427" s="5">
        <v>7309</v>
      </c>
      <c r="J427" t="s">
        <v>50</v>
      </c>
      <c r="K427" t="s">
        <v>15</v>
      </c>
      <c r="L427" t="s">
        <v>16</v>
      </c>
      <c r="M427" s="1">
        <v>43274</v>
      </c>
      <c r="N427">
        <v>7</v>
      </c>
      <c r="O427" t="str">
        <f>VLOOKUP(F427,'[1]Master Data'!$E:$E,1,FALSE)</f>
        <v>BRUPS2102P</v>
      </c>
    </row>
    <row r="428" spans="1:15" x14ac:dyDescent="0.3">
      <c r="A428" t="s">
        <v>17</v>
      </c>
      <c r="B428">
        <v>418</v>
      </c>
      <c r="C428" s="1">
        <v>43281</v>
      </c>
      <c r="D428" s="1" t="s">
        <v>723</v>
      </c>
      <c r="E428" t="s">
        <v>437</v>
      </c>
      <c r="F428" t="s">
        <v>147</v>
      </c>
      <c r="G428" s="5">
        <v>39704</v>
      </c>
      <c r="H428" s="5">
        <v>3970</v>
      </c>
      <c r="J428" t="s">
        <v>50</v>
      </c>
      <c r="K428" t="s">
        <v>15</v>
      </c>
      <c r="L428" t="s">
        <v>16</v>
      </c>
      <c r="M428" s="1">
        <v>43274</v>
      </c>
      <c r="N428">
        <v>7</v>
      </c>
      <c r="O428" t="str">
        <f>VLOOKUP(F428,'[1]Master Data'!$E:$E,1,FALSE)</f>
        <v>CICPD8911M</v>
      </c>
    </row>
    <row r="429" spans="1:15" x14ac:dyDescent="0.3">
      <c r="A429" t="s">
        <v>17</v>
      </c>
      <c r="B429">
        <v>417</v>
      </c>
      <c r="C429" s="1">
        <v>43281</v>
      </c>
      <c r="D429" s="1" t="s">
        <v>723</v>
      </c>
      <c r="E429" t="s">
        <v>436</v>
      </c>
      <c r="F429" t="s">
        <v>146</v>
      </c>
      <c r="G429" s="5">
        <v>39704</v>
      </c>
      <c r="H429" s="5">
        <v>3970</v>
      </c>
      <c r="J429" t="s">
        <v>50</v>
      </c>
      <c r="K429" t="s">
        <v>15</v>
      </c>
      <c r="L429" t="s">
        <v>16</v>
      </c>
      <c r="M429" s="1">
        <v>43274</v>
      </c>
      <c r="N429">
        <v>7</v>
      </c>
      <c r="O429" t="str">
        <f>VLOOKUP(F429,'[1]Master Data'!$E:$E,1,FALSE)</f>
        <v>APGPD9139Q</v>
      </c>
    </row>
    <row r="430" spans="1:15" x14ac:dyDescent="0.3">
      <c r="A430" t="s">
        <v>17</v>
      </c>
      <c r="B430">
        <v>423</v>
      </c>
      <c r="C430" s="1">
        <v>43281</v>
      </c>
      <c r="D430" s="1" t="s">
        <v>724</v>
      </c>
      <c r="E430" t="s">
        <v>465</v>
      </c>
      <c r="F430" t="s">
        <v>175</v>
      </c>
      <c r="G430" s="5">
        <v>19742</v>
      </c>
      <c r="H430" s="5">
        <v>1974</v>
      </c>
      <c r="J430" t="s">
        <v>50</v>
      </c>
      <c r="K430" t="s">
        <v>15</v>
      </c>
      <c r="L430" t="s">
        <v>16</v>
      </c>
      <c r="M430" s="1">
        <v>43274</v>
      </c>
      <c r="N430">
        <v>7</v>
      </c>
      <c r="O430" t="str">
        <f>VLOOKUP(F430,'[1]Master Data'!$E:$E,1,FALSE)</f>
        <v>AWVPM8396E</v>
      </c>
    </row>
    <row r="431" spans="1:15" x14ac:dyDescent="0.3">
      <c r="A431" t="s">
        <v>17</v>
      </c>
      <c r="B431">
        <v>424</v>
      </c>
      <c r="C431" s="1">
        <v>43281</v>
      </c>
      <c r="D431" t="s">
        <v>466</v>
      </c>
      <c r="E431" t="s">
        <v>466</v>
      </c>
      <c r="F431" t="s">
        <v>176</v>
      </c>
      <c r="G431" s="5">
        <v>5763</v>
      </c>
      <c r="H431" s="5">
        <v>576</v>
      </c>
      <c r="J431" t="s">
        <v>50</v>
      </c>
      <c r="K431" t="s">
        <v>15</v>
      </c>
      <c r="L431" t="s">
        <v>16</v>
      </c>
      <c r="M431" s="1">
        <v>43274</v>
      </c>
      <c r="N431">
        <v>7</v>
      </c>
      <c r="O431" t="str">
        <f>VLOOKUP(F431,'[1]Master Data'!$E:$E,1,FALSE)</f>
        <v>BCHPM4625F</v>
      </c>
    </row>
    <row r="432" spans="1:15" x14ac:dyDescent="0.3">
      <c r="A432" t="s">
        <v>17</v>
      </c>
      <c r="B432">
        <v>426</v>
      </c>
      <c r="C432" s="1">
        <v>43281</v>
      </c>
      <c r="D432" t="s">
        <v>466</v>
      </c>
      <c r="E432" t="s">
        <v>488</v>
      </c>
      <c r="F432" t="s">
        <v>199</v>
      </c>
      <c r="G432" s="5">
        <v>3842</v>
      </c>
      <c r="H432" s="5">
        <v>384</v>
      </c>
      <c r="J432" t="s">
        <v>50</v>
      </c>
      <c r="K432" t="s">
        <v>15</v>
      </c>
      <c r="L432" t="s">
        <v>16</v>
      </c>
      <c r="M432" s="1">
        <v>43274</v>
      </c>
      <c r="N432">
        <v>7</v>
      </c>
      <c r="O432" t="str">
        <f>VLOOKUP(F432,'[1]Master Data'!$E:$E,1,FALSE)</f>
        <v>DJEPM9645D</v>
      </c>
    </row>
    <row r="433" spans="1:15" x14ac:dyDescent="0.3">
      <c r="A433" t="s">
        <v>17</v>
      </c>
      <c r="B433">
        <v>427</v>
      </c>
      <c r="C433" s="1">
        <v>43281</v>
      </c>
      <c r="D433" t="s">
        <v>466</v>
      </c>
      <c r="E433" t="s">
        <v>468</v>
      </c>
      <c r="F433" t="s">
        <v>178</v>
      </c>
      <c r="G433" s="5">
        <v>5763</v>
      </c>
      <c r="H433" s="5">
        <v>576</v>
      </c>
      <c r="J433" t="s">
        <v>50</v>
      </c>
      <c r="K433" t="s">
        <v>15</v>
      </c>
      <c r="L433" t="s">
        <v>16</v>
      </c>
      <c r="M433" s="1">
        <v>43274</v>
      </c>
      <c r="N433">
        <v>7</v>
      </c>
      <c r="O433" t="str">
        <f>VLOOKUP(F433,'[1]Master Data'!$E:$E,1,FALSE)</f>
        <v>DGQPM4392J</v>
      </c>
    </row>
    <row r="434" spans="1:15" x14ac:dyDescent="0.3">
      <c r="A434" t="s">
        <v>17</v>
      </c>
      <c r="B434">
        <v>433</v>
      </c>
      <c r="C434" s="1">
        <v>43281</v>
      </c>
      <c r="D434" s="1" t="s">
        <v>737</v>
      </c>
      <c r="E434" t="s">
        <v>732</v>
      </c>
      <c r="F434" t="s">
        <v>186</v>
      </c>
      <c r="G434" s="5">
        <v>21376</v>
      </c>
      <c r="H434" s="5">
        <v>2138</v>
      </c>
      <c r="J434" t="s">
        <v>50</v>
      </c>
      <c r="K434" t="s">
        <v>15</v>
      </c>
      <c r="L434" t="s">
        <v>16</v>
      </c>
      <c r="M434" s="1">
        <v>43274</v>
      </c>
      <c r="N434">
        <v>7</v>
      </c>
      <c r="O434" t="str">
        <f>VLOOKUP(F434,'[1]Master Data'!$E:$E,1,FALSE)</f>
        <v>AZJPS0827R</v>
      </c>
    </row>
    <row r="435" spans="1:15" x14ac:dyDescent="0.3">
      <c r="A435" t="s">
        <v>17</v>
      </c>
      <c r="B435">
        <v>439</v>
      </c>
      <c r="C435" s="1">
        <v>43281</v>
      </c>
      <c r="D435" s="1" t="s">
        <v>737</v>
      </c>
      <c r="E435" t="s">
        <v>732</v>
      </c>
      <c r="F435" t="s">
        <v>186</v>
      </c>
      <c r="G435" s="5">
        <v>18087</v>
      </c>
      <c r="H435" s="5">
        <v>1809</v>
      </c>
      <c r="J435" t="s">
        <v>50</v>
      </c>
      <c r="K435" t="s">
        <v>15</v>
      </c>
      <c r="L435" t="s">
        <v>16</v>
      </c>
      <c r="M435" s="1">
        <v>43274</v>
      </c>
      <c r="N435">
        <v>7</v>
      </c>
      <c r="O435" t="str">
        <f>VLOOKUP(F435,'[1]Master Data'!$E:$E,1,FALSE)</f>
        <v>AZJPS0827R</v>
      </c>
    </row>
    <row r="436" spans="1:15" x14ac:dyDescent="0.3">
      <c r="A436" t="s">
        <v>17</v>
      </c>
      <c r="B436">
        <v>434</v>
      </c>
      <c r="C436" s="1">
        <v>43281</v>
      </c>
      <c r="D436" s="1" t="s">
        <v>737</v>
      </c>
      <c r="E436" t="s">
        <v>481</v>
      </c>
      <c r="F436" t="s">
        <v>192</v>
      </c>
      <c r="G436" s="5">
        <v>21376</v>
      </c>
      <c r="H436" s="5">
        <v>2138</v>
      </c>
      <c r="J436" t="s">
        <v>50</v>
      </c>
      <c r="K436" t="s">
        <v>15</v>
      </c>
      <c r="L436" t="s">
        <v>16</v>
      </c>
      <c r="M436" s="1">
        <v>43274</v>
      </c>
      <c r="N436">
        <v>7</v>
      </c>
      <c r="O436" t="str">
        <f>VLOOKUP(F436,'[1]Master Data'!$E:$E,1,FALSE)</f>
        <v>CBTPS7039H</v>
      </c>
    </row>
    <row r="437" spans="1:15" x14ac:dyDescent="0.3">
      <c r="A437" t="s">
        <v>17</v>
      </c>
      <c r="B437">
        <v>437</v>
      </c>
      <c r="C437" s="1">
        <v>43281</v>
      </c>
      <c r="D437" t="s">
        <v>503</v>
      </c>
      <c r="E437" t="s">
        <v>503</v>
      </c>
      <c r="F437" t="s">
        <v>206</v>
      </c>
      <c r="G437" s="5">
        <v>122212</v>
      </c>
      <c r="H437" s="5">
        <v>12221</v>
      </c>
      <c r="J437" t="s">
        <v>50</v>
      </c>
      <c r="K437" t="s">
        <v>15</v>
      </c>
      <c r="L437" t="s">
        <v>16</v>
      </c>
      <c r="M437" s="1">
        <v>43274</v>
      </c>
      <c r="N437">
        <v>7</v>
      </c>
      <c r="O437" t="str">
        <f>VLOOKUP(F437,'[1]Master Data'!$E:$E,1,FALSE)</f>
        <v>AEQPT4039J</v>
      </c>
    </row>
    <row r="438" spans="1:15" x14ac:dyDescent="0.3">
      <c r="A438" t="s">
        <v>17</v>
      </c>
      <c r="B438">
        <v>429</v>
      </c>
      <c r="C438" s="1">
        <v>43281</v>
      </c>
      <c r="D438" t="s">
        <v>469</v>
      </c>
      <c r="E438" t="s">
        <v>477</v>
      </c>
      <c r="F438" t="s">
        <v>188</v>
      </c>
      <c r="G438" s="5">
        <v>25338</v>
      </c>
      <c r="H438" s="5">
        <v>2534</v>
      </c>
      <c r="J438" t="s">
        <v>50</v>
      </c>
      <c r="K438" t="s">
        <v>15</v>
      </c>
      <c r="L438" t="s">
        <v>16</v>
      </c>
      <c r="M438" s="1">
        <v>43274</v>
      </c>
      <c r="N438">
        <v>7</v>
      </c>
      <c r="O438" t="str">
        <f>VLOOKUP(F438,'[1]Master Data'!$E:$E,1,FALSE)</f>
        <v>BYNPG4697P</v>
      </c>
    </row>
    <row r="439" spans="1:15" x14ac:dyDescent="0.3">
      <c r="A439" t="s">
        <v>17</v>
      </c>
      <c r="B439">
        <v>428</v>
      </c>
      <c r="C439" s="1">
        <v>43281</v>
      </c>
      <c r="D439" t="s">
        <v>469</v>
      </c>
      <c r="E439" t="s">
        <v>469</v>
      </c>
      <c r="F439" t="s">
        <v>179</v>
      </c>
      <c r="G439" s="5">
        <v>25338</v>
      </c>
      <c r="H439" s="5">
        <v>2534</v>
      </c>
      <c r="J439" t="s">
        <v>50</v>
      </c>
      <c r="K439" t="s">
        <v>15</v>
      </c>
      <c r="L439" t="s">
        <v>16</v>
      </c>
      <c r="M439" s="1">
        <v>43274</v>
      </c>
      <c r="N439">
        <v>7</v>
      </c>
      <c r="O439" t="str">
        <f>VLOOKUP(F439,'[1]Master Data'!$E:$E,1,FALSE)</f>
        <v>AJZPG5193Q</v>
      </c>
    </row>
    <row r="440" spans="1:15" x14ac:dyDescent="0.3">
      <c r="A440" t="s">
        <v>17</v>
      </c>
      <c r="B440">
        <v>442</v>
      </c>
      <c r="C440" s="1">
        <v>43293</v>
      </c>
      <c r="D440" s="1" t="s">
        <v>478</v>
      </c>
      <c r="E440" t="s">
        <v>491</v>
      </c>
      <c r="F440" t="s">
        <v>202</v>
      </c>
      <c r="G440" s="5">
        <v>218993</v>
      </c>
      <c r="H440" s="5">
        <v>21899</v>
      </c>
      <c r="J440" t="s">
        <v>51</v>
      </c>
      <c r="K440" t="s">
        <v>15</v>
      </c>
      <c r="L440" t="s">
        <v>16</v>
      </c>
      <c r="M440" s="1">
        <v>43288</v>
      </c>
      <c r="N440">
        <v>5</v>
      </c>
      <c r="O440" t="str">
        <f>VLOOKUP(F440,'[1]Master Data'!$E:$E,1,FALSE)</f>
        <v>CMMPM3584M</v>
      </c>
    </row>
    <row r="441" spans="1:15" x14ac:dyDescent="0.3">
      <c r="A441" t="s">
        <v>17</v>
      </c>
      <c r="B441">
        <v>440</v>
      </c>
      <c r="C441" s="1">
        <v>43293</v>
      </c>
      <c r="D441" s="1" t="s">
        <v>478</v>
      </c>
      <c r="E441" t="s">
        <v>478</v>
      </c>
      <c r="F441" t="s">
        <v>189</v>
      </c>
      <c r="G441" s="5">
        <v>218993</v>
      </c>
      <c r="H441" s="5">
        <v>21899</v>
      </c>
      <c r="J441" t="s">
        <v>51</v>
      </c>
      <c r="K441" t="s">
        <v>15</v>
      </c>
      <c r="L441" t="s">
        <v>16</v>
      </c>
      <c r="M441" s="1">
        <v>43288</v>
      </c>
      <c r="N441">
        <v>5</v>
      </c>
      <c r="O441" t="str">
        <f>VLOOKUP(F441,'[1]Master Data'!$E:$E,1,FALSE)</f>
        <v>BJFPM3782A</v>
      </c>
    </row>
    <row r="442" spans="1:15" x14ac:dyDescent="0.3">
      <c r="A442" t="s">
        <v>17</v>
      </c>
      <c r="B442">
        <v>441</v>
      </c>
      <c r="C442" s="1">
        <v>43293</v>
      </c>
      <c r="D442" s="1" t="s">
        <v>478</v>
      </c>
      <c r="E442" t="s">
        <v>479</v>
      </c>
      <c r="F442" t="s">
        <v>190</v>
      </c>
      <c r="G442" s="5">
        <v>218993</v>
      </c>
      <c r="H442" s="5">
        <v>21899</v>
      </c>
      <c r="J442" t="s">
        <v>51</v>
      </c>
      <c r="K442" t="s">
        <v>15</v>
      </c>
      <c r="L442" t="s">
        <v>16</v>
      </c>
      <c r="M442" s="1">
        <v>43288</v>
      </c>
      <c r="N442">
        <v>5</v>
      </c>
      <c r="O442" t="str">
        <f>VLOOKUP(F442,'[1]Master Data'!$E:$E,1,FALSE)</f>
        <v>BGBPM7834G</v>
      </c>
    </row>
    <row r="443" spans="1:15" x14ac:dyDescent="0.3">
      <c r="A443" t="s">
        <v>17</v>
      </c>
      <c r="B443">
        <v>466</v>
      </c>
      <c r="C443" s="1">
        <v>43312</v>
      </c>
      <c r="D443" s="1" t="s">
        <v>495</v>
      </c>
      <c r="E443" t="s">
        <v>495</v>
      </c>
      <c r="F443" t="s">
        <v>207</v>
      </c>
      <c r="G443" s="5">
        <v>36084</v>
      </c>
      <c r="H443" s="5">
        <v>3608</v>
      </c>
      <c r="J443" t="s">
        <v>52</v>
      </c>
      <c r="K443" t="s">
        <v>15</v>
      </c>
      <c r="L443" t="s">
        <v>16</v>
      </c>
      <c r="M443" s="1">
        <v>43305</v>
      </c>
      <c r="N443">
        <v>7</v>
      </c>
      <c r="O443" t="str">
        <f>VLOOKUP(F443,'[1]Master Data'!$E:$E,1,FALSE)</f>
        <v>AHIPT0853H</v>
      </c>
    </row>
    <row r="444" spans="1:15" x14ac:dyDescent="0.3">
      <c r="A444" t="s">
        <v>17</v>
      </c>
      <c r="B444">
        <v>462</v>
      </c>
      <c r="C444" s="1">
        <v>43312</v>
      </c>
      <c r="D444" s="1" t="s">
        <v>497</v>
      </c>
      <c r="E444" t="s">
        <v>497</v>
      </c>
      <c r="F444" t="s">
        <v>209</v>
      </c>
      <c r="G444" s="5">
        <v>7168</v>
      </c>
      <c r="H444" s="5">
        <v>717</v>
      </c>
      <c r="J444" t="s">
        <v>52</v>
      </c>
      <c r="K444" t="s">
        <v>15</v>
      </c>
      <c r="L444" t="s">
        <v>16</v>
      </c>
      <c r="M444" s="1">
        <v>43305</v>
      </c>
      <c r="N444">
        <v>7</v>
      </c>
      <c r="O444" t="str">
        <f>VLOOKUP(F444,'[1]Master Data'!$E:$E,1,FALSE)</f>
        <v>AIBPC2244H</v>
      </c>
    </row>
    <row r="445" spans="1:15" x14ac:dyDescent="0.3">
      <c r="A445" t="s">
        <v>17</v>
      </c>
      <c r="B445">
        <v>452</v>
      </c>
      <c r="C445" s="1">
        <v>43312</v>
      </c>
      <c r="D445" s="1" t="s">
        <v>470</v>
      </c>
      <c r="E445" t="s">
        <v>470</v>
      </c>
      <c r="F445" t="s">
        <v>180</v>
      </c>
      <c r="G445" s="5">
        <v>70351</v>
      </c>
      <c r="H445" s="5">
        <v>7035</v>
      </c>
      <c r="J445" t="s">
        <v>52</v>
      </c>
      <c r="K445" t="s">
        <v>15</v>
      </c>
      <c r="L445" t="s">
        <v>16</v>
      </c>
      <c r="M445" s="1">
        <v>43305</v>
      </c>
      <c r="N445">
        <v>7</v>
      </c>
      <c r="O445" t="str">
        <f>VLOOKUP(F445,'[1]Master Data'!$E:$E,1,FALSE)</f>
        <v>ATYPM1144L</v>
      </c>
    </row>
    <row r="446" spans="1:15" x14ac:dyDescent="0.3">
      <c r="A446" t="s">
        <v>17</v>
      </c>
      <c r="B446">
        <v>454</v>
      </c>
      <c r="C446" s="1">
        <v>43312</v>
      </c>
      <c r="D446" s="1" t="s">
        <v>470</v>
      </c>
      <c r="E446" t="s">
        <v>472</v>
      </c>
      <c r="F446" t="s">
        <v>182</v>
      </c>
      <c r="G446" s="5">
        <v>70351</v>
      </c>
      <c r="H446" s="5">
        <v>7035</v>
      </c>
      <c r="J446" t="s">
        <v>52</v>
      </c>
      <c r="K446" t="s">
        <v>15</v>
      </c>
      <c r="L446" t="s">
        <v>16</v>
      </c>
      <c r="M446" s="1">
        <v>43305</v>
      </c>
      <c r="N446">
        <v>7</v>
      </c>
      <c r="O446" t="str">
        <f>VLOOKUP(F446,'[1]Master Data'!$E:$E,1,FALSE)</f>
        <v>ALYPM9000B</v>
      </c>
    </row>
    <row r="447" spans="1:15" x14ac:dyDescent="0.3">
      <c r="A447" t="s">
        <v>17</v>
      </c>
      <c r="B447">
        <v>455</v>
      </c>
      <c r="C447" s="1">
        <v>43312</v>
      </c>
      <c r="D447" s="1" t="s">
        <v>470</v>
      </c>
      <c r="E447" t="s">
        <v>473</v>
      </c>
      <c r="F447" t="s">
        <v>183</v>
      </c>
      <c r="G447" s="5">
        <v>70351</v>
      </c>
      <c r="H447" s="5">
        <v>7035</v>
      </c>
      <c r="J447" t="s">
        <v>52</v>
      </c>
      <c r="K447" t="s">
        <v>15</v>
      </c>
      <c r="L447" t="s">
        <v>16</v>
      </c>
      <c r="M447" s="1">
        <v>43305</v>
      </c>
      <c r="N447">
        <v>7</v>
      </c>
      <c r="O447" t="str">
        <f>VLOOKUP(F447,'[1]Master Data'!$E:$E,1,FALSE)</f>
        <v>AZPPM4049R</v>
      </c>
    </row>
    <row r="448" spans="1:15" x14ac:dyDescent="0.3">
      <c r="A448" t="s">
        <v>17</v>
      </c>
      <c r="B448">
        <v>456</v>
      </c>
      <c r="C448" s="1">
        <v>43312</v>
      </c>
      <c r="D448" t="s">
        <v>470</v>
      </c>
      <c r="E448" t="s">
        <v>474</v>
      </c>
      <c r="F448" t="s">
        <v>184</v>
      </c>
      <c r="G448" s="5">
        <v>62074</v>
      </c>
      <c r="H448" s="5">
        <v>6207</v>
      </c>
      <c r="J448" t="s">
        <v>52</v>
      </c>
      <c r="K448" t="s">
        <v>15</v>
      </c>
      <c r="L448" t="s">
        <v>16</v>
      </c>
      <c r="M448" s="1">
        <v>43305</v>
      </c>
      <c r="N448">
        <v>7</v>
      </c>
      <c r="O448" t="str">
        <f>VLOOKUP(F448,'[1]Master Data'!$E:$E,1,FALSE)</f>
        <v>DPPPK9998G</v>
      </c>
    </row>
    <row r="449" spans="1:15" x14ac:dyDescent="0.3">
      <c r="A449" t="s">
        <v>17</v>
      </c>
      <c r="B449">
        <v>457</v>
      </c>
      <c r="C449" s="1">
        <v>43312</v>
      </c>
      <c r="D449" s="1" t="s">
        <v>470</v>
      </c>
      <c r="E449" t="s">
        <v>502</v>
      </c>
      <c r="F449" t="s">
        <v>203</v>
      </c>
      <c r="G449" s="5">
        <v>70351</v>
      </c>
      <c r="H449" s="5">
        <v>7035</v>
      </c>
      <c r="J449" t="s">
        <v>52</v>
      </c>
      <c r="K449" t="s">
        <v>15</v>
      </c>
      <c r="L449" t="s">
        <v>16</v>
      </c>
      <c r="M449" s="1">
        <v>43305</v>
      </c>
      <c r="N449">
        <v>7</v>
      </c>
      <c r="O449" t="str">
        <f>VLOOKUP(F449,'[1]Master Data'!$E:$E,1,FALSE)</f>
        <v>AMZPV8765C</v>
      </c>
    </row>
    <row r="450" spans="1:15" x14ac:dyDescent="0.3">
      <c r="A450" t="s">
        <v>17</v>
      </c>
      <c r="B450">
        <v>453</v>
      </c>
      <c r="C450" s="1">
        <v>43312</v>
      </c>
      <c r="D450" t="s">
        <v>470</v>
      </c>
      <c r="E450" t="s">
        <v>471</v>
      </c>
      <c r="F450" t="s">
        <v>181</v>
      </c>
      <c r="G450" s="5">
        <v>70351</v>
      </c>
      <c r="H450" s="5">
        <v>7035</v>
      </c>
      <c r="J450" t="s">
        <v>52</v>
      </c>
      <c r="K450" t="s">
        <v>15</v>
      </c>
      <c r="L450" t="s">
        <v>16</v>
      </c>
      <c r="M450" s="1">
        <v>43305</v>
      </c>
      <c r="N450">
        <v>7</v>
      </c>
      <c r="O450" t="str">
        <f>VLOOKUP(F450,'[1]Master Data'!$E:$E,1,FALSE)</f>
        <v>CFEPM3263G</v>
      </c>
    </row>
    <row r="451" spans="1:15" x14ac:dyDescent="0.3">
      <c r="A451" t="s">
        <v>17</v>
      </c>
      <c r="B451">
        <v>449</v>
      </c>
      <c r="C451" s="1">
        <v>43312</v>
      </c>
      <c r="D451" s="1" t="s">
        <v>440</v>
      </c>
      <c r="E451" t="s">
        <v>440</v>
      </c>
      <c r="F451" t="s">
        <v>150</v>
      </c>
      <c r="G451" s="5">
        <v>14240</v>
      </c>
      <c r="H451" s="5">
        <v>1424</v>
      </c>
      <c r="J451" t="s">
        <v>52</v>
      </c>
      <c r="K451" t="s">
        <v>15</v>
      </c>
      <c r="L451" t="s">
        <v>16</v>
      </c>
      <c r="M451" s="1">
        <v>43305</v>
      </c>
      <c r="N451">
        <v>7</v>
      </c>
      <c r="O451" t="str">
        <f>VLOOKUP(F451,'[1]Master Data'!$E:$E,1,FALSE)</f>
        <v>ANVPM7520K</v>
      </c>
    </row>
    <row r="452" spans="1:15" x14ac:dyDescent="0.3">
      <c r="A452" t="s">
        <v>17</v>
      </c>
      <c r="B452">
        <v>450</v>
      </c>
      <c r="C452" s="1">
        <v>43312</v>
      </c>
      <c r="D452" s="1" t="s">
        <v>440</v>
      </c>
      <c r="E452" t="s">
        <v>441</v>
      </c>
      <c r="F452" t="s">
        <v>151</v>
      </c>
      <c r="G452" s="5">
        <v>14240</v>
      </c>
      <c r="H452" s="5">
        <v>1424</v>
      </c>
      <c r="J452" t="s">
        <v>52</v>
      </c>
      <c r="K452" t="s">
        <v>15</v>
      </c>
      <c r="L452" t="s">
        <v>16</v>
      </c>
      <c r="M452" s="1">
        <v>43305</v>
      </c>
      <c r="N452">
        <v>7</v>
      </c>
      <c r="O452" t="str">
        <f>VLOOKUP(F452,'[1]Master Data'!$E:$E,1,FALSE)</f>
        <v>BRVPM1719H</v>
      </c>
    </row>
    <row r="453" spans="1:15" x14ac:dyDescent="0.3">
      <c r="A453" t="s">
        <v>17</v>
      </c>
      <c r="B453">
        <v>463</v>
      </c>
      <c r="C453" s="1">
        <v>43312</v>
      </c>
      <c r="D453" t="s">
        <v>729</v>
      </c>
      <c r="E453" t="s">
        <v>729</v>
      </c>
      <c r="F453" t="s">
        <v>204</v>
      </c>
      <c r="G453" s="5">
        <v>60236</v>
      </c>
      <c r="H453" s="5">
        <v>6024</v>
      </c>
      <c r="J453" t="s">
        <v>52</v>
      </c>
      <c r="K453" t="s">
        <v>15</v>
      </c>
      <c r="L453" t="s">
        <v>16</v>
      </c>
      <c r="M453" s="1">
        <v>43305</v>
      </c>
      <c r="N453">
        <v>7</v>
      </c>
      <c r="O453" t="str">
        <f>VLOOKUP(F453,'[1]Master Data'!$E:$E,1,FALSE)</f>
        <v>BBEPS9472G</v>
      </c>
    </row>
    <row r="454" spans="1:15" x14ac:dyDescent="0.3">
      <c r="A454" t="s">
        <v>17</v>
      </c>
      <c r="B454">
        <v>461</v>
      </c>
      <c r="C454" s="1">
        <v>43312</v>
      </c>
      <c r="D454" s="1" t="s">
        <v>501</v>
      </c>
      <c r="E454" t="s">
        <v>501</v>
      </c>
      <c r="F454" t="s">
        <v>214</v>
      </c>
      <c r="G454" s="5">
        <v>14470</v>
      </c>
      <c r="H454" s="5">
        <v>1447</v>
      </c>
      <c r="J454" t="s">
        <v>52</v>
      </c>
      <c r="K454" t="s">
        <v>15</v>
      </c>
      <c r="L454" t="s">
        <v>16</v>
      </c>
      <c r="M454" s="1">
        <v>43305</v>
      </c>
      <c r="N454">
        <v>7</v>
      </c>
      <c r="O454" t="str">
        <f>VLOOKUP(F454,'[1]Master Data'!$E:$E,1,FALSE)</f>
        <v>DXVPP1114F</v>
      </c>
    </row>
    <row r="455" spans="1:15" x14ac:dyDescent="0.3">
      <c r="A455" t="s">
        <v>17</v>
      </c>
      <c r="B455">
        <v>448</v>
      </c>
      <c r="C455" s="1">
        <v>43312</v>
      </c>
      <c r="D455" t="s">
        <v>438</v>
      </c>
      <c r="E455" t="s">
        <v>439</v>
      </c>
      <c r="F455" t="s">
        <v>149</v>
      </c>
      <c r="G455" s="5">
        <v>44532</v>
      </c>
      <c r="H455" s="5">
        <v>4453</v>
      </c>
      <c r="J455" t="s">
        <v>52</v>
      </c>
      <c r="K455" t="s">
        <v>15</v>
      </c>
      <c r="L455" t="s">
        <v>16</v>
      </c>
      <c r="M455" s="1">
        <v>43305</v>
      </c>
      <c r="N455">
        <v>7</v>
      </c>
      <c r="O455" t="str">
        <f>VLOOKUP(F455,'[1]Master Data'!$E:$E,1,FALSE)</f>
        <v>DEQPS9082P</v>
      </c>
    </row>
    <row r="456" spans="1:15" x14ac:dyDescent="0.3">
      <c r="A456" t="s">
        <v>17</v>
      </c>
      <c r="B456">
        <v>447</v>
      </c>
      <c r="C456" s="1">
        <v>43312</v>
      </c>
      <c r="D456" t="s">
        <v>438</v>
      </c>
      <c r="E456" t="s">
        <v>438</v>
      </c>
      <c r="F456" t="s">
        <v>148</v>
      </c>
      <c r="G456" s="5">
        <v>44532</v>
      </c>
      <c r="H456" s="5">
        <v>4453</v>
      </c>
      <c r="J456" t="s">
        <v>52</v>
      </c>
      <c r="K456" t="s">
        <v>15</v>
      </c>
      <c r="L456" t="s">
        <v>16</v>
      </c>
      <c r="M456" s="1">
        <v>43305</v>
      </c>
      <c r="N456">
        <v>7</v>
      </c>
      <c r="O456" t="str">
        <f>VLOOKUP(F456,'[1]Master Data'!$E:$E,1,FALSE)</f>
        <v>BRUPS2102P</v>
      </c>
    </row>
    <row r="457" spans="1:15" x14ac:dyDescent="0.3">
      <c r="A457" t="s">
        <v>17</v>
      </c>
      <c r="B457">
        <v>464</v>
      </c>
      <c r="C457" s="1">
        <v>43312</v>
      </c>
      <c r="D457" t="s">
        <v>493</v>
      </c>
      <c r="E457" t="s">
        <v>493</v>
      </c>
      <c r="F457" t="s">
        <v>205</v>
      </c>
      <c r="G457" s="5">
        <v>15928</v>
      </c>
      <c r="H457" s="5">
        <v>1593</v>
      </c>
      <c r="J457" t="s">
        <v>52</v>
      </c>
      <c r="K457" t="s">
        <v>15</v>
      </c>
      <c r="L457" t="s">
        <v>16</v>
      </c>
      <c r="M457" s="1">
        <v>43305</v>
      </c>
      <c r="N457">
        <v>7</v>
      </c>
      <c r="O457" t="str">
        <f>VLOOKUP(F457,'[1]Master Data'!$E:$E,1,FALSE)</f>
        <v>AAAPU3763E</v>
      </c>
    </row>
    <row r="458" spans="1:15" x14ac:dyDescent="0.3">
      <c r="A458" t="s">
        <v>17</v>
      </c>
      <c r="B458">
        <v>444</v>
      </c>
      <c r="C458" s="1">
        <v>43312</v>
      </c>
      <c r="D458" s="1" t="s">
        <v>723</v>
      </c>
      <c r="E458" t="s">
        <v>437</v>
      </c>
      <c r="F458" t="s">
        <v>147</v>
      </c>
      <c r="G458" s="5">
        <v>49589</v>
      </c>
      <c r="H458" s="5">
        <v>4959</v>
      </c>
      <c r="J458" t="s">
        <v>52</v>
      </c>
      <c r="K458" t="s">
        <v>15</v>
      </c>
      <c r="L458" t="s">
        <v>16</v>
      </c>
      <c r="M458" s="1">
        <v>43305</v>
      </c>
      <c r="N458">
        <v>7</v>
      </c>
      <c r="O458" t="str">
        <f>VLOOKUP(F458,'[1]Master Data'!$E:$E,1,FALSE)</f>
        <v>CICPD8911M</v>
      </c>
    </row>
    <row r="459" spans="1:15" x14ac:dyDescent="0.3">
      <c r="A459" t="s">
        <v>17</v>
      </c>
      <c r="B459">
        <v>443</v>
      </c>
      <c r="C459" s="1">
        <v>43312</v>
      </c>
      <c r="D459" s="1" t="s">
        <v>723</v>
      </c>
      <c r="E459" t="s">
        <v>436</v>
      </c>
      <c r="F459" t="s">
        <v>146</v>
      </c>
      <c r="G459" s="5">
        <v>49589</v>
      </c>
      <c r="H459" s="5">
        <v>4959</v>
      </c>
      <c r="J459" t="s">
        <v>52</v>
      </c>
      <c r="K459" t="s">
        <v>15</v>
      </c>
      <c r="L459" t="s">
        <v>16</v>
      </c>
      <c r="M459" s="1">
        <v>43305</v>
      </c>
      <c r="N459">
        <v>7</v>
      </c>
      <c r="O459" t="str">
        <f>VLOOKUP(F459,'[1]Master Data'!$E:$E,1,FALSE)</f>
        <v>APGPD9139Q</v>
      </c>
    </row>
    <row r="460" spans="1:15" x14ac:dyDescent="0.3">
      <c r="A460" t="s">
        <v>17</v>
      </c>
      <c r="B460">
        <v>451</v>
      </c>
      <c r="C460" s="1">
        <v>43312</v>
      </c>
      <c r="D460" s="1" t="s">
        <v>724</v>
      </c>
      <c r="E460" t="s">
        <v>465</v>
      </c>
      <c r="F460" t="s">
        <v>175</v>
      </c>
      <c r="G460" s="5">
        <v>43807</v>
      </c>
      <c r="H460" s="5">
        <v>4381</v>
      </c>
      <c r="J460" t="s">
        <v>52</v>
      </c>
      <c r="K460" t="s">
        <v>15</v>
      </c>
      <c r="L460" t="s">
        <v>16</v>
      </c>
      <c r="M460" s="1">
        <v>43305</v>
      </c>
      <c r="N460">
        <v>7</v>
      </c>
      <c r="O460" t="str">
        <f>VLOOKUP(F460,'[1]Master Data'!$E:$E,1,FALSE)</f>
        <v>AWVPM8396E</v>
      </c>
    </row>
    <row r="461" spans="1:15" x14ac:dyDescent="0.3">
      <c r="A461" t="s">
        <v>17</v>
      </c>
      <c r="B461">
        <v>445</v>
      </c>
      <c r="C461" s="1">
        <v>43312</v>
      </c>
      <c r="D461" s="1" t="s">
        <v>459</v>
      </c>
      <c r="E461" t="s">
        <v>459</v>
      </c>
      <c r="F461" t="s">
        <v>169</v>
      </c>
      <c r="G461" s="5">
        <v>13992</v>
      </c>
      <c r="H461" s="5">
        <v>1399</v>
      </c>
      <c r="J461" t="s">
        <v>52</v>
      </c>
      <c r="K461" t="s">
        <v>15</v>
      </c>
      <c r="L461" t="s">
        <v>16</v>
      </c>
      <c r="M461" s="1">
        <v>43305</v>
      </c>
      <c r="N461">
        <v>7</v>
      </c>
      <c r="O461" t="str">
        <f>VLOOKUP(F461,'[1]Master Data'!$E:$E,1,FALSE)</f>
        <v>BMRPS3723E</v>
      </c>
    </row>
    <row r="462" spans="1:15" x14ac:dyDescent="0.3">
      <c r="A462" t="s">
        <v>17</v>
      </c>
      <c r="B462">
        <v>446</v>
      </c>
      <c r="C462" s="1">
        <v>43312</v>
      </c>
      <c r="D462" s="1" t="s">
        <v>459</v>
      </c>
      <c r="E462" t="s">
        <v>460</v>
      </c>
      <c r="F462" t="s">
        <v>170</v>
      </c>
      <c r="G462" s="5">
        <v>13992</v>
      </c>
      <c r="H462" s="5">
        <v>1399</v>
      </c>
      <c r="J462" t="s">
        <v>52</v>
      </c>
      <c r="K462" t="s">
        <v>15</v>
      </c>
      <c r="L462" t="s">
        <v>16</v>
      </c>
      <c r="M462" s="1">
        <v>43305</v>
      </c>
      <c r="N462">
        <v>7</v>
      </c>
      <c r="O462" t="str">
        <f>VLOOKUP(F462,'[1]Master Data'!$E:$E,1,FALSE)</f>
        <v>GBCPS8333D</v>
      </c>
    </row>
    <row r="463" spans="1:15" x14ac:dyDescent="0.3">
      <c r="A463" t="s">
        <v>17</v>
      </c>
      <c r="B463">
        <v>458</v>
      </c>
      <c r="C463" s="1">
        <v>43312</v>
      </c>
      <c r="D463" s="1" t="s">
        <v>737</v>
      </c>
      <c r="E463" t="s">
        <v>732</v>
      </c>
      <c r="F463" t="s">
        <v>186</v>
      </c>
      <c r="G463" s="5">
        <v>99624</v>
      </c>
      <c r="H463" s="5">
        <v>9962</v>
      </c>
      <c r="J463" t="s">
        <v>52</v>
      </c>
      <c r="K463" t="s">
        <v>15</v>
      </c>
      <c r="L463" t="s">
        <v>16</v>
      </c>
      <c r="M463" s="1">
        <v>43305</v>
      </c>
      <c r="N463">
        <v>7</v>
      </c>
      <c r="O463" t="str">
        <f>VLOOKUP(F463,'[1]Master Data'!$E:$E,1,FALSE)</f>
        <v>AZJPS0827R</v>
      </c>
    </row>
    <row r="464" spans="1:15" x14ac:dyDescent="0.3">
      <c r="A464" t="s">
        <v>17</v>
      </c>
      <c r="B464">
        <v>468</v>
      </c>
      <c r="C464" s="1">
        <v>43312</v>
      </c>
      <c r="D464" s="1" t="s">
        <v>737</v>
      </c>
      <c r="E464" t="s">
        <v>732</v>
      </c>
      <c r="F464" t="s">
        <v>186</v>
      </c>
      <c r="G464" s="5">
        <v>11662</v>
      </c>
      <c r="H464" s="5">
        <v>1166</v>
      </c>
      <c r="J464" t="s">
        <v>52</v>
      </c>
      <c r="K464" t="s">
        <v>15</v>
      </c>
      <c r="L464" t="s">
        <v>16</v>
      </c>
      <c r="M464" s="1">
        <v>43305</v>
      </c>
      <c r="N464">
        <v>7</v>
      </c>
      <c r="O464" t="str">
        <f>VLOOKUP(F464,'[1]Master Data'!$E:$E,1,FALSE)</f>
        <v>AZJPS0827R</v>
      </c>
    </row>
    <row r="465" spans="1:15" x14ac:dyDescent="0.3">
      <c r="A465" t="s">
        <v>17</v>
      </c>
      <c r="B465">
        <v>459</v>
      </c>
      <c r="C465" s="1">
        <v>43312</v>
      </c>
      <c r="D465" s="1" t="s">
        <v>737</v>
      </c>
      <c r="E465" t="s">
        <v>481</v>
      </c>
      <c r="F465" t="s">
        <v>192</v>
      </c>
      <c r="G465" s="5">
        <v>99624</v>
      </c>
      <c r="H465" s="5">
        <v>9962</v>
      </c>
      <c r="J465" t="s">
        <v>52</v>
      </c>
      <c r="K465" t="s">
        <v>15</v>
      </c>
      <c r="L465" t="s">
        <v>16</v>
      </c>
      <c r="M465" s="1">
        <v>43305</v>
      </c>
      <c r="N465">
        <v>7</v>
      </c>
      <c r="O465" t="str">
        <f>VLOOKUP(F465,'[1]Master Data'!$E:$E,1,FALSE)</f>
        <v>CBTPS7039H</v>
      </c>
    </row>
    <row r="466" spans="1:15" x14ac:dyDescent="0.3">
      <c r="A466" t="s">
        <v>17</v>
      </c>
      <c r="B466">
        <v>465</v>
      </c>
      <c r="C466" s="1">
        <v>43312</v>
      </c>
      <c r="D466" t="s">
        <v>503</v>
      </c>
      <c r="E466" t="s">
        <v>503</v>
      </c>
      <c r="F466" t="s">
        <v>206</v>
      </c>
      <c r="G466" s="5">
        <v>97764</v>
      </c>
      <c r="H466" s="5">
        <v>9776</v>
      </c>
      <c r="J466" t="s">
        <v>52</v>
      </c>
      <c r="K466" t="s">
        <v>15</v>
      </c>
      <c r="L466" t="s">
        <v>16</v>
      </c>
      <c r="M466" s="1">
        <v>43305</v>
      </c>
      <c r="N466">
        <v>7</v>
      </c>
      <c r="O466" t="str">
        <f>VLOOKUP(F466,'[1]Master Data'!$E:$E,1,FALSE)</f>
        <v>AEQPT4039J</v>
      </c>
    </row>
    <row r="467" spans="1:15" x14ac:dyDescent="0.3">
      <c r="A467" t="s">
        <v>17</v>
      </c>
      <c r="B467">
        <v>467</v>
      </c>
      <c r="C467" s="1">
        <v>43312</v>
      </c>
      <c r="D467" t="s">
        <v>504</v>
      </c>
      <c r="E467" t="s">
        <v>504</v>
      </c>
      <c r="F467" t="s">
        <v>215</v>
      </c>
      <c r="G467" s="5">
        <v>16633</v>
      </c>
      <c r="H467" s="5">
        <v>1663</v>
      </c>
      <c r="J467" t="s">
        <v>52</v>
      </c>
      <c r="K467" t="s">
        <v>15</v>
      </c>
      <c r="L467" t="s">
        <v>16</v>
      </c>
      <c r="M467" s="1">
        <v>43305</v>
      </c>
      <c r="N467">
        <v>7</v>
      </c>
      <c r="O467" t="str">
        <f>VLOOKUP(F467,'[1]Master Data'!$E:$E,1,FALSE)</f>
        <v>AQXPK8198G</v>
      </c>
    </row>
    <row r="468" spans="1:15" x14ac:dyDescent="0.3">
      <c r="A468" t="s">
        <v>17</v>
      </c>
      <c r="B468">
        <v>460</v>
      </c>
      <c r="C468" s="1">
        <v>43312</v>
      </c>
      <c r="D468" t="s">
        <v>480</v>
      </c>
      <c r="E468" t="s">
        <v>480</v>
      </c>
      <c r="F468" t="s">
        <v>191</v>
      </c>
      <c r="G468" s="5">
        <v>36948</v>
      </c>
      <c r="H468" s="5">
        <v>3695</v>
      </c>
      <c r="J468" t="s">
        <v>52</v>
      </c>
      <c r="K468" t="s">
        <v>15</v>
      </c>
      <c r="L468" t="s">
        <v>16</v>
      </c>
      <c r="M468" s="1">
        <v>43305</v>
      </c>
      <c r="N468">
        <v>7</v>
      </c>
      <c r="O468" t="str">
        <f>VLOOKUP(F468,'[1]Master Data'!$E:$E,1,FALSE)</f>
        <v>AZDPS4821M</v>
      </c>
    </row>
    <row r="469" spans="1:15" x14ac:dyDescent="0.3">
      <c r="A469" t="s">
        <v>17</v>
      </c>
      <c r="B469">
        <v>471</v>
      </c>
      <c r="C469" s="1">
        <v>43320</v>
      </c>
      <c r="D469" s="1" t="s">
        <v>726</v>
      </c>
      <c r="E469" t="s">
        <v>476</v>
      </c>
      <c r="F469" t="s">
        <v>187</v>
      </c>
      <c r="G469" s="5">
        <v>120039</v>
      </c>
      <c r="H469" s="5">
        <v>12004</v>
      </c>
      <c r="J469" t="s">
        <v>53</v>
      </c>
      <c r="K469" t="s">
        <v>15</v>
      </c>
      <c r="L469" t="s">
        <v>16</v>
      </c>
      <c r="M469" s="1">
        <v>43308</v>
      </c>
      <c r="N469">
        <v>12</v>
      </c>
      <c r="O469" t="str">
        <f>VLOOKUP(F469,'[1]Master Data'!$E:$E,1,FALSE)</f>
        <v>ECHPK0520A</v>
      </c>
    </row>
    <row r="470" spans="1:15" x14ac:dyDescent="0.3">
      <c r="A470" t="s">
        <v>17</v>
      </c>
      <c r="B470">
        <v>470</v>
      </c>
      <c r="C470" s="1">
        <v>43320</v>
      </c>
      <c r="D470" s="1" t="s">
        <v>726</v>
      </c>
      <c r="E470" t="s">
        <v>464</v>
      </c>
      <c r="F470" t="s">
        <v>174</v>
      </c>
      <c r="G470" s="5">
        <v>120039</v>
      </c>
      <c r="H470" s="5">
        <v>12004</v>
      </c>
      <c r="J470" t="s">
        <v>53</v>
      </c>
      <c r="K470" t="s">
        <v>15</v>
      </c>
      <c r="L470" t="s">
        <v>16</v>
      </c>
      <c r="M470" s="1">
        <v>43308</v>
      </c>
      <c r="N470">
        <v>12</v>
      </c>
      <c r="O470" t="str">
        <f>VLOOKUP(F470,'[1]Master Data'!$E:$E,1,FALSE)</f>
        <v>DEHPK4543G</v>
      </c>
    </row>
    <row r="471" spans="1:15" x14ac:dyDescent="0.3">
      <c r="A471" t="s">
        <v>17</v>
      </c>
      <c r="B471">
        <v>472</v>
      </c>
      <c r="C471" s="1">
        <v>43320</v>
      </c>
      <c r="D471" s="1" t="s">
        <v>726</v>
      </c>
      <c r="E471" t="s">
        <v>487</v>
      </c>
      <c r="F471" t="s">
        <v>198</v>
      </c>
      <c r="G471" s="5">
        <v>120039</v>
      </c>
      <c r="H471" s="5">
        <v>12004</v>
      </c>
      <c r="J471" t="s">
        <v>53</v>
      </c>
      <c r="K471" t="s">
        <v>15</v>
      </c>
      <c r="L471" t="s">
        <v>16</v>
      </c>
      <c r="M471" s="1">
        <v>43308</v>
      </c>
      <c r="N471">
        <v>12</v>
      </c>
      <c r="O471" t="str">
        <f>VLOOKUP(F471,'[1]Master Data'!$E:$E,1,FALSE)</f>
        <v>ATUPK7060M</v>
      </c>
    </row>
    <row r="472" spans="1:15" x14ac:dyDescent="0.3">
      <c r="A472" t="s">
        <v>17</v>
      </c>
      <c r="B472">
        <v>469</v>
      </c>
      <c r="C472" s="1">
        <v>43320</v>
      </c>
      <c r="D472" s="1" t="s">
        <v>726</v>
      </c>
      <c r="E472" t="s">
        <v>463</v>
      </c>
      <c r="F472" t="s">
        <v>173</v>
      </c>
      <c r="G472" s="5">
        <v>240078</v>
      </c>
      <c r="H472" s="5">
        <v>24008</v>
      </c>
      <c r="J472" t="s">
        <v>53</v>
      </c>
      <c r="K472" t="s">
        <v>15</v>
      </c>
      <c r="L472" t="s">
        <v>16</v>
      </c>
      <c r="M472" s="1">
        <v>43308</v>
      </c>
      <c r="N472">
        <v>12</v>
      </c>
      <c r="O472" t="str">
        <f>VLOOKUP(F472,'[1]Master Data'!$E:$E,1,FALSE)</f>
        <v>ATUPK7059A</v>
      </c>
    </row>
    <row r="473" spans="1:15" x14ac:dyDescent="0.3">
      <c r="A473" t="s">
        <v>17</v>
      </c>
      <c r="B473">
        <v>476</v>
      </c>
      <c r="C473" s="1">
        <v>43326</v>
      </c>
      <c r="D473" t="s">
        <v>455</v>
      </c>
      <c r="E473" t="s">
        <v>507</v>
      </c>
      <c r="F473" t="s">
        <v>218</v>
      </c>
      <c r="G473" s="5">
        <v>613867</v>
      </c>
      <c r="H473" s="5">
        <v>61387</v>
      </c>
      <c r="J473" t="s">
        <v>53</v>
      </c>
      <c r="K473" t="s">
        <v>15</v>
      </c>
      <c r="L473" t="s">
        <v>16</v>
      </c>
      <c r="M473" s="1">
        <v>43312</v>
      </c>
      <c r="N473">
        <v>14</v>
      </c>
      <c r="O473" t="str">
        <f>VLOOKUP(F473,'[1]Master Data'!$E:$E,1,FALSE)</f>
        <v>BZIPP9780L</v>
      </c>
    </row>
    <row r="474" spans="1:15" x14ac:dyDescent="0.3">
      <c r="A474" t="s">
        <v>17</v>
      </c>
      <c r="B474">
        <v>475</v>
      </c>
      <c r="C474" s="1">
        <v>43326</v>
      </c>
      <c r="D474" s="1" t="s">
        <v>455</v>
      </c>
      <c r="E474" t="s">
        <v>506</v>
      </c>
      <c r="F474" t="s">
        <v>217</v>
      </c>
      <c r="G474" s="5">
        <v>613867</v>
      </c>
      <c r="H474" s="5">
        <v>61387</v>
      </c>
      <c r="J474" t="s">
        <v>53</v>
      </c>
      <c r="K474" t="s">
        <v>15</v>
      </c>
      <c r="L474" t="s">
        <v>16</v>
      </c>
      <c r="M474" s="1">
        <v>43312</v>
      </c>
      <c r="N474">
        <v>14</v>
      </c>
      <c r="O474" t="str">
        <f>VLOOKUP(F474,'[1]Master Data'!$E:$E,1,FALSE)</f>
        <v>ARFPP0001Q</v>
      </c>
    </row>
    <row r="475" spans="1:15" x14ac:dyDescent="0.3">
      <c r="A475" t="s">
        <v>17</v>
      </c>
      <c r="B475">
        <v>477</v>
      </c>
      <c r="C475" s="1">
        <v>43326</v>
      </c>
      <c r="D475" s="1" t="s">
        <v>455</v>
      </c>
      <c r="E475" t="s">
        <v>508</v>
      </c>
      <c r="F475" t="s">
        <v>219</v>
      </c>
      <c r="G475" s="5">
        <v>511556</v>
      </c>
      <c r="H475" s="5">
        <v>51156</v>
      </c>
      <c r="J475" t="s">
        <v>53</v>
      </c>
      <c r="K475" t="s">
        <v>15</v>
      </c>
      <c r="L475" t="s">
        <v>16</v>
      </c>
      <c r="M475" s="1">
        <v>43312</v>
      </c>
      <c r="N475">
        <v>14</v>
      </c>
      <c r="O475" t="str">
        <f>VLOOKUP(F475,'[1]Master Data'!$E:$E,1,FALSE)</f>
        <v>BELPP5172A</v>
      </c>
    </row>
    <row r="476" spans="1:15" x14ac:dyDescent="0.3">
      <c r="A476" t="s">
        <v>17</v>
      </c>
      <c r="B476">
        <v>474</v>
      </c>
      <c r="C476" s="1">
        <v>43326</v>
      </c>
      <c r="D476" t="s">
        <v>455</v>
      </c>
      <c r="E476" t="s">
        <v>456</v>
      </c>
      <c r="F476" t="s">
        <v>166</v>
      </c>
      <c r="G476" s="5">
        <v>102311</v>
      </c>
      <c r="H476" s="5">
        <v>10231</v>
      </c>
      <c r="J476" t="s">
        <v>53</v>
      </c>
      <c r="K476" t="s">
        <v>15</v>
      </c>
      <c r="L476" t="s">
        <v>16</v>
      </c>
      <c r="M476" s="1">
        <v>43312</v>
      </c>
      <c r="N476">
        <v>14</v>
      </c>
      <c r="O476" t="str">
        <f>VLOOKUP(F476,'[1]Master Data'!$E:$E,1,FALSE)</f>
        <v>AREPG5778N</v>
      </c>
    </row>
    <row r="477" spans="1:15" x14ac:dyDescent="0.3">
      <c r="A477" t="s">
        <v>17</v>
      </c>
      <c r="B477">
        <v>473</v>
      </c>
      <c r="C477" s="1">
        <v>43326</v>
      </c>
      <c r="D477" t="s">
        <v>455</v>
      </c>
      <c r="E477" t="s">
        <v>455</v>
      </c>
      <c r="F477" t="s">
        <v>165</v>
      </c>
      <c r="G477" s="5">
        <v>204622</v>
      </c>
      <c r="H477" s="5">
        <v>20462</v>
      </c>
      <c r="J477" t="s">
        <v>53</v>
      </c>
      <c r="K477" t="s">
        <v>15</v>
      </c>
      <c r="L477" t="s">
        <v>16</v>
      </c>
      <c r="M477" s="1">
        <v>43312</v>
      </c>
      <c r="N477">
        <v>14</v>
      </c>
      <c r="O477" t="str">
        <f>VLOOKUP(F477,'[1]Master Data'!$E:$E,1,FALSE)</f>
        <v>BSXPS6866G</v>
      </c>
    </row>
    <row r="478" spans="1:15" x14ac:dyDescent="0.3">
      <c r="A478" t="s">
        <v>17</v>
      </c>
      <c r="B478">
        <v>512</v>
      </c>
      <c r="C478" s="1">
        <v>43347</v>
      </c>
      <c r="D478" s="1" t="s">
        <v>495</v>
      </c>
      <c r="E478" t="s">
        <v>495</v>
      </c>
      <c r="F478" t="s">
        <v>207</v>
      </c>
      <c r="G478" s="5">
        <v>43793</v>
      </c>
      <c r="H478" s="5">
        <v>4379</v>
      </c>
      <c r="J478" t="s">
        <v>54</v>
      </c>
      <c r="K478" t="s">
        <v>15</v>
      </c>
      <c r="L478" t="s">
        <v>16</v>
      </c>
      <c r="M478" s="1">
        <v>43334</v>
      </c>
      <c r="N478">
        <v>13</v>
      </c>
      <c r="O478" t="str">
        <f>VLOOKUP(F478,'[1]Master Data'!$E:$E,1,FALSE)</f>
        <v>AHIPT0853H</v>
      </c>
    </row>
    <row r="479" spans="1:15" x14ac:dyDescent="0.3">
      <c r="A479" t="s">
        <v>17</v>
      </c>
      <c r="B479">
        <v>508</v>
      </c>
      <c r="C479" s="1">
        <v>43347</v>
      </c>
      <c r="D479" s="1" t="s">
        <v>497</v>
      </c>
      <c r="E479" t="s">
        <v>497</v>
      </c>
      <c r="F479" t="s">
        <v>209</v>
      </c>
      <c r="G479" s="5">
        <v>31024</v>
      </c>
      <c r="H479" s="5">
        <v>3102</v>
      </c>
      <c r="J479" t="s">
        <v>54</v>
      </c>
      <c r="K479" t="s">
        <v>15</v>
      </c>
      <c r="L479" t="s">
        <v>16</v>
      </c>
      <c r="M479" s="1">
        <v>43334</v>
      </c>
      <c r="N479">
        <v>13</v>
      </c>
      <c r="O479" t="str">
        <f>VLOOKUP(F479,'[1]Master Data'!$E:$E,1,FALSE)</f>
        <v>AIBPC2244H</v>
      </c>
    </row>
    <row r="480" spans="1:15" x14ac:dyDescent="0.3">
      <c r="A480" t="s">
        <v>17</v>
      </c>
      <c r="B480">
        <v>499</v>
      </c>
      <c r="C480" s="1">
        <v>43347</v>
      </c>
      <c r="D480" s="1" t="s">
        <v>470</v>
      </c>
      <c r="E480" t="s">
        <v>470</v>
      </c>
      <c r="F480" t="s">
        <v>180</v>
      </c>
      <c r="G480" s="5">
        <v>147816</v>
      </c>
      <c r="H480" s="5">
        <v>14782</v>
      </c>
      <c r="J480" t="s">
        <v>54</v>
      </c>
      <c r="K480" t="s">
        <v>15</v>
      </c>
      <c r="L480" t="s">
        <v>16</v>
      </c>
      <c r="M480" s="1">
        <v>43334</v>
      </c>
      <c r="N480">
        <v>13</v>
      </c>
      <c r="O480" t="str">
        <f>VLOOKUP(F480,'[1]Master Data'!$E:$E,1,FALSE)</f>
        <v>ATYPM1144L</v>
      </c>
    </row>
    <row r="481" spans="1:15" x14ac:dyDescent="0.3">
      <c r="A481" t="s">
        <v>17</v>
      </c>
      <c r="B481">
        <v>515</v>
      </c>
      <c r="C481" s="1">
        <v>43347</v>
      </c>
      <c r="D481" s="1" t="s">
        <v>470</v>
      </c>
      <c r="E481" t="s">
        <v>509</v>
      </c>
      <c r="F481" t="s">
        <v>220</v>
      </c>
      <c r="G481" s="5">
        <v>202719</v>
      </c>
      <c r="H481" s="5">
        <v>20272</v>
      </c>
      <c r="J481" t="s">
        <v>54</v>
      </c>
      <c r="K481" t="s">
        <v>15</v>
      </c>
      <c r="L481" t="s">
        <v>16</v>
      </c>
      <c r="M481" s="1">
        <v>43334</v>
      </c>
      <c r="N481">
        <v>13</v>
      </c>
      <c r="O481" t="str">
        <f>VLOOKUP(F481,'[1]Master Data'!$E:$E,1,FALSE)</f>
        <v>AYCPV4912E</v>
      </c>
    </row>
    <row r="482" spans="1:15" x14ac:dyDescent="0.3">
      <c r="A482" t="s">
        <v>17</v>
      </c>
      <c r="B482">
        <v>500</v>
      </c>
      <c r="C482" s="1">
        <v>43347</v>
      </c>
      <c r="D482" s="1" t="s">
        <v>470</v>
      </c>
      <c r="E482" t="s">
        <v>472</v>
      </c>
      <c r="F482" t="s">
        <v>182</v>
      </c>
      <c r="G482" s="5">
        <v>147816</v>
      </c>
      <c r="H482" s="5">
        <v>14782</v>
      </c>
      <c r="J482" t="s">
        <v>54</v>
      </c>
      <c r="K482" t="s">
        <v>15</v>
      </c>
      <c r="L482" t="s">
        <v>16</v>
      </c>
      <c r="M482" s="1">
        <v>43334</v>
      </c>
      <c r="N482">
        <v>13</v>
      </c>
      <c r="O482" t="str">
        <f>VLOOKUP(F482,'[1]Master Data'!$E:$E,1,FALSE)</f>
        <v>ALYPM9000B</v>
      </c>
    </row>
    <row r="483" spans="1:15" x14ac:dyDescent="0.3">
      <c r="A483" t="s">
        <v>17</v>
      </c>
      <c r="B483">
        <v>501</v>
      </c>
      <c r="C483" s="1">
        <v>43347</v>
      </c>
      <c r="D483" s="1" t="s">
        <v>470</v>
      </c>
      <c r="E483" t="s">
        <v>473</v>
      </c>
      <c r="F483" t="s">
        <v>183</v>
      </c>
      <c r="G483" s="5">
        <v>147816</v>
      </c>
      <c r="H483" s="5">
        <v>14782</v>
      </c>
      <c r="J483" t="s">
        <v>54</v>
      </c>
      <c r="K483" t="s">
        <v>15</v>
      </c>
      <c r="L483" t="s">
        <v>16</v>
      </c>
      <c r="M483" s="1">
        <v>43334</v>
      </c>
      <c r="N483">
        <v>13</v>
      </c>
      <c r="O483" t="str">
        <f>VLOOKUP(F483,'[1]Master Data'!$E:$E,1,FALSE)</f>
        <v>AZPPM4049R</v>
      </c>
    </row>
    <row r="484" spans="1:15" x14ac:dyDescent="0.3">
      <c r="A484" t="s">
        <v>17</v>
      </c>
      <c r="B484">
        <v>502</v>
      </c>
      <c r="C484" s="1">
        <v>43347</v>
      </c>
      <c r="D484" t="s">
        <v>470</v>
      </c>
      <c r="E484" t="s">
        <v>474</v>
      </c>
      <c r="F484" t="s">
        <v>184</v>
      </c>
      <c r="G484" s="5">
        <v>147816</v>
      </c>
      <c r="H484" s="5">
        <v>14782</v>
      </c>
      <c r="J484" t="s">
        <v>54</v>
      </c>
      <c r="K484" t="s">
        <v>15</v>
      </c>
      <c r="L484" t="s">
        <v>16</v>
      </c>
      <c r="M484" s="1">
        <v>43334</v>
      </c>
      <c r="N484">
        <v>13</v>
      </c>
      <c r="O484" t="str">
        <f>VLOOKUP(F484,'[1]Master Data'!$E:$E,1,FALSE)</f>
        <v>DPPPK9998G</v>
      </c>
    </row>
    <row r="485" spans="1:15" x14ac:dyDescent="0.3">
      <c r="A485" t="s">
        <v>17</v>
      </c>
      <c r="B485">
        <v>503</v>
      </c>
      <c r="C485" s="1">
        <v>43347</v>
      </c>
      <c r="D485" s="1" t="s">
        <v>470</v>
      </c>
      <c r="E485" t="s">
        <v>502</v>
      </c>
      <c r="F485" t="s">
        <v>203</v>
      </c>
      <c r="G485" s="5">
        <v>50680</v>
      </c>
      <c r="H485" s="5">
        <v>5068</v>
      </c>
      <c r="J485" t="s">
        <v>54</v>
      </c>
      <c r="K485" t="s">
        <v>15</v>
      </c>
      <c r="L485" t="s">
        <v>16</v>
      </c>
      <c r="M485" s="1">
        <v>43334</v>
      </c>
      <c r="N485">
        <v>13</v>
      </c>
      <c r="O485" t="str">
        <f>VLOOKUP(F485,'[1]Master Data'!$E:$E,1,FALSE)</f>
        <v>AMZPV8765C</v>
      </c>
    </row>
    <row r="486" spans="1:15" x14ac:dyDescent="0.3">
      <c r="A486" t="s">
        <v>17</v>
      </c>
      <c r="B486">
        <v>507</v>
      </c>
      <c r="C486" s="1">
        <v>43347</v>
      </c>
      <c r="D486" t="s">
        <v>496</v>
      </c>
      <c r="E486" t="s">
        <v>496</v>
      </c>
      <c r="F486" t="s">
        <v>208</v>
      </c>
      <c r="G486" s="5">
        <v>4508</v>
      </c>
      <c r="H486" s="5">
        <v>451</v>
      </c>
      <c r="J486" t="s">
        <v>54</v>
      </c>
      <c r="K486" t="s">
        <v>15</v>
      </c>
      <c r="L486" t="s">
        <v>16</v>
      </c>
      <c r="M486" s="1">
        <v>43334</v>
      </c>
      <c r="N486">
        <v>13</v>
      </c>
      <c r="O486" t="str">
        <f>VLOOKUP(F486,'[1]Master Data'!$E:$E,1,FALSE)</f>
        <v>ALOPV4924B</v>
      </c>
    </row>
    <row r="487" spans="1:15" x14ac:dyDescent="0.3">
      <c r="A487" t="s">
        <v>17</v>
      </c>
      <c r="B487">
        <v>484</v>
      </c>
      <c r="C487" s="1">
        <v>43347</v>
      </c>
      <c r="D487" s="1" t="s">
        <v>440</v>
      </c>
      <c r="E487" t="s">
        <v>440</v>
      </c>
      <c r="F487" t="s">
        <v>150</v>
      </c>
      <c r="G487" s="5">
        <v>40071</v>
      </c>
      <c r="H487" s="5">
        <v>4007</v>
      </c>
      <c r="J487" t="s">
        <v>54</v>
      </c>
      <c r="K487" t="s">
        <v>15</v>
      </c>
      <c r="L487" t="s">
        <v>16</v>
      </c>
      <c r="M487" s="1">
        <v>43334</v>
      </c>
      <c r="N487">
        <v>13</v>
      </c>
      <c r="O487" t="str">
        <f>VLOOKUP(F487,'[1]Master Data'!$E:$E,1,FALSE)</f>
        <v>ANVPM7520K</v>
      </c>
    </row>
    <row r="488" spans="1:15" x14ac:dyDescent="0.3">
      <c r="A488" t="s">
        <v>17</v>
      </c>
      <c r="B488">
        <v>486</v>
      </c>
      <c r="C488" s="1">
        <v>43347</v>
      </c>
      <c r="D488" s="1" t="s">
        <v>440</v>
      </c>
      <c r="E488" t="s">
        <v>441</v>
      </c>
      <c r="F488" t="s">
        <v>151</v>
      </c>
      <c r="G488" s="5">
        <v>40071</v>
      </c>
      <c r="H488" s="5">
        <v>4007</v>
      </c>
      <c r="J488" t="s">
        <v>54</v>
      </c>
      <c r="K488" t="s">
        <v>15</v>
      </c>
      <c r="L488" t="s">
        <v>16</v>
      </c>
      <c r="M488" s="1">
        <v>43334</v>
      </c>
      <c r="N488">
        <v>13</v>
      </c>
      <c r="O488" t="str">
        <f>VLOOKUP(F488,'[1]Master Data'!$E:$E,1,FALSE)</f>
        <v>BRVPM1719H</v>
      </c>
    </row>
    <row r="489" spans="1:15" x14ac:dyDescent="0.3">
      <c r="A489" t="s">
        <v>17</v>
      </c>
      <c r="B489">
        <v>509</v>
      </c>
      <c r="C489" s="1">
        <v>43347</v>
      </c>
      <c r="D489" t="s">
        <v>729</v>
      </c>
      <c r="E489" t="s">
        <v>729</v>
      </c>
      <c r="F489" t="s">
        <v>204</v>
      </c>
      <c r="G489" s="5">
        <v>70184</v>
      </c>
      <c r="H489" s="5">
        <v>7018</v>
      </c>
      <c r="J489" t="s">
        <v>54</v>
      </c>
      <c r="K489" t="s">
        <v>15</v>
      </c>
      <c r="L489" t="s">
        <v>16</v>
      </c>
      <c r="M489" s="1">
        <v>43334</v>
      </c>
      <c r="N489">
        <v>13</v>
      </c>
      <c r="O489" t="str">
        <f>VLOOKUP(F489,'[1]Master Data'!$E:$E,1,FALSE)</f>
        <v>BBEPS9472G</v>
      </c>
    </row>
    <row r="490" spans="1:15" x14ac:dyDescent="0.3">
      <c r="A490" t="s">
        <v>17</v>
      </c>
      <c r="B490">
        <v>506</v>
      </c>
      <c r="C490" s="1">
        <v>43347</v>
      </c>
      <c r="D490" s="1" t="s">
        <v>501</v>
      </c>
      <c r="E490" t="s">
        <v>501</v>
      </c>
      <c r="F490" t="s">
        <v>214</v>
      </c>
      <c r="G490" s="5">
        <v>1660</v>
      </c>
      <c r="H490" s="5">
        <v>166</v>
      </c>
      <c r="J490" t="s">
        <v>54</v>
      </c>
      <c r="K490" t="s">
        <v>15</v>
      </c>
      <c r="L490" t="s">
        <v>16</v>
      </c>
      <c r="M490" s="1">
        <v>43334</v>
      </c>
      <c r="N490">
        <v>13</v>
      </c>
      <c r="O490" t="str">
        <f>VLOOKUP(F490,'[1]Master Data'!$E:$E,1,FALSE)</f>
        <v>DXVPP1114F</v>
      </c>
    </row>
    <row r="491" spans="1:15" x14ac:dyDescent="0.3">
      <c r="A491" t="s">
        <v>17</v>
      </c>
      <c r="B491">
        <v>483</v>
      </c>
      <c r="C491" s="1">
        <v>43347</v>
      </c>
      <c r="D491" t="s">
        <v>438</v>
      </c>
      <c r="E491" t="s">
        <v>439</v>
      </c>
      <c r="F491" t="s">
        <v>149</v>
      </c>
      <c r="G491" s="5">
        <v>105483</v>
      </c>
      <c r="H491" s="5">
        <v>10548</v>
      </c>
      <c r="J491" t="s">
        <v>54</v>
      </c>
      <c r="K491" t="s">
        <v>15</v>
      </c>
      <c r="L491" t="s">
        <v>16</v>
      </c>
      <c r="M491" s="1">
        <v>43334</v>
      </c>
      <c r="N491">
        <v>13</v>
      </c>
      <c r="O491" t="str">
        <f>VLOOKUP(F491,'[1]Master Data'!$E:$E,1,FALSE)</f>
        <v>DEQPS9082P</v>
      </c>
    </row>
    <row r="492" spans="1:15" x14ac:dyDescent="0.3">
      <c r="A492" t="s">
        <v>17</v>
      </c>
      <c r="B492">
        <v>481</v>
      </c>
      <c r="C492" s="1">
        <v>43347</v>
      </c>
      <c r="D492" t="s">
        <v>438</v>
      </c>
      <c r="E492" t="s">
        <v>438</v>
      </c>
      <c r="F492" t="s">
        <v>148</v>
      </c>
      <c r="G492" s="5">
        <v>105483</v>
      </c>
      <c r="H492" s="5">
        <v>10548</v>
      </c>
      <c r="J492" t="s">
        <v>54</v>
      </c>
      <c r="K492" t="s">
        <v>15</v>
      </c>
      <c r="L492" t="s">
        <v>16</v>
      </c>
      <c r="M492" s="1">
        <v>43334</v>
      </c>
      <c r="N492">
        <v>13</v>
      </c>
      <c r="O492" t="str">
        <f>VLOOKUP(F492,'[1]Master Data'!$E:$E,1,FALSE)</f>
        <v>BRUPS2102P</v>
      </c>
    </row>
    <row r="493" spans="1:15" x14ac:dyDescent="0.3">
      <c r="A493" t="s">
        <v>17</v>
      </c>
      <c r="B493">
        <v>510</v>
      </c>
      <c r="C493" s="1">
        <v>43347</v>
      </c>
      <c r="D493" t="s">
        <v>493</v>
      </c>
      <c r="E493" t="s">
        <v>493</v>
      </c>
      <c r="F493" t="s">
        <v>205</v>
      </c>
      <c r="G493" s="5">
        <v>12610</v>
      </c>
      <c r="H493" s="5">
        <v>1261</v>
      </c>
      <c r="J493" t="s">
        <v>54</v>
      </c>
      <c r="K493" t="s">
        <v>15</v>
      </c>
      <c r="L493" t="s">
        <v>16</v>
      </c>
      <c r="M493" s="1">
        <v>43334</v>
      </c>
      <c r="N493">
        <v>13</v>
      </c>
      <c r="O493" t="str">
        <f>VLOOKUP(F493,'[1]Master Data'!$E:$E,1,FALSE)</f>
        <v>AAAPU3763E</v>
      </c>
    </row>
    <row r="494" spans="1:15" x14ac:dyDescent="0.3">
      <c r="A494" t="s">
        <v>17</v>
      </c>
      <c r="B494">
        <v>479</v>
      </c>
      <c r="C494" s="1">
        <v>43347</v>
      </c>
      <c r="D494" s="1" t="s">
        <v>723</v>
      </c>
      <c r="E494" t="s">
        <v>437</v>
      </c>
      <c r="F494" t="s">
        <v>147</v>
      </c>
      <c r="G494" s="5">
        <v>41598</v>
      </c>
      <c r="H494" s="5">
        <v>4160</v>
      </c>
      <c r="J494" t="s">
        <v>54</v>
      </c>
      <c r="K494" t="s">
        <v>15</v>
      </c>
      <c r="L494" t="s">
        <v>16</v>
      </c>
      <c r="M494" s="1">
        <v>43334</v>
      </c>
      <c r="N494">
        <v>13</v>
      </c>
      <c r="O494" t="str">
        <f>VLOOKUP(F494,'[1]Master Data'!$E:$E,1,FALSE)</f>
        <v>CICPD8911M</v>
      </c>
    </row>
    <row r="495" spans="1:15" x14ac:dyDescent="0.3">
      <c r="A495" t="s">
        <v>17</v>
      </c>
      <c r="B495">
        <v>478</v>
      </c>
      <c r="C495" s="1">
        <v>43347</v>
      </c>
      <c r="D495" s="1" t="s">
        <v>723</v>
      </c>
      <c r="E495" t="s">
        <v>436</v>
      </c>
      <c r="F495" t="s">
        <v>146</v>
      </c>
      <c r="G495" s="5">
        <v>41598</v>
      </c>
      <c r="H495" s="5">
        <v>4160</v>
      </c>
      <c r="J495" t="s">
        <v>54</v>
      </c>
      <c r="K495" t="s">
        <v>15</v>
      </c>
      <c r="L495" t="s">
        <v>16</v>
      </c>
      <c r="M495" s="1">
        <v>43334</v>
      </c>
      <c r="N495">
        <v>13</v>
      </c>
      <c r="O495" t="str">
        <f>VLOOKUP(F495,'[1]Master Data'!$E:$E,1,FALSE)</f>
        <v>APGPD9139Q</v>
      </c>
    </row>
    <row r="496" spans="1:15" x14ac:dyDescent="0.3">
      <c r="A496" t="s">
        <v>17</v>
      </c>
      <c r="B496">
        <v>496</v>
      </c>
      <c r="C496" s="1">
        <v>43347</v>
      </c>
      <c r="D496" s="1" t="s">
        <v>724</v>
      </c>
      <c r="E496" t="s">
        <v>465</v>
      </c>
      <c r="F496" t="s">
        <v>175</v>
      </c>
      <c r="G496" s="5">
        <v>67561</v>
      </c>
      <c r="H496" s="5">
        <v>6756</v>
      </c>
      <c r="J496" t="s">
        <v>54</v>
      </c>
      <c r="K496" t="s">
        <v>15</v>
      </c>
      <c r="L496" t="s">
        <v>16</v>
      </c>
      <c r="M496" s="1">
        <v>43334</v>
      </c>
      <c r="N496">
        <v>13</v>
      </c>
      <c r="O496" t="str">
        <f>VLOOKUP(F496,'[1]Master Data'!$E:$E,1,FALSE)</f>
        <v>AWVPM8396E</v>
      </c>
    </row>
    <row r="497" spans="1:15" x14ac:dyDescent="0.3">
      <c r="A497" t="s">
        <v>17</v>
      </c>
      <c r="B497">
        <v>480</v>
      </c>
      <c r="C497" s="1">
        <v>43347</v>
      </c>
      <c r="D497" s="1" t="s">
        <v>459</v>
      </c>
      <c r="E497" t="s">
        <v>459</v>
      </c>
      <c r="F497" t="s">
        <v>169</v>
      </c>
      <c r="G497" s="5">
        <v>54491</v>
      </c>
      <c r="H497" s="5">
        <v>5449</v>
      </c>
      <c r="J497" t="s">
        <v>54</v>
      </c>
      <c r="K497" t="s">
        <v>15</v>
      </c>
      <c r="L497" t="s">
        <v>16</v>
      </c>
      <c r="M497" s="1">
        <v>43334</v>
      </c>
      <c r="N497">
        <v>13</v>
      </c>
      <c r="O497" t="str">
        <f>VLOOKUP(F497,'[1]Master Data'!$E:$E,1,FALSE)</f>
        <v>BMRPS3723E</v>
      </c>
    </row>
    <row r="498" spans="1:15" x14ac:dyDescent="0.3">
      <c r="A498" t="s">
        <v>17</v>
      </c>
      <c r="B498">
        <v>482</v>
      </c>
      <c r="C498" s="1">
        <v>43347</v>
      </c>
      <c r="D498" s="1" t="s">
        <v>459</v>
      </c>
      <c r="E498" t="s">
        <v>460</v>
      </c>
      <c r="F498" t="s">
        <v>170</v>
      </c>
      <c r="G498" s="5">
        <v>54491</v>
      </c>
      <c r="H498" s="5">
        <v>5449</v>
      </c>
      <c r="J498" t="s">
        <v>54</v>
      </c>
      <c r="K498" t="s">
        <v>15</v>
      </c>
      <c r="L498" t="s">
        <v>16</v>
      </c>
      <c r="M498" s="1">
        <v>43334</v>
      </c>
      <c r="N498">
        <v>13</v>
      </c>
      <c r="O498" t="str">
        <f>VLOOKUP(F498,'[1]Master Data'!$E:$E,1,FALSE)</f>
        <v>GBCPS8333D</v>
      </c>
    </row>
    <row r="499" spans="1:15" x14ac:dyDescent="0.3">
      <c r="A499" t="s">
        <v>17</v>
      </c>
      <c r="B499">
        <v>495</v>
      </c>
      <c r="C499" s="1">
        <v>43347</v>
      </c>
      <c r="D499" s="1" t="s">
        <v>478</v>
      </c>
      <c r="E499" t="s">
        <v>491</v>
      </c>
      <c r="F499" t="s">
        <v>202</v>
      </c>
      <c r="G499" s="5">
        <v>35521</v>
      </c>
      <c r="H499" s="5">
        <v>3552</v>
      </c>
      <c r="J499" t="s">
        <v>54</v>
      </c>
      <c r="K499" t="s">
        <v>15</v>
      </c>
      <c r="L499" t="s">
        <v>16</v>
      </c>
      <c r="M499" s="1">
        <v>43334</v>
      </c>
      <c r="N499">
        <v>13</v>
      </c>
      <c r="O499" t="str">
        <f>VLOOKUP(F499,'[1]Master Data'!$E:$E,1,FALSE)</f>
        <v>CMMPM3584M</v>
      </c>
    </row>
    <row r="500" spans="1:15" x14ac:dyDescent="0.3">
      <c r="A500" t="s">
        <v>17</v>
      </c>
      <c r="B500">
        <v>493</v>
      </c>
      <c r="C500" s="1">
        <v>43347</v>
      </c>
      <c r="D500" s="1" t="s">
        <v>478</v>
      </c>
      <c r="E500" t="s">
        <v>478</v>
      </c>
      <c r="F500" t="s">
        <v>189</v>
      </c>
      <c r="G500" s="5">
        <v>35521</v>
      </c>
      <c r="H500" s="5">
        <v>3552</v>
      </c>
      <c r="J500" t="s">
        <v>54</v>
      </c>
      <c r="K500" t="s">
        <v>15</v>
      </c>
      <c r="L500" t="s">
        <v>16</v>
      </c>
      <c r="M500" s="1">
        <v>43334</v>
      </c>
      <c r="N500">
        <v>13</v>
      </c>
      <c r="O500" t="str">
        <f>VLOOKUP(F500,'[1]Master Data'!$E:$E,1,FALSE)</f>
        <v>BJFPM3782A</v>
      </c>
    </row>
    <row r="501" spans="1:15" x14ac:dyDescent="0.3">
      <c r="A501" t="s">
        <v>17</v>
      </c>
      <c r="B501">
        <v>494</v>
      </c>
      <c r="C501" s="1">
        <v>43347</v>
      </c>
      <c r="D501" s="1" t="s">
        <v>478</v>
      </c>
      <c r="E501" t="s">
        <v>479</v>
      </c>
      <c r="F501" t="s">
        <v>190</v>
      </c>
      <c r="G501" s="5">
        <v>3739</v>
      </c>
      <c r="H501" s="5">
        <v>374</v>
      </c>
      <c r="J501" t="s">
        <v>54</v>
      </c>
      <c r="K501" t="s">
        <v>15</v>
      </c>
      <c r="L501" t="s">
        <v>16</v>
      </c>
      <c r="M501" s="1">
        <v>43334</v>
      </c>
      <c r="N501">
        <v>13</v>
      </c>
      <c r="O501" t="str">
        <f>VLOOKUP(F501,'[1]Master Data'!$E:$E,1,FALSE)</f>
        <v>BGBPM7834G</v>
      </c>
    </row>
    <row r="502" spans="1:15" x14ac:dyDescent="0.3">
      <c r="A502" t="s">
        <v>17</v>
      </c>
      <c r="B502">
        <v>504</v>
      </c>
      <c r="C502" s="1">
        <v>43347</v>
      </c>
      <c r="D502" s="1" t="s">
        <v>737</v>
      </c>
      <c r="E502" t="s">
        <v>732</v>
      </c>
      <c r="F502" t="s">
        <v>186</v>
      </c>
      <c r="G502" s="5">
        <v>60180</v>
      </c>
      <c r="H502" s="5">
        <v>6018</v>
      </c>
      <c r="J502" t="s">
        <v>54</v>
      </c>
      <c r="K502" t="s">
        <v>15</v>
      </c>
      <c r="L502" t="s">
        <v>16</v>
      </c>
      <c r="M502" s="1">
        <v>43334</v>
      </c>
      <c r="N502">
        <v>13</v>
      </c>
      <c r="O502" t="str">
        <f>VLOOKUP(F502,'[1]Master Data'!$E:$E,1,FALSE)</f>
        <v>AZJPS0827R</v>
      </c>
    </row>
    <row r="503" spans="1:15" x14ac:dyDescent="0.3">
      <c r="A503" t="s">
        <v>17</v>
      </c>
      <c r="B503">
        <v>514</v>
      </c>
      <c r="C503" s="1">
        <v>43347</v>
      </c>
      <c r="D503" s="1" t="s">
        <v>737</v>
      </c>
      <c r="E503" t="s">
        <v>732</v>
      </c>
      <c r="F503" t="s">
        <v>186</v>
      </c>
      <c r="G503" s="5">
        <v>28016</v>
      </c>
      <c r="H503" s="5">
        <v>2802</v>
      </c>
      <c r="J503" t="s">
        <v>54</v>
      </c>
      <c r="K503" t="s">
        <v>15</v>
      </c>
      <c r="L503" t="s">
        <v>16</v>
      </c>
      <c r="M503" s="1">
        <v>43334</v>
      </c>
      <c r="N503">
        <v>13</v>
      </c>
      <c r="O503" t="str">
        <f>VLOOKUP(F503,'[1]Master Data'!$E:$E,1,FALSE)</f>
        <v>AZJPS0827R</v>
      </c>
    </row>
    <row r="504" spans="1:15" x14ac:dyDescent="0.3">
      <c r="A504" t="s">
        <v>17</v>
      </c>
      <c r="B504">
        <v>505</v>
      </c>
      <c r="C504" s="1">
        <v>43347</v>
      </c>
      <c r="D504" s="1" t="s">
        <v>737</v>
      </c>
      <c r="E504" t="s">
        <v>481</v>
      </c>
      <c r="F504" t="s">
        <v>192</v>
      </c>
      <c r="G504" s="5">
        <v>60180</v>
      </c>
      <c r="H504" s="5">
        <v>6018</v>
      </c>
      <c r="J504" t="s">
        <v>54</v>
      </c>
      <c r="K504" t="s">
        <v>15</v>
      </c>
      <c r="L504" t="s">
        <v>16</v>
      </c>
      <c r="M504" s="1">
        <v>43334</v>
      </c>
      <c r="N504">
        <v>13</v>
      </c>
      <c r="O504" t="str">
        <f>VLOOKUP(F504,'[1]Master Data'!$E:$E,1,FALSE)</f>
        <v>CBTPS7039H</v>
      </c>
    </row>
    <row r="505" spans="1:15" x14ac:dyDescent="0.3">
      <c r="A505" t="s">
        <v>17</v>
      </c>
      <c r="B505">
        <v>511</v>
      </c>
      <c r="C505" s="1">
        <v>43347</v>
      </c>
      <c r="D505" t="s">
        <v>503</v>
      </c>
      <c r="E505" t="s">
        <v>503</v>
      </c>
      <c r="F505" t="s">
        <v>206</v>
      </c>
      <c r="G505" s="5">
        <v>143304</v>
      </c>
      <c r="H505" s="5">
        <v>14330</v>
      </c>
      <c r="J505" t="s">
        <v>54</v>
      </c>
      <c r="K505" t="s">
        <v>15</v>
      </c>
      <c r="L505" t="s">
        <v>16</v>
      </c>
      <c r="M505" s="1">
        <v>43334</v>
      </c>
      <c r="N505">
        <v>13</v>
      </c>
      <c r="O505" t="str">
        <f>VLOOKUP(F505,'[1]Master Data'!$E:$E,1,FALSE)</f>
        <v>AEQPT4039J</v>
      </c>
    </row>
    <row r="506" spans="1:15" x14ac:dyDescent="0.3">
      <c r="A506" t="s">
        <v>17</v>
      </c>
      <c r="B506">
        <v>491</v>
      </c>
      <c r="C506" s="1">
        <v>43347</v>
      </c>
      <c r="D506" s="1" t="s">
        <v>726</v>
      </c>
      <c r="E506" t="s">
        <v>476</v>
      </c>
      <c r="F506" t="s">
        <v>187</v>
      </c>
      <c r="G506" s="5">
        <v>35868</v>
      </c>
      <c r="H506" s="5">
        <v>3587</v>
      </c>
      <c r="J506" t="s">
        <v>54</v>
      </c>
      <c r="K506" t="s">
        <v>15</v>
      </c>
      <c r="L506" t="s">
        <v>16</v>
      </c>
      <c r="M506" s="1">
        <v>43334</v>
      </c>
      <c r="N506">
        <v>13</v>
      </c>
      <c r="O506" t="str">
        <f>VLOOKUP(F506,'[1]Master Data'!$E:$E,1,FALSE)</f>
        <v>ECHPK0520A</v>
      </c>
    </row>
    <row r="507" spans="1:15" x14ac:dyDescent="0.3">
      <c r="A507" t="s">
        <v>17</v>
      </c>
      <c r="B507">
        <v>490</v>
      </c>
      <c r="C507" s="1">
        <v>43347</v>
      </c>
      <c r="D507" s="1" t="s">
        <v>726</v>
      </c>
      <c r="E507" t="s">
        <v>464</v>
      </c>
      <c r="F507" t="s">
        <v>174</v>
      </c>
      <c r="G507" s="5">
        <v>35868</v>
      </c>
      <c r="H507" s="5">
        <v>3587</v>
      </c>
      <c r="J507" t="s">
        <v>54</v>
      </c>
      <c r="K507" t="s">
        <v>15</v>
      </c>
      <c r="L507" t="s">
        <v>16</v>
      </c>
      <c r="M507" s="1">
        <v>43334</v>
      </c>
      <c r="N507">
        <v>13</v>
      </c>
      <c r="O507" t="str">
        <f>VLOOKUP(F507,'[1]Master Data'!$E:$E,1,FALSE)</f>
        <v>DEHPK4543G</v>
      </c>
    </row>
    <row r="508" spans="1:15" x14ac:dyDescent="0.3">
      <c r="A508" t="s">
        <v>17</v>
      </c>
      <c r="B508">
        <v>492</v>
      </c>
      <c r="C508" s="1">
        <v>43347</v>
      </c>
      <c r="D508" s="1" t="s">
        <v>726</v>
      </c>
      <c r="E508" t="s">
        <v>487</v>
      </c>
      <c r="F508" t="s">
        <v>198</v>
      </c>
      <c r="G508" s="5">
        <v>35868</v>
      </c>
      <c r="H508" s="5">
        <v>3587</v>
      </c>
      <c r="J508" t="s">
        <v>54</v>
      </c>
      <c r="K508" t="s">
        <v>15</v>
      </c>
      <c r="L508" t="s">
        <v>16</v>
      </c>
      <c r="M508" s="1">
        <v>43334</v>
      </c>
      <c r="N508">
        <v>13</v>
      </c>
      <c r="O508" t="str">
        <f>VLOOKUP(F508,'[1]Master Data'!$E:$E,1,FALSE)</f>
        <v>ATUPK7060M</v>
      </c>
    </row>
    <row r="509" spans="1:15" x14ac:dyDescent="0.3">
      <c r="A509" t="s">
        <v>17</v>
      </c>
      <c r="B509">
        <v>489</v>
      </c>
      <c r="C509" s="1">
        <v>43347</v>
      </c>
      <c r="D509" s="1" t="s">
        <v>726</v>
      </c>
      <c r="E509" t="s">
        <v>463</v>
      </c>
      <c r="F509" t="s">
        <v>173</v>
      </c>
      <c r="G509" s="5">
        <v>71737</v>
      </c>
      <c r="H509" s="5">
        <v>7174</v>
      </c>
      <c r="J509" t="s">
        <v>54</v>
      </c>
      <c r="K509" t="s">
        <v>15</v>
      </c>
      <c r="L509" t="s">
        <v>16</v>
      </c>
      <c r="M509" s="1">
        <v>43334</v>
      </c>
      <c r="N509">
        <v>13</v>
      </c>
      <c r="O509" t="str">
        <f>VLOOKUP(F509,'[1]Master Data'!$E:$E,1,FALSE)</f>
        <v>ATUPK7059A</v>
      </c>
    </row>
    <row r="510" spans="1:15" x14ac:dyDescent="0.3">
      <c r="A510" t="s">
        <v>17</v>
      </c>
      <c r="B510">
        <v>513</v>
      </c>
      <c r="C510" s="1">
        <v>43347</v>
      </c>
      <c r="D510" t="s">
        <v>504</v>
      </c>
      <c r="E510" t="s">
        <v>504</v>
      </c>
      <c r="F510" t="s">
        <v>215</v>
      </c>
      <c r="G510" s="5">
        <v>28479</v>
      </c>
      <c r="H510" s="5">
        <v>2848</v>
      </c>
      <c r="J510" t="s">
        <v>54</v>
      </c>
      <c r="K510" t="s">
        <v>15</v>
      </c>
      <c r="L510" t="s">
        <v>16</v>
      </c>
      <c r="M510" s="1">
        <v>43334</v>
      </c>
      <c r="N510">
        <v>13</v>
      </c>
      <c r="O510" t="str">
        <f>VLOOKUP(F510,'[1]Master Data'!$E:$E,1,FALSE)</f>
        <v>AQXPK8198G</v>
      </c>
    </row>
    <row r="511" spans="1:15" x14ac:dyDescent="0.3">
      <c r="A511" t="s">
        <v>17</v>
      </c>
      <c r="B511">
        <v>498</v>
      </c>
      <c r="C511" s="1">
        <v>43347</v>
      </c>
      <c r="D511" t="s">
        <v>469</v>
      </c>
      <c r="E511" t="s">
        <v>477</v>
      </c>
      <c r="F511" t="s">
        <v>188</v>
      </c>
      <c r="G511" s="5">
        <v>31447</v>
      </c>
      <c r="H511" s="5">
        <v>3145</v>
      </c>
      <c r="J511" t="s">
        <v>54</v>
      </c>
      <c r="K511" t="s">
        <v>15</v>
      </c>
      <c r="L511" t="s">
        <v>16</v>
      </c>
      <c r="M511" s="1">
        <v>43334</v>
      </c>
      <c r="N511">
        <v>13</v>
      </c>
      <c r="O511" t="str">
        <f>VLOOKUP(F511,'[1]Master Data'!$E:$E,1,FALSE)</f>
        <v>BYNPG4697P</v>
      </c>
    </row>
    <row r="512" spans="1:15" x14ac:dyDescent="0.3">
      <c r="A512" t="s">
        <v>17</v>
      </c>
      <c r="B512">
        <v>497</v>
      </c>
      <c r="C512" s="1">
        <v>43347</v>
      </c>
      <c r="D512" t="s">
        <v>469</v>
      </c>
      <c r="E512" t="s">
        <v>469</v>
      </c>
      <c r="F512" t="s">
        <v>179</v>
      </c>
      <c r="G512" s="5">
        <v>31447</v>
      </c>
      <c r="H512" s="5">
        <v>3145</v>
      </c>
      <c r="J512" t="s">
        <v>54</v>
      </c>
      <c r="K512" t="s">
        <v>15</v>
      </c>
      <c r="L512" t="s">
        <v>16</v>
      </c>
      <c r="M512" s="1">
        <v>43334</v>
      </c>
      <c r="N512">
        <v>13</v>
      </c>
      <c r="O512" t="str">
        <f>VLOOKUP(F512,'[1]Master Data'!$E:$E,1,FALSE)</f>
        <v>AJZPG5193Q</v>
      </c>
    </row>
    <row r="513" spans="1:15" x14ac:dyDescent="0.3">
      <c r="A513" t="s">
        <v>17</v>
      </c>
      <c r="B513">
        <v>488</v>
      </c>
      <c r="C513" s="1">
        <v>43347</v>
      </c>
      <c r="D513" t="s">
        <v>455</v>
      </c>
      <c r="E513" t="s">
        <v>482</v>
      </c>
      <c r="F513" t="s">
        <v>193</v>
      </c>
      <c r="G513" s="5">
        <v>35850</v>
      </c>
      <c r="H513" s="5">
        <v>3585</v>
      </c>
      <c r="J513" t="s">
        <v>54</v>
      </c>
      <c r="K513" t="s">
        <v>15</v>
      </c>
      <c r="L513" t="s">
        <v>16</v>
      </c>
      <c r="M513" s="1">
        <v>43334</v>
      </c>
      <c r="N513">
        <v>13</v>
      </c>
      <c r="O513" t="str">
        <f>VLOOKUP(F513,'[1]Master Data'!$E:$E,1,FALSE)</f>
        <v>FDAPS4614A</v>
      </c>
    </row>
    <row r="514" spans="1:15" x14ac:dyDescent="0.3">
      <c r="A514" t="s">
        <v>17</v>
      </c>
      <c r="B514">
        <v>487</v>
      </c>
      <c r="C514" s="1">
        <v>43347</v>
      </c>
      <c r="D514" t="s">
        <v>455</v>
      </c>
      <c r="E514" t="s">
        <v>456</v>
      </c>
      <c r="F514" t="s">
        <v>166</v>
      </c>
      <c r="G514" s="5">
        <v>26888</v>
      </c>
      <c r="H514" s="5">
        <v>2689</v>
      </c>
      <c r="J514" t="s">
        <v>54</v>
      </c>
      <c r="K514" t="s">
        <v>15</v>
      </c>
      <c r="L514" t="s">
        <v>16</v>
      </c>
      <c r="M514" s="1">
        <v>43334</v>
      </c>
      <c r="N514">
        <v>13</v>
      </c>
      <c r="O514" t="str">
        <f>VLOOKUP(F514,'[1]Master Data'!$E:$E,1,FALSE)</f>
        <v>AREPG5778N</v>
      </c>
    </row>
    <row r="515" spans="1:15" x14ac:dyDescent="0.3">
      <c r="A515" t="s">
        <v>17</v>
      </c>
      <c r="B515">
        <v>485</v>
      </c>
      <c r="C515" s="1">
        <v>43347</v>
      </c>
      <c r="D515" t="s">
        <v>455</v>
      </c>
      <c r="E515" t="s">
        <v>455</v>
      </c>
      <c r="F515" t="s">
        <v>165</v>
      </c>
      <c r="G515" s="5">
        <v>26888</v>
      </c>
      <c r="H515" s="5">
        <v>2689</v>
      </c>
      <c r="J515" t="s">
        <v>54</v>
      </c>
      <c r="K515" t="s">
        <v>15</v>
      </c>
      <c r="L515" t="s">
        <v>16</v>
      </c>
      <c r="M515" s="1">
        <v>43334</v>
      </c>
      <c r="N515">
        <v>13</v>
      </c>
      <c r="O515" t="str">
        <f>VLOOKUP(F515,'[1]Master Data'!$E:$E,1,FALSE)</f>
        <v>BSXPS6866G</v>
      </c>
    </row>
    <row r="516" spans="1:15" x14ac:dyDescent="0.3">
      <c r="A516" t="s">
        <v>17</v>
      </c>
      <c r="B516">
        <v>544</v>
      </c>
      <c r="C516" s="1">
        <v>43373</v>
      </c>
      <c r="D516" s="1" t="s">
        <v>495</v>
      </c>
      <c r="E516" t="s">
        <v>495</v>
      </c>
      <c r="F516" t="s">
        <v>207</v>
      </c>
      <c r="G516" s="5">
        <v>48931</v>
      </c>
      <c r="H516" s="5">
        <v>4893</v>
      </c>
      <c r="J516" t="s">
        <v>55</v>
      </c>
      <c r="K516" t="s">
        <v>15</v>
      </c>
      <c r="L516" t="s">
        <v>16</v>
      </c>
      <c r="M516" s="1">
        <v>43367</v>
      </c>
      <c r="N516">
        <v>6</v>
      </c>
      <c r="O516" t="str">
        <f>VLOOKUP(F516,'[1]Master Data'!$E:$E,1,FALSE)</f>
        <v>AHIPT0853H</v>
      </c>
    </row>
    <row r="517" spans="1:15" x14ac:dyDescent="0.3">
      <c r="A517" t="s">
        <v>17</v>
      </c>
      <c r="B517">
        <v>532</v>
      </c>
      <c r="C517" s="1">
        <v>43373</v>
      </c>
      <c r="D517" s="1" t="s">
        <v>470</v>
      </c>
      <c r="E517" t="s">
        <v>470</v>
      </c>
      <c r="F517" t="s">
        <v>180</v>
      </c>
      <c r="G517" s="5">
        <v>120846</v>
      </c>
      <c r="H517" s="5">
        <v>12085</v>
      </c>
      <c r="J517" t="s">
        <v>55</v>
      </c>
      <c r="K517" t="s">
        <v>15</v>
      </c>
      <c r="L517" t="s">
        <v>16</v>
      </c>
      <c r="M517" s="1">
        <v>43367</v>
      </c>
      <c r="N517">
        <v>6</v>
      </c>
      <c r="O517" t="str">
        <f>VLOOKUP(F517,'[1]Master Data'!$E:$E,1,FALSE)</f>
        <v>ATYPM1144L</v>
      </c>
    </row>
    <row r="518" spans="1:15" x14ac:dyDescent="0.3">
      <c r="A518" t="s">
        <v>17</v>
      </c>
      <c r="B518">
        <v>533</v>
      </c>
      <c r="C518" s="1">
        <v>43373</v>
      </c>
      <c r="D518" s="1" t="s">
        <v>470</v>
      </c>
      <c r="E518" t="s">
        <v>509</v>
      </c>
      <c r="F518" t="s">
        <v>220</v>
      </c>
      <c r="G518" s="5">
        <v>371832</v>
      </c>
      <c r="H518" s="5">
        <v>37183</v>
      </c>
      <c r="J518" t="s">
        <v>55</v>
      </c>
      <c r="K518" t="s">
        <v>15</v>
      </c>
      <c r="L518" t="s">
        <v>16</v>
      </c>
      <c r="M518" s="1">
        <v>43367</v>
      </c>
      <c r="N518">
        <v>6</v>
      </c>
      <c r="O518" t="str">
        <f>VLOOKUP(F518,'[1]Master Data'!$E:$E,1,FALSE)</f>
        <v>AYCPV4912E</v>
      </c>
    </row>
    <row r="519" spans="1:15" x14ac:dyDescent="0.3">
      <c r="A519" t="s">
        <v>17</v>
      </c>
      <c r="B519">
        <v>534</v>
      </c>
      <c r="C519" s="1">
        <v>43373</v>
      </c>
      <c r="D519" s="1" t="s">
        <v>470</v>
      </c>
      <c r="E519" t="s">
        <v>472</v>
      </c>
      <c r="F519" t="s">
        <v>182</v>
      </c>
      <c r="G519" s="5">
        <v>120846</v>
      </c>
      <c r="H519" s="5">
        <v>12085</v>
      </c>
      <c r="J519" t="s">
        <v>55</v>
      </c>
      <c r="K519" t="s">
        <v>15</v>
      </c>
      <c r="L519" t="s">
        <v>16</v>
      </c>
      <c r="M519" s="1">
        <v>43367</v>
      </c>
      <c r="N519">
        <v>6</v>
      </c>
      <c r="O519" t="str">
        <f>VLOOKUP(F519,'[1]Master Data'!$E:$E,1,FALSE)</f>
        <v>ALYPM9000B</v>
      </c>
    </row>
    <row r="520" spans="1:15" x14ac:dyDescent="0.3">
      <c r="A520" t="s">
        <v>17</v>
      </c>
      <c r="B520">
        <v>535</v>
      </c>
      <c r="C520" s="1">
        <v>43373</v>
      </c>
      <c r="D520" s="1" t="s">
        <v>470</v>
      </c>
      <c r="E520" t="s">
        <v>473</v>
      </c>
      <c r="F520" t="s">
        <v>183</v>
      </c>
      <c r="G520" s="5">
        <v>120846</v>
      </c>
      <c r="H520" s="5">
        <v>12085</v>
      </c>
      <c r="J520" t="s">
        <v>55</v>
      </c>
      <c r="K520" t="s">
        <v>15</v>
      </c>
      <c r="L520" t="s">
        <v>16</v>
      </c>
      <c r="M520" s="1">
        <v>43367</v>
      </c>
      <c r="N520">
        <v>6</v>
      </c>
      <c r="O520" t="str">
        <f>VLOOKUP(F520,'[1]Master Data'!$E:$E,1,FALSE)</f>
        <v>AZPPM4049R</v>
      </c>
    </row>
    <row r="521" spans="1:15" x14ac:dyDescent="0.3">
      <c r="A521" t="s">
        <v>17</v>
      </c>
      <c r="B521">
        <v>536</v>
      </c>
      <c r="C521" s="1">
        <v>43373</v>
      </c>
      <c r="D521" t="s">
        <v>470</v>
      </c>
      <c r="E521" t="s">
        <v>474</v>
      </c>
      <c r="F521" t="s">
        <v>184</v>
      </c>
      <c r="G521" s="5">
        <v>120846</v>
      </c>
      <c r="H521" s="5">
        <v>12085</v>
      </c>
      <c r="J521" t="s">
        <v>55</v>
      </c>
      <c r="K521" t="s">
        <v>15</v>
      </c>
      <c r="L521" t="s">
        <v>16</v>
      </c>
      <c r="M521" s="1">
        <v>43367</v>
      </c>
      <c r="N521">
        <v>6</v>
      </c>
      <c r="O521" t="str">
        <f>VLOOKUP(F521,'[1]Master Data'!$E:$E,1,FALSE)</f>
        <v>DPPPK9998G</v>
      </c>
    </row>
    <row r="522" spans="1:15" x14ac:dyDescent="0.3">
      <c r="A522" t="s">
        <v>17</v>
      </c>
      <c r="B522">
        <v>537</v>
      </c>
      <c r="C522" s="1">
        <v>43373</v>
      </c>
      <c r="D522" s="1" t="s">
        <v>470</v>
      </c>
      <c r="E522" t="s">
        <v>502</v>
      </c>
      <c r="F522" t="s">
        <v>203</v>
      </c>
      <c r="G522" s="5">
        <v>74367</v>
      </c>
      <c r="H522" s="5">
        <v>7437</v>
      </c>
      <c r="J522" t="s">
        <v>55</v>
      </c>
      <c r="K522" t="s">
        <v>15</v>
      </c>
      <c r="L522" t="s">
        <v>16</v>
      </c>
      <c r="M522" s="1">
        <v>43367</v>
      </c>
      <c r="N522">
        <v>6</v>
      </c>
      <c r="O522" t="str">
        <f>VLOOKUP(F522,'[1]Master Data'!$E:$E,1,FALSE)</f>
        <v>AMZPV8765C</v>
      </c>
    </row>
    <row r="523" spans="1:15" x14ac:dyDescent="0.3">
      <c r="A523" t="s">
        <v>17</v>
      </c>
      <c r="B523">
        <v>522</v>
      </c>
      <c r="C523" s="1">
        <v>43373</v>
      </c>
      <c r="D523" s="1" t="s">
        <v>440</v>
      </c>
      <c r="E523" t="s">
        <v>440</v>
      </c>
      <c r="F523" t="s">
        <v>150</v>
      </c>
      <c r="G523" s="5">
        <v>19741</v>
      </c>
      <c r="H523" s="5">
        <v>1974</v>
      </c>
      <c r="J523" t="s">
        <v>55</v>
      </c>
      <c r="K523" t="s">
        <v>15</v>
      </c>
      <c r="L523" t="s">
        <v>16</v>
      </c>
      <c r="M523" s="1">
        <v>43367</v>
      </c>
      <c r="N523">
        <v>6</v>
      </c>
      <c r="O523" t="str">
        <f>VLOOKUP(F523,'[1]Master Data'!$E:$E,1,FALSE)</f>
        <v>ANVPM7520K</v>
      </c>
    </row>
    <row r="524" spans="1:15" x14ac:dyDescent="0.3">
      <c r="A524" t="s">
        <v>17</v>
      </c>
      <c r="B524">
        <v>523</v>
      </c>
      <c r="C524" s="1">
        <v>43373</v>
      </c>
      <c r="D524" s="1" t="s">
        <v>440</v>
      </c>
      <c r="E524" t="s">
        <v>441</v>
      </c>
      <c r="F524" t="s">
        <v>151</v>
      </c>
      <c r="G524" s="5">
        <v>19741</v>
      </c>
      <c r="H524" s="5">
        <v>1974</v>
      </c>
      <c r="J524" t="s">
        <v>55</v>
      </c>
      <c r="K524" t="s">
        <v>15</v>
      </c>
      <c r="L524" t="s">
        <v>16</v>
      </c>
      <c r="M524" s="1">
        <v>43367</v>
      </c>
      <c r="N524">
        <v>6</v>
      </c>
      <c r="O524" t="str">
        <f>VLOOKUP(F524,'[1]Master Data'!$E:$E,1,FALSE)</f>
        <v>BRVPM1719H</v>
      </c>
    </row>
    <row r="525" spans="1:15" x14ac:dyDescent="0.3">
      <c r="A525" t="s">
        <v>17</v>
      </c>
      <c r="B525">
        <v>542</v>
      </c>
      <c r="C525" s="1">
        <v>43373</v>
      </c>
      <c r="D525" s="1" t="s">
        <v>501</v>
      </c>
      <c r="E525" t="s">
        <v>501</v>
      </c>
      <c r="F525" t="s">
        <v>214</v>
      </c>
      <c r="G525" s="5">
        <v>63766</v>
      </c>
      <c r="H525" s="5">
        <v>6377</v>
      </c>
      <c r="J525" t="s">
        <v>55</v>
      </c>
      <c r="K525" t="s">
        <v>15</v>
      </c>
      <c r="L525" t="s">
        <v>16</v>
      </c>
      <c r="M525" s="1">
        <v>43367</v>
      </c>
      <c r="N525">
        <v>6</v>
      </c>
      <c r="O525" t="str">
        <f>VLOOKUP(F525,'[1]Master Data'!$E:$E,1,FALSE)</f>
        <v>DXVPP1114F</v>
      </c>
    </row>
    <row r="526" spans="1:15" x14ac:dyDescent="0.3">
      <c r="A526" t="s">
        <v>17</v>
      </c>
      <c r="B526">
        <v>521</v>
      </c>
      <c r="C526" s="1">
        <v>43373</v>
      </c>
      <c r="D526" t="s">
        <v>438</v>
      </c>
      <c r="E526" t="s">
        <v>439</v>
      </c>
      <c r="F526" t="s">
        <v>149</v>
      </c>
      <c r="G526" s="5">
        <v>439588</v>
      </c>
      <c r="H526" s="5">
        <v>43959</v>
      </c>
      <c r="J526" t="s">
        <v>55</v>
      </c>
      <c r="K526" t="s">
        <v>15</v>
      </c>
      <c r="L526" t="s">
        <v>16</v>
      </c>
      <c r="M526" s="1">
        <v>43367</v>
      </c>
      <c r="N526">
        <v>6</v>
      </c>
      <c r="O526" t="str">
        <f>VLOOKUP(F526,'[1]Master Data'!$E:$E,1,FALSE)</f>
        <v>DEQPS9082P</v>
      </c>
    </row>
    <row r="527" spans="1:15" x14ac:dyDescent="0.3">
      <c r="A527" t="s">
        <v>17</v>
      </c>
      <c r="B527">
        <v>520</v>
      </c>
      <c r="C527" s="1">
        <v>43373</v>
      </c>
      <c r="D527" t="s">
        <v>438</v>
      </c>
      <c r="E527" t="s">
        <v>438</v>
      </c>
      <c r="F527" t="s">
        <v>148</v>
      </c>
      <c r="G527" s="5">
        <v>439588</v>
      </c>
      <c r="H527" s="5">
        <v>43959</v>
      </c>
      <c r="J527" t="s">
        <v>55</v>
      </c>
      <c r="K527" t="s">
        <v>15</v>
      </c>
      <c r="L527" t="s">
        <v>16</v>
      </c>
      <c r="M527" s="1">
        <v>43367</v>
      </c>
      <c r="N527">
        <v>6</v>
      </c>
      <c r="O527" t="str">
        <f>VLOOKUP(F527,'[1]Master Data'!$E:$E,1,FALSE)</f>
        <v>BRUPS2102P</v>
      </c>
    </row>
    <row r="528" spans="1:15" x14ac:dyDescent="0.3">
      <c r="A528" t="s">
        <v>17</v>
      </c>
      <c r="B528">
        <v>517</v>
      </c>
      <c r="C528" s="1">
        <v>43373</v>
      </c>
      <c r="D528" s="1" t="s">
        <v>723</v>
      </c>
      <c r="E528" t="s">
        <v>437</v>
      </c>
      <c r="F528" t="s">
        <v>147</v>
      </c>
      <c r="G528" s="5">
        <v>73194</v>
      </c>
      <c r="H528" s="5">
        <v>7319</v>
      </c>
      <c r="J528" t="s">
        <v>55</v>
      </c>
      <c r="K528" t="s">
        <v>15</v>
      </c>
      <c r="L528" t="s">
        <v>16</v>
      </c>
      <c r="M528" s="1">
        <v>43367</v>
      </c>
      <c r="N528">
        <v>6</v>
      </c>
      <c r="O528" t="str">
        <f>VLOOKUP(F528,'[1]Master Data'!$E:$E,1,FALSE)</f>
        <v>CICPD8911M</v>
      </c>
    </row>
    <row r="529" spans="1:15" x14ac:dyDescent="0.3">
      <c r="A529" t="s">
        <v>17</v>
      </c>
      <c r="B529">
        <v>516</v>
      </c>
      <c r="C529" s="1">
        <v>43373</v>
      </c>
      <c r="D529" s="1" t="s">
        <v>723</v>
      </c>
      <c r="E529" t="s">
        <v>436</v>
      </c>
      <c r="F529" t="s">
        <v>146</v>
      </c>
      <c r="G529" s="5">
        <v>73194</v>
      </c>
      <c r="H529" s="5">
        <v>7319</v>
      </c>
      <c r="J529" t="s">
        <v>55</v>
      </c>
      <c r="K529" t="s">
        <v>15</v>
      </c>
      <c r="L529" t="s">
        <v>16</v>
      </c>
      <c r="M529" s="1">
        <v>43367</v>
      </c>
      <c r="N529">
        <v>6</v>
      </c>
      <c r="O529" t="str">
        <f>VLOOKUP(F529,'[1]Master Data'!$E:$E,1,FALSE)</f>
        <v>APGPD9139Q</v>
      </c>
    </row>
    <row r="530" spans="1:15" x14ac:dyDescent="0.3">
      <c r="A530" t="s">
        <v>17</v>
      </c>
      <c r="B530">
        <v>531</v>
      </c>
      <c r="C530" s="1">
        <v>43373</v>
      </c>
      <c r="D530" s="1" t="s">
        <v>724</v>
      </c>
      <c r="E530" t="s">
        <v>465</v>
      </c>
      <c r="F530" t="s">
        <v>175</v>
      </c>
      <c r="G530" s="5">
        <v>35384</v>
      </c>
      <c r="H530" s="5">
        <v>3538</v>
      </c>
      <c r="J530" t="s">
        <v>55</v>
      </c>
      <c r="K530" t="s">
        <v>15</v>
      </c>
      <c r="L530" t="s">
        <v>16</v>
      </c>
      <c r="M530" s="1">
        <v>43367</v>
      </c>
      <c r="N530">
        <v>6</v>
      </c>
      <c r="O530" t="str">
        <f>VLOOKUP(F530,'[1]Master Data'!$E:$E,1,FALSE)</f>
        <v>AWVPM8396E</v>
      </c>
    </row>
    <row r="531" spans="1:15" x14ac:dyDescent="0.3">
      <c r="A531" t="s">
        <v>17</v>
      </c>
      <c r="B531">
        <v>518</v>
      </c>
      <c r="C531" s="1">
        <v>43373</v>
      </c>
      <c r="D531" s="1" t="s">
        <v>459</v>
      </c>
      <c r="E531" t="s">
        <v>459</v>
      </c>
      <c r="F531" t="s">
        <v>169</v>
      </c>
      <c r="G531" s="5">
        <v>82517</v>
      </c>
      <c r="H531" s="5">
        <v>8252</v>
      </c>
      <c r="J531" t="s">
        <v>55</v>
      </c>
      <c r="K531" t="s">
        <v>15</v>
      </c>
      <c r="L531" t="s">
        <v>16</v>
      </c>
      <c r="M531" s="1">
        <v>43367</v>
      </c>
      <c r="N531">
        <v>6</v>
      </c>
      <c r="O531" t="str">
        <f>VLOOKUP(F531,'[1]Master Data'!$E:$E,1,FALSE)</f>
        <v>BMRPS3723E</v>
      </c>
    </row>
    <row r="532" spans="1:15" x14ac:dyDescent="0.3">
      <c r="A532" t="s">
        <v>17</v>
      </c>
      <c r="B532">
        <v>519</v>
      </c>
      <c r="C532" s="1">
        <v>43373</v>
      </c>
      <c r="D532" s="1" t="s">
        <v>459</v>
      </c>
      <c r="E532" t="s">
        <v>460</v>
      </c>
      <c r="F532" t="s">
        <v>170</v>
      </c>
      <c r="G532" s="5">
        <v>82517</v>
      </c>
      <c r="H532" s="5">
        <v>8252</v>
      </c>
      <c r="J532" t="s">
        <v>55</v>
      </c>
      <c r="K532" t="s">
        <v>15</v>
      </c>
      <c r="L532" t="s">
        <v>16</v>
      </c>
      <c r="M532" s="1">
        <v>43367</v>
      </c>
      <c r="N532">
        <v>6</v>
      </c>
      <c r="O532" t="str">
        <f>VLOOKUP(F532,'[1]Master Data'!$E:$E,1,FALSE)</f>
        <v>GBCPS8333D</v>
      </c>
    </row>
    <row r="533" spans="1:15" x14ac:dyDescent="0.3">
      <c r="A533" t="s">
        <v>17</v>
      </c>
      <c r="B533">
        <v>540</v>
      </c>
      <c r="C533" s="1">
        <v>43373</v>
      </c>
      <c r="D533" t="s">
        <v>485</v>
      </c>
      <c r="E533" t="s">
        <v>485</v>
      </c>
      <c r="F533" t="s">
        <v>196</v>
      </c>
      <c r="G533" s="5">
        <v>851</v>
      </c>
      <c r="H533" s="5">
        <v>85</v>
      </c>
      <c r="J533" t="s">
        <v>55</v>
      </c>
      <c r="K533" t="s">
        <v>15</v>
      </c>
      <c r="L533" t="s">
        <v>16</v>
      </c>
      <c r="M533" s="1">
        <v>43367</v>
      </c>
      <c r="N533">
        <v>6</v>
      </c>
      <c r="O533" t="str">
        <f>VLOOKUP(F533,'[1]Master Data'!$E:$E,1,FALSE)</f>
        <v>AGIPV6074H</v>
      </c>
    </row>
    <row r="534" spans="1:15" x14ac:dyDescent="0.3">
      <c r="A534" t="s">
        <v>17</v>
      </c>
      <c r="B534">
        <v>530</v>
      </c>
      <c r="C534" s="1">
        <v>43373</v>
      </c>
      <c r="D534" s="1" t="s">
        <v>478</v>
      </c>
      <c r="E534" t="s">
        <v>491</v>
      </c>
      <c r="F534" t="s">
        <v>202</v>
      </c>
      <c r="G534" s="5">
        <v>588</v>
      </c>
      <c r="H534" s="5">
        <v>59</v>
      </c>
      <c r="J534" t="s">
        <v>55</v>
      </c>
      <c r="K534" t="s">
        <v>15</v>
      </c>
      <c r="L534" t="s">
        <v>16</v>
      </c>
      <c r="M534" s="1">
        <v>43367</v>
      </c>
      <c r="N534">
        <v>6</v>
      </c>
      <c r="O534" t="str">
        <f>VLOOKUP(F534,'[1]Master Data'!$E:$E,1,FALSE)</f>
        <v>CMMPM3584M</v>
      </c>
    </row>
    <row r="535" spans="1:15" x14ac:dyDescent="0.3">
      <c r="A535" t="s">
        <v>17</v>
      </c>
      <c r="B535">
        <v>528</v>
      </c>
      <c r="C535" s="1">
        <v>43373</v>
      </c>
      <c r="D535" s="1" t="s">
        <v>478</v>
      </c>
      <c r="E535" t="s">
        <v>478</v>
      </c>
      <c r="F535" t="s">
        <v>189</v>
      </c>
      <c r="G535" s="5">
        <v>588</v>
      </c>
      <c r="H535" s="5">
        <v>59</v>
      </c>
      <c r="J535" t="s">
        <v>55</v>
      </c>
      <c r="K535" t="s">
        <v>15</v>
      </c>
      <c r="L535" t="s">
        <v>16</v>
      </c>
      <c r="M535" s="1">
        <v>43367</v>
      </c>
      <c r="N535">
        <v>6</v>
      </c>
      <c r="O535" t="str">
        <f>VLOOKUP(F535,'[1]Master Data'!$E:$E,1,FALSE)</f>
        <v>BJFPM3782A</v>
      </c>
    </row>
    <row r="536" spans="1:15" x14ac:dyDescent="0.3">
      <c r="A536" t="s">
        <v>17</v>
      </c>
      <c r="B536">
        <v>548</v>
      </c>
      <c r="C536" s="1">
        <v>43373</v>
      </c>
      <c r="D536" s="1" t="s">
        <v>478</v>
      </c>
      <c r="E536" t="s">
        <v>478</v>
      </c>
      <c r="F536" t="s">
        <v>189</v>
      </c>
      <c r="G536" s="5">
        <v>13006</v>
      </c>
      <c r="H536" s="5">
        <v>1301</v>
      </c>
      <c r="J536" t="s">
        <v>56</v>
      </c>
      <c r="K536" t="s">
        <v>15</v>
      </c>
      <c r="L536" t="s">
        <v>16</v>
      </c>
      <c r="M536" s="1">
        <v>43367</v>
      </c>
      <c r="N536">
        <v>6</v>
      </c>
      <c r="O536" t="str">
        <f>VLOOKUP(F536,'[1]Master Data'!$E:$E,1,FALSE)</f>
        <v>BJFPM3782A</v>
      </c>
    </row>
    <row r="537" spans="1:15" x14ac:dyDescent="0.3">
      <c r="A537" t="s">
        <v>17</v>
      </c>
      <c r="B537">
        <v>529</v>
      </c>
      <c r="C537" s="1">
        <v>43373</v>
      </c>
      <c r="D537" s="1" t="s">
        <v>478</v>
      </c>
      <c r="E537" t="s">
        <v>479</v>
      </c>
      <c r="F537" t="s">
        <v>190</v>
      </c>
      <c r="G537" s="5">
        <v>62</v>
      </c>
      <c r="H537" s="5">
        <v>6</v>
      </c>
      <c r="J537" t="s">
        <v>55</v>
      </c>
      <c r="K537" t="s">
        <v>15</v>
      </c>
      <c r="L537" t="s">
        <v>16</v>
      </c>
      <c r="M537" s="1">
        <v>43367</v>
      </c>
      <c r="N537">
        <v>6</v>
      </c>
      <c r="O537" t="str">
        <f>VLOOKUP(F537,'[1]Master Data'!$E:$E,1,FALSE)</f>
        <v>BGBPM7834G</v>
      </c>
    </row>
    <row r="538" spans="1:15" x14ac:dyDescent="0.3">
      <c r="A538" t="s">
        <v>17</v>
      </c>
      <c r="B538">
        <v>538</v>
      </c>
      <c r="C538" s="1">
        <v>43373</v>
      </c>
      <c r="D538" s="1" t="s">
        <v>737</v>
      </c>
      <c r="E538" t="s">
        <v>732</v>
      </c>
      <c r="F538" t="s">
        <v>186</v>
      </c>
      <c r="G538" s="5">
        <v>138616</v>
      </c>
      <c r="H538" s="5">
        <v>13862</v>
      </c>
      <c r="J538" t="s">
        <v>55</v>
      </c>
      <c r="K538" t="s">
        <v>15</v>
      </c>
      <c r="L538" t="s">
        <v>16</v>
      </c>
      <c r="M538" s="1">
        <v>43367</v>
      </c>
      <c r="N538">
        <v>6</v>
      </c>
      <c r="O538" t="str">
        <f>VLOOKUP(F538,'[1]Master Data'!$E:$E,1,FALSE)</f>
        <v>AZJPS0827R</v>
      </c>
    </row>
    <row r="539" spans="1:15" x14ac:dyDescent="0.3">
      <c r="A539" t="s">
        <v>17</v>
      </c>
      <c r="B539">
        <v>546</v>
      </c>
      <c r="C539" s="1">
        <v>43373</v>
      </c>
      <c r="D539" s="1" t="s">
        <v>737</v>
      </c>
      <c r="E539" t="s">
        <v>732</v>
      </c>
      <c r="F539" t="s">
        <v>186</v>
      </c>
      <c r="G539" s="5">
        <v>79487</v>
      </c>
      <c r="H539" s="5">
        <v>7949</v>
      </c>
      <c r="J539" t="s">
        <v>55</v>
      </c>
      <c r="K539" t="s">
        <v>15</v>
      </c>
      <c r="L539" t="s">
        <v>16</v>
      </c>
      <c r="M539" s="1">
        <v>43367</v>
      </c>
      <c r="N539">
        <v>6</v>
      </c>
      <c r="O539" t="str">
        <f>VLOOKUP(F539,'[1]Master Data'!$E:$E,1,FALSE)</f>
        <v>AZJPS0827R</v>
      </c>
    </row>
    <row r="540" spans="1:15" x14ac:dyDescent="0.3">
      <c r="A540" t="s">
        <v>17</v>
      </c>
      <c r="B540">
        <v>539</v>
      </c>
      <c r="C540" s="1">
        <v>43373</v>
      </c>
      <c r="D540" s="1" t="s">
        <v>737</v>
      </c>
      <c r="E540" t="s">
        <v>481</v>
      </c>
      <c r="F540" t="s">
        <v>192</v>
      </c>
      <c r="G540" s="5">
        <v>138616</v>
      </c>
      <c r="H540" s="5">
        <v>13862</v>
      </c>
      <c r="J540" t="s">
        <v>55</v>
      </c>
      <c r="K540" t="s">
        <v>15</v>
      </c>
      <c r="L540" t="s">
        <v>16</v>
      </c>
      <c r="M540" s="1">
        <v>43367</v>
      </c>
      <c r="N540">
        <v>6</v>
      </c>
      <c r="O540" t="str">
        <f>VLOOKUP(F540,'[1]Master Data'!$E:$E,1,FALSE)</f>
        <v>CBTPS7039H</v>
      </c>
    </row>
    <row r="541" spans="1:15" x14ac:dyDescent="0.3">
      <c r="A541" t="s">
        <v>17</v>
      </c>
      <c r="B541">
        <v>541</v>
      </c>
      <c r="C541" s="1">
        <v>43373</v>
      </c>
      <c r="D541" s="1" t="s">
        <v>737</v>
      </c>
      <c r="E541" t="s">
        <v>489</v>
      </c>
      <c r="F541" t="s">
        <v>200</v>
      </c>
      <c r="G541" s="5">
        <v>7661</v>
      </c>
      <c r="H541" s="5">
        <v>766</v>
      </c>
      <c r="J541" t="s">
        <v>55</v>
      </c>
      <c r="K541" t="s">
        <v>15</v>
      </c>
      <c r="L541" t="s">
        <v>16</v>
      </c>
      <c r="M541" s="1">
        <v>43367</v>
      </c>
      <c r="N541">
        <v>6</v>
      </c>
      <c r="O541" t="str">
        <f>VLOOKUP(F541,'[1]Master Data'!$E:$E,1,FALSE)</f>
        <v>BDRPV2680N</v>
      </c>
    </row>
    <row r="542" spans="1:15" x14ac:dyDescent="0.3">
      <c r="A542" t="s">
        <v>17</v>
      </c>
      <c r="B542">
        <v>543</v>
      </c>
      <c r="C542" s="1">
        <v>43373</v>
      </c>
      <c r="D542" t="s">
        <v>503</v>
      </c>
      <c r="E542" t="s">
        <v>503</v>
      </c>
      <c r="F542" t="s">
        <v>206</v>
      </c>
      <c r="G542" s="5">
        <v>103160</v>
      </c>
      <c r="H542" s="5">
        <v>10316</v>
      </c>
      <c r="J542" t="s">
        <v>55</v>
      </c>
      <c r="K542" t="s">
        <v>15</v>
      </c>
      <c r="L542" t="s">
        <v>16</v>
      </c>
      <c r="M542" s="1">
        <v>43367</v>
      </c>
      <c r="N542">
        <v>6</v>
      </c>
      <c r="O542" t="str">
        <f>VLOOKUP(F542,'[1]Master Data'!$E:$E,1,FALSE)</f>
        <v>AEQPT4039J</v>
      </c>
    </row>
    <row r="543" spans="1:15" x14ac:dyDescent="0.3">
      <c r="A543" t="s">
        <v>17</v>
      </c>
      <c r="B543">
        <v>526</v>
      </c>
      <c r="C543" s="1">
        <v>43373</v>
      </c>
      <c r="D543" s="1" t="s">
        <v>726</v>
      </c>
      <c r="E543" t="s">
        <v>476</v>
      </c>
      <c r="F543" t="s">
        <v>187</v>
      </c>
      <c r="G543" s="5">
        <v>113296</v>
      </c>
      <c r="H543" s="5">
        <v>11330</v>
      </c>
      <c r="J543" t="s">
        <v>55</v>
      </c>
      <c r="K543" t="s">
        <v>15</v>
      </c>
      <c r="L543" t="s">
        <v>16</v>
      </c>
      <c r="M543" s="1">
        <v>43367</v>
      </c>
      <c r="N543">
        <v>6</v>
      </c>
      <c r="O543" t="str">
        <f>VLOOKUP(F543,'[1]Master Data'!$E:$E,1,FALSE)</f>
        <v>ECHPK0520A</v>
      </c>
    </row>
    <row r="544" spans="1:15" x14ac:dyDescent="0.3">
      <c r="A544" t="s">
        <v>17</v>
      </c>
      <c r="B544">
        <v>525</v>
      </c>
      <c r="C544" s="1">
        <v>43373</v>
      </c>
      <c r="D544" s="1" t="s">
        <v>726</v>
      </c>
      <c r="E544" t="s">
        <v>464</v>
      </c>
      <c r="F544" t="s">
        <v>174</v>
      </c>
      <c r="G544" s="5">
        <v>113296</v>
      </c>
      <c r="H544" s="5">
        <v>11330</v>
      </c>
      <c r="J544" t="s">
        <v>55</v>
      </c>
      <c r="K544" t="s">
        <v>15</v>
      </c>
      <c r="L544" t="s">
        <v>16</v>
      </c>
      <c r="M544" s="1">
        <v>43367</v>
      </c>
      <c r="N544">
        <v>6</v>
      </c>
      <c r="O544" t="str">
        <f>VLOOKUP(F544,'[1]Master Data'!$E:$E,1,FALSE)</f>
        <v>DEHPK4543G</v>
      </c>
    </row>
    <row r="545" spans="1:15" x14ac:dyDescent="0.3">
      <c r="A545" t="s">
        <v>17</v>
      </c>
      <c r="B545">
        <v>527</v>
      </c>
      <c r="C545" s="1">
        <v>43373</v>
      </c>
      <c r="D545" s="1" t="s">
        <v>726</v>
      </c>
      <c r="E545" t="s">
        <v>487</v>
      </c>
      <c r="F545" t="s">
        <v>198</v>
      </c>
      <c r="G545" s="5">
        <v>113296</v>
      </c>
      <c r="H545" s="5">
        <v>11330</v>
      </c>
      <c r="J545" t="s">
        <v>55</v>
      </c>
      <c r="K545" t="s">
        <v>15</v>
      </c>
      <c r="L545" t="s">
        <v>16</v>
      </c>
      <c r="M545" s="1">
        <v>43367</v>
      </c>
      <c r="N545">
        <v>6</v>
      </c>
      <c r="O545" t="str">
        <f>VLOOKUP(F545,'[1]Master Data'!$E:$E,1,FALSE)</f>
        <v>ATUPK7060M</v>
      </c>
    </row>
    <row r="546" spans="1:15" x14ac:dyDescent="0.3">
      <c r="A546" t="s">
        <v>17</v>
      </c>
      <c r="B546">
        <v>524</v>
      </c>
      <c r="C546" s="1">
        <v>43373</v>
      </c>
      <c r="D546" s="1" t="s">
        <v>726</v>
      </c>
      <c r="E546" t="s">
        <v>463</v>
      </c>
      <c r="F546" t="s">
        <v>173</v>
      </c>
      <c r="G546" s="5">
        <v>226591</v>
      </c>
      <c r="H546" s="5">
        <v>22659</v>
      </c>
      <c r="J546" t="s">
        <v>55</v>
      </c>
      <c r="K546" t="s">
        <v>15</v>
      </c>
      <c r="L546" t="s">
        <v>16</v>
      </c>
      <c r="M546" s="1">
        <v>43367</v>
      </c>
      <c r="N546">
        <v>6</v>
      </c>
      <c r="O546" t="str">
        <f>VLOOKUP(F546,'[1]Master Data'!$E:$E,1,FALSE)</f>
        <v>ATUPK7059A</v>
      </c>
    </row>
    <row r="547" spans="1:15" x14ac:dyDescent="0.3">
      <c r="A547" t="s">
        <v>17</v>
      </c>
      <c r="B547">
        <v>547</v>
      </c>
      <c r="C547" s="1">
        <v>43373</v>
      </c>
      <c r="D547" s="1" t="s">
        <v>726</v>
      </c>
      <c r="E547" t="s">
        <v>463</v>
      </c>
      <c r="F547" t="s">
        <v>173</v>
      </c>
      <c r="G547" s="5">
        <v>12379</v>
      </c>
      <c r="H547" s="5">
        <v>1238</v>
      </c>
      <c r="J547" t="s">
        <v>56</v>
      </c>
      <c r="K547" t="s">
        <v>15</v>
      </c>
      <c r="L547" t="s">
        <v>16</v>
      </c>
      <c r="M547" s="1">
        <v>43367</v>
      </c>
      <c r="N547">
        <v>6</v>
      </c>
      <c r="O547" t="str">
        <f>VLOOKUP(F547,'[1]Master Data'!$E:$E,1,FALSE)</f>
        <v>ATUPK7059A</v>
      </c>
    </row>
    <row r="548" spans="1:15" x14ac:dyDescent="0.3">
      <c r="A548" t="s">
        <v>17</v>
      </c>
      <c r="B548">
        <v>545</v>
      </c>
      <c r="C548" s="1">
        <v>43373</v>
      </c>
      <c r="D548" t="s">
        <v>504</v>
      </c>
      <c r="E548" t="s">
        <v>504</v>
      </c>
      <c r="F548" t="s">
        <v>215</v>
      </c>
      <c r="G548" s="5">
        <v>13258</v>
      </c>
      <c r="H548" s="5">
        <v>1326</v>
      </c>
      <c r="J548" t="s">
        <v>55</v>
      </c>
      <c r="K548" t="s">
        <v>15</v>
      </c>
      <c r="L548" t="s">
        <v>16</v>
      </c>
      <c r="M548" s="1">
        <v>43367</v>
      </c>
      <c r="N548">
        <v>6</v>
      </c>
      <c r="O548" t="str">
        <f>VLOOKUP(F548,'[1]Master Data'!$E:$E,1,FALSE)</f>
        <v>AQXPK8198G</v>
      </c>
    </row>
    <row r="549" spans="1:15" x14ac:dyDescent="0.3">
      <c r="A549" t="s">
        <v>17</v>
      </c>
      <c r="B549">
        <v>563</v>
      </c>
      <c r="C549" s="1">
        <v>43409</v>
      </c>
      <c r="D549" s="1" t="s">
        <v>495</v>
      </c>
      <c r="E549" t="s">
        <v>495</v>
      </c>
      <c r="F549" t="s">
        <v>207</v>
      </c>
      <c r="G549" s="5">
        <v>22671</v>
      </c>
      <c r="H549" s="5">
        <v>2267</v>
      </c>
      <c r="J549" t="s">
        <v>57</v>
      </c>
      <c r="K549" t="s">
        <v>15</v>
      </c>
      <c r="L549" t="s">
        <v>16</v>
      </c>
      <c r="M549" s="1">
        <v>43397</v>
      </c>
      <c r="N549">
        <v>12</v>
      </c>
      <c r="O549" t="str">
        <f>VLOOKUP(F549,'[1]Master Data'!$E:$E,1,FALSE)</f>
        <v>AHIPT0853H</v>
      </c>
    </row>
    <row r="550" spans="1:15" x14ac:dyDescent="0.3">
      <c r="A550" t="s">
        <v>17</v>
      </c>
      <c r="B550">
        <v>561</v>
      </c>
      <c r="C550" s="1">
        <v>43409</v>
      </c>
      <c r="D550" s="1" t="s">
        <v>497</v>
      </c>
      <c r="E550" t="s">
        <v>497</v>
      </c>
      <c r="F550" t="s">
        <v>209</v>
      </c>
      <c r="G550" s="5">
        <v>6727</v>
      </c>
      <c r="H550" s="5">
        <v>673</v>
      </c>
      <c r="J550" t="s">
        <v>57</v>
      </c>
      <c r="K550" t="s">
        <v>15</v>
      </c>
      <c r="L550" t="s">
        <v>16</v>
      </c>
      <c r="M550" s="1">
        <v>43397</v>
      </c>
      <c r="N550">
        <v>12</v>
      </c>
      <c r="O550" t="str">
        <f>VLOOKUP(F550,'[1]Master Data'!$E:$E,1,FALSE)</f>
        <v>AIBPC2244H</v>
      </c>
    </row>
    <row r="551" spans="1:15" x14ac:dyDescent="0.3">
      <c r="A551" t="s">
        <v>17</v>
      </c>
      <c r="B551">
        <v>566</v>
      </c>
      <c r="C551" s="1">
        <v>43409</v>
      </c>
      <c r="D551" s="1" t="s">
        <v>470</v>
      </c>
      <c r="E551" t="s">
        <v>470</v>
      </c>
      <c r="F551" t="s">
        <v>180</v>
      </c>
      <c r="G551" s="5">
        <v>182701</v>
      </c>
      <c r="H551" s="5">
        <v>18270</v>
      </c>
      <c r="J551" t="s">
        <v>57</v>
      </c>
      <c r="K551" t="s">
        <v>15</v>
      </c>
      <c r="L551" t="s">
        <v>16</v>
      </c>
      <c r="M551" s="1">
        <v>43397</v>
      </c>
      <c r="N551">
        <v>12</v>
      </c>
      <c r="O551" t="str">
        <f>VLOOKUP(F551,'[1]Master Data'!$E:$E,1,FALSE)</f>
        <v>ATYPM1144L</v>
      </c>
    </row>
    <row r="552" spans="1:15" x14ac:dyDescent="0.3">
      <c r="A552" t="s">
        <v>17</v>
      </c>
      <c r="B552">
        <v>567</v>
      </c>
      <c r="C552" s="1">
        <v>43409</v>
      </c>
      <c r="D552" s="1" t="s">
        <v>470</v>
      </c>
      <c r="E552" t="s">
        <v>509</v>
      </c>
      <c r="F552" t="s">
        <v>220</v>
      </c>
      <c r="G552" s="5">
        <v>182701</v>
      </c>
      <c r="H552" s="5">
        <v>18270</v>
      </c>
      <c r="J552" t="s">
        <v>57</v>
      </c>
      <c r="K552" t="s">
        <v>15</v>
      </c>
      <c r="L552" t="s">
        <v>16</v>
      </c>
      <c r="M552" s="1">
        <v>43397</v>
      </c>
      <c r="N552">
        <v>12</v>
      </c>
      <c r="O552" t="str">
        <f>VLOOKUP(F552,'[1]Master Data'!$E:$E,1,FALSE)</f>
        <v>AYCPV4912E</v>
      </c>
    </row>
    <row r="553" spans="1:15" x14ac:dyDescent="0.3">
      <c r="A553" t="s">
        <v>17</v>
      </c>
      <c r="B553">
        <v>568</v>
      </c>
      <c r="C553" s="1">
        <v>43409</v>
      </c>
      <c r="D553" s="1" t="s">
        <v>470</v>
      </c>
      <c r="E553" t="s">
        <v>472</v>
      </c>
      <c r="F553" t="s">
        <v>182</v>
      </c>
      <c r="G553" s="5">
        <v>182701</v>
      </c>
      <c r="H553" s="5">
        <v>18270</v>
      </c>
      <c r="J553" t="s">
        <v>57</v>
      </c>
      <c r="K553" t="s">
        <v>15</v>
      </c>
      <c r="L553" t="s">
        <v>16</v>
      </c>
      <c r="M553" s="1">
        <v>43397</v>
      </c>
      <c r="N553">
        <v>12</v>
      </c>
      <c r="O553" t="str">
        <f>VLOOKUP(F553,'[1]Master Data'!$E:$E,1,FALSE)</f>
        <v>ALYPM9000B</v>
      </c>
    </row>
    <row r="554" spans="1:15" x14ac:dyDescent="0.3">
      <c r="A554" t="s">
        <v>17</v>
      </c>
      <c r="B554">
        <v>569</v>
      </c>
      <c r="C554" s="1">
        <v>43409</v>
      </c>
      <c r="D554" s="1" t="s">
        <v>470</v>
      </c>
      <c r="E554" t="s">
        <v>473</v>
      </c>
      <c r="F554" t="s">
        <v>183</v>
      </c>
      <c r="G554" s="5">
        <v>182701</v>
      </c>
      <c r="H554" s="5">
        <v>18270</v>
      </c>
      <c r="J554" t="s">
        <v>57</v>
      </c>
      <c r="K554" t="s">
        <v>15</v>
      </c>
      <c r="L554" t="s">
        <v>16</v>
      </c>
      <c r="M554" s="1">
        <v>43397</v>
      </c>
      <c r="N554">
        <v>12</v>
      </c>
      <c r="O554" t="str">
        <f>VLOOKUP(F554,'[1]Master Data'!$E:$E,1,FALSE)</f>
        <v>AZPPM4049R</v>
      </c>
    </row>
    <row r="555" spans="1:15" x14ac:dyDescent="0.3">
      <c r="A555" t="s">
        <v>17</v>
      </c>
      <c r="B555">
        <v>570</v>
      </c>
      <c r="C555" s="1">
        <v>43409</v>
      </c>
      <c r="D555" t="s">
        <v>470</v>
      </c>
      <c r="E555" t="s">
        <v>474</v>
      </c>
      <c r="F555" t="s">
        <v>184</v>
      </c>
      <c r="G555" s="5">
        <v>182701</v>
      </c>
      <c r="H555" s="5">
        <v>18270</v>
      </c>
      <c r="J555" t="s">
        <v>57</v>
      </c>
      <c r="K555" t="s">
        <v>15</v>
      </c>
      <c r="L555" t="s">
        <v>16</v>
      </c>
      <c r="M555" s="1">
        <v>43397</v>
      </c>
      <c r="N555">
        <v>12</v>
      </c>
      <c r="O555" t="str">
        <f>VLOOKUP(F555,'[1]Master Data'!$E:$E,1,FALSE)</f>
        <v>DPPPK9998G</v>
      </c>
    </row>
    <row r="556" spans="1:15" x14ac:dyDescent="0.3">
      <c r="A556" t="s">
        <v>17</v>
      </c>
      <c r="B556">
        <v>571</v>
      </c>
      <c r="C556" s="1">
        <v>43409</v>
      </c>
      <c r="D556" s="1" t="s">
        <v>470</v>
      </c>
      <c r="E556" t="s">
        <v>502</v>
      </c>
      <c r="F556" t="s">
        <v>203</v>
      </c>
      <c r="G556" s="5">
        <v>74068</v>
      </c>
      <c r="H556" s="5">
        <v>7407</v>
      </c>
      <c r="J556" t="s">
        <v>57</v>
      </c>
      <c r="K556" t="s">
        <v>15</v>
      </c>
      <c r="L556" t="s">
        <v>16</v>
      </c>
      <c r="M556" s="1">
        <v>43397</v>
      </c>
      <c r="N556">
        <v>12</v>
      </c>
      <c r="O556" t="str">
        <f>VLOOKUP(F556,'[1]Master Data'!$E:$E,1,FALSE)</f>
        <v>AMZPV8765C</v>
      </c>
    </row>
    <row r="557" spans="1:15" x14ac:dyDescent="0.3">
      <c r="A557" t="s">
        <v>17</v>
      </c>
      <c r="B557">
        <v>572</v>
      </c>
      <c r="C557" s="1">
        <v>43409</v>
      </c>
      <c r="D557" t="s">
        <v>510</v>
      </c>
      <c r="E557" t="s">
        <v>510</v>
      </c>
      <c r="F557" t="s">
        <v>221</v>
      </c>
      <c r="G557" s="5">
        <v>2774</v>
      </c>
      <c r="H557" s="5">
        <v>277</v>
      </c>
      <c r="J557" t="s">
        <v>57</v>
      </c>
      <c r="K557" t="s">
        <v>15</v>
      </c>
      <c r="L557" t="s">
        <v>16</v>
      </c>
      <c r="M557" s="1">
        <v>43397</v>
      </c>
      <c r="N557">
        <v>12</v>
      </c>
      <c r="O557" t="str">
        <f>VLOOKUP(F557,'[1]Master Data'!$E:$E,1,FALSE)</f>
        <v>AVQPS5445L</v>
      </c>
    </row>
    <row r="558" spans="1:15" x14ac:dyDescent="0.3">
      <c r="A558" t="s">
        <v>17</v>
      </c>
      <c r="B558">
        <v>560</v>
      </c>
      <c r="C558" s="1">
        <v>43409</v>
      </c>
      <c r="D558" s="1" t="s">
        <v>501</v>
      </c>
      <c r="E558" t="s">
        <v>501</v>
      </c>
      <c r="F558" t="s">
        <v>214</v>
      </c>
      <c r="G558" s="5">
        <v>58021</v>
      </c>
      <c r="H558" s="5">
        <v>5802</v>
      </c>
      <c r="J558" t="s">
        <v>57</v>
      </c>
      <c r="K558" t="s">
        <v>15</v>
      </c>
      <c r="L558" t="s">
        <v>16</v>
      </c>
      <c r="M558" s="1">
        <v>43397</v>
      </c>
      <c r="N558">
        <v>12</v>
      </c>
      <c r="O558" t="str">
        <f>VLOOKUP(F558,'[1]Master Data'!$E:$E,1,FALSE)</f>
        <v>DXVPP1114F</v>
      </c>
    </row>
    <row r="559" spans="1:15" x14ac:dyDescent="0.3">
      <c r="A559" t="s">
        <v>17</v>
      </c>
      <c r="B559">
        <v>550</v>
      </c>
      <c r="C559" s="1">
        <v>43409</v>
      </c>
      <c r="D559" s="1" t="s">
        <v>723</v>
      </c>
      <c r="E559" t="s">
        <v>437</v>
      </c>
      <c r="F559" t="s">
        <v>147</v>
      </c>
      <c r="G559" s="5">
        <v>17860</v>
      </c>
      <c r="H559" s="5">
        <v>1786</v>
      </c>
      <c r="J559" t="s">
        <v>57</v>
      </c>
      <c r="K559" t="s">
        <v>15</v>
      </c>
      <c r="L559" t="s">
        <v>16</v>
      </c>
      <c r="M559" s="1">
        <v>43397</v>
      </c>
      <c r="N559">
        <v>12</v>
      </c>
      <c r="O559" t="str">
        <f>VLOOKUP(F559,'[1]Master Data'!$E:$E,1,FALSE)</f>
        <v>CICPD8911M</v>
      </c>
    </row>
    <row r="560" spans="1:15" x14ac:dyDescent="0.3">
      <c r="A560" t="s">
        <v>17</v>
      </c>
      <c r="B560">
        <v>549</v>
      </c>
      <c r="C560" s="1">
        <v>43409</v>
      </c>
      <c r="D560" s="1" t="s">
        <v>723</v>
      </c>
      <c r="E560" t="s">
        <v>436</v>
      </c>
      <c r="F560" t="s">
        <v>146</v>
      </c>
      <c r="G560" s="5">
        <v>17860</v>
      </c>
      <c r="H560" s="5">
        <v>1786</v>
      </c>
      <c r="J560" t="s">
        <v>57</v>
      </c>
      <c r="K560" t="s">
        <v>15</v>
      </c>
      <c r="L560" t="s">
        <v>16</v>
      </c>
      <c r="M560" s="1">
        <v>43397</v>
      </c>
      <c r="N560">
        <v>12</v>
      </c>
      <c r="O560" t="str">
        <f>VLOOKUP(F560,'[1]Master Data'!$E:$E,1,FALSE)</f>
        <v>APGPD9139Q</v>
      </c>
    </row>
    <row r="561" spans="1:15" x14ac:dyDescent="0.3">
      <c r="A561" t="s">
        <v>17</v>
      </c>
      <c r="B561">
        <v>551</v>
      </c>
      <c r="C561" s="1">
        <v>43409</v>
      </c>
      <c r="D561" s="1" t="s">
        <v>459</v>
      </c>
      <c r="E561" t="s">
        <v>459</v>
      </c>
      <c r="F561" t="s">
        <v>169</v>
      </c>
      <c r="G561" s="5">
        <v>70679</v>
      </c>
      <c r="H561" s="5">
        <v>7068</v>
      </c>
      <c r="J561" t="s">
        <v>57</v>
      </c>
      <c r="K561" t="s">
        <v>15</v>
      </c>
      <c r="L561" t="s">
        <v>16</v>
      </c>
      <c r="M561" s="1">
        <v>43397</v>
      </c>
      <c r="N561">
        <v>12</v>
      </c>
      <c r="O561" t="str">
        <f>VLOOKUP(F561,'[1]Master Data'!$E:$E,1,FALSE)</f>
        <v>BMRPS3723E</v>
      </c>
    </row>
    <row r="562" spans="1:15" x14ac:dyDescent="0.3">
      <c r="A562" t="s">
        <v>17</v>
      </c>
      <c r="B562">
        <v>552</v>
      </c>
      <c r="C562" s="1">
        <v>43409</v>
      </c>
      <c r="D562" s="1" t="s">
        <v>459</v>
      </c>
      <c r="E562" t="s">
        <v>460</v>
      </c>
      <c r="F562" t="s">
        <v>170</v>
      </c>
      <c r="G562" s="5">
        <v>70679</v>
      </c>
      <c r="H562" s="5">
        <v>7068</v>
      </c>
      <c r="J562" t="s">
        <v>57</v>
      </c>
      <c r="K562" t="s">
        <v>15</v>
      </c>
      <c r="L562" t="s">
        <v>16</v>
      </c>
      <c r="M562" s="1">
        <v>43397</v>
      </c>
      <c r="N562">
        <v>12</v>
      </c>
      <c r="O562" t="str">
        <f>VLOOKUP(F562,'[1]Master Data'!$E:$E,1,FALSE)</f>
        <v>GBCPS8333D</v>
      </c>
    </row>
    <row r="563" spans="1:15" x14ac:dyDescent="0.3">
      <c r="A563" t="s">
        <v>17</v>
      </c>
      <c r="B563">
        <v>565</v>
      </c>
      <c r="C563" s="1">
        <v>43409</v>
      </c>
      <c r="D563" s="1" t="s">
        <v>737</v>
      </c>
      <c r="E563" t="s">
        <v>732</v>
      </c>
      <c r="F563" t="s">
        <v>186</v>
      </c>
      <c r="G563" s="5">
        <v>25906</v>
      </c>
      <c r="H563" s="5">
        <v>2591</v>
      </c>
      <c r="J563" t="s">
        <v>57</v>
      </c>
      <c r="K563" t="s">
        <v>15</v>
      </c>
      <c r="L563" t="s">
        <v>16</v>
      </c>
      <c r="M563" s="1">
        <v>43397</v>
      </c>
      <c r="N563">
        <v>12</v>
      </c>
      <c r="O563" t="str">
        <f>VLOOKUP(F563,'[1]Master Data'!$E:$E,1,FALSE)</f>
        <v>AZJPS0827R</v>
      </c>
    </row>
    <row r="564" spans="1:15" x14ac:dyDescent="0.3">
      <c r="A564" t="s">
        <v>17</v>
      </c>
      <c r="B564">
        <v>562</v>
      </c>
      <c r="C564" s="1">
        <v>43409</v>
      </c>
      <c r="D564" t="s">
        <v>503</v>
      </c>
      <c r="E564" t="s">
        <v>503</v>
      </c>
      <c r="F564" t="s">
        <v>206</v>
      </c>
      <c r="G564" s="5">
        <v>76022</v>
      </c>
      <c r="H564" s="5">
        <v>7602</v>
      </c>
      <c r="J564" t="s">
        <v>57</v>
      </c>
      <c r="K564" t="s">
        <v>15</v>
      </c>
      <c r="L564" t="s">
        <v>16</v>
      </c>
      <c r="M564" s="1">
        <v>43397</v>
      </c>
      <c r="N564">
        <v>12</v>
      </c>
      <c r="O564" t="str">
        <f>VLOOKUP(F564,'[1]Master Data'!$E:$E,1,FALSE)</f>
        <v>AEQPT4039J</v>
      </c>
    </row>
    <row r="565" spans="1:15" x14ac:dyDescent="0.3">
      <c r="A565" t="s">
        <v>17</v>
      </c>
      <c r="B565">
        <v>555</v>
      </c>
      <c r="C565" s="1">
        <v>43409</v>
      </c>
      <c r="D565" s="1" t="s">
        <v>726</v>
      </c>
      <c r="E565" t="s">
        <v>476</v>
      </c>
      <c r="F565" t="s">
        <v>187</v>
      </c>
      <c r="G565" s="5">
        <v>306</v>
      </c>
      <c r="H565" s="5">
        <v>31</v>
      </c>
      <c r="J565" t="s">
        <v>57</v>
      </c>
      <c r="K565" t="s">
        <v>15</v>
      </c>
      <c r="L565" t="s">
        <v>16</v>
      </c>
      <c r="M565" s="1">
        <v>43397</v>
      </c>
      <c r="N565">
        <v>12</v>
      </c>
      <c r="O565" t="str">
        <f>VLOOKUP(F565,'[1]Master Data'!$E:$E,1,FALSE)</f>
        <v>ECHPK0520A</v>
      </c>
    </row>
    <row r="566" spans="1:15" x14ac:dyDescent="0.3">
      <c r="A566" t="s">
        <v>17</v>
      </c>
      <c r="B566">
        <v>554</v>
      </c>
      <c r="C566" s="1">
        <v>43409</v>
      </c>
      <c r="D566" s="1" t="s">
        <v>726</v>
      </c>
      <c r="E566" t="s">
        <v>464</v>
      </c>
      <c r="F566" t="s">
        <v>174</v>
      </c>
      <c r="G566" s="5">
        <v>306</v>
      </c>
      <c r="H566" s="5">
        <v>31</v>
      </c>
      <c r="J566" t="s">
        <v>57</v>
      </c>
      <c r="K566" t="s">
        <v>15</v>
      </c>
      <c r="L566" t="s">
        <v>16</v>
      </c>
      <c r="M566" s="1">
        <v>43397</v>
      </c>
      <c r="N566">
        <v>12</v>
      </c>
      <c r="O566" t="str">
        <f>VLOOKUP(F566,'[1]Master Data'!$E:$E,1,FALSE)</f>
        <v>DEHPK4543G</v>
      </c>
    </row>
    <row r="567" spans="1:15" x14ac:dyDescent="0.3">
      <c r="A567" t="s">
        <v>17</v>
      </c>
      <c r="B567">
        <v>556</v>
      </c>
      <c r="C567" s="1">
        <v>43409</v>
      </c>
      <c r="D567" s="1" t="s">
        <v>726</v>
      </c>
      <c r="E567" t="s">
        <v>487</v>
      </c>
      <c r="F567" t="s">
        <v>198</v>
      </c>
      <c r="G567" s="5">
        <v>306</v>
      </c>
      <c r="H567" s="5">
        <v>31</v>
      </c>
      <c r="J567" t="s">
        <v>57</v>
      </c>
      <c r="K567" t="s">
        <v>15</v>
      </c>
      <c r="L567" t="s">
        <v>16</v>
      </c>
      <c r="M567" s="1">
        <v>43397</v>
      </c>
      <c r="N567">
        <v>12</v>
      </c>
      <c r="O567" t="str">
        <f>VLOOKUP(F567,'[1]Master Data'!$E:$E,1,FALSE)</f>
        <v>ATUPK7060M</v>
      </c>
    </row>
    <row r="568" spans="1:15" x14ac:dyDescent="0.3">
      <c r="A568" t="s">
        <v>17</v>
      </c>
      <c r="B568">
        <v>553</v>
      </c>
      <c r="C568" s="1">
        <v>43409</v>
      </c>
      <c r="D568" s="1" t="s">
        <v>726</v>
      </c>
      <c r="E568" t="s">
        <v>463</v>
      </c>
      <c r="F568" t="s">
        <v>173</v>
      </c>
      <c r="G568" s="5">
        <v>610</v>
      </c>
      <c r="H568" s="5">
        <v>61</v>
      </c>
      <c r="J568" t="s">
        <v>57</v>
      </c>
      <c r="K568" t="s">
        <v>15</v>
      </c>
      <c r="L568" t="s">
        <v>16</v>
      </c>
      <c r="M568" s="1">
        <v>43397</v>
      </c>
      <c r="N568">
        <v>12</v>
      </c>
      <c r="O568" t="str">
        <f>VLOOKUP(F568,'[1]Master Data'!$E:$E,1,FALSE)</f>
        <v>ATUPK7059A</v>
      </c>
    </row>
    <row r="569" spans="1:15" x14ac:dyDescent="0.3">
      <c r="A569" t="s">
        <v>17</v>
      </c>
      <c r="B569">
        <v>564</v>
      </c>
      <c r="C569" s="1">
        <v>43409</v>
      </c>
      <c r="D569" t="s">
        <v>504</v>
      </c>
      <c r="E569" t="s">
        <v>504</v>
      </c>
      <c r="F569" t="s">
        <v>215</v>
      </c>
      <c r="G569" s="5">
        <v>519</v>
      </c>
      <c r="H569" s="5">
        <v>52</v>
      </c>
      <c r="J569" t="s">
        <v>57</v>
      </c>
      <c r="K569" t="s">
        <v>15</v>
      </c>
      <c r="L569" t="s">
        <v>16</v>
      </c>
      <c r="M569" s="1">
        <v>43397</v>
      </c>
      <c r="N569">
        <v>12</v>
      </c>
      <c r="O569" t="str">
        <f>VLOOKUP(F569,'[1]Master Data'!$E:$E,1,FALSE)</f>
        <v>AQXPK8198G</v>
      </c>
    </row>
    <row r="570" spans="1:15" x14ac:dyDescent="0.3">
      <c r="A570" t="s">
        <v>17</v>
      </c>
      <c r="B570">
        <v>558</v>
      </c>
      <c r="C570" s="1">
        <v>43409</v>
      </c>
      <c r="D570" t="s">
        <v>469</v>
      </c>
      <c r="E570" t="s">
        <v>477</v>
      </c>
      <c r="F570" t="s">
        <v>188</v>
      </c>
      <c r="G570" s="5">
        <v>36859</v>
      </c>
      <c r="H570" s="5">
        <v>3686</v>
      </c>
      <c r="J570" t="s">
        <v>57</v>
      </c>
      <c r="K570" t="s">
        <v>15</v>
      </c>
      <c r="L570" t="s">
        <v>16</v>
      </c>
      <c r="M570" s="1">
        <v>43397</v>
      </c>
      <c r="N570">
        <v>12</v>
      </c>
      <c r="O570" t="str">
        <f>VLOOKUP(F570,'[1]Master Data'!$E:$E,1,FALSE)</f>
        <v>BYNPG4697P</v>
      </c>
    </row>
    <row r="571" spans="1:15" x14ac:dyDescent="0.3">
      <c r="A571" t="s">
        <v>17</v>
      </c>
      <c r="B571">
        <v>557</v>
      </c>
      <c r="C571" s="1">
        <v>43409</v>
      </c>
      <c r="D571" t="s">
        <v>469</v>
      </c>
      <c r="E571" t="s">
        <v>469</v>
      </c>
      <c r="F571" t="s">
        <v>179</v>
      </c>
      <c r="G571" s="5">
        <v>36859</v>
      </c>
      <c r="H571" s="5">
        <v>3686</v>
      </c>
      <c r="J571" t="s">
        <v>57</v>
      </c>
      <c r="K571" t="s">
        <v>15</v>
      </c>
      <c r="L571" t="s">
        <v>16</v>
      </c>
      <c r="M571" s="1">
        <v>43397</v>
      </c>
      <c r="N571">
        <v>12</v>
      </c>
      <c r="O571" t="str">
        <f>VLOOKUP(F571,'[1]Master Data'!$E:$E,1,FALSE)</f>
        <v>AJZPG5193Q</v>
      </c>
    </row>
    <row r="572" spans="1:15" x14ac:dyDescent="0.3">
      <c r="A572" t="s">
        <v>17</v>
      </c>
      <c r="B572">
        <v>559</v>
      </c>
      <c r="C572" s="1">
        <v>43409</v>
      </c>
      <c r="D572" t="s">
        <v>480</v>
      </c>
      <c r="E572" t="s">
        <v>480</v>
      </c>
      <c r="F572" t="s">
        <v>191</v>
      </c>
      <c r="G572" s="5">
        <v>10500</v>
      </c>
      <c r="H572" s="5">
        <v>1050</v>
      </c>
      <c r="J572" t="s">
        <v>57</v>
      </c>
      <c r="K572" t="s">
        <v>15</v>
      </c>
      <c r="L572" t="s">
        <v>16</v>
      </c>
      <c r="M572" s="1">
        <v>43397</v>
      </c>
      <c r="N572">
        <v>12</v>
      </c>
      <c r="O572" t="str">
        <f>VLOOKUP(F572,'[1]Master Data'!$E:$E,1,FALSE)</f>
        <v>AZDPS4821M</v>
      </c>
    </row>
    <row r="573" spans="1:15" x14ac:dyDescent="0.3">
      <c r="A573" t="s">
        <v>17</v>
      </c>
      <c r="B573">
        <v>594</v>
      </c>
      <c r="C573" s="1">
        <v>43439</v>
      </c>
      <c r="D573" s="1" t="s">
        <v>495</v>
      </c>
      <c r="E573" t="s">
        <v>495</v>
      </c>
      <c r="F573" t="s">
        <v>207</v>
      </c>
      <c r="G573" s="5">
        <v>1471</v>
      </c>
      <c r="H573" s="5">
        <v>147</v>
      </c>
      <c r="J573" t="s">
        <v>58</v>
      </c>
      <c r="K573" t="s">
        <v>15</v>
      </c>
      <c r="L573" t="s">
        <v>16</v>
      </c>
      <c r="M573" s="1">
        <v>43424</v>
      </c>
      <c r="N573">
        <v>15</v>
      </c>
      <c r="O573" t="str">
        <f>VLOOKUP(F573,'[1]Master Data'!$E:$E,1,FALSE)</f>
        <v>AHIPT0853H</v>
      </c>
    </row>
    <row r="574" spans="1:15" x14ac:dyDescent="0.3">
      <c r="A574" t="s">
        <v>17</v>
      </c>
      <c r="B574">
        <v>591</v>
      </c>
      <c r="C574" s="1">
        <v>43439</v>
      </c>
      <c r="D574" s="1" t="s">
        <v>497</v>
      </c>
      <c r="E574" t="s">
        <v>497</v>
      </c>
      <c r="F574" t="s">
        <v>209</v>
      </c>
      <c r="G574" s="5">
        <v>15241</v>
      </c>
      <c r="H574" s="5">
        <v>1524</v>
      </c>
      <c r="J574" t="s">
        <v>58</v>
      </c>
      <c r="K574" t="s">
        <v>15</v>
      </c>
      <c r="L574" t="s">
        <v>16</v>
      </c>
      <c r="M574" s="1">
        <v>43424</v>
      </c>
      <c r="N574">
        <v>15</v>
      </c>
      <c r="O574" t="str">
        <f>VLOOKUP(F574,'[1]Master Data'!$E:$E,1,FALSE)</f>
        <v>AIBPC2244H</v>
      </c>
    </row>
    <row r="575" spans="1:15" x14ac:dyDescent="0.3">
      <c r="A575" t="s">
        <v>17</v>
      </c>
      <c r="B575">
        <v>592</v>
      </c>
      <c r="C575" s="1">
        <v>43439</v>
      </c>
      <c r="D575" t="s">
        <v>729</v>
      </c>
      <c r="E575" t="s">
        <v>729</v>
      </c>
      <c r="F575" t="s">
        <v>204</v>
      </c>
      <c r="G575" s="5">
        <v>18287</v>
      </c>
      <c r="H575" s="5">
        <v>1829</v>
      </c>
      <c r="J575" t="s">
        <v>58</v>
      </c>
      <c r="K575" t="s">
        <v>15</v>
      </c>
      <c r="L575" t="s">
        <v>16</v>
      </c>
      <c r="M575" s="1">
        <v>43424</v>
      </c>
      <c r="N575">
        <v>15</v>
      </c>
      <c r="O575" t="str">
        <f>VLOOKUP(F575,'[1]Master Data'!$E:$E,1,FALSE)</f>
        <v>BBEPS9472G</v>
      </c>
    </row>
    <row r="576" spans="1:15" x14ac:dyDescent="0.3">
      <c r="A576" t="s">
        <v>17</v>
      </c>
      <c r="B576">
        <v>596</v>
      </c>
      <c r="C576" s="1">
        <v>43439</v>
      </c>
      <c r="D576" t="s">
        <v>510</v>
      </c>
      <c r="E576" t="s">
        <v>510</v>
      </c>
      <c r="F576" t="s">
        <v>221</v>
      </c>
      <c r="G576" s="5">
        <v>15094</v>
      </c>
      <c r="H576" s="5">
        <v>1509</v>
      </c>
      <c r="J576" t="s">
        <v>58</v>
      </c>
      <c r="K576" t="s">
        <v>15</v>
      </c>
      <c r="L576" t="s">
        <v>16</v>
      </c>
      <c r="M576" s="1">
        <v>43424</v>
      </c>
      <c r="N576">
        <v>15</v>
      </c>
      <c r="O576" t="str">
        <f>VLOOKUP(F576,'[1]Master Data'!$E:$E,1,FALSE)</f>
        <v>AVQPS5445L</v>
      </c>
    </row>
    <row r="577" spans="1:15" x14ac:dyDescent="0.3">
      <c r="A577" t="s">
        <v>17</v>
      </c>
      <c r="B577">
        <v>598</v>
      </c>
      <c r="C577" s="1">
        <v>43439</v>
      </c>
      <c r="D577" t="s">
        <v>511</v>
      </c>
      <c r="E577" t="s">
        <v>511</v>
      </c>
      <c r="F577" t="s">
        <v>222</v>
      </c>
      <c r="G577" s="5">
        <v>22449</v>
      </c>
      <c r="H577" s="5">
        <v>2245</v>
      </c>
      <c r="J577" t="s">
        <v>58</v>
      </c>
      <c r="K577" t="s">
        <v>15</v>
      </c>
      <c r="L577" t="s">
        <v>16</v>
      </c>
      <c r="M577" s="1">
        <v>43424</v>
      </c>
      <c r="N577">
        <v>15</v>
      </c>
      <c r="O577" t="str">
        <f>VLOOKUP(F577,'[1]Master Data'!$E:$E,1,FALSE)</f>
        <v>ADCPM6013E</v>
      </c>
    </row>
    <row r="578" spans="1:15" x14ac:dyDescent="0.3">
      <c r="A578" t="s">
        <v>17</v>
      </c>
      <c r="B578">
        <v>578</v>
      </c>
      <c r="C578" s="1">
        <v>43439</v>
      </c>
      <c r="D578" t="s">
        <v>438</v>
      </c>
      <c r="E578" t="s">
        <v>439</v>
      </c>
      <c r="F578" t="s">
        <v>149</v>
      </c>
      <c r="G578" s="5">
        <v>137171</v>
      </c>
      <c r="H578" s="5">
        <v>13717</v>
      </c>
      <c r="J578" t="s">
        <v>58</v>
      </c>
      <c r="K578" t="s">
        <v>15</v>
      </c>
      <c r="L578" t="s">
        <v>16</v>
      </c>
      <c r="M578" s="1">
        <v>43424</v>
      </c>
      <c r="N578">
        <v>15</v>
      </c>
      <c r="O578" t="str">
        <f>VLOOKUP(F578,'[1]Master Data'!$E:$E,1,FALSE)</f>
        <v>DEQPS9082P</v>
      </c>
    </row>
    <row r="579" spans="1:15" x14ac:dyDescent="0.3">
      <c r="A579" t="s">
        <v>17</v>
      </c>
      <c r="B579">
        <v>577</v>
      </c>
      <c r="C579" s="1">
        <v>43439</v>
      </c>
      <c r="D579" t="s">
        <v>438</v>
      </c>
      <c r="E579" t="s">
        <v>438</v>
      </c>
      <c r="F579" t="s">
        <v>148</v>
      </c>
      <c r="G579" s="5">
        <v>137171</v>
      </c>
      <c r="H579" s="5">
        <v>13717</v>
      </c>
      <c r="J579" t="s">
        <v>58</v>
      </c>
      <c r="K579" t="s">
        <v>15</v>
      </c>
      <c r="L579" t="s">
        <v>16</v>
      </c>
      <c r="M579" s="1">
        <v>43424</v>
      </c>
      <c r="N579">
        <v>15</v>
      </c>
      <c r="O579" t="str">
        <f>VLOOKUP(F579,'[1]Master Data'!$E:$E,1,FALSE)</f>
        <v>BRUPS2102P</v>
      </c>
    </row>
    <row r="580" spans="1:15" x14ac:dyDescent="0.3">
      <c r="A580" t="s">
        <v>17</v>
      </c>
      <c r="B580">
        <v>586</v>
      </c>
      <c r="C580" s="1">
        <v>43439</v>
      </c>
      <c r="D580" t="s">
        <v>475</v>
      </c>
      <c r="E580" t="s">
        <v>475</v>
      </c>
      <c r="F580" t="s">
        <v>185</v>
      </c>
      <c r="G580" s="5">
        <v>13271</v>
      </c>
      <c r="H580" s="5">
        <v>1327</v>
      </c>
      <c r="J580" t="s">
        <v>58</v>
      </c>
      <c r="K580" t="s">
        <v>15</v>
      </c>
      <c r="L580" t="s">
        <v>16</v>
      </c>
      <c r="M580" s="1">
        <v>43424</v>
      </c>
      <c r="N580">
        <v>15</v>
      </c>
      <c r="O580" t="str">
        <f>VLOOKUP(F580,'[1]Master Data'!$E:$E,1,FALSE)</f>
        <v>AKZPM7517P</v>
      </c>
    </row>
    <row r="581" spans="1:15" x14ac:dyDescent="0.3">
      <c r="A581" t="s">
        <v>17</v>
      </c>
      <c r="B581">
        <v>574</v>
      </c>
      <c r="C581" s="1">
        <v>43439</v>
      </c>
      <c r="D581" s="1" t="s">
        <v>723</v>
      </c>
      <c r="E581" t="s">
        <v>437</v>
      </c>
      <c r="F581" t="s">
        <v>147</v>
      </c>
      <c r="G581" s="5">
        <v>34216</v>
      </c>
      <c r="H581" s="5">
        <v>3422</v>
      </c>
      <c r="J581" t="s">
        <v>58</v>
      </c>
      <c r="K581" t="s">
        <v>15</v>
      </c>
      <c r="L581" t="s">
        <v>16</v>
      </c>
      <c r="M581" s="1">
        <v>43424</v>
      </c>
      <c r="N581">
        <v>15</v>
      </c>
      <c r="O581" t="str">
        <f>VLOOKUP(F581,'[1]Master Data'!$E:$E,1,FALSE)</f>
        <v>CICPD8911M</v>
      </c>
    </row>
    <row r="582" spans="1:15" x14ac:dyDescent="0.3">
      <c r="A582" t="s">
        <v>17</v>
      </c>
      <c r="B582">
        <v>573</v>
      </c>
      <c r="C582" s="1">
        <v>43439</v>
      </c>
      <c r="D582" s="1" t="s">
        <v>723</v>
      </c>
      <c r="E582" t="s">
        <v>436</v>
      </c>
      <c r="F582" t="s">
        <v>146</v>
      </c>
      <c r="G582" s="5">
        <v>34216</v>
      </c>
      <c r="H582" s="5">
        <v>3422</v>
      </c>
      <c r="J582" t="s">
        <v>58</v>
      </c>
      <c r="K582" t="s">
        <v>15</v>
      </c>
      <c r="L582" t="s">
        <v>16</v>
      </c>
      <c r="M582" s="1">
        <v>43424</v>
      </c>
      <c r="N582">
        <v>15</v>
      </c>
      <c r="O582" t="str">
        <f>VLOOKUP(F582,'[1]Master Data'!$E:$E,1,FALSE)</f>
        <v>APGPD9139Q</v>
      </c>
    </row>
    <row r="583" spans="1:15" x14ac:dyDescent="0.3">
      <c r="A583" t="s">
        <v>17</v>
      </c>
      <c r="B583">
        <v>583</v>
      </c>
      <c r="C583" s="1">
        <v>43439</v>
      </c>
      <c r="D583" s="1" t="s">
        <v>724</v>
      </c>
      <c r="E583" t="s">
        <v>465</v>
      </c>
      <c r="F583" t="s">
        <v>175</v>
      </c>
      <c r="G583" s="5">
        <v>24458</v>
      </c>
      <c r="H583" s="5">
        <v>2446</v>
      </c>
      <c r="J583" t="s">
        <v>58</v>
      </c>
      <c r="K583" t="s">
        <v>15</v>
      </c>
      <c r="L583" t="s">
        <v>16</v>
      </c>
      <c r="M583" s="1">
        <v>43424</v>
      </c>
      <c r="N583">
        <v>15</v>
      </c>
      <c r="O583" t="str">
        <f>VLOOKUP(F583,'[1]Master Data'!$E:$E,1,FALSE)</f>
        <v>AWVPM8396E</v>
      </c>
    </row>
    <row r="584" spans="1:15" x14ac:dyDescent="0.3">
      <c r="A584" t="s">
        <v>17</v>
      </c>
      <c r="B584">
        <v>584</v>
      </c>
      <c r="C584" s="1">
        <v>43439</v>
      </c>
      <c r="D584" t="s">
        <v>466</v>
      </c>
      <c r="E584" t="s">
        <v>466</v>
      </c>
      <c r="F584" t="s">
        <v>176</v>
      </c>
      <c r="G584" s="5">
        <v>6499</v>
      </c>
      <c r="H584" s="5">
        <v>650</v>
      </c>
      <c r="J584" t="s">
        <v>58</v>
      </c>
      <c r="K584" t="s">
        <v>15</v>
      </c>
      <c r="L584" t="s">
        <v>16</v>
      </c>
      <c r="M584" s="1">
        <v>43424</v>
      </c>
      <c r="N584">
        <v>15</v>
      </c>
      <c r="O584" t="str">
        <f>VLOOKUP(F584,'[1]Master Data'!$E:$E,1,FALSE)</f>
        <v>BCHPM4625F</v>
      </c>
    </row>
    <row r="585" spans="1:15" x14ac:dyDescent="0.3">
      <c r="A585" t="s">
        <v>17</v>
      </c>
      <c r="B585">
        <v>575</v>
      </c>
      <c r="C585" s="1">
        <v>43439</v>
      </c>
      <c r="D585" s="1" t="s">
        <v>459</v>
      </c>
      <c r="E585" t="s">
        <v>459</v>
      </c>
      <c r="F585" t="s">
        <v>169</v>
      </c>
      <c r="G585" s="5">
        <v>49792</v>
      </c>
      <c r="H585" s="5">
        <v>4979</v>
      </c>
      <c r="J585" t="s">
        <v>58</v>
      </c>
      <c r="K585" t="s">
        <v>15</v>
      </c>
      <c r="L585" t="s">
        <v>16</v>
      </c>
      <c r="M585" s="1">
        <v>43424</v>
      </c>
      <c r="N585">
        <v>15</v>
      </c>
      <c r="O585" t="str">
        <f>VLOOKUP(F585,'[1]Master Data'!$E:$E,1,FALSE)</f>
        <v>BMRPS3723E</v>
      </c>
    </row>
    <row r="586" spans="1:15" x14ac:dyDescent="0.3">
      <c r="A586" t="s">
        <v>17</v>
      </c>
      <c r="B586">
        <v>576</v>
      </c>
      <c r="C586" s="1">
        <v>43439</v>
      </c>
      <c r="D586" s="1" t="s">
        <v>459</v>
      </c>
      <c r="E586" t="s">
        <v>460</v>
      </c>
      <c r="F586" t="s">
        <v>170</v>
      </c>
      <c r="G586" s="5">
        <v>49792</v>
      </c>
      <c r="H586" s="5">
        <v>4979</v>
      </c>
      <c r="J586" t="s">
        <v>58</v>
      </c>
      <c r="K586" t="s">
        <v>15</v>
      </c>
      <c r="L586" t="s">
        <v>16</v>
      </c>
      <c r="M586" s="1">
        <v>43424</v>
      </c>
      <c r="N586">
        <v>15</v>
      </c>
      <c r="O586" t="str">
        <f>VLOOKUP(F586,'[1]Master Data'!$E:$E,1,FALSE)</f>
        <v>GBCPS8333D</v>
      </c>
    </row>
    <row r="587" spans="1:15" x14ac:dyDescent="0.3">
      <c r="A587" t="s">
        <v>17</v>
      </c>
      <c r="B587">
        <v>589</v>
      </c>
      <c r="C587" s="1">
        <v>43439</v>
      </c>
      <c r="D587" t="s">
        <v>485</v>
      </c>
      <c r="E587" t="s">
        <v>485</v>
      </c>
      <c r="F587" t="s">
        <v>196</v>
      </c>
      <c r="G587" s="5">
        <v>91</v>
      </c>
      <c r="H587" s="5">
        <v>9</v>
      </c>
      <c r="J587" t="s">
        <v>58</v>
      </c>
      <c r="K587" t="s">
        <v>15</v>
      </c>
      <c r="L587" t="s">
        <v>16</v>
      </c>
      <c r="M587" s="1">
        <v>43424</v>
      </c>
      <c r="N587">
        <v>15</v>
      </c>
      <c r="O587" t="str">
        <f>VLOOKUP(F587,'[1]Master Data'!$E:$E,1,FALSE)</f>
        <v>AGIPV6074H</v>
      </c>
    </row>
    <row r="588" spans="1:15" x14ac:dyDescent="0.3">
      <c r="A588" t="s">
        <v>17</v>
      </c>
      <c r="B588">
        <v>587</v>
      </c>
      <c r="C588" s="1">
        <v>43439</v>
      </c>
      <c r="D588" s="1" t="s">
        <v>737</v>
      </c>
      <c r="E588" t="s">
        <v>732</v>
      </c>
      <c r="F588" t="s">
        <v>186</v>
      </c>
      <c r="G588" s="5">
        <v>11018</v>
      </c>
      <c r="H588" s="5">
        <v>1102</v>
      </c>
      <c r="J588" t="s">
        <v>58</v>
      </c>
      <c r="K588" t="s">
        <v>15</v>
      </c>
      <c r="L588" t="s">
        <v>16</v>
      </c>
      <c r="M588" s="1">
        <v>43424</v>
      </c>
      <c r="N588">
        <v>15</v>
      </c>
      <c r="O588" t="str">
        <f>VLOOKUP(F588,'[1]Master Data'!$E:$E,1,FALSE)</f>
        <v>AZJPS0827R</v>
      </c>
    </row>
    <row r="589" spans="1:15" x14ac:dyDescent="0.3">
      <c r="A589" t="s">
        <v>17</v>
      </c>
      <c r="B589">
        <v>597</v>
      </c>
      <c r="C589" s="1">
        <v>43439</v>
      </c>
      <c r="D589" s="1" t="s">
        <v>737</v>
      </c>
      <c r="E589" t="s">
        <v>732</v>
      </c>
      <c r="F589" t="s">
        <v>186</v>
      </c>
      <c r="G589" s="5">
        <v>1180</v>
      </c>
      <c r="H589" s="5">
        <v>118</v>
      </c>
      <c r="J589" t="s">
        <v>58</v>
      </c>
      <c r="K589" t="s">
        <v>15</v>
      </c>
      <c r="L589" t="s">
        <v>16</v>
      </c>
      <c r="M589" s="1">
        <v>43424</v>
      </c>
      <c r="N589">
        <v>15</v>
      </c>
      <c r="O589" t="str">
        <f>VLOOKUP(F589,'[1]Master Data'!$E:$E,1,FALSE)</f>
        <v>AZJPS0827R</v>
      </c>
    </row>
    <row r="590" spans="1:15" x14ac:dyDescent="0.3">
      <c r="A590" t="s">
        <v>17</v>
      </c>
      <c r="B590">
        <v>588</v>
      </c>
      <c r="C590" s="1">
        <v>43439</v>
      </c>
      <c r="D590" s="1" t="s">
        <v>737</v>
      </c>
      <c r="E590" t="s">
        <v>481</v>
      </c>
      <c r="F590" t="s">
        <v>192</v>
      </c>
      <c r="G590" s="5">
        <v>11018</v>
      </c>
      <c r="H590" s="5">
        <v>1102</v>
      </c>
      <c r="J590" t="s">
        <v>58</v>
      </c>
      <c r="K590" t="s">
        <v>15</v>
      </c>
      <c r="L590" t="s">
        <v>16</v>
      </c>
      <c r="M590" s="1">
        <v>43424</v>
      </c>
      <c r="N590">
        <v>15</v>
      </c>
      <c r="O590" t="str">
        <f>VLOOKUP(F590,'[1]Master Data'!$E:$E,1,FALSE)</f>
        <v>CBTPS7039H</v>
      </c>
    </row>
    <row r="591" spans="1:15" x14ac:dyDescent="0.3">
      <c r="A591" t="s">
        <v>17</v>
      </c>
      <c r="B591">
        <v>590</v>
      </c>
      <c r="C591" s="1">
        <v>43439</v>
      </c>
      <c r="D591" s="1" t="s">
        <v>737</v>
      </c>
      <c r="E591" t="s">
        <v>489</v>
      </c>
      <c r="F591" t="s">
        <v>200</v>
      </c>
      <c r="G591" s="5">
        <v>817</v>
      </c>
      <c r="H591" s="5">
        <v>82</v>
      </c>
      <c r="J591" t="s">
        <v>58</v>
      </c>
      <c r="K591" t="s">
        <v>15</v>
      </c>
      <c r="L591" t="s">
        <v>16</v>
      </c>
      <c r="M591" s="1">
        <v>43424</v>
      </c>
      <c r="N591">
        <v>15</v>
      </c>
      <c r="O591" t="str">
        <f>VLOOKUP(F591,'[1]Master Data'!$E:$E,1,FALSE)</f>
        <v>BDRPV2680N</v>
      </c>
    </row>
    <row r="592" spans="1:15" x14ac:dyDescent="0.3">
      <c r="A592" t="s">
        <v>17</v>
      </c>
      <c r="B592">
        <v>593</v>
      </c>
      <c r="C592" s="1">
        <v>43439</v>
      </c>
      <c r="D592" t="s">
        <v>503</v>
      </c>
      <c r="E592" t="s">
        <v>503</v>
      </c>
      <c r="F592" t="s">
        <v>206</v>
      </c>
      <c r="G592" s="5">
        <v>41156</v>
      </c>
      <c r="H592" s="5">
        <v>4116</v>
      </c>
      <c r="J592" t="s">
        <v>58</v>
      </c>
      <c r="K592" t="s">
        <v>15</v>
      </c>
      <c r="L592" t="s">
        <v>16</v>
      </c>
      <c r="M592" s="1">
        <v>43424</v>
      </c>
      <c r="N592">
        <v>15</v>
      </c>
      <c r="O592" t="str">
        <f>VLOOKUP(F592,'[1]Master Data'!$E:$E,1,FALSE)</f>
        <v>AEQPT4039J</v>
      </c>
    </row>
    <row r="593" spans="1:15" x14ac:dyDescent="0.3">
      <c r="A593" t="s">
        <v>17</v>
      </c>
      <c r="B593">
        <v>581</v>
      </c>
      <c r="C593" s="1">
        <v>43439</v>
      </c>
      <c r="D593" s="1" t="s">
        <v>726</v>
      </c>
      <c r="E593" t="s">
        <v>476</v>
      </c>
      <c r="F593" t="s">
        <v>187</v>
      </c>
      <c r="G593" s="5">
        <v>30642</v>
      </c>
      <c r="H593" s="5">
        <v>3064</v>
      </c>
      <c r="J593" t="s">
        <v>58</v>
      </c>
      <c r="K593" t="s">
        <v>15</v>
      </c>
      <c r="L593" t="s">
        <v>16</v>
      </c>
      <c r="M593" s="1">
        <v>43424</v>
      </c>
      <c r="N593">
        <v>15</v>
      </c>
      <c r="O593" t="str">
        <f>VLOOKUP(F593,'[1]Master Data'!$E:$E,1,FALSE)</f>
        <v>ECHPK0520A</v>
      </c>
    </row>
    <row r="594" spans="1:15" x14ac:dyDescent="0.3">
      <c r="A594" t="s">
        <v>17</v>
      </c>
      <c r="B594">
        <v>580</v>
      </c>
      <c r="C594" s="1">
        <v>43439</v>
      </c>
      <c r="D594" s="1" t="s">
        <v>726</v>
      </c>
      <c r="E594" t="s">
        <v>464</v>
      </c>
      <c r="F594" t="s">
        <v>174</v>
      </c>
      <c r="G594" s="5">
        <v>30642</v>
      </c>
      <c r="H594" s="5">
        <v>3064</v>
      </c>
      <c r="J594" t="s">
        <v>58</v>
      </c>
      <c r="K594" t="s">
        <v>15</v>
      </c>
      <c r="L594" t="s">
        <v>16</v>
      </c>
      <c r="M594" s="1">
        <v>43424</v>
      </c>
      <c r="N594">
        <v>15</v>
      </c>
      <c r="O594" t="str">
        <f>VLOOKUP(F594,'[1]Master Data'!$E:$E,1,FALSE)</f>
        <v>DEHPK4543G</v>
      </c>
    </row>
    <row r="595" spans="1:15" x14ac:dyDescent="0.3">
      <c r="A595" t="s">
        <v>17</v>
      </c>
      <c r="B595">
        <v>582</v>
      </c>
      <c r="C595" s="1">
        <v>43439</v>
      </c>
      <c r="D595" s="1" t="s">
        <v>726</v>
      </c>
      <c r="E595" t="s">
        <v>487</v>
      </c>
      <c r="F595" t="s">
        <v>198</v>
      </c>
      <c r="G595" s="5">
        <v>30642</v>
      </c>
      <c r="H595" s="5">
        <v>3064</v>
      </c>
      <c r="J595" t="s">
        <v>58</v>
      </c>
      <c r="K595" t="s">
        <v>15</v>
      </c>
      <c r="L595" t="s">
        <v>16</v>
      </c>
      <c r="M595" s="1">
        <v>43424</v>
      </c>
      <c r="N595">
        <v>15</v>
      </c>
      <c r="O595" t="str">
        <f>VLOOKUP(F595,'[1]Master Data'!$E:$E,1,FALSE)</f>
        <v>ATUPK7060M</v>
      </c>
    </row>
    <row r="596" spans="1:15" x14ac:dyDescent="0.3">
      <c r="A596" t="s">
        <v>17</v>
      </c>
      <c r="B596">
        <v>579</v>
      </c>
      <c r="C596" s="1">
        <v>43439</v>
      </c>
      <c r="D596" s="1" t="s">
        <v>726</v>
      </c>
      <c r="E596" t="s">
        <v>463</v>
      </c>
      <c r="F596" t="s">
        <v>173</v>
      </c>
      <c r="G596" s="5">
        <v>61284</v>
      </c>
      <c r="H596" s="5">
        <v>6128</v>
      </c>
      <c r="J596" t="s">
        <v>58</v>
      </c>
      <c r="K596" t="s">
        <v>15</v>
      </c>
      <c r="L596" t="s">
        <v>16</v>
      </c>
      <c r="M596" s="1">
        <v>43424</v>
      </c>
      <c r="N596">
        <v>15</v>
      </c>
      <c r="O596" t="str">
        <f>VLOOKUP(F596,'[1]Master Data'!$E:$E,1,FALSE)</f>
        <v>ATUPK7059A</v>
      </c>
    </row>
    <row r="597" spans="1:15" x14ac:dyDescent="0.3">
      <c r="A597" t="s">
        <v>17</v>
      </c>
      <c r="B597">
        <v>595</v>
      </c>
      <c r="C597" s="1">
        <v>43439</v>
      </c>
      <c r="D597" t="s">
        <v>504</v>
      </c>
      <c r="E597" t="s">
        <v>504</v>
      </c>
      <c r="F597" t="s">
        <v>215</v>
      </c>
      <c r="G597" s="5">
        <v>17882</v>
      </c>
      <c r="H597" s="5">
        <v>1788</v>
      </c>
      <c r="J597" t="s">
        <v>58</v>
      </c>
      <c r="K597" t="s">
        <v>15</v>
      </c>
      <c r="L597" t="s">
        <v>16</v>
      </c>
      <c r="M597" s="1">
        <v>43424</v>
      </c>
      <c r="N597">
        <v>15</v>
      </c>
      <c r="O597" t="str">
        <f>VLOOKUP(F597,'[1]Master Data'!$E:$E,1,FALSE)</f>
        <v>AQXPK8198G</v>
      </c>
    </row>
    <row r="598" spans="1:15" x14ac:dyDescent="0.3">
      <c r="A598" t="s">
        <v>17</v>
      </c>
      <c r="B598">
        <v>599</v>
      </c>
      <c r="C598" s="1">
        <v>43439</v>
      </c>
      <c r="D598" t="s">
        <v>469</v>
      </c>
      <c r="E598" t="s">
        <v>477</v>
      </c>
      <c r="F598" t="s">
        <v>188</v>
      </c>
      <c r="G598" s="5">
        <v>24742</v>
      </c>
      <c r="H598" s="5">
        <v>2474</v>
      </c>
      <c r="J598" t="s">
        <v>58</v>
      </c>
      <c r="K598" t="s">
        <v>15</v>
      </c>
      <c r="L598" t="s">
        <v>16</v>
      </c>
      <c r="M598" s="1">
        <v>43424</v>
      </c>
      <c r="N598">
        <v>15</v>
      </c>
      <c r="O598" t="str">
        <f>VLOOKUP(F598,'[1]Master Data'!$E:$E,1,FALSE)</f>
        <v>BYNPG4697P</v>
      </c>
    </row>
    <row r="599" spans="1:15" x14ac:dyDescent="0.3">
      <c r="A599" t="s">
        <v>17</v>
      </c>
      <c r="B599">
        <v>585</v>
      </c>
      <c r="C599" s="1">
        <v>43439</v>
      </c>
      <c r="D599" t="s">
        <v>469</v>
      </c>
      <c r="E599" t="s">
        <v>469</v>
      </c>
      <c r="F599" t="s">
        <v>179</v>
      </c>
      <c r="G599" s="5">
        <v>24742</v>
      </c>
      <c r="H599" s="5">
        <v>2474</v>
      </c>
      <c r="J599" t="s">
        <v>58</v>
      </c>
      <c r="K599" t="s">
        <v>15</v>
      </c>
      <c r="L599" t="s">
        <v>16</v>
      </c>
      <c r="M599" s="1">
        <v>43424</v>
      </c>
      <c r="N599">
        <v>15</v>
      </c>
      <c r="O599" t="str">
        <f>VLOOKUP(F599,'[1]Master Data'!$E:$E,1,FALSE)</f>
        <v>AJZPG5193Q</v>
      </c>
    </row>
    <row r="600" spans="1:15" x14ac:dyDescent="0.3">
      <c r="A600" t="s">
        <v>17</v>
      </c>
      <c r="B600">
        <v>622</v>
      </c>
      <c r="C600" s="1">
        <v>43465</v>
      </c>
      <c r="D600" s="1" t="s">
        <v>495</v>
      </c>
      <c r="E600" t="s">
        <v>495</v>
      </c>
      <c r="F600" t="s">
        <v>207</v>
      </c>
      <c r="G600" s="5">
        <v>3831</v>
      </c>
      <c r="H600" s="5">
        <v>383</v>
      </c>
      <c r="J600" t="s">
        <v>60</v>
      </c>
      <c r="K600" t="s">
        <v>15</v>
      </c>
      <c r="L600" t="s">
        <v>16</v>
      </c>
      <c r="M600" s="1">
        <v>43452</v>
      </c>
      <c r="N600">
        <v>13</v>
      </c>
      <c r="O600" t="str">
        <f>VLOOKUP(F600,'[1]Master Data'!$E:$E,1,FALSE)</f>
        <v>AHIPT0853H</v>
      </c>
    </row>
    <row r="601" spans="1:15" x14ac:dyDescent="0.3">
      <c r="A601" t="s">
        <v>17</v>
      </c>
      <c r="B601">
        <v>619</v>
      </c>
      <c r="C601" s="1">
        <v>43465</v>
      </c>
      <c r="D601" s="1" t="s">
        <v>497</v>
      </c>
      <c r="E601" t="s">
        <v>497</v>
      </c>
      <c r="F601" t="s">
        <v>209</v>
      </c>
      <c r="G601" s="5">
        <v>516</v>
      </c>
      <c r="H601" s="5">
        <v>52</v>
      </c>
      <c r="J601" t="s">
        <v>60</v>
      </c>
      <c r="K601" t="s">
        <v>15</v>
      </c>
      <c r="L601" t="s">
        <v>16</v>
      </c>
      <c r="M601" s="1">
        <v>43452</v>
      </c>
      <c r="N601">
        <v>13</v>
      </c>
      <c r="O601" t="str">
        <f>VLOOKUP(F601,'[1]Master Data'!$E:$E,1,FALSE)</f>
        <v>AIBPC2244H</v>
      </c>
    </row>
    <row r="602" spans="1:15" x14ac:dyDescent="0.3">
      <c r="A602" t="s">
        <v>17</v>
      </c>
      <c r="B602">
        <v>615</v>
      </c>
      <c r="C602" s="1">
        <v>43465</v>
      </c>
      <c r="D602" s="1" t="s">
        <v>470</v>
      </c>
      <c r="E602" t="s">
        <v>470</v>
      </c>
      <c r="F602" t="s">
        <v>180</v>
      </c>
      <c r="G602" s="5">
        <v>63099</v>
      </c>
      <c r="H602" s="5">
        <v>6310</v>
      </c>
      <c r="J602" t="s">
        <v>60</v>
      </c>
      <c r="K602" t="s">
        <v>15</v>
      </c>
      <c r="L602" t="s">
        <v>16</v>
      </c>
      <c r="M602" s="1">
        <v>43452</v>
      </c>
      <c r="N602">
        <v>13</v>
      </c>
      <c r="O602" t="str">
        <f>VLOOKUP(F602,'[1]Master Data'!$E:$E,1,FALSE)</f>
        <v>ATYPM1144L</v>
      </c>
    </row>
    <row r="603" spans="1:15" x14ac:dyDescent="0.3">
      <c r="A603" t="s">
        <v>17</v>
      </c>
      <c r="B603">
        <v>616</v>
      </c>
      <c r="C603" s="1">
        <v>43465</v>
      </c>
      <c r="D603" s="1" t="s">
        <v>470</v>
      </c>
      <c r="E603" t="s">
        <v>509</v>
      </c>
      <c r="F603" t="s">
        <v>220</v>
      </c>
      <c r="G603" s="5">
        <v>63099</v>
      </c>
      <c r="H603" s="5">
        <v>6310</v>
      </c>
      <c r="J603" t="s">
        <v>60</v>
      </c>
      <c r="K603" t="s">
        <v>15</v>
      </c>
      <c r="L603" t="s">
        <v>16</v>
      </c>
      <c r="M603" s="1">
        <v>43452</v>
      </c>
      <c r="N603">
        <v>13</v>
      </c>
      <c r="O603" t="str">
        <f>VLOOKUP(F603,'[1]Master Data'!$E:$E,1,FALSE)</f>
        <v>AYCPV4912E</v>
      </c>
    </row>
    <row r="604" spans="1:15" x14ac:dyDescent="0.3">
      <c r="A604" t="s">
        <v>17</v>
      </c>
      <c r="B604">
        <v>617</v>
      </c>
      <c r="C604" s="1">
        <v>43465</v>
      </c>
      <c r="D604" t="s">
        <v>470</v>
      </c>
      <c r="E604" t="s">
        <v>474</v>
      </c>
      <c r="F604" t="s">
        <v>184</v>
      </c>
      <c r="G604" s="5">
        <v>63099</v>
      </c>
      <c r="H604" s="5">
        <v>6310</v>
      </c>
      <c r="J604" t="s">
        <v>60</v>
      </c>
      <c r="K604" t="s">
        <v>15</v>
      </c>
      <c r="L604" t="s">
        <v>16</v>
      </c>
      <c r="M604" s="1">
        <v>43452</v>
      </c>
      <c r="N604">
        <v>13</v>
      </c>
      <c r="O604" t="str">
        <f>VLOOKUP(F604,'[1]Master Data'!$E:$E,1,FALSE)</f>
        <v>DPPPK9998G</v>
      </c>
    </row>
    <row r="605" spans="1:15" x14ac:dyDescent="0.3">
      <c r="A605" t="s">
        <v>17</v>
      </c>
      <c r="B605">
        <v>618</v>
      </c>
      <c r="C605" s="1">
        <v>43465</v>
      </c>
      <c r="D605" s="1" t="s">
        <v>470</v>
      </c>
      <c r="E605" t="s">
        <v>502</v>
      </c>
      <c r="F605" t="s">
        <v>203</v>
      </c>
      <c r="G605" s="5">
        <v>63099</v>
      </c>
      <c r="H605" s="5">
        <v>6310</v>
      </c>
      <c r="J605" t="s">
        <v>60</v>
      </c>
      <c r="K605" t="s">
        <v>15</v>
      </c>
      <c r="L605" t="s">
        <v>16</v>
      </c>
      <c r="M605" s="1">
        <v>43452</v>
      </c>
      <c r="N605">
        <v>13</v>
      </c>
      <c r="O605" t="str">
        <f>VLOOKUP(F605,'[1]Master Data'!$E:$E,1,FALSE)</f>
        <v>AMZPV8765C</v>
      </c>
    </row>
    <row r="606" spans="1:15" x14ac:dyDescent="0.3">
      <c r="A606" t="s">
        <v>17</v>
      </c>
      <c r="B606">
        <v>605</v>
      </c>
      <c r="C606" s="1">
        <v>43465</v>
      </c>
      <c r="D606" s="1" t="s">
        <v>440</v>
      </c>
      <c r="E606" t="s">
        <v>440</v>
      </c>
      <c r="F606" t="s">
        <v>150</v>
      </c>
      <c r="G606" s="5">
        <v>16303</v>
      </c>
      <c r="H606" s="5">
        <v>1630</v>
      </c>
      <c r="J606" t="s">
        <v>60</v>
      </c>
      <c r="K606" t="s">
        <v>15</v>
      </c>
      <c r="L606" t="s">
        <v>16</v>
      </c>
      <c r="M606" s="1">
        <v>43452</v>
      </c>
      <c r="N606">
        <v>13</v>
      </c>
      <c r="O606" t="str">
        <f>VLOOKUP(F606,'[1]Master Data'!$E:$E,1,FALSE)</f>
        <v>ANVPM7520K</v>
      </c>
    </row>
    <row r="607" spans="1:15" x14ac:dyDescent="0.3">
      <c r="A607" t="s">
        <v>17</v>
      </c>
      <c r="B607">
        <v>606</v>
      </c>
      <c r="C607" s="1">
        <v>43465</v>
      </c>
      <c r="D607" s="1" t="s">
        <v>440</v>
      </c>
      <c r="E607" t="s">
        <v>441</v>
      </c>
      <c r="F607" t="s">
        <v>151</v>
      </c>
      <c r="G607" s="5">
        <v>16303</v>
      </c>
      <c r="H607" s="5">
        <v>1630</v>
      </c>
      <c r="J607" t="s">
        <v>60</v>
      </c>
      <c r="K607" t="s">
        <v>15</v>
      </c>
      <c r="L607" t="s">
        <v>16</v>
      </c>
      <c r="M607" s="1">
        <v>43452</v>
      </c>
      <c r="N607">
        <v>13</v>
      </c>
      <c r="O607" t="str">
        <f>VLOOKUP(F607,'[1]Master Data'!$E:$E,1,FALSE)</f>
        <v>BRVPM1719H</v>
      </c>
    </row>
    <row r="608" spans="1:15" x14ac:dyDescent="0.3">
      <c r="A608" t="s">
        <v>17</v>
      </c>
      <c r="B608">
        <v>624</v>
      </c>
      <c r="C608" s="1">
        <v>43465</v>
      </c>
      <c r="D608" t="s">
        <v>511</v>
      </c>
      <c r="E608" t="s">
        <v>511</v>
      </c>
      <c r="F608" t="s">
        <v>222</v>
      </c>
      <c r="G608" s="5">
        <v>9264</v>
      </c>
      <c r="H608" s="5">
        <v>926</v>
      </c>
      <c r="J608" t="s">
        <v>60</v>
      </c>
      <c r="K608" t="s">
        <v>15</v>
      </c>
      <c r="L608" t="s">
        <v>16</v>
      </c>
      <c r="M608" s="1">
        <v>43452</v>
      </c>
      <c r="N608">
        <v>13</v>
      </c>
      <c r="O608" t="str">
        <f>VLOOKUP(F608,'[1]Master Data'!$E:$E,1,FALSE)</f>
        <v>ADCPM6013E</v>
      </c>
    </row>
    <row r="609" spans="1:15" x14ac:dyDescent="0.3">
      <c r="A609" t="s">
        <v>17</v>
      </c>
      <c r="B609">
        <v>620</v>
      </c>
      <c r="C609" s="1">
        <v>43465</v>
      </c>
      <c r="D609" t="s">
        <v>493</v>
      </c>
      <c r="E609" t="s">
        <v>493</v>
      </c>
      <c r="F609" t="s">
        <v>205</v>
      </c>
      <c r="G609" s="5">
        <v>591</v>
      </c>
      <c r="H609" s="5">
        <v>59</v>
      </c>
      <c r="J609" t="s">
        <v>60</v>
      </c>
      <c r="K609" t="s">
        <v>15</v>
      </c>
      <c r="L609" t="s">
        <v>16</v>
      </c>
      <c r="M609" s="1">
        <v>43452</v>
      </c>
      <c r="N609">
        <v>13</v>
      </c>
      <c r="O609" t="str">
        <f>VLOOKUP(F609,'[1]Master Data'!$E:$E,1,FALSE)</f>
        <v>AAAPU3763E</v>
      </c>
    </row>
    <row r="610" spans="1:15" x14ac:dyDescent="0.3">
      <c r="A610" t="s">
        <v>17</v>
      </c>
      <c r="B610">
        <v>602</v>
      </c>
      <c r="C610" s="1">
        <v>43465</v>
      </c>
      <c r="D610" s="1" t="s">
        <v>723</v>
      </c>
      <c r="E610" t="s">
        <v>437</v>
      </c>
      <c r="F610" t="s">
        <v>147</v>
      </c>
      <c r="G610" s="5">
        <v>18747</v>
      </c>
      <c r="H610" s="5">
        <v>1875</v>
      </c>
      <c r="J610" t="s">
        <v>60</v>
      </c>
      <c r="K610" t="s">
        <v>15</v>
      </c>
      <c r="L610" t="s">
        <v>16</v>
      </c>
      <c r="M610" s="1">
        <v>43452</v>
      </c>
      <c r="N610">
        <v>13</v>
      </c>
      <c r="O610" t="str">
        <f>VLOOKUP(F610,'[1]Master Data'!$E:$E,1,FALSE)</f>
        <v>CICPD8911M</v>
      </c>
    </row>
    <row r="611" spans="1:15" x14ac:dyDescent="0.3">
      <c r="A611" t="s">
        <v>17</v>
      </c>
      <c r="B611">
        <v>601</v>
      </c>
      <c r="C611" s="1">
        <v>43465</v>
      </c>
      <c r="D611" s="1" t="s">
        <v>723</v>
      </c>
      <c r="E611" t="s">
        <v>436</v>
      </c>
      <c r="F611" t="s">
        <v>146</v>
      </c>
      <c r="G611" s="5">
        <v>18747</v>
      </c>
      <c r="H611" s="5">
        <v>1875</v>
      </c>
      <c r="J611" t="s">
        <v>60</v>
      </c>
      <c r="K611" t="s">
        <v>15</v>
      </c>
      <c r="L611" t="s">
        <v>16</v>
      </c>
      <c r="M611" s="1">
        <v>43452</v>
      </c>
      <c r="N611">
        <v>13</v>
      </c>
      <c r="O611" t="str">
        <f>VLOOKUP(F611,'[1]Master Data'!$E:$E,1,FALSE)</f>
        <v>APGPD9139Q</v>
      </c>
    </row>
    <row r="612" spans="1:15" x14ac:dyDescent="0.3">
      <c r="A612" t="s">
        <v>17</v>
      </c>
      <c r="B612">
        <v>611</v>
      </c>
      <c r="C612" s="1">
        <v>43465</v>
      </c>
      <c r="D612" s="1" t="s">
        <v>724</v>
      </c>
      <c r="E612" t="s">
        <v>465</v>
      </c>
      <c r="F612" t="s">
        <v>175</v>
      </c>
      <c r="G612" s="5">
        <v>13952</v>
      </c>
      <c r="H612" s="5">
        <v>1395</v>
      </c>
      <c r="J612" t="s">
        <v>60</v>
      </c>
      <c r="K612" t="s">
        <v>15</v>
      </c>
      <c r="L612" t="s">
        <v>16</v>
      </c>
      <c r="M612" s="1">
        <v>43452</v>
      </c>
      <c r="N612">
        <v>13</v>
      </c>
      <c r="O612" t="str">
        <f>VLOOKUP(F612,'[1]Master Data'!$E:$E,1,FALSE)</f>
        <v>AWVPM8396E</v>
      </c>
    </row>
    <row r="613" spans="1:15" x14ac:dyDescent="0.3">
      <c r="A613" t="s">
        <v>17</v>
      </c>
      <c r="B613">
        <v>612</v>
      </c>
      <c r="C613" s="1">
        <v>43465</v>
      </c>
      <c r="D613" t="s">
        <v>466</v>
      </c>
      <c r="E613" t="s">
        <v>466</v>
      </c>
      <c r="F613" t="s">
        <v>176</v>
      </c>
      <c r="G613" s="5">
        <v>6536</v>
      </c>
      <c r="H613" s="5">
        <v>654</v>
      </c>
      <c r="J613" t="s">
        <v>60</v>
      </c>
      <c r="K613" t="s">
        <v>15</v>
      </c>
      <c r="L613" t="s">
        <v>16</v>
      </c>
      <c r="M613" s="1">
        <v>43452</v>
      </c>
      <c r="N613">
        <v>13</v>
      </c>
      <c r="O613" t="str">
        <f>VLOOKUP(F613,'[1]Master Data'!$E:$E,1,FALSE)</f>
        <v>BCHPM4625F</v>
      </c>
    </row>
    <row r="614" spans="1:15" x14ac:dyDescent="0.3">
      <c r="A614" t="s">
        <v>17</v>
      </c>
      <c r="B614">
        <v>603</v>
      </c>
      <c r="C614" s="1">
        <v>43465</v>
      </c>
      <c r="D614" s="1" t="s">
        <v>459</v>
      </c>
      <c r="E614" t="s">
        <v>459</v>
      </c>
      <c r="F614" t="s">
        <v>169</v>
      </c>
      <c r="G614" s="5">
        <v>35900</v>
      </c>
      <c r="H614" s="5">
        <v>3590</v>
      </c>
      <c r="J614" t="s">
        <v>60</v>
      </c>
      <c r="K614" t="s">
        <v>15</v>
      </c>
      <c r="L614" t="s">
        <v>16</v>
      </c>
      <c r="M614" s="1">
        <v>43452</v>
      </c>
      <c r="N614">
        <v>13</v>
      </c>
      <c r="O614" t="str">
        <f>VLOOKUP(F614,'[1]Master Data'!$E:$E,1,FALSE)</f>
        <v>BMRPS3723E</v>
      </c>
    </row>
    <row r="615" spans="1:15" x14ac:dyDescent="0.3">
      <c r="A615" t="s">
        <v>17</v>
      </c>
      <c r="B615">
        <v>604</v>
      </c>
      <c r="C615" s="1">
        <v>43465</v>
      </c>
      <c r="D615" s="1" t="s">
        <v>459</v>
      </c>
      <c r="E615" t="s">
        <v>460</v>
      </c>
      <c r="F615" t="s">
        <v>170</v>
      </c>
      <c r="G615" s="5">
        <v>35900</v>
      </c>
      <c r="H615" s="5">
        <v>3590</v>
      </c>
      <c r="J615" t="s">
        <v>60</v>
      </c>
      <c r="K615" t="s">
        <v>15</v>
      </c>
      <c r="L615" t="s">
        <v>16</v>
      </c>
      <c r="M615" s="1">
        <v>43452</v>
      </c>
      <c r="N615">
        <v>13</v>
      </c>
      <c r="O615" t="str">
        <f>VLOOKUP(F615,'[1]Master Data'!$E:$E,1,FALSE)</f>
        <v>GBCPS8333D</v>
      </c>
    </row>
    <row r="616" spans="1:15" x14ac:dyDescent="0.3">
      <c r="A616" t="s">
        <v>17</v>
      </c>
      <c r="B616">
        <v>625</v>
      </c>
      <c r="C616" s="1">
        <v>43465</v>
      </c>
      <c r="D616" s="1" t="s">
        <v>737</v>
      </c>
      <c r="E616" t="s">
        <v>732</v>
      </c>
      <c r="F616" t="s">
        <v>186</v>
      </c>
      <c r="G616" s="5">
        <v>6516</v>
      </c>
      <c r="H616" s="5">
        <v>652</v>
      </c>
      <c r="J616" t="s">
        <v>60</v>
      </c>
      <c r="K616" t="s">
        <v>15</v>
      </c>
      <c r="L616" t="s">
        <v>16</v>
      </c>
      <c r="M616" s="1">
        <v>43452</v>
      </c>
      <c r="N616">
        <v>13</v>
      </c>
      <c r="O616" t="str">
        <f>VLOOKUP(F616,'[1]Master Data'!$E:$E,1,FALSE)</f>
        <v>AZJPS0827R</v>
      </c>
    </row>
    <row r="617" spans="1:15" x14ac:dyDescent="0.3">
      <c r="A617" t="s">
        <v>17</v>
      </c>
      <c r="B617">
        <v>621</v>
      </c>
      <c r="C617" s="1">
        <v>43465</v>
      </c>
      <c r="D617" t="s">
        <v>503</v>
      </c>
      <c r="E617" t="s">
        <v>503</v>
      </c>
      <c r="F617" t="s">
        <v>206</v>
      </c>
      <c r="G617" s="5">
        <v>30660</v>
      </c>
      <c r="H617" s="5">
        <v>3066</v>
      </c>
      <c r="J617" t="s">
        <v>60</v>
      </c>
      <c r="K617" t="s">
        <v>15</v>
      </c>
      <c r="L617" t="s">
        <v>16</v>
      </c>
      <c r="M617" s="1">
        <v>43452</v>
      </c>
      <c r="N617">
        <v>13</v>
      </c>
      <c r="O617" t="str">
        <f>VLOOKUP(F617,'[1]Master Data'!$E:$E,1,FALSE)</f>
        <v>AEQPT4039J</v>
      </c>
    </row>
    <row r="618" spans="1:15" x14ac:dyDescent="0.3">
      <c r="A618" t="s">
        <v>17</v>
      </c>
      <c r="B618">
        <v>609</v>
      </c>
      <c r="C618" s="1">
        <v>43465</v>
      </c>
      <c r="D618" s="1" t="s">
        <v>726</v>
      </c>
      <c r="E618" t="s">
        <v>476</v>
      </c>
      <c r="F618" t="s">
        <v>187</v>
      </c>
      <c r="G618" s="5">
        <v>17392</v>
      </c>
      <c r="H618" s="5">
        <v>1739</v>
      </c>
      <c r="J618" t="s">
        <v>60</v>
      </c>
      <c r="K618" t="s">
        <v>15</v>
      </c>
      <c r="L618" t="s">
        <v>16</v>
      </c>
      <c r="M618" s="1">
        <v>43452</v>
      </c>
      <c r="N618">
        <v>13</v>
      </c>
      <c r="O618" t="str">
        <f>VLOOKUP(F618,'[1]Master Data'!$E:$E,1,FALSE)</f>
        <v>ECHPK0520A</v>
      </c>
    </row>
    <row r="619" spans="1:15" x14ac:dyDescent="0.3">
      <c r="A619" t="s">
        <v>17</v>
      </c>
      <c r="B619">
        <v>608</v>
      </c>
      <c r="C619" s="1">
        <v>43465</v>
      </c>
      <c r="D619" s="1" t="s">
        <v>726</v>
      </c>
      <c r="E619" t="s">
        <v>464</v>
      </c>
      <c r="F619" t="s">
        <v>174</v>
      </c>
      <c r="G619" s="5">
        <v>17392</v>
      </c>
      <c r="H619" s="5">
        <v>1739</v>
      </c>
      <c r="J619" t="s">
        <v>60</v>
      </c>
      <c r="K619" t="s">
        <v>15</v>
      </c>
      <c r="L619" t="s">
        <v>16</v>
      </c>
      <c r="M619" s="1">
        <v>43452</v>
      </c>
      <c r="N619">
        <v>13</v>
      </c>
      <c r="O619" t="str">
        <f>VLOOKUP(F619,'[1]Master Data'!$E:$E,1,FALSE)</f>
        <v>DEHPK4543G</v>
      </c>
    </row>
    <row r="620" spans="1:15" x14ac:dyDescent="0.3">
      <c r="A620" t="s">
        <v>17</v>
      </c>
      <c r="B620">
        <v>610</v>
      </c>
      <c r="C620" s="1">
        <v>43465</v>
      </c>
      <c r="D620" s="1" t="s">
        <v>726</v>
      </c>
      <c r="E620" t="s">
        <v>487</v>
      </c>
      <c r="F620" t="s">
        <v>198</v>
      </c>
      <c r="G620" s="5">
        <v>17392</v>
      </c>
      <c r="H620" s="5">
        <v>1739</v>
      </c>
      <c r="J620" t="s">
        <v>60</v>
      </c>
      <c r="K620" t="s">
        <v>15</v>
      </c>
      <c r="L620" t="s">
        <v>16</v>
      </c>
      <c r="M620" s="1">
        <v>43452</v>
      </c>
      <c r="N620">
        <v>13</v>
      </c>
      <c r="O620" t="str">
        <f>VLOOKUP(F620,'[1]Master Data'!$E:$E,1,FALSE)</f>
        <v>ATUPK7060M</v>
      </c>
    </row>
    <row r="621" spans="1:15" x14ac:dyDescent="0.3">
      <c r="A621" t="s">
        <v>17</v>
      </c>
      <c r="B621">
        <v>607</v>
      </c>
      <c r="C621" s="1">
        <v>43465</v>
      </c>
      <c r="D621" s="1" t="s">
        <v>726</v>
      </c>
      <c r="E621" t="s">
        <v>463</v>
      </c>
      <c r="F621" t="s">
        <v>173</v>
      </c>
      <c r="G621" s="5">
        <v>34784</v>
      </c>
      <c r="H621" s="5">
        <v>3478</v>
      </c>
      <c r="J621" t="s">
        <v>60</v>
      </c>
      <c r="K621" t="s">
        <v>15</v>
      </c>
      <c r="L621" t="s">
        <v>16</v>
      </c>
      <c r="M621" s="1">
        <v>43452</v>
      </c>
      <c r="N621">
        <v>13</v>
      </c>
      <c r="O621" t="str">
        <f>VLOOKUP(F621,'[1]Master Data'!$E:$E,1,FALSE)</f>
        <v>ATUPK7059A</v>
      </c>
    </row>
    <row r="622" spans="1:15" x14ac:dyDescent="0.3">
      <c r="A622" t="s">
        <v>17</v>
      </c>
      <c r="B622">
        <v>623</v>
      </c>
      <c r="C622" s="1">
        <v>43465</v>
      </c>
      <c r="D622" t="s">
        <v>504</v>
      </c>
      <c r="E622" t="s">
        <v>504</v>
      </c>
      <c r="F622" t="s">
        <v>215</v>
      </c>
      <c r="G622" s="5">
        <v>9176</v>
      </c>
      <c r="H622" s="5">
        <v>918</v>
      </c>
      <c r="J622" t="s">
        <v>60</v>
      </c>
      <c r="K622" t="s">
        <v>15</v>
      </c>
      <c r="L622" t="s">
        <v>16</v>
      </c>
      <c r="M622" s="1">
        <v>43452</v>
      </c>
      <c r="N622">
        <v>13</v>
      </c>
      <c r="O622" t="str">
        <f>VLOOKUP(F622,'[1]Master Data'!$E:$E,1,FALSE)</f>
        <v>AQXPK8198G</v>
      </c>
    </row>
    <row r="623" spans="1:15" x14ac:dyDescent="0.3">
      <c r="A623" t="s">
        <v>17</v>
      </c>
      <c r="B623">
        <v>614</v>
      </c>
      <c r="C623" s="1">
        <v>43465</v>
      </c>
      <c r="D623" t="s">
        <v>469</v>
      </c>
      <c r="E623" t="s">
        <v>477</v>
      </c>
      <c r="F623" t="s">
        <v>188</v>
      </c>
      <c r="G623" s="5">
        <v>21904</v>
      </c>
      <c r="H623" s="5">
        <v>2190</v>
      </c>
      <c r="J623" t="s">
        <v>60</v>
      </c>
      <c r="K623" t="s">
        <v>15</v>
      </c>
      <c r="L623" t="s">
        <v>16</v>
      </c>
      <c r="M623" s="1">
        <v>43452</v>
      </c>
      <c r="N623">
        <v>13</v>
      </c>
      <c r="O623" t="str">
        <f>VLOOKUP(F623,'[1]Master Data'!$E:$E,1,FALSE)</f>
        <v>BYNPG4697P</v>
      </c>
    </row>
    <row r="624" spans="1:15" x14ac:dyDescent="0.3">
      <c r="A624" t="s">
        <v>17</v>
      </c>
      <c r="B624">
        <v>613</v>
      </c>
      <c r="C624" s="1">
        <v>43465</v>
      </c>
      <c r="D624" t="s">
        <v>469</v>
      </c>
      <c r="E624" t="s">
        <v>469</v>
      </c>
      <c r="F624" t="s">
        <v>179</v>
      </c>
      <c r="G624" s="5">
        <v>21904</v>
      </c>
      <c r="H624" s="5">
        <v>2190</v>
      </c>
      <c r="J624" t="s">
        <v>60</v>
      </c>
      <c r="K624" t="s">
        <v>15</v>
      </c>
      <c r="L624" t="s">
        <v>16</v>
      </c>
      <c r="M624" s="1">
        <v>43452</v>
      </c>
      <c r="N624">
        <v>13</v>
      </c>
      <c r="O624" t="str">
        <f>VLOOKUP(F624,'[1]Master Data'!$E:$E,1,FALSE)</f>
        <v>AJZPG5193Q</v>
      </c>
    </row>
    <row r="625" spans="1:15" x14ac:dyDescent="0.3">
      <c r="A625" t="s">
        <v>17</v>
      </c>
      <c r="B625">
        <v>600</v>
      </c>
      <c r="C625" s="1">
        <v>43465</v>
      </c>
      <c r="D625" s="1" t="s">
        <v>455</v>
      </c>
      <c r="E625" t="s">
        <v>458</v>
      </c>
      <c r="F625" t="s">
        <v>168</v>
      </c>
      <c r="G625" s="5">
        <v>150000</v>
      </c>
      <c r="H625" s="5">
        <v>15000</v>
      </c>
      <c r="J625" t="s">
        <v>59</v>
      </c>
      <c r="K625" t="s">
        <v>15</v>
      </c>
      <c r="L625" t="s">
        <v>16</v>
      </c>
      <c r="M625" s="1">
        <v>43452</v>
      </c>
      <c r="N625">
        <v>13</v>
      </c>
      <c r="O625" t="str">
        <f>VLOOKUP(F625,'[1]Master Data'!$E:$E,1,FALSE)</f>
        <v>APMPV7390H</v>
      </c>
    </row>
    <row r="626" spans="1:15" x14ac:dyDescent="0.3">
      <c r="A626" t="s">
        <v>17</v>
      </c>
      <c r="B626">
        <v>653</v>
      </c>
      <c r="C626" s="1">
        <v>43502</v>
      </c>
      <c r="D626" s="1" t="s">
        <v>495</v>
      </c>
      <c r="E626" t="s">
        <v>495</v>
      </c>
      <c r="F626" t="s">
        <v>207</v>
      </c>
      <c r="G626" s="5">
        <v>10962</v>
      </c>
      <c r="H626" s="5">
        <v>1096</v>
      </c>
      <c r="J626" t="s">
        <v>61</v>
      </c>
      <c r="K626" t="s">
        <v>15</v>
      </c>
      <c r="L626" t="s">
        <v>16</v>
      </c>
      <c r="M626" s="1">
        <v>43491</v>
      </c>
      <c r="N626">
        <v>11</v>
      </c>
      <c r="O626" t="str">
        <f>VLOOKUP(F626,'[1]Master Data'!$E:$E,1,FALSE)</f>
        <v>AHIPT0853H</v>
      </c>
    </row>
    <row r="627" spans="1:15" x14ac:dyDescent="0.3">
      <c r="A627" t="s">
        <v>17</v>
      </c>
      <c r="B627">
        <v>649</v>
      </c>
      <c r="C627" s="1">
        <v>43502</v>
      </c>
      <c r="D627" s="1" t="s">
        <v>497</v>
      </c>
      <c r="E627" t="s">
        <v>497</v>
      </c>
      <c r="F627" t="s">
        <v>209</v>
      </c>
      <c r="G627" s="5">
        <v>14039</v>
      </c>
      <c r="H627" s="5">
        <v>1404</v>
      </c>
      <c r="J627" t="s">
        <v>61</v>
      </c>
      <c r="K627" t="s">
        <v>15</v>
      </c>
      <c r="L627" t="s">
        <v>16</v>
      </c>
      <c r="M627" s="1">
        <v>43491</v>
      </c>
      <c r="N627">
        <v>11</v>
      </c>
      <c r="O627" t="str">
        <f>VLOOKUP(F627,'[1]Master Data'!$E:$E,1,FALSE)</f>
        <v>AIBPC2244H</v>
      </c>
    </row>
    <row r="628" spans="1:15" x14ac:dyDescent="0.3">
      <c r="A628" t="s">
        <v>17</v>
      </c>
      <c r="B628">
        <v>640</v>
      </c>
      <c r="C628" s="1">
        <v>43502</v>
      </c>
      <c r="D628" s="1" t="s">
        <v>470</v>
      </c>
      <c r="E628" t="s">
        <v>470</v>
      </c>
      <c r="F628" t="s">
        <v>180</v>
      </c>
      <c r="G628" s="5">
        <v>46566</v>
      </c>
      <c r="H628" s="5">
        <v>4657</v>
      </c>
      <c r="J628" t="s">
        <v>61</v>
      </c>
      <c r="K628" t="s">
        <v>15</v>
      </c>
      <c r="L628" t="s">
        <v>16</v>
      </c>
      <c r="M628" s="1">
        <v>43491</v>
      </c>
      <c r="N628">
        <v>11</v>
      </c>
      <c r="O628" t="str">
        <f>VLOOKUP(F628,'[1]Master Data'!$E:$E,1,FALSE)</f>
        <v>ATYPM1144L</v>
      </c>
    </row>
    <row r="629" spans="1:15" x14ac:dyDescent="0.3">
      <c r="A629" t="s">
        <v>17</v>
      </c>
      <c r="B629">
        <v>641</v>
      </c>
      <c r="C629" s="1">
        <v>43502</v>
      </c>
      <c r="D629" s="1" t="s">
        <v>470</v>
      </c>
      <c r="E629" t="s">
        <v>472</v>
      </c>
      <c r="F629" t="s">
        <v>182</v>
      </c>
      <c r="G629" s="5">
        <v>52387</v>
      </c>
      <c r="H629" s="5">
        <v>5239</v>
      </c>
      <c r="J629" t="s">
        <v>61</v>
      </c>
      <c r="K629" t="s">
        <v>15</v>
      </c>
      <c r="L629" t="s">
        <v>16</v>
      </c>
      <c r="M629" s="1">
        <v>43491</v>
      </c>
      <c r="N629">
        <v>11</v>
      </c>
      <c r="O629" t="str">
        <f>VLOOKUP(F629,'[1]Master Data'!$E:$E,1,FALSE)</f>
        <v>ALYPM9000B</v>
      </c>
    </row>
    <row r="630" spans="1:15" x14ac:dyDescent="0.3">
      <c r="A630" t="s">
        <v>17</v>
      </c>
      <c r="B630">
        <v>642</v>
      </c>
      <c r="C630" s="1">
        <v>43502</v>
      </c>
      <c r="D630" s="1" t="s">
        <v>470</v>
      </c>
      <c r="E630" t="s">
        <v>473</v>
      </c>
      <c r="F630" t="s">
        <v>183</v>
      </c>
      <c r="G630" s="5">
        <v>52387</v>
      </c>
      <c r="H630" s="5">
        <v>5239</v>
      </c>
      <c r="J630" t="s">
        <v>61</v>
      </c>
      <c r="K630" t="s">
        <v>15</v>
      </c>
      <c r="L630" t="s">
        <v>16</v>
      </c>
      <c r="M630" s="1">
        <v>43491</v>
      </c>
      <c r="N630">
        <v>11</v>
      </c>
      <c r="O630" t="str">
        <f>VLOOKUP(F630,'[1]Master Data'!$E:$E,1,FALSE)</f>
        <v>AZPPM4049R</v>
      </c>
    </row>
    <row r="631" spans="1:15" x14ac:dyDescent="0.3">
      <c r="A631" t="s">
        <v>17</v>
      </c>
      <c r="B631">
        <v>643</v>
      </c>
      <c r="C631" s="1">
        <v>43502</v>
      </c>
      <c r="D631" t="s">
        <v>470</v>
      </c>
      <c r="E631" t="s">
        <v>474</v>
      </c>
      <c r="F631" t="s">
        <v>184</v>
      </c>
      <c r="G631" s="5">
        <v>52387</v>
      </c>
      <c r="H631" s="5">
        <v>5239</v>
      </c>
      <c r="J631" t="s">
        <v>61</v>
      </c>
      <c r="K631" t="s">
        <v>15</v>
      </c>
      <c r="L631" t="s">
        <v>16</v>
      </c>
      <c r="M631" s="1">
        <v>43491</v>
      </c>
      <c r="N631">
        <v>11</v>
      </c>
      <c r="O631" t="str">
        <f>VLOOKUP(F631,'[1]Master Data'!$E:$E,1,FALSE)</f>
        <v>DPPPK9998G</v>
      </c>
    </row>
    <row r="632" spans="1:15" x14ac:dyDescent="0.3">
      <c r="A632" t="s">
        <v>17</v>
      </c>
      <c r="B632">
        <v>644</v>
      </c>
      <c r="C632" s="1">
        <v>43502</v>
      </c>
      <c r="D632" s="1" t="s">
        <v>470</v>
      </c>
      <c r="E632" t="s">
        <v>502</v>
      </c>
      <c r="F632" t="s">
        <v>203</v>
      </c>
      <c r="G632" s="5">
        <v>72760</v>
      </c>
      <c r="H632" s="5">
        <v>7276</v>
      </c>
      <c r="J632" t="s">
        <v>61</v>
      </c>
      <c r="K632" t="s">
        <v>15</v>
      </c>
      <c r="L632" t="s">
        <v>16</v>
      </c>
      <c r="M632" s="1">
        <v>43491</v>
      </c>
      <c r="N632">
        <v>11</v>
      </c>
      <c r="O632" t="str">
        <f>VLOOKUP(F632,'[1]Master Data'!$E:$E,1,FALSE)</f>
        <v>AMZPV8765C</v>
      </c>
    </row>
    <row r="633" spans="1:15" x14ac:dyDescent="0.3">
      <c r="A633" t="s">
        <v>17</v>
      </c>
      <c r="B633">
        <v>645</v>
      </c>
      <c r="C633" s="1">
        <v>43502</v>
      </c>
      <c r="D633" t="s">
        <v>470</v>
      </c>
      <c r="E633" t="s">
        <v>471</v>
      </c>
      <c r="F633" t="s">
        <v>181</v>
      </c>
      <c r="G633" s="5">
        <v>305590</v>
      </c>
      <c r="H633" s="5">
        <v>30559</v>
      </c>
      <c r="J633" t="s">
        <v>61</v>
      </c>
      <c r="K633" t="s">
        <v>15</v>
      </c>
      <c r="L633" t="s">
        <v>16</v>
      </c>
      <c r="M633" s="1">
        <v>43491</v>
      </c>
      <c r="N633">
        <v>11</v>
      </c>
      <c r="O633" t="str">
        <f>VLOOKUP(F633,'[1]Master Data'!$E:$E,1,FALSE)</f>
        <v>CFEPM3263G</v>
      </c>
    </row>
    <row r="634" spans="1:15" x14ac:dyDescent="0.3">
      <c r="A634" t="s">
        <v>17</v>
      </c>
      <c r="B634">
        <v>628</v>
      </c>
      <c r="C634" s="1">
        <v>43502</v>
      </c>
      <c r="D634" s="1" t="s">
        <v>440</v>
      </c>
      <c r="E634" t="s">
        <v>440</v>
      </c>
      <c r="F634" t="s">
        <v>150</v>
      </c>
      <c r="G634" s="5">
        <v>17</v>
      </c>
      <c r="H634" s="5">
        <v>2</v>
      </c>
      <c r="J634" t="s">
        <v>61</v>
      </c>
      <c r="K634" t="s">
        <v>15</v>
      </c>
      <c r="L634" t="s">
        <v>16</v>
      </c>
      <c r="M634" s="1">
        <v>43491</v>
      </c>
      <c r="N634">
        <v>11</v>
      </c>
      <c r="O634" t="str">
        <f>VLOOKUP(F634,'[1]Master Data'!$E:$E,1,FALSE)</f>
        <v>ANVPM7520K</v>
      </c>
    </row>
    <row r="635" spans="1:15" x14ac:dyDescent="0.3">
      <c r="A635" t="s">
        <v>17</v>
      </c>
      <c r="B635">
        <v>629</v>
      </c>
      <c r="C635" s="1">
        <v>43502</v>
      </c>
      <c r="D635" s="1" t="s">
        <v>440</v>
      </c>
      <c r="E635" t="s">
        <v>441</v>
      </c>
      <c r="F635" t="s">
        <v>151</v>
      </c>
      <c r="G635" s="5">
        <v>17</v>
      </c>
      <c r="H635" s="5">
        <v>2</v>
      </c>
      <c r="J635" t="s">
        <v>61</v>
      </c>
      <c r="K635" t="s">
        <v>15</v>
      </c>
      <c r="L635" t="s">
        <v>16</v>
      </c>
      <c r="M635" s="1">
        <v>43491</v>
      </c>
      <c r="N635">
        <v>11</v>
      </c>
      <c r="O635" t="str">
        <f>VLOOKUP(F635,'[1]Master Data'!$E:$E,1,FALSE)</f>
        <v>BRVPM1719H</v>
      </c>
    </row>
    <row r="636" spans="1:15" x14ac:dyDescent="0.3">
      <c r="A636" t="s">
        <v>17</v>
      </c>
      <c r="B636">
        <v>650</v>
      </c>
      <c r="C636" s="1">
        <v>43502</v>
      </c>
      <c r="D636" t="s">
        <v>729</v>
      </c>
      <c r="E636" t="s">
        <v>729</v>
      </c>
      <c r="F636" t="s">
        <v>204</v>
      </c>
      <c r="G636" s="5">
        <v>23824</v>
      </c>
      <c r="H636" s="5">
        <v>2382</v>
      </c>
      <c r="J636" t="s">
        <v>61</v>
      </c>
      <c r="K636" t="s">
        <v>15</v>
      </c>
      <c r="L636" t="s">
        <v>16</v>
      </c>
      <c r="M636" s="1">
        <v>43491</v>
      </c>
      <c r="N636">
        <v>11</v>
      </c>
      <c r="O636" t="str">
        <f>VLOOKUP(F636,'[1]Master Data'!$E:$E,1,FALSE)</f>
        <v>BBEPS9472G</v>
      </c>
    </row>
    <row r="637" spans="1:15" x14ac:dyDescent="0.3">
      <c r="A637" t="s">
        <v>17</v>
      </c>
      <c r="B637">
        <v>655</v>
      </c>
      <c r="C637" s="1">
        <v>43502</v>
      </c>
      <c r="D637" t="s">
        <v>511</v>
      </c>
      <c r="E637" t="s">
        <v>511</v>
      </c>
      <c r="F637" t="s">
        <v>222</v>
      </c>
      <c r="G637" s="5">
        <v>8119</v>
      </c>
      <c r="H637" s="5">
        <v>812</v>
      </c>
      <c r="J637" t="s">
        <v>61</v>
      </c>
      <c r="K637" t="s">
        <v>15</v>
      </c>
      <c r="L637" t="s">
        <v>16</v>
      </c>
      <c r="M637" s="1">
        <v>43491</v>
      </c>
      <c r="N637">
        <v>11</v>
      </c>
      <c r="O637" t="str">
        <f>VLOOKUP(F637,'[1]Master Data'!$E:$E,1,FALSE)</f>
        <v>ADCPM6013E</v>
      </c>
    </row>
    <row r="638" spans="1:15" x14ac:dyDescent="0.3">
      <c r="A638" t="s">
        <v>17</v>
      </c>
      <c r="B638">
        <v>648</v>
      </c>
      <c r="C638" s="1">
        <v>43502</v>
      </c>
      <c r="D638" s="1" t="s">
        <v>501</v>
      </c>
      <c r="E638" t="s">
        <v>501</v>
      </c>
      <c r="F638" t="s">
        <v>214</v>
      </c>
      <c r="G638" s="5">
        <v>3354</v>
      </c>
      <c r="H638" s="5">
        <v>335</v>
      </c>
      <c r="J638" t="s">
        <v>61</v>
      </c>
      <c r="K638" t="s">
        <v>15</v>
      </c>
      <c r="L638" t="s">
        <v>16</v>
      </c>
      <c r="M638" s="1">
        <v>43491</v>
      </c>
      <c r="N638">
        <v>11</v>
      </c>
      <c r="O638" t="str">
        <f>VLOOKUP(F638,'[1]Master Data'!$E:$E,1,FALSE)</f>
        <v>DXVPP1114F</v>
      </c>
    </row>
    <row r="639" spans="1:15" x14ac:dyDescent="0.3">
      <c r="A639" t="s">
        <v>17</v>
      </c>
      <c r="B639">
        <v>651</v>
      </c>
      <c r="C639" s="1">
        <v>43502</v>
      </c>
      <c r="D639" t="s">
        <v>493</v>
      </c>
      <c r="E639" t="s">
        <v>493</v>
      </c>
      <c r="F639" t="s">
        <v>205</v>
      </c>
      <c r="G639" s="5">
        <v>3740</v>
      </c>
      <c r="H639" s="5">
        <v>374</v>
      </c>
      <c r="J639" t="s">
        <v>61</v>
      </c>
      <c r="K639" t="s">
        <v>15</v>
      </c>
      <c r="L639" t="s">
        <v>16</v>
      </c>
      <c r="M639" s="1">
        <v>43491</v>
      </c>
      <c r="N639">
        <v>11</v>
      </c>
      <c r="O639" t="str">
        <f>VLOOKUP(F639,'[1]Master Data'!$E:$E,1,FALSE)</f>
        <v>AAAPU3763E</v>
      </c>
    </row>
    <row r="640" spans="1:15" x14ac:dyDescent="0.3">
      <c r="A640" t="s">
        <v>17</v>
      </c>
      <c r="B640">
        <v>627</v>
      </c>
      <c r="C640" s="1">
        <v>43502</v>
      </c>
      <c r="D640" s="1" t="s">
        <v>723</v>
      </c>
      <c r="E640" t="s">
        <v>437</v>
      </c>
      <c r="F640" t="s">
        <v>147</v>
      </c>
      <c r="G640" s="5">
        <v>16593</v>
      </c>
      <c r="H640" s="5">
        <v>1659</v>
      </c>
      <c r="J640" t="s">
        <v>61</v>
      </c>
      <c r="K640" t="s">
        <v>15</v>
      </c>
      <c r="L640" t="s">
        <v>16</v>
      </c>
      <c r="M640" s="1">
        <v>43491</v>
      </c>
      <c r="N640">
        <v>11</v>
      </c>
      <c r="O640" t="str">
        <f>VLOOKUP(F640,'[1]Master Data'!$E:$E,1,FALSE)</f>
        <v>CICPD8911M</v>
      </c>
    </row>
    <row r="641" spans="1:15" x14ac:dyDescent="0.3">
      <c r="A641" t="s">
        <v>17</v>
      </c>
      <c r="B641">
        <v>626</v>
      </c>
      <c r="C641" s="1">
        <v>43502</v>
      </c>
      <c r="D641" s="1" t="s">
        <v>723</v>
      </c>
      <c r="E641" t="s">
        <v>436</v>
      </c>
      <c r="F641" t="s">
        <v>146</v>
      </c>
      <c r="G641" s="5">
        <v>16593</v>
      </c>
      <c r="H641" s="5">
        <v>1659</v>
      </c>
      <c r="J641" t="s">
        <v>61</v>
      </c>
      <c r="K641" t="s">
        <v>15</v>
      </c>
      <c r="L641" t="s">
        <v>16</v>
      </c>
      <c r="M641" s="1">
        <v>43491</v>
      </c>
      <c r="N641">
        <v>11</v>
      </c>
      <c r="O641" t="str">
        <f>VLOOKUP(F641,'[1]Master Data'!$E:$E,1,FALSE)</f>
        <v>APGPD9139Q</v>
      </c>
    </row>
    <row r="642" spans="1:15" x14ac:dyDescent="0.3">
      <c r="A642" t="s">
        <v>17</v>
      </c>
      <c r="B642">
        <v>636</v>
      </c>
      <c r="C642" s="1">
        <v>43502</v>
      </c>
      <c r="D642" s="1" t="s">
        <v>724</v>
      </c>
      <c r="E642" t="s">
        <v>465</v>
      </c>
      <c r="F642" t="s">
        <v>175</v>
      </c>
      <c r="G642" s="5">
        <v>18957</v>
      </c>
      <c r="H642" s="5">
        <v>1896</v>
      </c>
      <c r="J642" t="s">
        <v>61</v>
      </c>
      <c r="K642" t="s">
        <v>15</v>
      </c>
      <c r="L642" t="s">
        <v>16</v>
      </c>
      <c r="M642" s="1">
        <v>43491</v>
      </c>
      <c r="N642">
        <v>11</v>
      </c>
      <c r="O642" t="str">
        <f>VLOOKUP(F642,'[1]Master Data'!$E:$E,1,FALSE)</f>
        <v>AWVPM8396E</v>
      </c>
    </row>
    <row r="643" spans="1:15" x14ac:dyDescent="0.3">
      <c r="A643" t="s">
        <v>17</v>
      </c>
      <c r="B643">
        <v>657</v>
      </c>
      <c r="C643" s="1">
        <v>43502</v>
      </c>
      <c r="D643" s="1" t="s">
        <v>513</v>
      </c>
      <c r="E643" t="s">
        <v>513</v>
      </c>
      <c r="F643" t="s">
        <v>224</v>
      </c>
      <c r="G643" s="5">
        <v>491</v>
      </c>
      <c r="H643" s="5">
        <v>49</v>
      </c>
      <c r="J643" t="s">
        <v>61</v>
      </c>
      <c r="K643" t="s">
        <v>15</v>
      </c>
      <c r="L643" t="s">
        <v>16</v>
      </c>
      <c r="M643" s="1">
        <v>43491</v>
      </c>
      <c r="N643">
        <v>11</v>
      </c>
      <c r="O643" t="str">
        <f>VLOOKUP(F643,'[1]Master Data'!$E:$E,1,FALSE)</f>
        <v>BDDPM7126E</v>
      </c>
    </row>
    <row r="644" spans="1:15" x14ac:dyDescent="0.3">
      <c r="A644" t="s">
        <v>17</v>
      </c>
      <c r="B644">
        <v>637</v>
      </c>
      <c r="C644" s="1">
        <v>43502</v>
      </c>
      <c r="D644" t="s">
        <v>466</v>
      </c>
      <c r="E644" t="s">
        <v>466</v>
      </c>
      <c r="F644" t="s">
        <v>176</v>
      </c>
      <c r="G644" s="5">
        <v>14722</v>
      </c>
      <c r="H644" s="5">
        <v>1472</v>
      </c>
      <c r="J644" t="s">
        <v>61</v>
      </c>
      <c r="K644" t="s">
        <v>15</v>
      </c>
      <c r="L644" t="s">
        <v>16</v>
      </c>
      <c r="M644" s="1">
        <v>43491</v>
      </c>
      <c r="N644">
        <v>11</v>
      </c>
      <c r="O644" t="str">
        <f>VLOOKUP(F644,'[1]Master Data'!$E:$E,1,FALSE)</f>
        <v>BCHPM4625F</v>
      </c>
    </row>
    <row r="645" spans="1:15" x14ac:dyDescent="0.3">
      <c r="A645" t="s">
        <v>17</v>
      </c>
      <c r="B645">
        <v>635</v>
      </c>
      <c r="C645" s="1">
        <v>43502</v>
      </c>
      <c r="D645" s="1" t="s">
        <v>478</v>
      </c>
      <c r="E645" t="s">
        <v>491</v>
      </c>
      <c r="F645" t="s">
        <v>202</v>
      </c>
      <c r="G645" s="5">
        <v>14612</v>
      </c>
      <c r="H645" s="5">
        <v>1461</v>
      </c>
      <c r="J645" t="s">
        <v>61</v>
      </c>
      <c r="K645" t="s">
        <v>15</v>
      </c>
      <c r="L645" t="s">
        <v>16</v>
      </c>
      <c r="M645" s="1">
        <v>43491</v>
      </c>
      <c r="N645">
        <v>11</v>
      </c>
      <c r="O645" t="str">
        <f>VLOOKUP(F645,'[1]Master Data'!$E:$E,1,FALSE)</f>
        <v>CMMPM3584M</v>
      </c>
    </row>
    <row r="646" spans="1:15" x14ac:dyDescent="0.3">
      <c r="A646" t="s">
        <v>17</v>
      </c>
      <c r="B646">
        <v>634</v>
      </c>
      <c r="C646" s="1">
        <v>43502</v>
      </c>
      <c r="D646" s="1" t="s">
        <v>478</v>
      </c>
      <c r="E646" t="s">
        <v>478</v>
      </c>
      <c r="F646" t="s">
        <v>189</v>
      </c>
      <c r="G646" s="5">
        <v>34096</v>
      </c>
      <c r="H646" s="5">
        <v>3410</v>
      </c>
      <c r="J646" t="s">
        <v>61</v>
      </c>
      <c r="K646" t="s">
        <v>15</v>
      </c>
      <c r="L646" t="s">
        <v>16</v>
      </c>
      <c r="M646" s="1">
        <v>43491</v>
      </c>
      <c r="N646">
        <v>11</v>
      </c>
      <c r="O646" t="str">
        <f>VLOOKUP(F646,'[1]Master Data'!$E:$E,1,FALSE)</f>
        <v>BJFPM3782A</v>
      </c>
    </row>
    <row r="647" spans="1:15" x14ac:dyDescent="0.3">
      <c r="A647" t="s">
        <v>17</v>
      </c>
      <c r="B647">
        <v>646</v>
      </c>
      <c r="C647" s="1">
        <v>43502</v>
      </c>
      <c r="D647" s="1" t="s">
        <v>737</v>
      </c>
      <c r="E647" t="s">
        <v>732</v>
      </c>
      <c r="F647" t="s">
        <v>186</v>
      </c>
      <c r="G647" s="5">
        <v>7083</v>
      </c>
      <c r="H647" s="5">
        <v>708</v>
      </c>
      <c r="J647" t="s">
        <v>61</v>
      </c>
      <c r="K647" t="s">
        <v>15</v>
      </c>
      <c r="L647" t="s">
        <v>16</v>
      </c>
      <c r="M647" s="1">
        <v>43491</v>
      </c>
      <c r="N647">
        <v>11</v>
      </c>
      <c r="O647" t="str">
        <f>VLOOKUP(F647,'[1]Master Data'!$E:$E,1,FALSE)</f>
        <v>AZJPS0827R</v>
      </c>
    </row>
    <row r="648" spans="1:15" x14ac:dyDescent="0.3">
      <c r="A648" t="s">
        <v>17</v>
      </c>
      <c r="B648">
        <v>658</v>
      </c>
      <c r="C648" s="1">
        <v>43502</v>
      </c>
      <c r="D648" s="1" t="s">
        <v>737</v>
      </c>
      <c r="E648" t="s">
        <v>732</v>
      </c>
      <c r="F648" t="s">
        <v>186</v>
      </c>
      <c r="G648" s="5">
        <v>16641</v>
      </c>
      <c r="H648" s="5">
        <v>1664</v>
      </c>
      <c r="J648" t="s">
        <v>61</v>
      </c>
      <c r="K648" t="s">
        <v>15</v>
      </c>
      <c r="L648" t="s">
        <v>16</v>
      </c>
      <c r="M648" s="1">
        <v>43491</v>
      </c>
      <c r="N648">
        <v>11</v>
      </c>
      <c r="O648" t="str">
        <f>VLOOKUP(F648,'[1]Master Data'!$E:$E,1,FALSE)</f>
        <v>AZJPS0827R</v>
      </c>
    </row>
    <row r="649" spans="1:15" x14ac:dyDescent="0.3">
      <c r="A649" t="s">
        <v>17</v>
      </c>
      <c r="B649">
        <v>647</v>
      </c>
      <c r="C649" s="1">
        <v>43502</v>
      </c>
      <c r="D649" s="1" t="s">
        <v>737</v>
      </c>
      <c r="E649" t="s">
        <v>481</v>
      </c>
      <c r="F649" t="s">
        <v>192</v>
      </c>
      <c r="G649" s="5">
        <v>7083</v>
      </c>
      <c r="H649" s="5">
        <v>708</v>
      </c>
      <c r="J649" t="s">
        <v>61</v>
      </c>
      <c r="K649" t="s">
        <v>15</v>
      </c>
      <c r="L649" t="s">
        <v>16</v>
      </c>
      <c r="M649" s="1">
        <v>43491</v>
      </c>
      <c r="N649">
        <v>11</v>
      </c>
      <c r="O649" t="str">
        <f>VLOOKUP(F649,'[1]Master Data'!$E:$E,1,FALSE)</f>
        <v>CBTPS7039H</v>
      </c>
    </row>
    <row r="650" spans="1:15" x14ac:dyDescent="0.3">
      <c r="A650" t="s">
        <v>17</v>
      </c>
      <c r="B650">
        <v>652</v>
      </c>
      <c r="C650" s="1">
        <v>43502</v>
      </c>
      <c r="D650" t="s">
        <v>503</v>
      </c>
      <c r="E650" t="s">
        <v>503</v>
      </c>
      <c r="F650" t="s">
        <v>206</v>
      </c>
      <c r="G650" s="5">
        <v>5313</v>
      </c>
      <c r="H650" s="5">
        <v>531</v>
      </c>
      <c r="J650" t="s">
        <v>61</v>
      </c>
      <c r="K650" t="s">
        <v>15</v>
      </c>
      <c r="L650" t="s">
        <v>16</v>
      </c>
      <c r="M650" s="1">
        <v>43491</v>
      </c>
      <c r="N650">
        <v>11</v>
      </c>
      <c r="O650" t="str">
        <f>VLOOKUP(F650,'[1]Master Data'!$E:$E,1,FALSE)</f>
        <v>AEQPT4039J</v>
      </c>
    </row>
    <row r="651" spans="1:15" x14ac:dyDescent="0.3">
      <c r="A651" t="s">
        <v>17</v>
      </c>
      <c r="B651">
        <v>632</v>
      </c>
      <c r="C651" s="1">
        <v>43502</v>
      </c>
      <c r="D651" s="1" t="s">
        <v>726</v>
      </c>
      <c r="E651" t="s">
        <v>476</v>
      </c>
      <c r="F651" t="s">
        <v>187</v>
      </c>
      <c r="G651" s="5">
        <v>16283</v>
      </c>
      <c r="H651" s="5">
        <v>1628</v>
      </c>
      <c r="J651" t="s">
        <v>61</v>
      </c>
      <c r="K651" t="s">
        <v>15</v>
      </c>
      <c r="L651" t="s">
        <v>16</v>
      </c>
      <c r="M651" s="1">
        <v>43491</v>
      </c>
      <c r="N651">
        <v>11</v>
      </c>
      <c r="O651" t="str">
        <f>VLOOKUP(F651,'[1]Master Data'!$E:$E,1,FALSE)</f>
        <v>ECHPK0520A</v>
      </c>
    </row>
    <row r="652" spans="1:15" x14ac:dyDescent="0.3">
      <c r="A652" t="s">
        <v>17</v>
      </c>
      <c r="B652">
        <v>631</v>
      </c>
      <c r="C652" s="1">
        <v>43502</v>
      </c>
      <c r="D652" s="1" t="s">
        <v>726</v>
      </c>
      <c r="E652" t="s">
        <v>464</v>
      </c>
      <c r="F652" t="s">
        <v>174</v>
      </c>
      <c r="G652" s="5">
        <v>16283</v>
      </c>
      <c r="H652" s="5">
        <v>1628</v>
      </c>
      <c r="J652" t="s">
        <v>61</v>
      </c>
      <c r="K652" t="s">
        <v>15</v>
      </c>
      <c r="L652" t="s">
        <v>16</v>
      </c>
      <c r="M652" s="1">
        <v>43491</v>
      </c>
      <c r="N652">
        <v>11</v>
      </c>
      <c r="O652" t="str">
        <f>VLOOKUP(F652,'[1]Master Data'!$E:$E,1,FALSE)</f>
        <v>DEHPK4543G</v>
      </c>
    </row>
    <row r="653" spans="1:15" x14ac:dyDescent="0.3">
      <c r="A653" t="s">
        <v>17</v>
      </c>
      <c r="B653">
        <v>633</v>
      </c>
      <c r="C653" s="1">
        <v>43502</v>
      </c>
      <c r="D653" s="1" t="s">
        <v>726</v>
      </c>
      <c r="E653" t="s">
        <v>487</v>
      </c>
      <c r="F653" t="s">
        <v>198</v>
      </c>
      <c r="G653" s="5">
        <v>16283</v>
      </c>
      <c r="H653" s="5">
        <v>1628</v>
      </c>
      <c r="J653" t="s">
        <v>61</v>
      </c>
      <c r="K653" t="s">
        <v>15</v>
      </c>
      <c r="L653" t="s">
        <v>16</v>
      </c>
      <c r="M653" s="1">
        <v>43491</v>
      </c>
      <c r="N653">
        <v>11</v>
      </c>
      <c r="O653" t="str">
        <f>VLOOKUP(F653,'[1]Master Data'!$E:$E,1,FALSE)</f>
        <v>ATUPK7060M</v>
      </c>
    </row>
    <row r="654" spans="1:15" x14ac:dyDescent="0.3">
      <c r="A654" t="s">
        <v>17</v>
      </c>
      <c r="B654">
        <v>630</v>
      </c>
      <c r="C654" s="1">
        <v>43502</v>
      </c>
      <c r="D654" s="1" t="s">
        <v>726</v>
      </c>
      <c r="E654" t="s">
        <v>463</v>
      </c>
      <c r="F654" t="s">
        <v>173</v>
      </c>
      <c r="G654" s="5">
        <v>32567</v>
      </c>
      <c r="H654" s="5">
        <v>3257</v>
      </c>
      <c r="J654" t="s">
        <v>61</v>
      </c>
      <c r="K654" t="s">
        <v>15</v>
      </c>
      <c r="L654" t="s">
        <v>16</v>
      </c>
      <c r="M654" s="1">
        <v>43491</v>
      </c>
      <c r="N654">
        <v>11</v>
      </c>
      <c r="O654" t="str">
        <f>VLOOKUP(F654,'[1]Master Data'!$E:$E,1,FALSE)</f>
        <v>ATUPK7059A</v>
      </c>
    </row>
    <row r="655" spans="1:15" x14ac:dyDescent="0.3">
      <c r="A655" t="s">
        <v>17</v>
      </c>
      <c r="B655">
        <v>654</v>
      </c>
      <c r="C655" s="1">
        <v>43502</v>
      </c>
      <c r="D655" t="s">
        <v>504</v>
      </c>
      <c r="E655" t="s">
        <v>504</v>
      </c>
      <c r="F655" t="s">
        <v>215</v>
      </c>
      <c r="G655" s="5">
        <v>4511</v>
      </c>
      <c r="H655" s="5">
        <v>451</v>
      </c>
      <c r="J655" t="s">
        <v>61</v>
      </c>
      <c r="K655" t="s">
        <v>15</v>
      </c>
      <c r="L655" t="s">
        <v>16</v>
      </c>
      <c r="M655" s="1">
        <v>43491</v>
      </c>
      <c r="N655">
        <v>11</v>
      </c>
      <c r="O655" t="str">
        <f>VLOOKUP(F655,'[1]Master Data'!$E:$E,1,FALSE)</f>
        <v>AQXPK8198G</v>
      </c>
    </row>
    <row r="656" spans="1:15" x14ac:dyDescent="0.3">
      <c r="A656" t="s">
        <v>17</v>
      </c>
      <c r="B656">
        <v>639</v>
      </c>
      <c r="C656" s="1">
        <v>43502</v>
      </c>
      <c r="D656" t="s">
        <v>469</v>
      </c>
      <c r="E656" t="s">
        <v>477</v>
      </c>
      <c r="F656" t="s">
        <v>188</v>
      </c>
      <c r="G656" s="5">
        <v>23172</v>
      </c>
      <c r="H656" s="5">
        <v>2317</v>
      </c>
      <c r="J656" t="s">
        <v>61</v>
      </c>
      <c r="K656" t="s">
        <v>15</v>
      </c>
      <c r="L656" t="s">
        <v>16</v>
      </c>
      <c r="M656" s="1">
        <v>43491</v>
      </c>
      <c r="N656">
        <v>11</v>
      </c>
      <c r="O656" t="str">
        <f>VLOOKUP(F656,'[1]Master Data'!$E:$E,1,FALSE)</f>
        <v>BYNPG4697P</v>
      </c>
    </row>
    <row r="657" spans="1:15" x14ac:dyDescent="0.3">
      <c r="A657" t="s">
        <v>17</v>
      </c>
      <c r="B657">
        <v>638</v>
      </c>
      <c r="C657" s="1">
        <v>43502</v>
      </c>
      <c r="D657" t="s">
        <v>469</v>
      </c>
      <c r="E657" t="s">
        <v>469</v>
      </c>
      <c r="F657" t="s">
        <v>179</v>
      </c>
      <c r="G657" s="5">
        <v>23172</v>
      </c>
      <c r="H657" s="5">
        <v>2317</v>
      </c>
      <c r="J657" t="s">
        <v>61</v>
      </c>
      <c r="K657" t="s">
        <v>15</v>
      </c>
      <c r="L657" t="s">
        <v>16</v>
      </c>
      <c r="M657" s="1">
        <v>43491</v>
      </c>
      <c r="N657">
        <v>11</v>
      </c>
      <c r="O657" t="str">
        <f>VLOOKUP(F657,'[1]Master Data'!$E:$E,1,FALSE)</f>
        <v>AJZPG5193Q</v>
      </c>
    </row>
    <row r="658" spans="1:15" x14ac:dyDescent="0.3">
      <c r="A658" t="s">
        <v>17</v>
      </c>
      <c r="B658">
        <v>659</v>
      </c>
      <c r="C658" s="1">
        <v>43502</v>
      </c>
      <c r="D658" s="1" t="s">
        <v>455</v>
      </c>
      <c r="E658" t="s">
        <v>458</v>
      </c>
      <c r="F658" t="s">
        <v>168</v>
      </c>
      <c r="G658" s="5">
        <v>150000</v>
      </c>
      <c r="H658" s="5">
        <v>15000</v>
      </c>
      <c r="J658" t="s">
        <v>62</v>
      </c>
      <c r="K658" t="s">
        <v>15</v>
      </c>
      <c r="L658" t="s">
        <v>16</v>
      </c>
      <c r="M658" s="1">
        <v>43491</v>
      </c>
      <c r="N658">
        <v>11</v>
      </c>
      <c r="O658" t="str">
        <f>VLOOKUP(F658,'[1]Master Data'!$E:$E,1,FALSE)</f>
        <v>APMPV7390H</v>
      </c>
    </row>
    <row r="659" spans="1:15" x14ac:dyDescent="0.3">
      <c r="A659" t="s">
        <v>17</v>
      </c>
      <c r="B659">
        <v>656</v>
      </c>
      <c r="C659" s="1">
        <v>43502</v>
      </c>
      <c r="D659" s="1" t="s">
        <v>727</v>
      </c>
      <c r="E659" t="s">
        <v>512</v>
      </c>
      <c r="F659" t="s">
        <v>223</v>
      </c>
      <c r="G659" s="5">
        <v>10596</v>
      </c>
      <c r="H659" s="5">
        <v>1060</v>
      </c>
      <c r="J659" t="s">
        <v>61</v>
      </c>
      <c r="K659" t="s">
        <v>15</v>
      </c>
      <c r="L659" t="s">
        <v>16</v>
      </c>
      <c r="M659" s="1">
        <v>43491</v>
      </c>
      <c r="N659">
        <v>11</v>
      </c>
      <c r="O659" t="str">
        <f>VLOOKUP(F659,'[1]Master Data'!$E:$E,1,FALSE)</f>
        <v>AOHPL7262E</v>
      </c>
    </row>
    <row r="660" spans="1:15" x14ac:dyDescent="0.3">
      <c r="A660" t="s">
        <v>17</v>
      </c>
      <c r="B660">
        <v>688</v>
      </c>
      <c r="C660" s="1">
        <v>43530</v>
      </c>
      <c r="D660" t="s">
        <v>514</v>
      </c>
      <c r="E660" t="s">
        <v>514</v>
      </c>
      <c r="F660" t="s">
        <v>225</v>
      </c>
      <c r="G660" s="5">
        <v>70620</v>
      </c>
      <c r="H660" s="5">
        <v>7062</v>
      </c>
      <c r="J660" t="s">
        <v>63</v>
      </c>
      <c r="K660" t="s">
        <v>15</v>
      </c>
      <c r="L660" t="s">
        <v>16</v>
      </c>
      <c r="M660" s="1">
        <v>43515</v>
      </c>
      <c r="N660">
        <v>15</v>
      </c>
      <c r="O660" t="str">
        <f>VLOOKUP(F660,'[1]Master Data'!$E:$E,1,FALSE)</f>
        <v>JEMPS5401G</v>
      </c>
    </row>
    <row r="661" spans="1:15" x14ac:dyDescent="0.3">
      <c r="A661" t="s">
        <v>17</v>
      </c>
      <c r="B661">
        <v>680</v>
      </c>
      <c r="C661" s="1">
        <v>43530</v>
      </c>
      <c r="D661" s="1" t="s">
        <v>440</v>
      </c>
      <c r="E661" t="s">
        <v>440</v>
      </c>
      <c r="F661" t="s">
        <v>150</v>
      </c>
      <c r="G661" s="5">
        <v>15587</v>
      </c>
      <c r="H661" s="5">
        <v>1559</v>
      </c>
      <c r="J661" t="s">
        <v>63</v>
      </c>
      <c r="K661" t="s">
        <v>15</v>
      </c>
      <c r="L661" t="s">
        <v>16</v>
      </c>
      <c r="M661" s="1">
        <v>43515</v>
      </c>
      <c r="N661">
        <v>15</v>
      </c>
      <c r="O661" t="str">
        <f>VLOOKUP(F661,'[1]Master Data'!$E:$E,1,FALSE)</f>
        <v>ANVPM7520K</v>
      </c>
    </row>
    <row r="662" spans="1:15" x14ac:dyDescent="0.3">
      <c r="A662" t="s">
        <v>17</v>
      </c>
      <c r="B662">
        <v>681</v>
      </c>
      <c r="C662" s="1">
        <v>43530</v>
      </c>
      <c r="D662" s="1" t="s">
        <v>440</v>
      </c>
      <c r="E662" t="s">
        <v>441</v>
      </c>
      <c r="F662" t="s">
        <v>151</v>
      </c>
      <c r="G662" s="5">
        <v>15587</v>
      </c>
      <c r="H662" s="5">
        <v>1559</v>
      </c>
      <c r="J662" t="s">
        <v>63</v>
      </c>
      <c r="K662" t="s">
        <v>15</v>
      </c>
      <c r="L662" t="s">
        <v>16</v>
      </c>
      <c r="M662" s="1">
        <v>43515</v>
      </c>
      <c r="N662">
        <v>15</v>
      </c>
      <c r="O662" t="str">
        <f>VLOOKUP(F662,'[1]Master Data'!$E:$E,1,FALSE)</f>
        <v>BRVPM1719H</v>
      </c>
    </row>
    <row r="663" spans="1:15" x14ac:dyDescent="0.3">
      <c r="A663" t="s">
        <v>17</v>
      </c>
      <c r="B663">
        <v>684</v>
      </c>
      <c r="C663" s="1">
        <v>43530</v>
      </c>
      <c r="D663" t="s">
        <v>729</v>
      </c>
      <c r="E663" t="s">
        <v>729</v>
      </c>
      <c r="F663" t="s">
        <v>204</v>
      </c>
      <c r="G663" s="5">
        <v>18983</v>
      </c>
      <c r="H663" s="5">
        <v>1898</v>
      </c>
      <c r="J663" t="s">
        <v>63</v>
      </c>
      <c r="K663" t="s">
        <v>15</v>
      </c>
      <c r="L663" t="s">
        <v>16</v>
      </c>
      <c r="M663" s="1">
        <v>43515</v>
      </c>
      <c r="N663">
        <v>15</v>
      </c>
      <c r="O663" t="str">
        <f>VLOOKUP(F663,'[1]Master Data'!$E:$E,1,FALSE)</f>
        <v>BBEPS9472G</v>
      </c>
    </row>
    <row r="664" spans="1:15" x14ac:dyDescent="0.3">
      <c r="A664" t="s">
        <v>17</v>
      </c>
      <c r="B664">
        <v>675</v>
      </c>
      <c r="C664" s="1">
        <v>43530</v>
      </c>
      <c r="D664" t="s">
        <v>510</v>
      </c>
      <c r="E664" t="s">
        <v>510</v>
      </c>
      <c r="F664" t="s">
        <v>221</v>
      </c>
      <c r="G664" s="5">
        <v>4062</v>
      </c>
      <c r="H664" s="5">
        <v>406</v>
      </c>
      <c r="J664" t="s">
        <v>63</v>
      </c>
      <c r="K664" t="s">
        <v>15</v>
      </c>
      <c r="L664" t="s">
        <v>16</v>
      </c>
      <c r="M664" s="1">
        <v>43515</v>
      </c>
      <c r="N664">
        <v>15</v>
      </c>
      <c r="O664" t="str">
        <f>VLOOKUP(F664,'[1]Master Data'!$E:$E,1,FALSE)</f>
        <v>AVQPS5445L</v>
      </c>
    </row>
    <row r="665" spans="1:15" x14ac:dyDescent="0.3">
      <c r="A665" t="s">
        <v>17</v>
      </c>
      <c r="B665">
        <v>665</v>
      </c>
      <c r="C665" s="1">
        <v>43530</v>
      </c>
      <c r="D665" s="1" t="s">
        <v>501</v>
      </c>
      <c r="E665" t="s">
        <v>501</v>
      </c>
      <c r="F665" t="s">
        <v>214</v>
      </c>
      <c r="G665" s="5">
        <v>60274</v>
      </c>
      <c r="H665" s="5">
        <v>6027</v>
      </c>
      <c r="J665" t="s">
        <v>63</v>
      </c>
      <c r="K665" t="s">
        <v>15</v>
      </c>
      <c r="L665" t="s">
        <v>16</v>
      </c>
      <c r="M665" s="1">
        <v>43515</v>
      </c>
      <c r="N665">
        <v>15</v>
      </c>
      <c r="O665" t="str">
        <f>VLOOKUP(F665,'[1]Master Data'!$E:$E,1,FALSE)</f>
        <v>DXVPP1114F</v>
      </c>
    </row>
    <row r="666" spans="1:15" x14ac:dyDescent="0.3">
      <c r="A666" t="s">
        <v>17</v>
      </c>
      <c r="B666">
        <v>676</v>
      </c>
      <c r="C666" s="1">
        <v>43530</v>
      </c>
      <c r="D666" t="s">
        <v>493</v>
      </c>
      <c r="E666" t="s">
        <v>493</v>
      </c>
      <c r="F666" t="s">
        <v>205</v>
      </c>
      <c r="G666" s="5">
        <v>6153</v>
      </c>
      <c r="H666" s="5">
        <v>615</v>
      </c>
      <c r="J666" t="s">
        <v>63</v>
      </c>
      <c r="K666" t="s">
        <v>15</v>
      </c>
      <c r="L666" t="s">
        <v>16</v>
      </c>
      <c r="M666" s="1">
        <v>43515</v>
      </c>
      <c r="N666">
        <v>15</v>
      </c>
      <c r="O666" t="str">
        <f>VLOOKUP(F666,'[1]Master Data'!$E:$E,1,FALSE)</f>
        <v>AAAPU3763E</v>
      </c>
    </row>
    <row r="667" spans="1:15" x14ac:dyDescent="0.3">
      <c r="A667" t="s">
        <v>17</v>
      </c>
      <c r="B667">
        <v>664</v>
      </c>
      <c r="C667" s="1">
        <v>43530</v>
      </c>
      <c r="D667" s="1" t="s">
        <v>723</v>
      </c>
      <c r="E667" t="s">
        <v>437</v>
      </c>
      <c r="F667" t="s">
        <v>147</v>
      </c>
      <c r="G667" s="5">
        <v>58489</v>
      </c>
      <c r="H667" s="5">
        <v>5849</v>
      </c>
      <c r="J667" t="s">
        <v>63</v>
      </c>
      <c r="K667" t="s">
        <v>15</v>
      </c>
      <c r="L667" t="s">
        <v>16</v>
      </c>
      <c r="M667" s="1">
        <v>43515</v>
      </c>
      <c r="N667">
        <v>15</v>
      </c>
      <c r="O667" t="str">
        <f>VLOOKUP(F667,'[1]Master Data'!$E:$E,1,FALSE)</f>
        <v>CICPD8911M</v>
      </c>
    </row>
    <row r="668" spans="1:15" x14ac:dyDescent="0.3">
      <c r="A668" t="s">
        <v>17</v>
      </c>
      <c r="B668">
        <v>663</v>
      </c>
      <c r="C668" s="1">
        <v>43530</v>
      </c>
      <c r="D668" s="1" t="s">
        <v>723</v>
      </c>
      <c r="E668" t="s">
        <v>436</v>
      </c>
      <c r="F668" t="s">
        <v>146</v>
      </c>
      <c r="G668" s="5">
        <v>58489</v>
      </c>
      <c r="H668" s="5">
        <v>5849</v>
      </c>
      <c r="J668" t="s">
        <v>63</v>
      </c>
      <c r="K668" t="s">
        <v>15</v>
      </c>
      <c r="L668" t="s">
        <v>16</v>
      </c>
      <c r="M668" s="1">
        <v>43515</v>
      </c>
      <c r="N668">
        <v>15</v>
      </c>
      <c r="O668" t="str">
        <f>VLOOKUP(F668,'[1]Master Data'!$E:$E,1,FALSE)</f>
        <v>APGPD9139Q</v>
      </c>
    </row>
    <row r="669" spans="1:15" x14ac:dyDescent="0.3">
      <c r="A669" t="s">
        <v>17</v>
      </c>
      <c r="B669">
        <v>685</v>
      </c>
      <c r="C669" s="1">
        <v>43530</v>
      </c>
      <c r="D669" s="1" t="s">
        <v>724</v>
      </c>
      <c r="E669" t="s">
        <v>465</v>
      </c>
      <c r="F669" t="s">
        <v>175</v>
      </c>
      <c r="G669" s="5">
        <v>23783</v>
      </c>
      <c r="H669" s="5">
        <v>2378</v>
      </c>
      <c r="J669" t="s">
        <v>63</v>
      </c>
      <c r="K669" t="s">
        <v>15</v>
      </c>
      <c r="L669" t="s">
        <v>16</v>
      </c>
      <c r="M669" s="1">
        <v>43515</v>
      </c>
      <c r="N669">
        <v>15</v>
      </c>
      <c r="O669" t="str">
        <f>VLOOKUP(F669,'[1]Master Data'!$E:$E,1,FALSE)</f>
        <v>AWVPM8396E</v>
      </c>
    </row>
    <row r="670" spans="1:15" x14ac:dyDescent="0.3">
      <c r="A670" t="s">
        <v>17</v>
      </c>
      <c r="B670">
        <v>683</v>
      </c>
      <c r="C670" s="1">
        <v>43530</v>
      </c>
      <c r="D670" s="1" t="s">
        <v>513</v>
      </c>
      <c r="E670" t="s">
        <v>513</v>
      </c>
      <c r="F670" t="s">
        <v>224</v>
      </c>
      <c r="G670" s="5">
        <v>18496</v>
      </c>
      <c r="H670" s="5">
        <v>1850</v>
      </c>
      <c r="J670" t="s">
        <v>63</v>
      </c>
      <c r="K670" t="s">
        <v>15</v>
      </c>
      <c r="L670" t="s">
        <v>16</v>
      </c>
      <c r="M670" s="1">
        <v>43515</v>
      </c>
      <c r="N670">
        <v>15</v>
      </c>
      <c r="O670" t="str">
        <f>VLOOKUP(F670,'[1]Master Data'!$E:$E,1,FALSE)</f>
        <v>BDDPM7126E</v>
      </c>
    </row>
    <row r="671" spans="1:15" x14ac:dyDescent="0.3">
      <c r="A671" t="s">
        <v>17</v>
      </c>
      <c r="B671">
        <v>674</v>
      </c>
      <c r="C671" s="1">
        <v>43530</v>
      </c>
      <c r="D671" t="s">
        <v>466</v>
      </c>
      <c r="E671" t="s">
        <v>466</v>
      </c>
      <c r="F671" t="s">
        <v>176</v>
      </c>
      <c r="G671" s="5">
        <v>227731</v>
      </c>
      <c r="H671" s="5">
        <v>22773</v>
      </c>
      <c r="J671" t="s">
        <v>63</v>
      </c>
      <c r="K671" t="s">
        <v>15</v>
      </c>
      <c r="L671" t="s">
        <v>16</v>
      </c>
      <c r="M671" s="1">
        <v>43515</v>
      </c>
      <c r="N671">
        <v>15</v>
      </c>
      <c r="O671" t="str">
        <f>VLOOKUP(F671,'[1]Master Data'!$E:$E,1,FALSE)</f>
        <v>BCHPM4625F</v>
      </c>
    </row>
    <row r="672" spans="1:15" x14ac:dyDescent="0.3">
      <c r="A672" t="s">
        <v>17</v>
      </c>
      <c r="B672">
        <v>669</v>
      </c>
      <c r="C672" s="1">
        <v>43530</v>
      </c>
      <c r="D672" s="1" t="s">
        <v>459</v>
      </c>
      <c r="E672" t="s">
        <v>459</v>
      </c>
      <c r="F672" t="s">
        <v>169</v>
      </c>
      <c r="G672" s="5">
        <v>86557</v>
      </c>
      <c r="H672" s="5">
        <v>8656</v>
      </c>
      <c r="J672" t="s">
        <v>63</v>
      </c>
      <c r="K672" t="s">
        <v>15</v>
      </c>
      <c r="L672" t="s">
        <v>16</v>
      </c>
      <c r="M672" s="1">
        <v>43515</v>
      </c>
      <c r="N672">
        <v>15</v>
      </c>
      <c r="O672" t="str">
        <f>VLOOKUP(F672,'[1]Master Data'!$E:$E,1,FALSE)</f>
        <v>BMRPS3723E</v>
      </c>
    </row>
    <row r="673" spans="1:15" x14ac:dyDescent="0.3">
      <c r="A673" t="s">
        <v>17</v>
      </c>
      <c r="B673">
        <v>670</v>
      </c>
      <c r="C673" s="1">
        <v>43530</v>
      </c>
      <c r="D673" s="1" t="s">
        <v>459</v>
      </c>
      <c r="E673" t="s">
        <v>460</v>
      </c>
      <c r="F673" t="s">
        <v>170</v>
      </c>
      <c r="G673" s="5">
        <v>86557</v>
      </c>
      <c r="H673" s="5">
        <v>8656</v>
      </c>
      <c r="J673" t="s">
        <v>63</v>
      </c>
      <c r="K673" t="s">
        <v>15</v>
      </c>
      <c r="L673" t="s">
        <v>16</v>
      </c>
      <c r="M673" s="1">
        <v>43515</v>
      </c>
      <c r="N673">
        <v>15</v>
      </c>
      <c r="O673" t="str">
        <f>VLOOKUP(F673,'[1]Master Data'!$E:$E,1,FALSE)</f>
        <v>GBCPS8333D</v>
      </c>
    </row>
    <row r="674" spans="1:15" x14ac:dyDescent="0.3">
      <c r="A674" t="s">
        <v>17</v>
      </c>
      <c r="B674">
        <v>671</v>
      </c>
      <c r="C674" s="1">
        <v>43530</v>
      </c>
      <c r="D674" s="1" t="s">
        <v>478</v>
      </c>
      <c r="E674" t="s">
        <v>491</v>
      </c>
      <c r="F674" t="s">
        <v>202</v>
      </c>
      <c r="G674" s="5">
        <v>93359</v>
      </c>
      <c r="H674" s="5">
        <v>9336</v>
      </c>
      <c r="J674" t="s">
        <v>63</v>
      </c>
      <c r="K674" t="s">
        <v>15</v>
      </c>
      <c r="L674" t="s">
        <v>16</v>
      </c>
      <c r="M674" s="1">
        <v>43515</v>
      </c>
      <c r="N674">
        <v>15</v>
      </c>
      <c r="O674" t="str">
        <f>VLOOKUP(F674,'[1]Master Data'!$E:$E,1,FALSE)</f>
        <v>CMMPM3584M</v>
      </c>
    </row>
    <row r="675" spans="1:15" x14ac:dyDescent="0.3">
      <c r="A675" t="s">
        <v>17</v>
      </c>
      <c r="B675">
        <v>673</v>
      </c>
      <c r="C675" s="1">
        <v>43530</v>
      </c>
      <c r="D675" s="1" t="s">
        <v>478</v>
      </c>
      <c r="E675" t="s">
        <v>478</v>
      </c>
      <c r="F675" t="s">
        <v>189</v>
      </c>
      <c r="G675" s="5">
        <v>217837</v>
      </c>
      <c r="H675" s="5">
        <v>21784</v>
      </c>
      <c r="J675" t="s">
        <v>63</v>
      </c>
      <c r="K675" t="s">
        <v>15</v>
      </c>
      <c r="L675" t="s">
        <v>16</v>
      </c>
      <c r="M675" s="1">
        <v>43515</v>
      </c>
      <c r="N675">
        <v>15</v>
      </c>
      <c r="O675" t="str">
        <f>VLOOKUP(F675,'[1]Master Data'!$E:$E,1,FALSE)</f>
        <v>BJFPM3782A</v>
      </c>
    </row>
    <row r="676" spans="1:15" x14ac:dyDescent="0.3">
      <c r="A676" t="s">
        <v>17</v>
      </c>
      <c r="B676">
        <v>660</v>
      </c>
      <c r="C676" s="1">
        <v>43530</v>
      </c>
      <c r="D676" s="1" t="s">
        <v>737</v>
      </c>
      <c r="E676" t="s">
        <v>732</v>
      </c>
      <c r="F676" t="s">
        <v>186</v>
      </c>
      <c r="G676" s="5">
        <v>26920</v>
      </c>
      <c r="H676" s="5">
        <v>2692</v>
      </c>
      <c r="J676" t="s">
        <v>63</v>
      </c>
      <c r="K676" t="s">
        <v>15</v>
      </c>
      <c r="L676" t="s">
        <v>16</v>
      </c>
      <c r="M676" s="1">
        <v>43515</v>
      </c>
      <c r="N676">
        <v>15</v>
      </c>
      <c r="O676" t="str">
        <f>VLOOKUP(F676,'[1]Master Data'!$E:$E,1,FALSE)</f>
        <v>AZJPS0827R</v>
      </c>
    </row>
    <row r="677" spans="1:15" x14ac:dyDescent="0.3">
      <c r="A677" t="s">
        <v>17</v>
      </c>
      <c r="B677">
        <v>686</v>
      </c>
      <c r="C677" s="1">
        <v>43530</v>
      </c>
      <c r="D677" s="1" t="s">
        <v>737</v>
      </c>
      <c r="E677" t="s">
        <v>732</v>
      </c>
      <c r="F677" t="s">
        <v>186</v>
      </c>
      <c r="G677" s="5">
        <v>25778</v>
      </c>
      <c r="H677" s="5">
        <v>2578</v>
      </c>
      <c r="J677" t="s">
        <v>63</v>
      </c>
      <c r="K677" t="s">
        <v>15</v>
      </c>
      <c r="L677" t="s">
        <v>16</v>
      </c>
      <c r="M677" s="1">
        <v>43515</v>
      </c>
      <c r="N677">
        <v>15</v>
      </c>
      <c r="O677" t="str">
        <f>VLOOKUP(F677,'[1]Master Data'!$E:$E,1,FALSE)</f>
        <v>AZJPS0827R</v>
      </c>
    </row>
    <row r="678" spans="1:15" x14ac:dyDescent="0.3">
      <c r="A678" t="s">
        <v>17</v>
      </c>
      <c r="B678">
        <v>661</v>
      </c>
      <c r="C678" s="1">
        <v>43530</v>
      </c>
      <c r="D678" s="1" t="s">
        <v>737</v>
      </c>
      <c r="E678" t="s">
        <v>481</v>
      </c>
      <c r="F678" t="s">
        <v>192</v>
      </c>
      <c r="G678" s="5">
        <v>26920</v>
      </c>
      <c r="H678" s="5">
        <v>2692</v>
      </c>
      <c r="J678" t="s">
        <v>63</v>
      </c>
      <c r="K678" t="s">
        <v>15</v>
      </c>
      <c r="L678" t="s">
        <v>16</v>
      </c>
      <c r="M678" s="1">
        <v>43515</v>
      </c>
      <c r="N678">
        <v>15</v>
      </c>
      <c r="O678" t="str">
        <f>VLOOKUP(F678,'[1]Master Data'!$E:$E,1,FALSE)</f>
        <v>CBTPS7039H</v>
      </c>
    </row>
    <row r="679" spans="1:15" x14ac:dyDescent="0.3">
      <c r="A679" t="s">
        <v>17</v>
      </c>
      <c r="B679">
        <v>662</v>
      </c>
      <c r="C679" s="1">
        <v>43530</v>
      </c>
      <c r="D679" t="s">
        <v>503</v>
      </c>
      <c r="E679" t="s">
        <v>503</v>
      </c>
      <c r="F679" t="s">
        <v>206</v>
      </c>
      <c r="G679" s="5">
        <v>46699</v>
      </c>
      <c r="H679" s="5">
        <v>4670</v>
      </c>
      <c r="J679" t="s">
        <v>63</v>
      </c>
      <c r="K679" t="s">
        <v>15</v>
      </c>
      <c r="L679" t="s">
        <v>16</v>
      </c>
      <c r="M679" s="1">
        <v>43515</v>
      </c>
      <c r="N679">
        <v>15</v>
      </c>
      <c r="O679" t="str">
        <f>VLOOKUP(F679,'[1]Master Data'!$E:$E,1,FALSE)</f>
        <v>AEQPT4039J</v>
      </c>
    </row>
    <row r="680" spans="1:15" x14ac:dyDescent="0.3">
      <c r="A680" t="s">
        <v>17</v>
      </c>
      <c r="B680">
        <v>667</v>
      </c>
      <c r="C680" s="1">
        <v>43530</v>
      </c>
      <c r="D680" s="1" t="s">
        <v>726</v>
      </c>
      <c r="E680" t="s">
        <v>476</v>
      </c>
      <c r="F680" t="s">
        <v>187</v>
      </c>
      <c r="G680" s="5">
        <v>77381</v>
      </c>
      <c r="H680" s="5">
        <v>7738</v>
      </c>
      <c r="J680" t="s">
        <v>63</v>
      </c>
      <c r="K680" t="s">
        <v>15</v>
      </c>
      <c r="L680" t="s">
        <v>16</v>
      </c>
      <c r="M680" s="1">
        <v>43515</v>
      </c>
      <c r="N680">
        <v>15</v>
      </c>
      <c r="O680" t="str">
        <f>VLOOKUP(F680,'[1]Master Data'!$E:$E,1,FALSE)</f>
        <v>ECHPK0520A</v>
      </c>
    </row>
    <row r="681" spans="1:15" x14ac:dyDescent="0.3">
      <c r="A681" t="s">
        <v>17</v>
      </c>
      <c r="B681">
        <v>666</v>
      </c>
      <c r="C681" s="1">
        <v>43530</v>
      </c>
      <c r="D681" s="1" t="s">
        <v>726</v>
      </c>
      <c r="E681" t="s">
        <v>464</v>
      </c>
      <c r="F681" t="s">
        <v>174</v>
      </c>
      <c r="G681" s="5">
        <v>77381</v>
      </c>
      <c r="H681" s="5">
        <v>7738</v>
      </c>
      <c r="J681" t="s">
        <v>63</v>
      </c>
      <c r="K681" t="s">
        <v>15</v>
      </c>
      <c r="L681" t="s">
        <v>16</v>
      </c>
      <c r="M681" s="1">
        <v>43515</v>
      </c>
      <c r="N681">
        <v>15</v>
      </c>
      <c r="O681" t="str">
        <f>VLOOKUP(F681,'[1]Master Data'!$E:$E,1,FALSE)</f>
        <v>DEHPK4543G</v>
      </c>
    </row>
    <row r="682" spans="1:15" x14ac:dyDescent="0.3">
      <c r="A682" t="s">
        <v>17</v>
      </c>
      <c r="B682">
        <v>668</v>
      </c>
      <c r="C682" s="1">
        <v>43530</v>
      </c>
      <c r="D682" s="1" t="s">
        <v>726</v>
      </c>
      <c r="E682" t="s">
        <v>487</v>
      </c>
      <c r="F682" t="s">
        <v>198</v>
      </c>
      <c r="G682" s="5">
        <v>77381</v>
      </c>
      <c r="H682" s="5">
        <v>7738</v>
      </c>
      <c r="J682" t="s">
        <v>63</v>
      </c>
      <c r="K682" t="s">
        <v>15</v>
      </c>
      <c r="L682" t="s">
        <v>16</v>
      </c>
      <c r="M682" s="1">
        <v>43515</v>
      </c>
      <c r="N682">
        <v>15</v>
      </c>
      <c r="O682" t="str">
        <f>VLOOKUP(F682,'[1]Master Data'!$E:$E,1,FALSE)</f>
        <v>ATUPK7060M</v>
      </c>
    </row>
    <row r="683" spans="1:15" x14ac:dyDescent="0.3">
      <c r="A683" t="s">
        <v>17</v>
      </c>
      <c r="B683">
        <v>687</v>
      </c>
      <c r="C683" s="1">
        <v>43530</v>
      </c>
      <c r="D683" s="1" t="s">
        <v>726</v>
      </c>
      <c r="E683" t="s">
        <v>463</v>
      </c>
      <c r="F683" t="s">
        <v>173</v>
      </c>
      <c r="G683" s="5">
        <v>25793</v>
      </c>
      <c r="H683" s="5">
        <v>2579</v>
      </c>
      <c r="J683" t="s">
        <v>63</v>
      </c>
      <c r="K683" t="s">
        <v>15</v>
      </c>
      <c r="L683" t="s">
        <v>16</v>
      </c>
      <c r="M683" s="1">
        <v>43515</v>
      </c>
      <c r="N683">
        <v>15</v>
      </c>
      <c r="O683" t="str">
        <f>VLOOKUP(F683,'[1]Master Data'!$E:$E,1,FALSE)</f>
        <v>ATUPK7059A</v>
      </c>
    </row>
    <row r="684" spans="1:15" x14ac:dyDescent="0.3">
      <c r="A684" t="s">
        <v>17</v>
      </c>
      <c r="B684">
        <v>672</v>
      </c>
      <c r="C684" s="1">
        <v>43530</v>
      </c>
      <c r="D684" s="1" t="s">
        <v>535</v>
      </c>
      <c r="E684" t="s">
        <v>483</v>
      </c>
      <c r="F684" t="s">
        <v>194</v>
      </c>
      <c r="G684" s="5">
        <v>121466</v>
      </c>
      <c r="H684" s="5">
        <v>12147</v>
      </c>
      <c r="J684" t="s">
        <v>63</v>
      </c>
      <c r="K684" t="s">
        <v>15</v>
      </c>
      <c r="L684" t="s">
        <v>16</v>
      </c>
      <c r="M684" s="1">
        <v>43515</v>
      </c>
      <c r="N684">
        <v>15</v>
      </c>
      <c r="O684" t="str">
        <f>VLOOKUP(F684,'[1]Master Data'!$E:$E,1,FALSE)</f>
        <v>AGVPS7118N</v>
      </c>
    </row>
    <row r="685" spans="1:15" x14ac:dyDescent="0.3">
      <c r="A685" t="s">
        <v>17</v>
      </c>
      <c r="B685">
        <v>677</v>
      </c>
      <c r="C685" s="1">
        <v>43530</v>
      </c>
      <c r="D685" t="s">
        <v>504</v>
      </c>
      <c r="E685" t="s">
        <v>504</v>
      </c>
      <c r="F685" t="s">
        <v>215</v>
      </c>
      <c r="G685" s="5">
        <v>6846</v>
      </c>
      <c r="H685" s="5">
        <v>685</v>
      </c>
      <c r="J685" t="s">
        <v>63</v>
      </c>
      <c r="K685" t="s">
        <v>15</v>
      </c>
      <c r="L685" t="s">
        <v>16</v>
      </c>
      <c r="M685" s="1">
        <v>43515</v>
      </c>
      <c r="N685">
        <v>15</v>
      </c>
      <c r="O685" t="str">
        <f>VLOOKUP(F685,'[1]Master Data'!$E:$E,1,FALSE)</f>
        <v>AQXPK8198G</v>
      </c>
    </row>
    <row r="686" spans="1:15" x14ac:dyDescent="0.3">
      <c r="A686" t="s">
        <v>17</v>
      </c>
      <c r="B686">
        <v>679</v>
      </c>
      <c r="C686" s="1">
        <v>43530</v>
      </c>
      <c r="D686" t="s">
        <v>469</v>
      </c>
      <c r="E686" t="s">
        <v>477</v>
      </c>
      <c r="F686" t="s">
        <v>188</v>
      </c>
      <c r="G686" s="5">
        <v>10558</v>
      </c>
      <c r="H686" s="5">
        <v>1056</v>
      </c>
      <c r="J686" t="s">
        <v>63</v>
      </c>
      <c r="K686" t="s">
        <v>15</v>
      </c>
      <c r="L686" t="s">
        <v>16</v>
      </c>
      <c r="M686" s="1">
        <v>43515</v>
      </c>
      <c r="N686">
        <v>15</v>
      </c>
      <c r="O686" t="str">
        <f>VLOOKUP(F686,'[1]Master Data'!$E:$E,1,FALSE)</f>
        <v>BYNPG4697P</v>
      </c>
    </row>
    <row r="687" spans="1:15" x14ac:dyDescent="0.3">
      <c r="A687" t="s">
        <v>17</v>
      </c>
      <c r="B687">
        <v>678</v>
      </c>
      <c r="C687" s="1">
        <v>43530</v>
      </c>
      <c r="D687" t="s">
        <v>469</v>
      </c>
      <c r="E687" t="s">
        <v>469</v>
      </c>
      <c r="F687" t="s">
        <v>179</v>
      </c>
      <c r="G687" s="5">
        <v>10558</v>
      </c>
      <c r="H687" s="5">
        <v>1056</v>
      </c>
      <c r="J687" t="s">
        <v>63</v>
      </c>
      <c r="K687" t="s">
        <v>15</v>
      </c>
      <c r="L687" t="s">
        <v>16</v>
      </c>
      <c r="M687" s="1">
        <v>43515</v>
      </c>
      <c r="N687">
        <v>15</v>
      </c>
      <c r="O687" t="str">
        <f>VLOOKUP(F687,'[1]Master Data'!$E:$E,1,FALSE)</f>
        <v>AJZPG5193Q</v>
      </c>
    </row>
    <row r="688" spans="1:15" x14ac:dyDescent="0.3">
      <c r="A688" t="s">
        <v>17</v>
      </c>
      <c r="B688">
        <v>682</v>
      </c>
      <c r="C688" s="1">
        <v>43530</v>
      </c>
      <c r="D688" s="1" t="s">
        <v>727</v>
      </c>
      <c r="E688" t="s">
        <v>512</v>
      </c>
      <c r="F688" t="s">
        <v>223</v>
      </c>
      <c r="G688" s="5">
        <v>17919</v>
      </c>
      <c r="H688" s="5">
        <v>1792</v>
      </c>
      <c r="J688" t="s">
        <v>63</v>
      </c>
      <c r="K688" t="s">
        <v>15</v>
      </c>
      <c r="L688" t="s">
        <v>16</v>
      </c>
      <c r="M688" s="1">
        <v>43515</v>
      </c>
      <c r="N688">
        <v>15</v>
      </c>
      <c r="O688" t="str">
        <f>VLOOKUP(F688,'[1]Master Data'!$E:$E,1,FALSE)</f>
        <v>AOHPL7262E</v>
      </c>
    </row>
    <row r="689" spans="1:15" x14ac:dyDescent="0.3">
      <c r="A689" t="s">
        <v>17</v>
      </c>
      <c r="B689">
        <v>689</v>
      </c>
      <c r="C689" s="1">
        <v>43530</v>
      </c>
      <c r="D689" s="1" t="s">
        <v>515</v>
      </c>
      <c r="E689" t="s">
        <v>515</v>
      </c>
      <c r="F689" t="s">
        <v>226</v>
      </c>
      <c r="G689" s="5">
        <v>654</v>
      </c>
      <c r="H689" s="5">
        <v>65</v>
      </c>
      <c r="J689" t="s">
        <v>63</v>
      </c>
      <c r="K689" t="s">
        <v>15</v>
      </c>
      <c r="L689" t="s">
        <v>16</v>
      </c>
      <c r="M689" s="1">
        <v>43515</v>
      </c>
      <c r="N689">
        <v>15</v>
      </c>
      <c r="O689" t="str">
        <f>VLOOKUP(F689,'[1]Master Data'!$E:$E,1,FALSE)</f>
        <v>CVZPS8137A</v>
      </c>
    </row>
    <row r="690" spans="1:15" x14ac:dyDescent="0.3">
      <c r="A690" t="s">
        <v>17</v>
      </c>
      <c r="B690">
        <v>691</v>
      </c>
      <c r="C690" s="1">
        <v>43531</v>
      </c>
      <c r="D690" s="1" t="s">
        <v>467</v>
      </c>
      <c r="E690" t="s">
        <v>467</v>
      </c>
      <c r="F690" t="s">
        <v>177</v>
      </c>
      <c r="G690" s="5">
        <v>151212</v>
      </c>
      <c r="H690" s="5">
        <v>15121</v>
      </c>
      <c r="J690" t="s">
        <v>64</v>
      </c>
      <c r="M690" s="1">
        <v>43524</v>
      </c>
      <c r="N690">
        <v>7</v>
      </c>
      <c r="O690" t="str">
        <f>VLOOKUP(F690,'[1]Master Data'!$E:$E,1,FALSE)</f>
        <v>CNYPM6786Q</v>
      </c>
    </row>
    <row r="691" spans="1:15" x14ac:dyDescent="0.3">
      <c r="A691" t="s">
        <v>17</v>
      </c>
      <c r="B691">
        <v>694</v>
      </c>
      <c r="C691" s="1">
        <v>43531</v>
      </c>
      <c r="D691" t="s">
        <v>514</v>
      </c>
      <c r="E691" t="s">
        <v>514</v>
      </c>
      <c r="F691" t="s">
        <v>225</v>
      </c>
      <c r="G691" s="5">
        <v>392257</v>
      </c>
      <c r="H691" s="5">
        <v>39226</v>
      </c>
      <c r="J691" t="s">
        <v>64</v>
      </c>
      <c r="M691" s="1">
        <v>43524</v>
      </c>
      <c r="N691">
        <v>7</v>
      </c>
      <c r="O691" t="str">
        <f>VLOOKUP(F691,'[1]Master Data'!$E:$E,1,FALSE)</f>
        <v>JEMPS5401G</v>
      </c>
    </row>
    <row r="692" spans="1:15" x14ac:dyDescent="0.3">
      <c r="A692" t="s">
        <v>17</v>
      </c>
      <c r="B692">
        <v>692</v>
      </c>
      <c r="C692" s="1">
        <v>43531</v>
      </c>
      <c r="D692" t="s">
        <v>466</v>
      </c>
      <c r="E692" t="s">
        <v>488</v>
      </c>
      <c r="F692" t="s">
        <v>199</v>
      </c>
      <c r="G692" s="5">
        <v>151212</v>
      </c>
      <c r="H692" s="5">
        <v>15121</v>
      </c>
      <c r="J692" t="s">
        <v>64</v>
      </c>
      <c r="M692" s="1">
        <v>43524</v>
      </c>
      <c r="N692">
        <v>7</v>
      </c>
      <c r="O692" t="str">
        <f>VLOOKUP(F692,'[1]Master Data'!$E:$E,1,FALSE)</f>
        <v>DJEPM9645D</v>
      </c>
    </row>
    <row r="693" spans="1:15" x14ac:dyDescent="0.3">
      <c r="A693" t="s">
        <v>17</v>
      </c>
      <c r="B693">
        <v>690</v>
      </c>
      <c r="C693" s="1">
        <v>43531</v>
      </c>
      <c r="D693" t="s">
        <v>466</v>
      </c>
      <c r="E693" t="s">
        <v>468</v>
      </c>
      <c r="F693" t="s">
        <v>178</v>
      </c>
      <c r="G693" s="5">
        <v>203973</v>
      </c>
      <c r="H693" s="5">
        <v>20397</v>
      </c>
      <c r="J693" t="s">
        <v>64</v>
      </c>
      <c r="M693" s="1">
        <v>43524</v>
      </c>
      <c r="N693">
        <v>7</v>
      </c>
      <c r="O693" t="str">
        <f>VLOOKUP(F693,'[1]Master Data'!$E:$E,1,FALSE)</f>
        <v>DGQPM4392J</v>
      </c>
    </row>
    <row r="694" spans="1:15" x14ac:dyDescent="0.3">
      <c r="A694" t="s">
        <v>17</v>
      </c>
      <c r="B694">
        <v>696</v>
      </c>
      <c r="C694" s="1">
        <v>43531</v>
      </c>
      <c r="D694" t="s">
        <v>455</v>
      </c>
      <c r="E694" t="s">
        <v>482</v>
      </c>
      <c r="F694" t="s">
        <v>193</v>
      </c>
      <c r="G694" s="5">
        <v>264580</v>
      </c>
      <c r="H694" s="5">
        <v>26458</v>
      </c>
      <c r="J694" t="s">
        <v>64</v>
      </c>
      <c r="M694" s="1">
        <v>43524</v>
      </c>
      <c r="N694">
        <v>7</v>
      </c>
      <c r="O694" t="str">
        <f>VLOOKUP(F694,'[1]Master Data'!$E:$E,1,FALSE)</f>
        <v>FDAPS4614A</v>
      </c>
    </row>
    <row r="695" spans="1:15" x14ac:dyDescent="0.3">
      <c r="A695" t="s">
        <v>17</v>
      </c>
      <c r="B695">
        <v>695</v>
      </c>
      <c r="C695" s="1">
        <v>43531</v>
      </c>
      <c r="D695" t="s">
        <v>455</v>
      </c>
      <c r="E695" t="s">
        <v>456</v>
      </c>
      <c r="F695" t="s">
        <v>166</v>
      </c>
      <c r="G695" s="5">
        <v>254580</v>
      </c>
      <c r="H695" s="5">
        <v>25458</v>
      </c>
      <c r="J695" t="s">
        <v>64</v>
      </c>
      <c r="M695" s="1">
        <v>43524</v>
      </c>
      <c r="N695">
        <v>7</v>
      </c>
      <c r="O695" t="str">
        <f>VLOOKUP(F695,'[1]Master Data'!$E:$E,1,FALSE)</f>
        <v>AREPG5778N</v>
      </c>
    </row>
    <row r="696" spans="1:15" x14ac:dyDescent="0.3">
      <c r="A696" t="s">
        <v>17</v>
      </c>
      <c r="B696">
        <v>693</v>
      </c>
      <c r="C696" s="1">
        <v>43531</v>
      </c>
      <c r="D696" s="1" t="s">
        <v>455</v>
      </c>
      <c r="E696" t="s">
        <v>458</v>
      </c>
      <c r="F696" t="s">
        <v>168</v>
      </c>
      <c r="G696" s="5">
        <v>151212</v>
      </c>
      <c r="H696" s="5">
        <v>15121</v>
      </c>
      <c r="J696" t="s">
        <v>64</v>
      </c>
      <c r="M696" s="1">
        <v>43524</v>
      </c>
      <c r="N696">
        <v>7</v>
      </c>
      <c r="O696" t="str">
        <f>VLOOKUP(F696,'[1]Master Data'!$E:$E,1,FALSE)</f>
        <v>APMPV7390H</v>
      </c>
    </row>
    <row r="697" spans="1:15" x14ac:dyDescent="0.3">
      <c r="A697" t="s">
        <v>17</v>
      </c>
      <c r="B697">
        <v>697</v>
      </c>
      <c r="C697" s="1">
        <v>43536</v>
      </c>
      <c r="D697" s="1" t="s">
        <v>484</v>
      </c>
      <c r="E697" t="s">
        <v>516</v>
      </c>
      <c r="F697" t="s">
        <v>227</v>
      </c>
      <c r="G697" s="5">
        <v>249754</v>
      </c>
      <c r="H697" s="5">
        <v>24975</v>
      </c>
      <c r="J697" t="s">
        <v>64</v>
      </c>
      <c r="M697" s="1">
        <v>43521</v>
      </c>
      <c r="N697">
        <v>15</v>
      </c>
      <c r="O697" t="str">
        <f>VLOOKUP(F697,'[1]Master Data'!$E:$E,1,FALSE)</f>
        <v>BLZPM4099N</v>
      </c>
    </row>
    <row r="698" spans="1:15" x14ac:dyDescent="0.3">
      <c r="A698" t="s">
        <v>17</v>
      </c>
      <c r="B698">
        <v>698</v>
      </c>
      <c r="C698" s="1">
        <v>43536</v>
      </c>
      <c r="D698" s="1" t="s">
        <v>484</v>
      </c>
      <c r="E698" t="s">
        <v>517</v>
      </c>
      <c r="F698" t="s">
        <v>228</v>
      </c>
      <c r="G698" s="5">
        <v>249754</v>
      </c>
      <c r="H698" s="5">
        <v>24975</v>
      </c>
      <c r="J698" t="s">
        <v>64</v>
      </c>
      <c r="M698" s="1">
        <v>43521</v>
      </c>
      <c r="N698">
        <v>15</v>
      </c>
      <c r="O698" t="str">
        <f>VLOOKUP(F698,'[1]Master Data'!$E:$E,1,FALSE)</f>
        <v>DHOPM0685K</v>
      </c>
    </row>
    <row r="699" spans="1:15" x14ac:dyDescent="0.3">
      <c r="A699" t="s">
        <v>17</v>
      </c>
      <c r="B699">
        <v>699</v>
      </c>
      <c r="C699" s="1">
        <v>43536</v>
      </c>
      <c r="D699" s="1" t="s">
        <v>724</v>
      </c>
      <c r="E699" t="s">
        <v>490</v>
      </c>
      <c r="F699" t="s">
        <v>201</v>
      </c>
      <c r="G699" s="5">
        <v>132555</v>
      </c>
      <c r="H699" s="5">
        <v>13256</v>
      </c>
      <c r="J699" t="s">
        <v>64</v>
      </c>
      <c r="M699" s="1">
        <v>43521</v>
      </c>
      <c r="N699">
        <v>15</v>
      </c>
      <c r="O699" t="str">
        <f>VLOOKUP(F699,'[1]Master Data'!$E:$E,1,FALSE)</f>
        <v>CUIPM0916M</v>
      </c>
    </row>
    <row r="700" spans="1:15" x14ac:dyDescent="0.3">
      <c r="A700" t="s">
        <v>17</v>
      </c>
      <c r="B700">
        <v>700</v>
      </c>
      <c r="C700" s="1">
        <v>43536</v>
      </c>
      <c r="D700" s="1" t="s">
        <v>724</v>
      </c>
      <c r="E700" t="s">
        <v>490</v>
      </c>
      <c r="F700" t="s">
        <v>201</v>
      </c>
      <c r="G700" s="5">
        <v>132554</v>
      </c>
      <c r="H700" s="5">
        <v>13255</v>
      </c>
      <c r="J700" t="s">
        <v>64</v>
      </c>
      <c r="M700" s="1">
        <v>43521</v>
      </c>
      <c r="N700">
        <v>15</v>
      </c>
      <c r="O700" t="str">
        <f>VLOOKUP(F700,'[1]Master Data'!$E:$E,1,FALSE)</f>
        <v>CUIPM0916M</v>
      </c>
    </row>
    <row r="701" spans="1:15" x14ac:dyDescent="0.3">
      <c r="A701" t="s">
        <v>17</v>
      </c>
      <c r="B701">
        <v>701</v>
      </c>
      <c r="C701" s="1">
        <v>43542</v>
      </c>
      <c r="D701" s="1" t="s">
        <v>470</v>
      </c>
      <c r="E701" t="s">
        <v>470</v>
      </c>
      <c r="F701" t="s">
        <v>180</v>
      </c>
      <c r="G701" s="5">
        <v>9976</v>
      </c>
      <c r="H701" s="5">
        <v>998</v>
      </c>
      <c r="J701" t="s">
        <v>64</v>
      </c>
      <c r="M701" s="1">
        <v>43531</v>
      </c>
      <c r="N701">
        <v>11</v>
      </c>
      <c r="O701" t="str">
        <f>VLOOKUP(F701,'[1]Master Data'!$E:$E,1,FALSE)</f>
        <v>ATYPM1144L</v>
      </c>
    </row>
    <row r="702" spans="1:15" x14ac:dyDescent="0.3">
      <c r="A702" t="s">
        <v>17</v>
      </c>
      <c r="B702">
        <v>702</v>
      </c>
      <c r="C702" s="1">
        <v>43542</v>
      </c>
      <c r="D702" s="1" t="s">
        <v>470</v>
      </c>
      <c r="E702" t="s">
        <v>502</v>
      </c>
      <c r="F702" t="s">
        <v>203</v>
      </c>
      <c r="G702" s="5">
        <v>89475</v>
      </c>
      <c r="H702" s="5">
        <v>8948</v>
      </c>
      <c r="J702" t="s">
        <v>64</v>
      </c>
      <c r="M702" s="1">
        <v>43531</v>
      </c>
      <c r="N702">
        <v>11</v>
      </c>
      <c r="O702" t="str">
        <f>VLOOKUP(F702,'[1]Master Data'!$E:$E,1,FALSE)</f>
        <v>AMZPV8765C</v>
      </c>
    </row>
    <row r="703" spans="1:15" x14ac:dyDescent="0.3">
      <c r="A703" t="s">
        <v>17</v>
      </c>
      <c r="B703">
        <v>704</v>
      </c>
      <c r="C703" s="1">
        <v>43542</v>
      </c>
      <c r="D703" t="s">
        <v>470</v>
      </c>
      <c r="E703" t="s">
        <v>471</v>
      </c>
      <c r="F703" t="s">
        <v>181</v>
      </c>
      <c r="G703" s="5">
        <v>224035</v>
      </c>
      <c r="H703" s="5">
        <v>22404</v>
      </c>
      <c r="J703" t="s">
        <v>64</v>
      </c>
      <c r="M703" s="1">
        <v>43531</v>
      </c>
      <c r="N703">
        <v>11</v>
      </c>
      <c r="O703" t="str">
        <f>VLOOKUP(F703,'[1]Master Data'!$E:$E,1,FALSE)</f>
        <v>CFEPM3263G</v>
      </c>
    </row>
    <row r="704" spans="1:15" x14ac:dyDescent="0.3">
      <c r="A704" t="s">
        <v>17</v>
      </c>
      <c r="B704">
        <v>703</v>
      </c>
      <c r="C704" s="1">
        <v>43542</v>
      </c>
      <c r="D704" s="1" t="s">
        <v>470</v>
      </c>
      <c r="E704" t="s">
        <v>518</v>
      </c>
      <c r="F704" t="s">
        <v>229</v>
      </c>
      <c r="G704" s="5">
        <v>349275</v>
      </c>
      <c r="H704" s="5">
        <v>34928</v>
      </c>
      <c r="J704" t="s">
        <v>64</v>
      </c>
      <c r="M704" s="1">
        <v>43531</v>
      </c>
      <c r="N704">
        <v>11</v>
      </c>
      <c r="O704" t="str">
        <f>VLOOKUP(F704,'[1]Master Data'!$E:$E,1,FALSE)</f>
        <v>ABBPF2750Q</v>
      </c>
    </row>
    <row r="705" spans="1:15" x14ac:dyDescent="0.3">
      <c r="A705" t="s">
        <v>17</v>
      </c>
      <c r="B705">
        <v>705</v>
      </c>
      <c r="C705" s="1">
        <v>43542</v>
      </c>
      <c r="D705" s="1" t="s">
        <v>455</v>
      </c>
      <c r="E705" t="s">
        <v>519</v>
      </c>
      <c r="F705" t="s">
        <v>230</v>
      </c>
      <c r="G705" s="5">
        <v>224035</v>
      </c>
      <c r="H705" s="5">
        <v>22404</v>
      </c>
      <c r="J705" t="s">
        <v>64</v>
      </c>
      <c r="M705" s="1">
        <v>43531</v>
      </c>
      <c r="N705">
        <v>11</v>
      </c>
      <c r="O705" t="str">
        <f>VLOOKUP(F705,'[1]Master Data'!$E:$E,1,FALSE)</f>
        <v>AXLPD6210B</v>
      </c>
    </row>
    <row r="706" spans="1:15" x14ac:dyDescent="0.3">
      <c r="A706" t="s">
        <v>17</v>
      </c>
      <c r="B706">
        <v>707</v>
      </c>
      <c r="C706" s="1">
        <v>43551</v>
      </c>
      <c r="D706" s="1" t="s">
        <v>484</v>
      </c>
      <c r="E706" t="s">
        <v>521</v>
      </c>
      <c r="F706" t="s">
        <v>232</v>
      </c>
      <c r="G706" s="5">
        <v>399274</v>
      </c>
      <c r="H706" s="5">
        <v>39927</v>
      </c>
      <c r="J706" t="s">
        <v>65</v>
      </c>
      <c r="M706" s="1">
        <v>43544</v>
      </c>
      <c r="N706">
        <v>7</v>
      </c>
      <c r="O706" t="str">
        <f>VLOOKUP(F706,'[1]Master Data'!$E:$E,1,FALSE)</f>
        <v>ENEPP0629F</v>
      </c>
    </row>
    <row r="707" spans="1:15" x14ac:dyDescent="0.3">
      <c r="A707" t="s">
        <v>17</v>
      </c>
      <c r="B707">
        <v>708</v>
      </c>
      <c r="C707" s="1">
        <v>43551</v>
      </c>
      <c r="D707" s="1" t="s">
        <v>484</v>
      </c>
      <c r="E707" t="s">
        <v>522</v>
      </c>
      <c r="F707" t="s">
        <v>233</v>
      </c>
      <c r="G707" s="5">
        <v>149372</v>
      </c>
      <c r="H707" s="5">
        <v>14937</v>
      </c>
      <c r="J707" t="s">
        <v>65</v>
      </c>
      <c r="M707" s="1">
        <v>43544</v>
      </c>
      <c r="N707">
        <v>7</v>
      </c>
      <c r="O707" t="str">
        <f>VLOOKUP(F707,'[1]Master Data'!$E:$E,1,FALSE)</f>
        <v>ACIPT2769F</v>
      </c>
    </row>
    <row r="708" spans="1:15" x14ac:dyDescent="0.3">
      <c r="A708" t="s">
        <v>17</v>
      </c>
      <c r="B708">
        <v>706</v>
      </c>
      <c r="C708" s="1">
        <v>43551</v>
      </c>
      <c r="D708" s="1" t="s">
        <v>484</v>
      </c>
      <c r="E708" t="s">
        <v>520</v>
      </c>
      <c r="F708" t="s">
        <v>231</v>
      </c>
      <c r="G708" s="5">
        <v>498776</v>
      </c>
      <c r="H708" s="5">
        <v>49878</v>
      </c>
      <c r="J708" t="s">
        <v>65</v>
      </c>
      <c r="M708" s="1">
        <v>43544</v>
      </c>
      <c r="N708">
        <v>7</v>
      </c>
      <c r="O708" t="e">
        <f>VLOOKUP(F708,'[1]Master Data'!$E:$E,1,FALSE)</f>
        <v>#N/A</v>
      </c>
    </row>
    <row r="709" spans="1:15" x14ac:dyDescent="0.3">
      <c r="A709" t="s">
        <v>17</v>
      </c>
      <c r="B709">
        <v>748</v>
      </c>
      <c r="C709" s="1">
        <v>43555</v>
      </c>
      <c r="D709" s="1" t="s">
        <v>484</v>
      </c>
      <c r="E709" t="s">
        <v>484</v>
      </c>
      <c r="F709" t="s">
        <v>195</v>
      </c>
      <c r="G709" s="5">
        <v>92598</v>
      </c>
      <c r="H709" s="5">
        <v>9260</v>
      </c>
      <c r="J709" t="s">
        <v>65</v>
      </c>
      <c r="M709" s="1">
        <v>43555</v>
      </c>
      <c r="N709">
        <v>0</v>
      </c>
      <c r="O709" t="str">
        <f>VLOOKUP(F709,'[1]Master Data'!$E:$E,1,FALSE)</f>
        <v>AQEPM1733E</v>
      </c>
    </row>
    <row r="710" spans="1:15" x14ac:dyDescent="0.3">
      <c r="A710" t="s">
        <v>17</v>
      </c>
      <c r="B710">
        <v>749</v>
      </c>
      <c r="C710" s="1">
        <v>43555</v>
      </c>
      <c r="D710" s="1" t="s">
        <v>484</v>
      </c>
      <c r="E710" t="s">
        <v>516</v>
      </c>
      <c r="F710" t="s">
        <v>227</v>
      </c>
      <c r="G710" s="5">
        <v>92598</v>
      </c>
      <c r="H710" s="5">
        <v>9260</v>
      </c>
      <c r="J710" t="s">
        <v>65</v>
      </c>
      <c r="M710" s="1">
        <v>43555</v>
      </c>
      <c r="N710">
        <v>0</v>
      </c>
      <c r="O710" t="str">
        <f>VLOOKUP(F710,'[1]Master Data'!$E:$E,1,FALSE)</f>
        <v>BLZPM4099N</v>
      </c>
    </row>
    <row r="711" spans="1:15" x14ac:dyDescent="0.3">
      <c r="A711" t="s">
        <v>17</v>
      </c>
      <c r="B711">
        <v>717</v>
      </c>
      <c r="C711" s="1">
        <v>43555</v>
      </c>
      <c r="D711" s="1" t="s">
        <v>495</v>
      </c>
      <c r="E711" t="s">
        <v>495</v>
      </c>
      <c r="F711" t="s">
        <v>207</v>
      </c>
      <c r="G711" s="5">
        <v>11342</v>
      </c>
      <c r="H711" s="5">
        <v>1134</v>
      </c>
      <c r="J711" t="s">
        <v>65</v>
      </c>
      <c r="M711" s="1">
        <v>43555</v>
      </c>
      <c r="N711">
        <v>0</v>
      </c>
      <c r="O711" t="str">
        <f>VLOOKUP(F711,'[1]Master Data'!$E:$E,1,FALSE)</f>
        <v>AHIPT0853H</v>
      </c>
    </row>
    <row r="712" spans="1:15" x14ac:dyDescent="0.3">
      <c r="A712" t="s">
        <v>17</v>
      </c>
      <c r="B712">
        <v>713</v>
      </c>
      <c r="C712" s="1">
        <v>43555</v>
      </c>
      <c r="D712" s="1" t="s">
        <v>497</v>
      </c>
      <c r="E712" t="s">
        <v>497</v>
      </c>
      <c r="F712" t="s">
        <v>209</v>
      </c>
      <c r="G712" s="5">
        <v>5233</v>
      </c>
      <c r="H712" s="5">
        <v>523</v>
      </c>
      <c r="J712" t="s">
        <v>65</v>
      </c>
      <c r="M712" s="1">
        <v>43555</v>
      </c>
      <c r="N712">
        <v>0</v>
      </c>
      <c r="O712" t="str">
        <f>VLOOKUP(F712,'[1]Master Data'!$E:$E,1,FALSE)</f>
        <v>AIBPC2244H</v>
      </c>
    </row>
    <row r="713" spans="1:15" x14ac:dyDescent="0.3">
      <c r="A713" t="s">
        <v>17</v>
      </c>
      <c r="B713">
        <v>744</v>
      </c>
      <c r="C713" s="1">
        <v>43555</v>
      </c>
      <c r="D713" s="1" t="s">
        <v>497</v>
      </c>
      <c r="E713" t="s">
        <v>497</v>
      </c>
      <c r="F713" t="s">
        <v>209</v>
      </c>
      <c r="G713" s="5">
        <v>321508</v>
      </c>
      <c r="H713" s="5">
        <v>32151</v>
      </c>
      <c r="J713" t="s">
        <v>65</v>
      </c>
      <c r="M713" s="1">
        <v>43555</v>
      </c>
      <c r="N713">
        <v>0</v>
      </c>
      <c r="O713" t="str">
        <f>VLOOKUP(F713,'[1]Master Data'!$E:$E,1,FALSE)</f>
        <v>AIBPC2244H</v>
      </c>
    </row>
    <row r="714" spans="1:15" x14ac:dyDescent="0.3">
      <c r="A714" t="s">
        <v>17</v>
      </c>
      <c r="B714">
        <v>742</v>
      </c>
      <c r="C714" s="1">
        <v>43555</v>
      </c>
      <c r="D714" s="1" t="s">
        <v>497</v>
      </c>
      <c r="E714" t="s">
        <v>523</v>
      </c>
      <c r="F714" t="s">
        <v>234</v>
      </c>
      <c r="G714" s="5">
        <v>771619</v>
      </c>
      <c r="H714" s="5">
        <v>77162</v>
      </c>
      <c r="J714" t="s">
        <v>65</v>
      </c>
      <c r="M714" s="1">
        <v>43555</v>
      </c>
      <c r="N714">
        <v>0</v>
      </c>
      <c r="O714" t="str">
        <f>VLOOKUP(F714,'[1]Master Data'!$E:$E,1,FALSE)</f>
        <v>ASEPC6105E</v>
      </c>
    </row>
    <row r="715" spans="1:15" x14ac:dyDescent="0.3">
      <c r="A715" t="s">
        <v>17</v>
      </c>
      <c r="B715">
        <v>740</v>
      </c>
      <c r="C715" s="1">
        <v>43555</v>
      </c>
      <c r="D715" s="1" t="s">
        <v>470</v>
      </c>
      <c r="E715" t="s">
        <v>509</v>
      </c>
      <c r="F715" t="s">
        <v>220</v>
      </c>
      <c r="G715" s="5">
        <v>296777</v>
      </c>
      <c r="H715" s="5">
        <v>29678</v>
      </c>
      <c r="J715" t="s">
        <v>65</v>
      </c>
      <c r="M715" s="1">
        <v>43555</v>
      </c>
      <c r="N715">
        <v>0</v>
      </c>
      <c r="O715" t="str">
        <f>VLOOKUP(F715,'[1]Master Data'!$E:$E,1,FALSE)</f>
        <v>AYCPV4912E</v>
      </c>
    </row>
    <row r="716" spans="1:15" x14ac:dyDescent="0.3">
      <c r="A716" t="s">
        <v>17</v>
      </c>
      <c r="B716">
        <v>738</v>
      </c>
      <c r="C716" s="1">
        <v>43555</v>
      </c>
      <c r="D716" s="1" t="s">
        <v>470</v>
      </c>
      <c r="E716" t="s">
        <v>472</v>
      </c>
      <c r="F716" t="s">
        <v>182</v>
      </c>
      <c r="G716" s="5">
        <v>296777</v>
      </c>
      <c r="H716" s="5">
        <v>29678</v>
      </c>
      <c r="J716" t="s">
        <v>65</v>
      </c>
      <c r="M716" s="1">
        <v>43555</v>
      </c>
      <c r="N716">
        <v>0</v>
      </c>
      <c r="O716" t="str">
        <f>VLOOKUP(F716,'[1]Master Data'!$E:$E,1,FALSE)</f>
        <v>ALYPM9000B</v>
      </c>
    </row>
    <row r="717" spans="1:15" x14ac:dyDescent="0.3">
      <c r="A717" t="s">
        <v>17</v>
      </c>
      <c r="B717">
        <v>739</v>
      </c>
      <c r="C717" s="1">
        <v>43555</v>
      </c>
      <c r="D717" s="1" t="s">
        <v>470</v>
      </c>
      <c r="E717" t="s">
        <v>473</v>
      </c>
      <c r="F717" t="s">
        <v>183</v>
      </c>
      <c r="G717" s="5">
        <v>296777</v>
      </c>
      <c r="H717" s="5">
        <v>29678</v>
      </c>
      <c r="J717" t="s">
        <v>65</v>
      </c>
      <c r="M717" s="1">
        <v>43555</v>
      </c>
      <c r="N717">
        <v>0</v>
      </c>
      <c r="O717" t="str">
        <f>VLOOKUP(F717,'[1]Master Data'!$E:$E,1,FALSE)</f>
        <v>AZPPM4049R</v>
      </c>
    </row>
    <row r="718" spans="1:15" x14ac:dyDescent="0.3">
      <c r="A718" t="s">
        <v>17</v>
      </c>
      <c r="B718">
        <v>743</v>
      </c>
      <c r="C718" s="1">
        <v>43555</v>
      </c>
      <c r="D718" s="1" t="s">
        <v>470</v>
      </c>
      <c r="E718" t="s">
        <v>502</v>
      </c>
      <c r="F718" t="s">
        <v>203</v>
      </c>
      <c r="G718" s="5">
        <v>89033</v>
      </c>
      <c r="H718" s="5">
        <v>8903</v>
      </c>
      <c r="J718" t="s">
        <v>65</v>
      </c>
      <c r="M718" s="1">
        <v>43555</v>
      </c>
      <c r="N718">
        <v>0</v>
      </c>
      <c r="O718" t="str">
        <f>VLOOKUP(F718,'[1]Master Data'!$E:$E,1,FALSE)</f>
        <v>AMZPV8765C</v>
      </c>
    </row>
    <row r="719" spans="1:15" x14ac:dyDescent="0.3">
      <c r="A719" t="s">
        <v>17</v>
      </c>
      <c r="B719">
        <v>723</v>
      </c>
      <c r="C719" s="1">
        <v>43555</v>
      </c>
      <c r="D719" s="1" t="s">
        <v>440</v>
      </c>
      <c r="E719" t="s">
        <v>440</v>
      </c>
      <c r="F719" t="s">
        <v>150</v>
      </c>
      <c r="G719" s="5">
        <v>22754</v>
      </c>
      <c r="H719" s="5">
        <v>2275</v>
      </c>
      <c r="J719" t="s">
        <v>65</v>
      </c>
      <c r="M719" s="1">
        <v>43555</v>
      </c>
      <c r="N719">
        <v>0</v>
      </c>
      <c r="O719" t="str">
        <f>VLOOKUP(F719,'[1]Master Data'!$E:$E,1,FALSE)</f>
        <v>ANVPM7520K</v>
      </c>
    </row>
    <row r="720" spans="1:15" x14ac:dyDescent="0.3">
      <c r="A720" t="s">
        <v>17</v>
      </c>
      <c r="B720">
        <v>724</v>
      </c>
      <c r="C720" s="1">
        <v>43555</v>
      </c>
      <c r="D720" s="1" t="s">
        <v>440</v>
      </c>
      <c r="E720" t="s">
        <v>441</v>
      </c>
      <c r="F720" t="s">
        <v>151</v>
      </c>
      <c r="G720" s="5">
        <v>22754</v>
      </c>
      <c r="H720" s="5">
        <v>2275</v>
      </c>
      <c r="J720" t="s">
        <v>65</v>
      </c>
      <c r="M720" s="1">
        <v>43555</v>
      </c>
      <c r="N720">
        <v>0</v>
      </c>
      <c r="O720" t="str">
        <f>VLOOKUP(F720,'[1]Master Data'!$E:$E,1,FALSE)</f>
        <v>BRVPM1719H</v>
      </c>
    </row>
    <row r="721" spans="1:15" x14ac:dyDescent="0.3">
      <c r="A721" t="s">
        <v>17</v>
      </c>
      <c r="B721">
        <v>733</v>
      </c>
      <c r="C721" s="1">
        <v>43555</v>
      </c>
      <c r="D721" t="s">
        <v>729</v>
      </c>
      <c r="E721" t="s">
        <v>729</v>
      </c>
      <c r="F721" t="s">
        <v>204</v>
      </c>
      <c r="G721" s="5">
        <v>57043</v>
      </c>
      <c r="H721" s="5">
        <v>5704</v>
      </c>
      <c r="J721" t="s">
        <v>65</v>
      </c>
      <c r="M721" s="1">
        <v>43555</v>
      </c>
      <c r="N721">
        <v>0</v>
      </c>
      <c r="O721" t="str">
        <f>VLOOKUP(F721,'[1]Master Data'!$E:$E,1,FALSE)</f>
        <v>BBEPS9472G</v>
      </c>
    </row>
    <row r="722" spans="1:15" x14ac:dyDescent="0.3">
      <c r="A722" t="s">
        <v>17</v>
      </c>
      <c r="B722">
        <v>710</v>
      </c>
      <c r="C722" s="1">
        <v>43555</v>
      </c>
      <c r="D722" t="s">
        <v>510</v>
      </c>
      <c r="E722" t="s">
        <v>510</v>
      </c>
      <c r="F722" t="s">
        <v>221</v>
      </c>
      <c r="G722" s="5">
        <v>1723</v>
      </c>
      <c r="H722" s="5">
        <v>172</v>
      </c>
      <c r="J722" t="s">
        <v>65</v>
      </c>
      <c r="M722" s="1">
        <v>43555</v>
      </c>
      <c r="N722">
        <v>0</v>
      </c>
      <c r="O722" t="str">
        <f>VLOOKUP(F722,'[1]Master Data'!$E:$E,1,FALSE)</f>
        <v>AVQPS5445L</v>
      </c>
    </row>
    <row r="723" spans="1:15" x14ac:dyDescent="0.3">
      <c r="A723" t="s">
        <v>17</v>
      </c>
      <c r="B723">
        <v>721</v>
      </c>
      <c r="C723" s="1">
        <v>43555</v>
      </c>
      <c r="D723" t="s">
        <v>511</v>
      </c>
      <c r="E723" t="s">
        <v>511</v>
      </c>
      <c r="F723" t="s">
        <v>222</v>
      </c>
      <c r="G723" s="5">
        <v>15736</v>
      </c>
      <c r="H723" s="5">
        <v>1574</v>
      </c>
      <c r="J723" t="s">
        <v>65</v>
      </c>
      <c r="M723" s="1">
        <v>43555</v>
      </c>
      <c r="N723">
        <v>0</v>
      </c>
      <c r="O723" t="str">
        <f>VLOOKUP(F723,'[1]Master Data'!$E:$E,1,FALSE)</f>
        <v>ADCPM6013E</v>
      </c>
    </row>
    <row r="724" spans="1:15" x14ac:dyDescent="0.3">
      <c r="A724" t="s">
        <v>17</v>
      </c>
      <c r="B724">
        <v>711</v>
      </c>
      <c r="C724" s="1">
        <v>43555</v>
      </c>
      <c r="D724" s="1" t="s">
        <v>501</v>
      </c>
      <c r="E724" t="s">
        <v>501</v>
      </c>
      <c r="F724" t="s">
        <v>214</v>
      </c>
      <c r="G724" s="5">
        <v>2746</v>
      </c>
      <c r="H724" s="5">
        <v>275</v>
      </c>
      <c r="J724" t="s">
        <v>65</v>
      </c>
      <c r="M724" s="1">
        <v>43555</v>
      </c>
      <c r="N724">
        <v>0</v>
      </c>
      <c r="O724" t="str">
        <f>VLOOKUP(F724,'[1]Master Data'!$E:$E,1,FALSE)</f>
        <v>DXVPP1114F</v>
      </c>
    </row>
    <row r="725" spans="1:15" x14ac:dyDescent="0.3">
      <c r="A725" t="s">
        <v>17</v>
      </c>
      <c r="B725">
        <v>722</v>
      </c>
      <c r="C725" s="1">
        <v>43555</v>
      </c>
      <c r="D725" t="s">
        <v>493</v>
      </c>
      <c r="E725" t="s">
        <v>493</v>
      </c>
      <c r="F725" t="s">
        <v>205</v>
      </c>
      <c r="G725" s="5">
        <v>17962</v>
      </c>
      <c r="H725" s="5">
        <v>1796</v>
      </c>
      <c r="J725" t="s">
        <v>65</v>
      </c>
      <c r="M725" s="1">
        <v>43555</v>
      </c>
      <c r="N725">
        <v>0</v>
      </c>
      <c r="O725" t="str">
        <f>VLOOKUP(F725,'[1]Master Data'!$E:$E,1,FALSE)</f>
        <v>AAAPU3763E</v>
      </c>
    </row>
    <row r="726" spans="1:15" x14ac:dyDescent="0.3">
      <c r="A726" t="s">
        <v>17</v>
      </c>
      <c r="B726">
        <v>727</v>
      </c>
      <c r="C726" s="1">
        <v>43555</v>
      </c>
      <c r="D726" s="1" t="s">
        <v>723</v>
      </c>
      <c r="E726" t="s">
        <v>437</v>
      </c>
      <c r="F726" t="s">
        <v>147</v>
      </c>
      <c r="G726" s="5">
        <v>27436</v>
      </c>
      <c r="H726" s="5">
        <v>2744</v>
      </c>
      <c r="J726" t="s">
        <v>65</v>
      </c>
      <c r="M726" s="1">
        <v>43555</v>
      </c>
      <c r="N726">
        <v>0</v>
      </c>
      <c r="O726" t="str">
        <f>VLOOKUP(F726,'[1]Master Data'!$E:$E,1,FALSE)</f>
        <v>CICPD8911M</v>
      </c>
    </row>
    <row r="727" spans="1:15" x14ac:dyDescent="0.3">
      <c r="A727" t="s">
        <v>17</v>
      </c>
      <c r="B727">
        <v>726</v>
      </c>
      <c r="C727" s="1">
        <v>43555</v>
      </c>
      <c r="D727" s="1" t="s">
        <v>723</v>
      </c>
      <c r="E727" t="s">
        <v>436</v>
      </c>
      <c r="F727" t="s">
        <v>146</v>
      </c>
      <c r="G727" s="5">
        <v>27436</v>
      </c>
      <c r="H727" s="5">
        <v>2744</v>
      </c>
      <c r="J727" t="s">
        <v>65</v>
      </c>
      <c r="M727" s="1">
        <v>43555</v>
      </c>
      <c r="N727">
        <v>0</v>
      </c>
      <c r="O727" t="str">
        <f>VLOOKUP(F727,'[1]Master Data'!$E:$E,1,FALSE)</f>
        <v>APGPD9139Q</v>
      </c>
    </row>
    <row r="728" spans="1:15" x14ac:dyDescent="0.3">
      <c r="A728" t="s">
        <v>17</v>
      </c>
      <c r="B728">
        <v>725</v>
      </c>
      <c r="C728" s="1">
        <v>43555</v>
      </c>
      <c r="D728" s="1" t="s">
        <v>724</v>
      </c>
      <c r="E728" t="s">
        <v>465</v>
      </c>
      <c r="F728" t="s">
        <v>175</v>
      </c>
      <c r="G728" s="5">
        <v>23188</v>
      </c>
      <c r="H728" s="5">
        <v>2319</v>
      </c>
      <c r="J728" t="s">
        <v>65</v>
      </c>
      <c r="M728" s="1">
        <v>43555</v>
      </c>
      <c r="N728">
        <v>0</v>
      </c>
      <c r="O728" t="str">
        <f>VLOOKUP(F728,'[1]Master Data'!$E:$E,1,FALSE)</f>
        <v>AWVPM8396E</v>
      </c>
    </row>
    <row r="729" spans="1:15" x14ac:dyDescent="0.3">
      <c r="A729" t="s">
        <v>17</v>
      </c>
      <c r="B729">
        <v>747</v>
      </c>
      <c r="C729" s="1">
        <v>43555</v>
      </c>
      <c r="D729" s="1" t="s">
        <v>724</v>
      </c>
      <c r="E729" t="s">
        <v>490</v>
      </c>
      <c r="F729" t="s">
        <v>201</v>
      </c>
      <c r="G729" s="5">
        <v>22099</v>
      </c>
      <c r="H729" s="5">
        <v>2210</v>
      </c>
      <c r="J729" t="s">
        <v>65</v>
      </c>
      <c r="M729" s="1">
        <v>43555</v>
      </c>
      <c r="N729">
        <v>0</v>
      </c>
      <c r="O729" t="str">
        <f>VLOOKUP(F729,'[1]Master Data'!$E:$E,1,FALSE)</f>
        <v>CUIPM0916M</v>
      </c>
    </row>
    <row r="730" spans="1:15" x14ac:dyDescent="0.3">
      <c r="A730" t="s">
        <v>17</v>
      </c>
      <c r="B730">
        <v>714</v>
      </c>
      <c r="C730" s="1">
        <v>43555</v>
      </c>
      <c r="D730" s="1" t="s">
        <v>459</v>
      </c>
      <c r="E730" t="s">
        <v>459</v>
      </c>
      <c r="F730" t="s">
        <v>169</v>
      </c>
      <c r="G730" s="5">
        <v>7731</v>
      </c>
      <c r="H730" s="5">
        <v>773</v>
      </c>
      <c r="J730" t="s">
        <v>65</v>
      </c>
      <c r="M730" s="1">
        <v>43555</v>
      </c>
      <c r="N730">
        <v>0</v>
      </c>
      <c r="O730" t="str">
        <f>VLOOKUP(F730,'[1]Master Data'!$E:$E,1,FALSE)</f>
        <v>BMRPS3723E</v>
      </c>
    </row>
    <row r="731" spans="1:15" x14ac:dyDescent="0.3">
      <c r="A731" t="s">
        <v>17</v>
      </c>
      <c r="B731">
        <v>715</v>
      </c>
      <c r="C731" s="1">
        <v>43555</v>
      </c>
      <c r="D731" s="1" t="s">
        <v>459</v>
      </c>
      <c r="E731" t="s">
        <v>460</v>
      </c>
      <c r="F731" t="s">
        <v>170</v>
      </c>
      <c r="G731" s="5">
        <v>7731</v>
      </c>
      <c r="H731" s="5">
        <v>773</v>
      </c>
      <c r="J731" t="s">
        <v>65</v>
      </c>
      <c r="M731" s="1">
        <v>43555</v>
      </c>
      <c r="N731">
        <v>0</v>
      </c>
      <c r="O731" t="str">
        <f>VLOOKUP(F731,'[1]Master Data'!$E:$E,1,FALSE)</f>
        <v>GBCPS8333D</v>
      </c>
    </row>
    <row r="732" spans="1:15" x14ac:dyDescent="0.3">
      <c r="A732" t="s">
        <v>17</v>
      </c>
      <c r="B732">
        <v>712</v>
      </c>
      <c r="C732" s="1">
        <v>43555</v>
      </c>
      <c r="D732" s="1" t="s">
        <v>478</v>
      </c>
      <c r="E732" t="s">
        <v>491</v>
      </c>
      <c r="F732" t="s">
        <v>202</v>
      </c>
      <c r="G732" s="5">
        <v>4660</v>
      </c>
      <c r="H732" s="5">
        <v>466</v>
      </c>
      <c r="J732" t="s">
        <v>65</v>
      </c>
      <c r="M732" s="1">
        <v>43555</v>
      </c>
      <c r="N732">
        <v>0</v>
      </c>
      <c r="O732" t="str">
        <f>VLOOKUP(F732,'[1]Master Data'!$E:$E,1,FALSE)</f>
        <v>CMMPM3584M</v>
      </c>
    </row>
    <row r="733" spans="1:15" x14ac:dyDescent="0.3">
      <c r="A733" t="s">
        <v>17</v>
      </c>
      <c r="B733">
        <v>716</v>
      </c>
      <c r="C733" s="1">
        <v>43555</v>
      </c>
      <c r="D733" s="1" t="s">
        <v>478</v>
      </c>
      <c r="E733" t="s">
        <v>478</v>
      </c>
      <c r="F733" t="s">
        <v>189</v>
      </c>
      <c r="G733" s="5">
        <v>10872</v>
      </c>
      <c r="H733" s="5">
        <v>1087</v>
      </c>
      <c r="J733" t="s">
        <v>65</v>
      </c>
      <c r="M733" s="1">
        <v>43555</v>
      </c>
      <c r="N733">
        <v>0</v>
      </c>
      <c r="O733" t="str">
        <f>VLOOKUP(F733,'[1]Master Data'!$E:$E,1,FALSE)</f>
        <v>BJFPM3782A</v>
      </c>
    </row>
    <row r="734" spans="1:15" x14ac:dyDescent="0.3">
      <c r="A734" t="s">
        <v>17</v>
      </c>
      <c r="B734">
        <v>720</v>
      </c>
      <c r="C734" s="1">
        <v>43555</v>
      </c>
      <c r="D734" s="1" t="s">
        <v>737</v>
      </c>
      <c r="E734" t="s">
        <v>732</v>
      </c>
      <c r="F734" t="s">
        <v>186</v>
      </c>
      <c r="G734" s="5">
        <v>14924</v>
      </c>
      <c r="H734" s="5">
        <v>1492</v>
      </c>
      <c r="J734" t="s">
        <v>65</v>
      </c>
      <c r="M734" s="1">
        <v>43555</v>
      </c>
      <c r="N734">
        <v>0</v>
      </c>
      <c r="O734" t="str">
        <f>VLOOKUP(F734,'[1]Master Data'!$E:$E,1,FALSE)</f>
        <v>AZJPS0827R</v>
      </c>
    </row>
    <row r="735" spans="1:15" x14ac:dyDescent="0.3">
      <c r="A735" t="s">
        <v>17</v>
      </c>
      <c r="B735">
        <v>736</v>
      </c>
      <c r="C735" s="1">
        <v>43555</v>
      </c>
      <c r="D735" s="1" t="s">
        <v>737</v>
      </c>
      <c r="E735" t="s">
        <v>732</v>
      </c>
      <c r="F735" t="s">
        <v>186</v>
      </c>
      <c r="G735" s="5">
        <v>208604</v>
      </c>
      <c r="H735" s="5">
        <v>20860</v>
      </c>
      <c r="J735" t="s">
        <v>65</v>
      </c>
      <c r="M735" s="1">
        <v>43555</v>
      </c>
      <c r="N735">
        <v>0</v>
      </c>
      <c r="O735" t="str">
        <f>VLOOKUP(F735,'[1]Master Data'!$E:$E,1,FALSE)</f>
        <v>AZJPS0827R</v>
      </c>
    </row>
    <row r="736" spans="1:15" x14ac:dyDescent="0.3">
      <c r="A736" t="s">
        <v>17</v>
      </c>
      <c r="B736">
        <v>737</v>
      </c>
      <c r="C736" s="1">
        <v>43555</v>
      </c>
      <c r="D736" s="1" t="s">
        <v>737</v>
      </c>
      <c r="E736" t="s">
        <v>481</v>
      </c>
      <c r="F736" t="s">
        <v>192</v>
      </c>
      <c r="G736" s="5">
        <v>208604</v>
      </c>
      <c r="H736" s="5">
        <v>20860</v>
      </c>
      <c r="J736" t="s">
        <v>65</v>
      </c>
      <c r="M736" s="1">
        <v>43555</v>
      </c>
      <c r="N736">
        <v>0</v>
      </c>
      <c r="O736" t="str">
        <f>VLOOKUP(F736,'[1]Master Data'!$E:$E,1,FALSE)</f>
        <v>CBTPS7039H</v>
      </c>
    </row>
    <row r="737" spans="1:15" x14ac:dyDescent="0.3">
      <c r="A737" t="s">
        <v>17</v>
      </c>
      <c r="B737">
        <v>728</v>
      </c>
      <c r="C737" s="1">
        <v>43555</v>
      </c>
      <c r="D737" t="s">
        <v>503</v>
      </c>
      <c r="E737" t="s">
        <v>503</v>
      </c>
      <c r="F737" t="s">
        <v>206</v>
      </c>
      <c r="G737" s="5">
        <v>30267</v>
      </c>
      <c r="H737" s="5">
        <v>3027</v>
      </c>
      <c r="J737" t="s">
        <v>65</v>
      </c>
      <c r="M737" s="1">
        <v>43555</v>
      </c>
      <c r="N737">
        <v>0</v>
      </c>
      <c r="O737" t="str">
        <f>VLOOKUP(F737,'[1]Master Data'!$E:$E,1,FALSE)</f>
        <v>AEQPT4039J</v>
      </c>
    </row>
    <row r="738" spans="1:15" x14ac:dyDescent="0.3">
      <c r="A738" t="s">
        <v>17</v>
      </c>
      <c r="B738">
        <v>730</v>
      </c>
      <c r="C738" s="1">
        <v>43555</v>
      </c>
      <c r="D738" s="1" t="s">
        <v>726</v>
      </c>
      <c r="E738" t="s">
        <v>476</v>
      </c>
      <c r="F738" t="s">
        <v>187</v>
      </c>
      <c r="G738" s="5">
        <v>37487</v>
      </c>
      <c r="H738" s="5">
        <v>3749</v>
      </c>
      <c r="J738" t="s">
        <v>65</v>
      </c>
      <c r="M738" s="1">
        <v>43555</v>
      </c>
      <c r="N738">
        <v>0</v>
      </c>
      <c r="O738" t="str">
        <f>VLOOKUP(F738,'[1]Master Data'!$E:$E,1,FALSE)</f>
        <v>ECHPK0520A</v>
      </c>
    </row>
    <row r="739" spans="1:15" x14ac:dyDescent="0.3">
      <c r="A739" t="s">
        <v>17</v>
      </c>
      <c r="B739">
        <v>729</v>
      </c>
      <c r="C739" s="1">
        <v>43555</v>
      </c>
      <c r="D739" s="1" t="s">
        <v>726</v>
      </c>
      <c r="E739" t="s">
        <v>464</v>
      </c>
      <c r="F739" t="s">
        <v>174</v>
      </c>
      <c r="G739" s="5">
        <v>37487</v>
      </c>
      <c r="H739" s="5">
        <v>3749</v>
      </c>
      <c r="J739" t="s">
        <v>65</v>
      </c>
      <c r="M739" s="1">
        <v>43555</v>
      </c>
      <c r="N739">
        <v>0</v>
      </c>
      <c r="O739" t="str">
        <f>VLOOKUP(F739,'[1]Master Data'!$E:$E,1,FALSE)</f>
        <v>DEHPK4543G</v>
      </c>
    </row>
    <row r="740" spans="1:15" x14ac:dyDescent="0.3">
      <c r="A740" t="s">
        <v>17</v>
      </c>
      <c r="B740">
        <v>731</v>
      </c>
      <c r="C740" s="1">
        <v>43555</v>
      </c>
      <c r="D740" s="1" t="s">
        <v>726</v>
      </c>
      <c r="E740" t="s">
        <v>487</v>
      </c>
      <c r="F740" t="s">
        <v>198</v>
      </c>
      <c r="G740" s="5">
        <v>37487</v>
      </c>
      <c r="H740" s="5">
        <v>3749</v>
      </c>
      <c r="J740" t="s">
        <v>65</v>
      </c>
      <c r="M740" s="1">
        <v>43555</v>
      </c>
      <c r="N740">
        <v>0</v>
      </c>
      <c r="O740" t="str">
        <f>VLOOKUP(F740,'[1]Master Data'!$E:$E,1,FALSE)</f>
        <v>ATUPK7060M</v>
      </c>
    </row>
    <row r="741" spans="1:15" x14ac:dyDescent="0.3">
      <c r="A741" t="s">
        <v>17</v>
      </c>
      <c r="B741">
        <v>719</v>
      </c>
      <c r="C741" s="1">
        <v>43555</v>
      </c>
      <c r="D741" s="1" t="s">
        <v>726</v>
      </c>
      <c r="E741" t="s">
        <v>463</v>
      </c>
      <c r="F741" t="s">
        <v>173</v>
      </c>
      <c r="G741" s="5">
        <v>12496</v>
      </c>
      <c r="H741" s="5">
        <v>1250</v>
      </c>
      <c r="J741" t="s">
        <v>65</v>
      </c>
      <c r="M741" s="1">
        <v>43555</v>
      </c>
      <c r="N741">
        <v>0</v>
      </c>
      <c r="O741" t="str">
        <f>VLOOKUP(F741,'[1]Master Data'!$E:$E,1,FALSE)</f>
        <v>ATUPK7059A</v>
      </c>
    </row>
    <row r="742" spans="1:15" x14ac:dyDescent="0.3">
      <c r="A742" t="s">
        <v>17</v>
      </c>
      <c r="B742">
        <v>709</v>
      </c>
      <c r="C742" s="1">
        <v>43555</v>
      </c>
      <c r="D742" s="1" t="s">
        <v>535</v>
      </c>
      <c r="E742" t="s">
        <v>483</v>
      </c>
      <c r="F742" t="s">
        <v>194</v>
      </c>
      <c r="G742" s="5">
        <v>514</v>
      </c>
      <c r="H742" s="5">
        <v>51</v>
      </c>
      <c r="J742" t="s">
        <v>65</v>
      </c>
      <c r="M742" s="1">
        <v>43555</v>
      </c>
      <c r="N742">
        <v>0</v>
      </c>
      <c r="O742" t="str">
        <f>VLOOKUP(F742,'[1]Master Data'!$E:$E,1,FALSE)</f>
        <v>AGVPS7118N</v>
      </c>
    </row>
    <row r="743" spans="1:15" x14ac:dyDescent="0.3">
      <c r="A743" t="s">
        <v>17</v>
      </c>
      <c r="B743">
        <v>732</v>
      </c>
      <c r="C743" s="1">
        <v>43555</v>
      </c>
      <c r="D743" t="s">
        <v>504</v>
      </c>
      <c r="E743" t="s">
        <v>504</v>
      </c>
      <c r="F743" t="s">
        <v>215</v>
      </c>
      <c r="G743" s="5">
        <v>39084</v>
      </c>
      <c r="H743" s="5">
        <v>3908</v>
      </c>
      <c r="J743" t="s">
        <v>65</v>
      </c>
      <c r="M743" s="1">
        <v>43555</v>
      </c>
      <c r="N743">
        <v>0</v>
      </c>
      <c r="O743" t="str">
        <f>VLOOKUP(F743,'[1]Master Data'!$E:$E,1,FALSE)</f>
        <v>AQXPK8198G</v>
      </c>
    </row>
    <row r="744" spans="1:15" x14ac:dyDescent="0.3">
      <c r="A744" t="s">
        <v>17</v>
      </c>
      <c r="B744">
        <v>735</v>
      </c>
      <c r="C744" s="1">
        <v>43555</v>
      </c>
      <c r="D744" t="s">
        <v>469</v>
      </c>
      <c r="E744" t="s">
        <v>477</v>
      </c>
      <c r="F744" t="s">
        <v>188</v>
      </c>
      <c r="G744" s="5">
        <v>150276</v>
      </c>
      <c r="H744" s="5">
        <v>15028</v>
      </c>
      <c r="J744" t="s">
        <v>65</v>
      </c>
      <c r="M744" s="1">
        <v>43555</v>
      </c>
      <c r="N744">
        <v>0</v>
      </c>
      <c r="O744" t="str">
        <f>VLOOKUP(F744,'[1]Master Data'!$E:$E,1,FALSE)</f>
        <v>BYNPG4697P</v>
      </c>
    </row>
    <row r="745" spans="1:15" x14ac:dyDescent="0.3">
      <c r="A745" t="s">
        <v>17</v>
      </c>
      <c r="B745">
        <v>734</v>
      </c>
      <c r="C745" s="1">
        <v>43555</v>
      </c>
      <c r="D745" t="s">
        <v>469</v>
      </c>
      <c r="E745" t="s">
        <v>469</v>
      </c>
      <c r="F745" t="s">
        <v>179</v>
      </c>
      <c r="G745" s="5">
        <v>150276</v>
      </c>
      <c r="H745" s="5">
        <v>15028</v>
      </c>
      <c r="J745" t="s">
        <v>65</v>
      </c>
      <c r="M745" s="1">
        <v>43555</v>
      </c>
      <c r="N745">
        <v>0</v>
      </c>
      <c r="O745" t="str">
        <f>VLOOKUP(F745,'[1]Master Data'!$E:$E,1,FALSE)</f>
        <v>AJZPG5193Q</v>
      </c>
    </row>
    <row r="746" spans="1:15" x14ac:dyDescent="0.3">
      <c r="A746" t="s">
        <v>17</v>
      </c>
      <c r="B746">
        <v>745</v>
      </c>
      <c r="C746" s="1">
        <v>43555</v>
      </c>
      <c r="D746" t="s">
        <v>455</v>
      </c>
      <c r="E746" t="s">
        <v>482</v>
      </c>
      <c r="F746" t="s">
        <v>193</v>
      </c>
      <c r="G746" s="5">
        <v>363006</v>
      </c>
      <c r="H746" s="5">
        <v>36301</v>
      </c>
      <c r="J746" t="s">
        <v>65</v>
      </c>
      <c r="M746" s="1">
        <v>43555</v>
      </c>
      <c r="N746">
        <v>0</v>
      </c>
      <c r="O746" t="str">
        <f>VLOOKUP(F746,'[1]Master Data'!$E:$E,1,FALSE)</f>
        <v>FDAPS4614A</v>
      </c>
    </row>
    <row r="747" spans="1:15" x14ac:dyDescent="0.3">
      <c r="A747" t="s">
        <v>17</v>
      </c>
      <c r="B747">
        <v>746</v>
      </c>
      <c r="C747" s="1">
        <v>43555</v>
      </c>
      <c r="D747" t="s">
        <v>455</v>
      </c>
      <c r="E747" t="s">
        <v>456</v>
      </c>
      <c r="F747" t="s">
        <v>166</v>
      </c>
      <c r="G747" s="5">
        <v>297005</v>
      </c>
      <c r="H747" s="5">
        <v>29701</v>
      </c>
      <c r="J747" t="s">
        <v>65</v>
      </c>
      <c r="M747" s="1">
        <v>43555</v>
      </c>
      <c r="N747">
        <v>0</v>
      </c>
      <c r="O747" t="str">
        <f>VLOOKUP(F747,'[1]Master Data'!$E:$E,1,FALSE)</f>
        <v>AREPG5778N</v>
      </c>
    </row>
    <row r="748" spans="1:15" x14ac:dyDescent="0.3">
      <c r="A748" t="s">
        <v>17</v>
      </c>
      <c r="B748">
        <v>741</v>
      </c>
      <c r="C748" s="1">
        <v>43555</v>
      </c>
      <c r="D748" s="1" t="s">
        <v>455</v>
      </c>
      <c r="E748" t="s">
        <v>519</v>
      </c>
      <c r="F748" t="s">
        <v>230</v>
      </c>
      <c r="G748" s="5">
        <v>519359</v>
      </c>
      <c r="H748" s="5">
        <v>51936</v>
      </c>
      <c r="J748" t="s">
        <v>65</v>
      </c>
      <c r="M748" s="1">
        <v>43555</v>
      </c>
      <c r="N748">
        <v>0</v>
      </c>
      <c r="O748" t="str">
        <f>VLOOKUP(F748,'[1]Master Data'!$E:$E,1,FALSE)</f>
        <v>AXLPD6210B</v>
      </c>
    </row>
    <row r="749" spans="1:15" x14ac:dyDescent="0.3">
      <c r="A749" t="s">
        <v>17</v>
      </c>
      <c r="B749">
        <v>718</v>
      </c>
      <c r="C749" s="1">
        <v>43555</v>
      </c>
      <c r="D749" s="1" t="s">
        <v>727</v>
      </c>
      <c r="E749" t="s">
        <v>512</v>
      </c>
      <c r="F749" t="s">
        <v>223</v>
      </c>
      <c r="G749" s="5">
        <v>11731</v>
      </c>
      <c r="H749" s="5">
        <v>1173</v>
      </c>
      <c r="J749" t="s">
        <v>65</v>
      </c>
      <c r="M749" s="1">
        <v>43555</v>
      </c>
      <c r="N749">
        <v>0</v>
      </c>
      <c r="O749" t="str">
        <f>VLOOKUP(F749,'[1]Master Data'!$E:$E,1,FALSE)</f>
        <v>AOHPL7262E</v>
      </c>
    </row>
    <row r="750" spans="1:15" x14ac:dyDescent="0.3">
      <c r="A750" t="s">
        <v>18</v>
      </c>
      <c r="B750">
        <v>772</v>
      </c>
      <c r="C750" s="1">
        <v>43587</v>
      </c>
      <c r="D750" s="1" t="s">
        <v>495</v>
      </c>
      <c r="E750" t="s">
        <v>495</v>
      </c>
      <c r="F750" t="s">
        <v>207</v>
      </c>
      <c r="G750" s="5">
        <v>17922</v>
      </c>
      <c r="H750" s="5">
        <v>1792</v>
      </c>
      <c r="J750" t="s">
        <v>66</v>
      </c>
      <c r="K750" t="s">
        <v>67</v>
      </c>
      <c r="L750" t="s">
        <v>16</v>
      </c>
      <c r="M750" s="1">
        <v>43575</v>
      </c>
      <c r="N750">
        <v>12</v>
      </c>
      <c r="O750" t="str">
        <f>VLOOKUP(F750,'[1]Master Data'!$E:$E,1,FALSE)</f>
        <v>AHIPT0853H</v>
      </c>
    </row>
    <row r="751" spans="1:15" x14ac:dyDescent="0.3">
      <c r="A751" t="s">
        <v>18</v>
      </c>
      <c r="B751">
        <v>768</v>
      </c>
      <c r="C751" s="1">
        <v>43587</v>
      </c>
      <c r="D751" s="1" t="s">
        <v>497</v>
      </c>
      <c r="E751" t="s">
        <v>497</v>
      </c>
      <c r="F751" t="s">
        <v>209</v>
      </c>
      <c r="G751" s="5">
        <v>6501</v>
      </c>
      <c r="H751" s="5">
        <v>650</v>
      </c>
      <c r="J751" t="s">
        <v>66</v>
      </c>
      <c r="K751" t="s">
        <v>67</v>
      </c>
      <c r="L751" t="s">
        <v>16</v>
      </c>
      <c r="M751" s="1">
        <v>43575</v>
      </c>
      <c r="N751">
        <v>12</v>
      </c>
      <c r="O751" t="str">
        <f>VLOOKUP(F751,'[1]Master Data'!$E:$E,1,FALSE)</f>
        <v>AIBPC2244H</v>
      </c>
    </row>
    <row r="752" spans="1:15" x14ac:dyDescent="0.3">
      <c r="A752" t="s">
        <v>18</v>
      </c>
      <c r="B752">
        <v>776</v>
      </c>
      <c r="C752" s="1">
        <v>43587</v>
      </c>
      <c r="D752" t="s">
        <v>514</v>
      </c>
      <c r="E752" t="s">
        <v>514</v>
      </c>
      <c r="F752" t="s">
        <v>225</v>
      </c>
      <c r="G752" s="5">
        <v>713</v>
      </c>
      <c r="H752" s="5">
        <v>71</v>
      </c>
      <c r="J752" t="s">
        <v>66</v>
      </c>
      <c r="K752" t="s">
        <v>67</v>
      </c>
      <c r="L752" t="s">
        <v>16</v>
      </c>
      <c r="M752" s="1">
        <v>43575</v>
      </c>
      <c r="N752">
        <v>12</v>
      </c>
      <c r="O752" t="str">
        <f>VLOOKUP(F752,'[1]Master Data'!$E:$E,1,FALSE)</f>
        <v>JEMPS5401G</v>
      </c>
    </row>
    <row r="753" spans="1:15" x14ac:dyDescent="0.3">
      <c r="A753" t="s">
        <v>18</v>
      </c>
      <c r="B753">
        <v>754</v>
      </c>
      <c r="C753" s="1">
        <v>43587</v>
      </c>
      <c r="D753" s="1" t="s">
        <v>440</v>
      </c>
      <c r="E753" t="s">
        <v>440</v>
      </c>
      <c r="F753" t="s">
        <v>150</v>
      </c>
      <c r="G753" s="5">
        <v>51138</v>
      </c>
      <c r="H753" s="5">
        <v>5114</v>
      </c>
      <c r="J753" t="s">
        <v>66</v>
      </c>
      <c r="K753" t="s">
        <v>67</v>
      </c>
      <c r="L753" t="s">
        <v>16</v>
      </c>
      <c r="M753" s="1">
        <v>43575</v>
      </c>
      <c r="N753">
        <v>12</v>
      </c>
      <c r="O753" t="str">
        <f>VLOOKUP(F753,'[1]Master Data'!$E:$E,1,FALSE)</f>
        <v>ANVPM7520K</v>
      </c>
    </row>
    <row r="754" spans="1:15" x14ac:dyDescent="0.3">
      <c r="A754" t="s">
        <v>18</v>
      </c>
      <c r="B754">
        <v>755</v>
      </c>
      <c r="C754" s="1">
        <v>43587</v>
      </c>
      <c r="D754" s="1" t="s">
        <v>440</v>
      </c>
      <c r="E754" t="s">
        <v>441</v>
      </c>
      <c r="F754" t="s">
        <v>151</v>
      </c>
      <c r="G754" s="5">
        <v>51138</v>
      </c>
      <c r="H754" s="5">
        <v>5114</v>
      </c>
      <c r="J754" t="s">
        <v>66</v>
      </c>
      <c r="K754" t="s">
        <v>67</v>
      </c>
      <c r="L754" t="s">
        <v>16</v>
      </c>
      <c r="M754" s="1">
        <v>43575</v>
      </c>
      <c r="N754">
        <v>12</v>
      </c>
      <c r="O754" t="str">
        <f>VLOOKUP(F754,'[1]Master Data'!$E:$E,1,FALSE)</f>
        <v>BRVPM1719H</v>
      </c>
    </row>
    <row r="755" spans="1:15" x14ac:dyDescent="0.3">
      <c r="A755" t="s">
        <v>18</v>
      </c>
      <c r="B755">
        <v>769</v>
      </c>
      <c r="C755" s="1">
        <v>43587</v>
      </c>
      <c r="D755" t="s">
        <v>729</v>
      </c>
      <c r="E755" t="s">
        <v>729</v>
      </c>
      <c r="F755" t="s">
        <v>204</v>
      </c>
      <c r="G755" s="5">
        <v>35582</v>
      </c>
      <c r="H755" s="5">
        <v>3558</v>
      </c>
      <c r="J755" t="s">
        <v>66</v>
      </c>
      <c r="K755" t="s">
        <v>67</v>
      </c>
      <c r="L755" t="s">
        <v>16</v>
      </c>
      <c r="M755" s="1">
        <v>43575</v>
      </c>
      <c r="N755">
        <v>12</v>
      </c>
      <c r="O755" t="str">
        <f>VLOOKUP(F755,'[1]Master Data'!$E:$E,1,FALSE)</f>
        <v>BBEPS9472G</v>
      </c>
    </row>
    <row r="756" spans="1:15" x14ac:dyDescent="0.3">
      <c r="A756" t="s">
        <v>18</v>
      </c>
      <c r="B756">
        <v>774</v>
      </c>
      <c r="C756" s="1">
        <v>43587</v>
      </c>
      <c r="D756" t="s">
        <v>510</v>
      </c>
      <c r="E756" t="s">
        <v>510</v>
      </c>
      <c r="F756" t="s">
        <v>221</v>
      </c>
      <c r="G756" s="5">
        <v>1348</v>
      </c>
      <c r="H756" s="5">
        <v>135</v>
      </c>
      <c r="J756" t="s">
        <v>66</v>
      </c>
      <c r="K756" t="s">
        <v>67</v>
      </c>
      <c r="L756" t="s">
        <v>16</v>
      </c>
      <c r="M756" s="1">
        <v>43575</v>
      </c>
      <c r="N756">
        <v>12</v>
      </c>
      <c r="O756" t="str">
        <f>VLOOKUP(F756,'[1]Master Data'!$E:$E,1,FALSE)</f>
        <v>AVQPS5445L</v>
      </c>
    </row>
    <row r="757" spans="1:15" x14ac:dyDescent="0.3">
      <c r="A757" t="s">
        <v>18</v>
      </c>
      <c r="B757">
        <v>775</v>
      </c>
      <c r="C757" s="1">
        <v>43587</v>
      </c>
      <c r="D757" t="s">
        <v>511</v>
      </c>
      <c r="E757" t="s">
        <v>511</v>
      </c>
      <c r="F757" t="s">
        <v>222</v>
      </c>
      <c r="G757" s="5">
        <v>47390</v>
      </c>
      <c r="H757" s="5">
        <v>4739</v>
      </c>
      <c r="J757" t="s">
        <v>66</v>
      </c>
      <c r="K757" t="s">
        <v>67</v>
      </c>
      <c r="L757" t="s">
        <v>16</v>
      </c>
      <c r="M757" s="1">
        <v>43575</v>
      </c>
      <c r="N757">
        <v>12</v>
      </c>
      <c r="O757" t="str">
        <f>VLOOKUP(F757,'[1]Master Data'!$E:$E,1,FALSE)</f>
        <v>ADCPM6013E</v>
      </c>
    </row>
    <row r="758" spans="1:15" x14ac:dyDescent="0.3">
      <c r="A758" t="s">
        <v>18</v>
      </c>
      <c r="B758">
        <v>767</v>
      </c>
      <c r="C758" s="1">
        <v>43587</v>
      </c>
      <c r="D758" s="1" t="s">
        <v>501</v>
      </c>
      <c r="E758" t="s">
        <v>501</v>
      </c>
      <c r="F758" t="s">
        <v>214</v>
      </c>
      <c r="G758" s="5">
        <v>18563</v>
      </c>
      <c r="H758" s="5">
        <v>1856</v>
      </c>
      <c r="J758" t="s">
        <v>66</v>
      </c>
      <c r="K758" t="s">
        <v>67</v>
      </c>
      <c r="L758" t="s">
        <v>16</v>
      </c>
      <c r="M758" s="1">
        <v>43575</v>
      </c>
      <c r="N758">
        <v>12</v>
      </c>
      <c r="O758" t="str">
        <f>VLOOKUP(F758,'[1]Master Data'!$E:$E,1,FALSE)</f>
        <v>DXVPP1114F</v>
      </c>
    </row>
    <row r="759" spans="1:15" x14ac:dyDescent="0.3">
      <c r="A759" t="s">
        <v>18</v>
      </c>
      <c r="B759">
        <v>770</v>
      </c>
      <c r="C759" s="1">
        <v>43587</v>
      </c>
      <c r="D759" t="s">
        <v>493</v>
      </c>
      <c r="E759" t="s">
        <v>493</v>
      </c>
      <c r="F759" t="s">
        <v>205</v>
      </c>
      <c r="G759" s="5">
        <v>9058</v>
      </c>
      <c r="H759" s="5">
        <v>906</v>
      </c>
      <c r="J759" t="s">
        <v>66</v>
      </c>
      <c r="K759" t="s">
        <v>67</v>
      </c>
      <c r="L759" t="s">
        <v>16</v>
      </c>
      <c r="M759" s="1">
        <v>43575</v>
      </c>
      <c r="N759">
        <v>12</v>
      </c>
      <c r="O759" t="str">
        <f>VLOOKUP(F759,'[1]Master Data'!$E:$E,1,FALSE)</f>
        <v>AAAPU3763E</v>
      </c>
    </row>
    <row r="760" spans="1:15" x14ac:dyDescent="0.3">
      <c r="A760" t="s">
        <v>18</v>
      </c>
      <c r="B760">
        <v>751</v>
      </c>
      <c r="C760" s="1">
        <v>43587</v>
      </c>
      <c r="D760" s="1" t="s">
        <v>723</v>
      </c>
      <c r="E760" t="s">
        <v>437</v>
      </c>
      <c r="F760" t="s">
        <v>147</v>
      </c>
      <c r="G760" s="5">
        <v>89709</v>
      </c>
      <c r="H760" s="5">
        <v>8971</v>
      </c>
      <c r="J760" t="s">
        <v>66</v>
      </c>
      <c r="K760" t="s">
        <v>67</v>
      </c>
      <c r="L760" t="s">
        <v>16</v>
      </c>
      <c r="M760" s="1">
        <v>43575</v>
      </c>
      <c r="N760">
        <v>12</v>
      </c>
      <c r="O760" t="str">
        <f>VLOOKUP(F760,'[1]Master Data'!$E:$E,1,FALSE)</f>
        <v>CICPD8911M</v>
      </c>
    </row>
    <row r="761" spans="1:15" x14ac:dyDescent="0.3">
      <c r="A761" t="s">
        <v>18</v>
      </c>
      <c r="B761">
        <v>750</v>
      </c>
      <c r="C761" s="1">
        <v>43587</v>
      </c>
      <c r="D761" s="1" t="s">
        <v>723</v>
      </c>
      <c r="E761" t="s">
        <v>436</v>
      </c>
      <c r="F761" t="s">
        <v>146</v>
      </c>
      <c r="G761" s="5">
        <v>89709</v>
      </c>
      <c r="H761" s="5">
        <v>8971</v>
      </c>
      <c r="J761" t="s">
        <v>66</v>
      </c>
      <c r="K761" t="s">
        <v>67</v>
      </c>
      <c r="L761" t="s">
        <v>16</v>
      </c>
      <c r="M761" s="1">
        <v>43575</v>
      </c>
      <c r="N761">
        <v>12</v>
      </c>
      <c r="O761" t="str">
        <f>VLOOKUP(F761,'[1]Master Data'!$E:$E,1,FALSE)</f>
        <v>APGPD9139Q</v>
      </c>
    </row>
    <row r="762" spans="1:15" x14ac:dyDescent="0.3">
      <c r="A762" t="s">
        <v>18</v>
      </c>
      <c r="B762">
        <v>760</v>
      </c>
      <c r="C762" s="1">
        <v>43587</v>
      </c>
      <c r="D762" s="1" t="s">
        <v>724</v>
      </c>
      <c r="E762" t="s">
        <v>465</v>
      </c>
      <c r="F762" t="s">
        <v>175</v>
      </c>
      <c r="G762" s="5">
        <v>71898</v>
      </c>
      <c r="H762" s="5">
        <v>7190</v>
      </c>
      <c r="J762" t="s">
        <v>66</v>
      </c>
      <c r="K762" t="s">
        <v>67</v>
      </c>
      <c r="L762" t="s">
        <v>16</v>
      </c>
      <c r="M762" s="1">
        <v>43575</v>
      </c>
      <c r="N762">
        <v>12</v>
      </c>
      <c r="O762" t="str">
        <f>VLOOKUP(F762,'[1]Master Data'!$E:$E,1,FALSE)</f>
        <v>AWVPM8396E</v>
      </c>
    </row>
    <row r="763" spans="1:15" x14ac:dyDescent="0.3">
      <c r="A763" t="s">
        <v>18</v>
      </c>
      <c r="B763">
        <v>779</v>
      </c>
      <c r="C763" s="1">
        <v>43587</v>
      </c>
      <c r="D763" s="1" t="s">
        <v>513</v>
      </c>
      <c r="E763" t="s">
        <v>513</v>
      </c>
      <c r="F763" t="s">
        <v>224</v>
      </c>
      <c r="G763" s="5">
        <v>3940</v>
      </c>
      <c r="H763" s="5">
        <v>394</v>
      </c>
      <c r="J763" t="s">
        <v>66</v>
      </c>
      <c r="K763" t="s">
        <v>67</v>
      </c>
      <c r="L763" t="s">
        <v>16</v>
      </c>
      <c r="M763" s="1">
        <v>43575</v>
      </c>
      <c r="N763">
        <v>12</v>
      </c>
      <c r="O763" t="str">
        <f>VLOOKUP(F763,'[1]Master Data'!$E:$E,1,FALSE)</f>
        <v>BDDPM7126E</v>
      </c>
    </row>
    <row r="764" spans="1:15" x14ac:dyDescent="0.3">
      <c r="A764" t="s">
        <v>18</v>
      </c>
      <c r="B764">
        <v>761</v>
      </c>
      <c r="C764" s="1">
        <v>43587</v>
      </c>
      <c r="D764" t="s">
        <v>466</v>
      </c>
      <c r="E764" t="s">
        <v>466</v>
      </c>
      <c r="F764" t="s">
        <v>176</v>
      </c>
      <c r="G764" s="5">
        <v>19071</v>
      </c>
      <c r="H764" s="5">
        <v>1907</v>
      </c>
      <c r="J764" t="s">
        <v>66</v>
      </c>
      <c r="K764" t="s">
        <v>67</v>
      </c>
      <c r="L764" t="s">
        <v>16</v>
      </c>
      <c r="M764" s="1">
        <v>43575</v>
      </c>
      <c r="N764">
        <v>12</v>
      </c>
      <c r="O764" t="str">
        <f>VLOOKUP(F764,'[1]Master Data'!$E:$E,1,FALSE)</f>
        <v>BCHPM4625F</v>
      </c>
    </row>
    <row r="765" spans="1:15" x14ac:dyDescent="0.3">
      <c r="A765" t="s">
        <v>18</v>
      </c>
      <c r="B765">
        <v>752</v>
      </c>
      <c r="C765" s="1">
        <v>43587</v>
      </c>
      <c r="D765" s="1" t="s">
        <v>459</v>
      </c>
      <c r="E765" t="s">
        <v>459</v>
      </c>
      <c r="F765" t="s">
        <v>169</v>
      </c>
      <c r="G765" s="5">
        <v>106221</v>
      </c>
      <c r="H765" s="5">
        <v>10622</v>
      </c>
      <c r="J765" t="s">
        <v>66</v>
      </c>
      <c r="K765" t="s">
        <v>67</v>
      </c>
      <c r="L765" t="s">
        <v>16</v>
      </c>
      <c r="M765" s="1">
        <v>43575</v>
      </c>
      <c r="N765">
        <v>12</v>
      </c>
      <c r="O765" t="str">
        <f>VLOOKUP(F765,'[1]Master Data'!$E:$E,1,FALSE)</f>
        <v>BMRPS3723E</v>
      </c>
    </row>
    <row r="766" spans="1:15" x14ac:dyDescent="0.3">
      <c r="A766" t="s">
        <v>18</v>
      </c>
      <c r="B766">
        <v>753</v>
      </c>
      <c r="C766" s="1">
        <v>43587</v>
      </c>
      <c r="D766" s="1" t="s">
        <v>459</v>
      </c>
      <c r="E766" t="s">
        <v>460</v>
      </c>
      <c r="F766" t="s">
        <v>170</v>
      </c>
      <c r="G766" s="5">
        <v>106221</v>
      </c>
      <c r="H766" s="5">
        <v>10622</v>
      </c>
      <c r="J766" t="s">
        <v>66</v>
      </c>
      <c r="K766" t="s">
        <v>67</v>
      </c>
      <c r="L766" t="s">
        <v>16</v>
      </c>
      <c r="M766" s="1">
        <v>43575</v>
      </c>
      <c r="N766">
        <v>12</v>
      </c>
      <c r="O766" t="str">
        <f>VLOOKUP(F766,'[1]Master Data'!$E:$E,1,FALSE)</f>
        <v>GBCPS8333D</v>
      </c>
    </row>
    <row r="767" spans="1:15" x14ac:dyDescent="0.3">
      <c r="A767" t="s">
        <v>18</v>
      </c>
      <c r="B767">
        <v>764</v>
      </c>
      <c r="C767" s="1">
        <v>43587</v>
      </c>
      <c r="D767" s="1" t="s">
        <v>737</v>
      </c>
      <c r="E767" t="s">
        <v>732</v>
      </c>
      <c r="F767" t="s">
        <v>186</v>
      </c>
      <c r="G767" s="5">
        <v>451747</v>
      </c>
      <c r="H767" s="5">
        <v>45175</v>
      </c>
      <c r="J767" t="s">
        <v>66</v>
      </c>
      <c r="K767" t="s">
        <v>67</v>
      </c>
      <c r="L767" t="s">
        <v>16</v>
      </c>
      <c r="M767" s="1">
        <v>43575</v>
      </c>
      <c r="N767">
        <v>12</v>
      </c>
      <c r="O767" t="str">
        <f>VLOOKUP(F767,'[1]Master Data'!$E:$E,1,FALSE)</f>
        <v>AZJPS0827R</v>
      </c>
    </row>
    <row r="768" spans="1:15" x14ac:dyDescent="0.3">
      <c r="A768" t="s">
        <v>18</v>
      </c>
      <c r="B768">
        <v>780</v>
      </c>
      <c r="C768" s="1">
        <v>43587</v>
      </c>
      <c r="D768" s="1" t="s">
        <v>737</v>
      </c>
      <c r="E768" t="s">
        <v>732</v>
      </c>
      <c r="F768" t="s">
        <v>186</v>
      </c>
      <c r="G768" s="5">
        <v>58247</v>
      </c>
      <c r="H768" s="5">
        <v>5825</v>
      </c>
      <c r="J768" t="s">
        <v>66</v>
      </c>
      <c r="K768" t="s">
        <v>67</v>
      </c>
      <c r="L768" t="s">
        <v>16</v>
      </c>
      <c r="M768" s="1">
        <v>43575</v>
      </c>
      <c r="N768">
        <v>12</v>
      </c>
      <c r="O768" t="str">
        <f>VLOOKUP(F768,'[1]Master Data'!$E:$E,1,FALSE)</f>
        <v>AZJPS0827R</v>
      </c>
    </row>
    <row r="769" spans="1:15" x14ac:dyDescent="0.3">
      <c r="A769" t="s">
        <v>18</v>
      </c>
      <c r="B769">
        <v>765</v>
      </c>
      <c r="C769" s="1">
        <v>43587</v>
      </c>
      <c r="D769" s="1" t="s">
        <v>737</v>
      </c>
      <c r="E769" t="s">
        <v>481</v>
      </c>
      <c r="F769" t="s">
        <v>192</v>
      </c>
      <c r="G769" s="5">
        <v>451747</v>
      </c>
      <c r="H769" s="5">
        <v>45175</v>
      </c>
      <c r="J769" t="s">
        <v>66</v>
      </c>
      <c r="K769" t="s">
        <v>67</v>
      </c>
      <c r="L769" t="s">
        <v>16</v>
      </c>
      <c r="M769" s="1">
        <v>43575</v>
      </c>
      <c r="N769">
        <v>12</v>
      </c>
      <c r="O769" t="str">
        <f>VLOOKUP(F769,'[1]Master Data'!$E:$E,1,FALSE)</f>
        <v>CBTPS7039H</v>
      </c>
    </row>
    <row r="770" spans="1:15" x14ac:dyDescent="0.3">
      <c r="A770" t="s">
        <v>18</v>
      </c>
      <c r="B770">
        <v>771</v>
      </c>
      <c r="C770" s="1">
        <v>43587</v>
      </c>
      <c r="D770" t="s">
        <v>503</v>
      </c>
      <c r="E770" t="s">
        <v>503</v>
      </c>
      <c r="F770" t="s">
        <v>206</v>
      </c>
      <c r="G770" s="5">
        <v>59900</v>
      </c>
      <c r="H770" s="5">
        <v>5990</v>
      </c>
      <c r="J770" t="s">
        <v>66</v>
      </c>
      <c r="K770" t="s">
        <v>67</v>
      </c>
      <c r="L770" t="s">
        <v>16</v>
      </c>
      <c r="M770" s="1">
        <v>43575</v>
      </c>
      <c r="N770">
        <v>12</v>
      </c>
      <c r="O770" t="str">
        <f>VLOOKUP(F770,'[1]Master Data'!$E:$E,1,FALSE)</f>
        <v>AEQPT4039J</v>
      </c>
    </row>
    <row r="771" spans="1:15" x14ac:dyDescent="0.3">
      <c r="A771" t="s">
        <v>18</v>
      </c>
      <c r="B771">
        <v>758</v>
      </c>
      <c r="C771" s="1">
        <v>43587</v>
      </c>
      <c r="D771" s="1" t="s">
        <v>726</v>
      </c>
      <c r="E771" t="s">
        <v>476</v>
      </c>
      <c r="F771" t="s">
        <v>187</v>
      </c>
      <c r="G771" s="5">
        <v>43849</v>
      </c>
      <c r="H771" s="5">
        <v>4385</v>
      </c>
      <c r="J771" t="s">
        <v>66</v>
      </c>
      <c r="K771" t="s">
        <v>67</v>
      </c>
      <c r="L771" t="s">
        <v>16</v>
      </c>
      <c r="M771" s="1">
        <v>43575</v>
      </c>
      <c r="N771">
        <v>12</v>
      </c>
      <c r="O771" t="str">
        <f>VLOOKUP(F771,'[1]Master Data'!$E:$E,1,FALSE)</f>
        <v>ECHPK0520A</v>
      </c>
    </row>
    <row r="772" spans="1:15" x14ac:dyDescent="0.3">
      <c r="A772" t="s">
        <v>18</v>
      </c>
      <c r="B772">
        <v>757</v>
      </c>
      <c r="C772" s="1">
        <v>43587</v>
      </c>
      <c r="D772" s="1" t="s">
        <v>726</v>
      </c>
      <c r="E772" t="s">
        <v>464</v>
      </c>
      <c r="F772" t="s">
        <v>174</v>
      </c>
      <c r="G772" s="5">
        <v>43849</v>
      </c>
      <c r="H772" s="5">
        <v>4385</v>
      </c>
      <c r="J772" t="s">
        <v>66</v>
      </c>
      <c r="K772" t="s">
        <v>67</v>
      </c>
      <c r="L772" t="s">
        <v>16</v>
      </c>
      <c r="M772" s="1">
        <v>43575</v>
      </c>
      <c r="N772">
        <v>12</v>
      </c>
      <c r="O772" t="str">
        <f>VLOOKUP(F772,'[1]Master Data'!$E:$E,1,FALSE)</f>
        <v>DEHPK4543G</v>
      </c>
    </row>
    <row r="773" spans="1:15" x14ac:dyDescent="0.3">
      <c r="A773" t="s">
        <v>18</v>
      </c>
      <c r="B773">
        <v>759</v>
      </c>
      <c r="C773" s="1">
        <v>43587</v>
      </c>
      <c r="D773" s="1" t="s">
        <v>726</v>
      </c>
      <c r="E773" t="s">
        <v>487</v>
      </c>
      <c r="F773" t="s">
        <v>198</v>
      </c>
      <c r="G773" s="5">
        <v>43849</v>
      </c>
      <c r="H773" s="5">
        <v>4385</v>
      </c>
      <c r="J773" t="s">
        <v>66</v>
      </c>
      <c r="K773" t="s">
        <v>67</v>
      </c>
      <c r="L773" t="s">
        <v>16</v>
      </c>
      <c r="M773" s="1">
        <v>43575</v>
      </c>
      <c r="N773">
        <v>12</v>
      </c>
      <c r="O773" t="str">
        <f>VLOOKUP(F773,'[1]Master Data'!$E:$E,1,FALSE)</f>
        <v>ATUPK7060M</v>
      </c>
    </row>
    <row r="774" spans="1:15" x14ac:dyDescent="0.3">
      <c r="A774" t="s">
        <v>18</v>
      </c>
      <c r="B774">
        <v>756</v>
      </c>
      <c r="C774" s="1">
        <v>43587</v>
      </c>
      <c r="D774" s="1" t="s">
        <v>726</v>
      </c>
      <c r="E774" t="s">
        <v>463</v>
      </c>
      <c r="F774" t="s">
        <v>173</v>
      </c>
      <c r="G774" s="5">
        <v>87699</v>
      </c>
      <c r="H774" s="5">
        <v>8770</v>
      </c>
      <c r="J774" t="s">
        <v>66</v>
      </c>
      <c r="K774" t="s">
        <v>67</v>
      </c>
      <c r="L774" t="s">
        <v>16</v>
      </c>
      <c r="M774" s="1">
        <v>43575</v>
      </c>
      <c r="N774">
        <v>12</v>
      </c>
      <c r="O774" t="str">
        <f>VLOOKUP(F774,'[1]Master Data'!$E:$E,1,FALSE)</f>
        <v>ATUPK7059A</v>
      </c>
    </row>
    <row r="775" spans="1:15" x14ac:dyDescent="0.3">
      <c r="A775" t="s">
        <v>18</v>
      </c>
      <c r="B775">
        <v>766</v>
      </c>
      <c r="C775" s="1">
        <v>43587</v>
      </c>
      <c r="D775" s="1" t="s">
        <v>535</v>
      </c>
      <c r="E775" t="s">
        <v>483</v>
      </c>
      <c r="F775" t="s">
        <v>194</v>
      </c>
      <c r="G775" s="5">
        <v>6836</v>
      </c>
      <c r="H775" s="5">
        <v>684</v>
      </c>
      <c r="J775" t="s">
        <v>66</v>
      </c>
      <c r="K775" t="s">
        <v>67</v>
      </c>
      <c r="L775" t="s">
        <v>16</v>
      </c>
      <c r="M775" s="1">
        <v>43575</v>
      </c>
      <c r="N775">
        <v>12</v>
      </c>
      <c r="O775" t="str">
        <f>VLOOKUP(F775,'[1]Master Data'!$E:$E,1,FALSE)</f>
        <v>AGVPS7118N</v>
      </c>
    </row>
    <row r="776" spans="1:15" x14ac:dyDescent="0.3">
      <c r="A776" t="s">
        <v>18</v>
      </c>
      <c r="B776">
        <v>773</v>
      </c>
      <c r="C776" s="1">
        <v>43587</v>
      </c>
      <c r="D776" t="s">
        <v>504</v>
      </c>
      <c r="E776" t="s">
        <v>504</v>
      </c>
      <c r="F776" t="s">
        <v>215</v>
      </c>
      <c r="G776" s="5">
        <v>22191</v>
      </c>
      <c r="H776" s="5">
        <v>2219</v>
      </c>
      <c r="J776" t="s">
        <v>66</v>
      </c>
      <c r="K776" t="s">
        <v>67</v>
      </c>
      <c r="L776" t="s">
        <v>16</v>
      </c>
      <c r="M776" s="1">
        <v>43575</v>
      </c>
      <c r="N776">
        <v>12</v>
      </c>
      <c r="O776" t="str">
        <f>VLOOKUP(F776,'[1]Master Data'!$E:$E,1,FALSE)</f>
        <v>AQXPK8198G</v>
      </c>
    </row>
    <row r="777" spans="1:15" x14ac:dyDescent="0.3">
      <c r="A777" t="s">
        <v>18</v>
      </c>
      <c r="B777">
        <v>763</v>
      </c>
      <c r="C777" s="1">
        <v>43587</v>
      </c>
      <c r="D777" t="s">
        <v>469</v>
      </c>
      <c r="E777" t="s">
        <v>477</v>
      </c>
      <c r="F777" t="s">
        <v>188</v>
      </c>
      <c r="G777" s="5">
        <v>196746</v>
      </c>
      <c r="H777" s="5">
        <v>19675</v>
      </c>
      <c r="J777" t="s">
        <v>66</v>
      </c>
      <c r="K777" t="s">
        <v>67</v>
      </c>
      <c r="L777" t="s">
        <v>16</v>
      </c>
      <c r="M777" s="1">
        <v>43575</v>
      </c>
      <c r="N777">
        <v>12</v>
      </c>
      <c r="O777" t="str">
        <f>VLOOKUP(F777,'[1]Master Data'!$E:$E,1,FALSE)</f>
        <v>BYNPG4697P</v>
      </c>
    </row>
    <row r="778" spans="1:15" x14ac:dyDescent="0.3">
      <c r="A778" t="s">
        <v>18</v>
      </c>
      <c r="B778">
        <v>762</v>
      </c>
      <c r="C778" s="1">
        <v>43587</v>
      </c>
      <c r="D778" t="s">
        <v>469</v>
      </c>
      <c r="E778" t="s">
        <v>469</v>
      </c>
      <c r="F778" t="s">
        <v>179</v>
      </c>
      <c r="G778" s="5">
        <v>196746</v>
      </c>
      <c r="H778" s="5">
        <v>19675</v>
      </c>
      <c r="J778" t="s">
        <v>66</v>
      </c>
      <c r="K778" t="s">
        <v>67</v>
      </c>
      <c r="L778" t="s">
        <v>16</v>
      </c>
      <c r="M778" s="1">
        <v>43575</v>
      </c>
      <c r="N778">
        <v>12</v>
      </c>
      <c r="O778" t="str">
        <f>VLOOKUP(F778,'[1]Master Data'!$E:$E,1,FALSE)</f>
        <v>AJZPG5193Q</v>
      </c>
    </row>
    <row r="779" spans="1:15" x14ac:dyDescent="0.3">
      <c r="A779" t="s">
        <v>18</v>
      </c>
      <c r="B779">
        <v>778</v>
      </c>
      <c r="C779" s="1">
        <v>43587</v>
      </c>
      <c r="D779" s="1" t="s">
        <v>727</v>
      </c>
      <c r="E779" t="s">
        <v>512</v>
      </c>
      <c r="F779" t="s">
        <v>223</v>
      </c>
      <c r="G779" s="5">
        <v>56424</v>
      </c>
      <c r="H779" s="5">
        <v>5642</v>
      </c>
      <c r="J779" t="s">
        <v>66</v>
      </c>
      <c r="K779" t="s">
        <v>67</v>
      </c>
      <c r="L779" t="s">
        <v>16</v>
      </c>
      <c r="M779" s="1">
        <v>43575</v>
      </c>
      <c r="N779">
        <v>12</v>
      </c>
      <c r="O779" t="str">
        <f>VLOOKUP(F779,'[1]Master Data'!$E:$E,1,FALSE)</f>
        <v>AOHPL7262E</v>
      </c>
    </row>
    <row r="780" spans="1:15" x14ac:dyDescent="0.3">
      <c r="A780" t="s">
        <v>18</v>
      </c>
      <c r="B780">
        <v>777</v>
      </c>
      <c r="C780" s="1">
        <v>43587</v>
      </c>
      <c r="D780" s="1" t="s">
        <v>515</v>
      </c>
      <c r="E780" t="s">
        <v>515</v>
      </c>
      <c r="F780" t="s">
        <v>226</v>
      </c>
      <c r="G780" s="5">
        <v>35586</v>
      </c>
      <c r="H780" s="5">
        <v>3559</v>
      </c>
      <c r="J780" t="s">
        <v>66</v>
      </c>
      <c r="K780" t="s">
        <v>67</v>
      </c>
      <c r="L780" t="s">
        <v>16</v>
      </c>
      <c r="M780" s="1">
        <v>43575</v>
      </c>
      <c r="N780">
        <v>12</v>
      </c>
      <c r="O780" t="str">
        <f>VLOOKUP(F780,'[1]Master Data'!$E:$E,1,FALSE)</f>
        <v>CVZPS8137A</v>
      </c>
    </row>
    <row r="781" spans="1:15" x14ac:dyDescent="0.3">
      <c r="A781" t="s">
        <v>18</v>
      </c>
      <c r="B781">
        <v>795</v>
      </c>
      <c r="C781" s="1">
        <v>43619</v>
      </c>
      <c r="D781" s="1" t="s">
        <v>495</v>
      </c>
      <c r="E781" t="s">
        <v>495</v>
      </c>
      <c r="F781" t="s">
        <v>207</v>
      </c>
      <c r="G781" s="5">
        <v>32784</v>
      </c>
      <c r="H781" s="5">
        <v>3278</v>
      </c>
      <c r="J781" t="s">
        <v>68</v>
      </c>
      <c r="K781" t="s">
        <v>67</v>
      </c>
      <c r="L781" t="s">
        <v>16</v>
      </c>
      <c r="M781" s="1">
        <v>43610</v>
      </c>
      <c r="N781">
        <v>9</v>
      </c>
      <c r="O781" t="str">
        <f>VLOOKUP(F781,'[1]Master Data'!$E:$E,1,FALSE)</f>
        <v>AHIPT0853H</v>
      </c>
    </row>
    <row r="782" spans="1:15" x14ac:dyDescent="0.3">
      <c r="A782" t="s">
        <v>18</v>
      </c>
      <c r="B782">
        <v>792</v>
      </c>
      <c r="C782" s="1">
        <v>43619</v>
      </c>
      <c r="D782" s="1" t="s">
        <v>497</v>
      </c>
      <c r="E782" t="s">
        <v>497</v>
      </c>
      <c r="F782" t="s">
        <v>209</v>
      </c>
      <c r="G782" s="5">
        <v>42529</v>
      </c>
      <c r="H782" s="5">
        <v>4253</v>
      </c>
      <c r="J782" t="s">
        <v>68</v>
      </c>
      <c r="K782" t="s">
        <v>67</v>
      </c>
      <c r="L782" t="s">
        <v>16</v>
      </c>
      <c r="M782" s="1">
        <v>43610</v>
      </c>
      <c r="N782">
        <v>9</v>
      </c>
      <c r="O782" t="str">
        <f>VLOOKUP(F782,'[1]Master Data'!$E:$E,1,FALSE)</f>
        <v>AIBPC2244H</v>
      </c>
    </row>
    <row r="783" spans="1:15" x14ac:dyDescent="0.3">
      <c r="A783" t="s">
        <v>18</v>
      </c>
      <c r="B783">
        <v>793</v>
      </c>
      <c r="C783" s="1">
        <v>43619</v>
      </c>
      <c r="D783" t="s">
        <v>729</v>
      </c>
      <c r="E783" t="s">
        <v>729</v>
      </c>
      <c r="F783" t="s">
        <v>204</v>
      </c>
      <c r="G783" s="5">
        <v>6573</v>
      </c>
      <c r="H783" s="5">
        <v>657</v>
      </c>
      <c r="J783" t="s">
        <v>68</v>
      </c>
      <c r="K783" t="s">
        <v>67</v>
      </c>
      <c r="L783" t="s">
        <v>16</v>
      </c>
      <c r="M783" s="1">
        <v>43610</v>
      </c>
      <c r="N783">
        <v>9</v>
      </c>
      <c r="O783" t="str">
        <f>VLOOKUP(F783,'[1]Master Data'!$E:$E,1,FALSE)</f>
        <v>BBEPS9472G</v>
      </c>
    </row>
    <row r="784" spans="1:15" x14ac:dyDescent="0.3">
      <c r="A784" t="s">
        <v>18</v>
      </c>
      <c r="B784">
        <v>791</v>
      </c>
      <c r="C784" s="1">
        <v>43619</v>
      </c>
      <c r="D784" s="1" t="s">
        <v>501</v>
      </c>
      <c r="E784" t="s">
        <v>501</v>
      </c>
      <c r="F784" t="s">
        <v>214</v>
      </c>
      <c r="G784" s="5">
        <v>1690</v>
      </c>
      <c r="H784" s="5">
        <v>169</v>
      </c>
      <c r="J784" t="s">
        <v>68</v>
      </c>
      <c r="K784" t="s">
        <v>67</v>
      </c>
      <c r="L784" t="s">
        <v>16</v>
      </c>
      <c r="M784" s="1">
        <v>43610</v>
      </c>
      <c r="N784">
        <v>9</v>
      </c>
      <c r="O784" t="str">
        <f>VLOOKUP(F784,'[1]Master Data'!$E:$E,1,FALSE)</f>
        <v>DXVPP1114F</v>
      </c>
    </row>
    <row r="785" spans="1:15" x14ac:dyDescent="0.3">
      <c r="A785" t="s">
        <v>18</v>
      </c>
      <c r="B785">
        <v>798</v>
      </c>
      <c r="C785" s="1">
        <v>43619</v>
      </c>
      <c r="D785" s="1" t="s">
        <v>723</v>
      </c>
      <c r="E785" t="s">
        <v>437</v>
      </c>
      <c r="F785" t="s">
        <v>147</v>
      </c>
      <c r="G785" s="5">
        <v>50713</v>
      </c>
      <c r="H785" s="5">
        <v>5071</v>
      </c>
      <c r="J785" t="s">
        <v>68</v>
      </c>
      <c r="K785" t="s">
        <v>67</v>
      </c>
      <c r="L785" t="s">
        <v>16</v>
      </c>
      <c r="M785" s="1">
        <v>43610</v>
      </c>
      <c r="N785">
        <v>9</v>
      </c>
      <c r="O785" t="str">
        <f>VLOOKUP(F785,'[1]Master Data'!$E:$E,1,FALSE)</f>
        <v>CICPD8911M</v>
      </c>
    </row>
    <row r="786" spans="1:15" x14ac:dyDescent="0.3">
      <c r="A786" t="s">
        <v>18</v>
      </c>
      <c r="B786">
        <v>801</v>
      </c>
      <c r="C786" s="1">
        <v>43619</v>
      </c>
      <c r="D786" s="1" t="s">
        <v>723</v>
      </c>
      <c r="E786" t="s">
        <v>436</v>
      </c>
      <c r="F786" t="s">
        <v>146</v>
      </c>
      <c r="G786" s="5">
        <v>50713</v>
      </c>
      <c r="H786" s="5">
        <v>5071</v>
      </c>
      <c r="J786" t="s">
        <v>68</v>
      </c>
      <c r="K786" t="s">
        <v>67</v>
      </c>
      <c r="L786" t="s">
        <v>16</v>
      </c>
      <c r="M786" s="1">
        <v>43610</v>
      </c>
      <c r="N786">
        <v>9</v>
      </c>
      <c r="O786" t="str">
        <f>VLOOKUP(F786,'[1]Master Data'!$E:$E,1,FALSE)</f>
        <v>APGPD9139Q</v>
      </c>
    </row>
    <row r="787" spans="1:15" x14ac:dyDescent="0.3">
      <c r="A787" t="s">
        <v>18</v>
      </c>
      <c r="B787">
        <v>787</v>
      </c>
      <c r="C787" s="1">
        <v>43619</v>
      </c>
      <c r="D787" s="1" t="s">
        <v>724</v>
      </c>
      <c r="E787" t="s">
        <v>465</v>
      </c>
      <c r="F787" t="s">
        <v>175</v>
      </c>
      <c r="G787" s="5">
        <v>50389</v>
      </c>
      <c r="H787" s="5">
        <v>5039</v>
      </c>
      <c r="J787" t="s">
        <v>68</v>
      </c>
      <c r="K787" t="s">
        <v>67</v>
      </c>
      <c r="L787" t="s">
        <v>16</v>
      </c>
      <c r="M787" s="1">
        <v>43610</v>
      </c>
      <c r="N787">
        <v>9</v>
      </c>
      <c r="O787" t="str">
        <f>VLOOKUP(F787,'[1]Master Data'!$E:$E,1,FALSE)</f>
        <v>AWVPM8396E</v>
      </c>
    </row>
    <row r="788" spans="1:15" x14ac:dyDescent="0.3">
      <c r="A788" t="s">
        <v>18</v>
      </c>
      <c r="B788">
        <v>788</v>
      </c>
      <c r="C788" s="1">
        <v>43619</v>
      </c>
      <c r="D788" t="s">
        <v>466</v>
      </c>
      <c r="E788" t="s">
        <v>466</v>
      </c>
      <c r="F788" t="s">
        <v>176</v>
      </c>
      <c r="G788" s="5">
        <v>88346</v>
      </c>
      <c r="H788" s="5">
        <v>8835</v>
      </c>
      <c r="J788" t="s">
        <v>68</v>
      </c>
      <c r="K788" t="s">
        <v>67</v>
      </c>
      <c r="L788" t="s">
        <v>16</v>
      </c>
      <c r="M788" s="1">
        <v>43610</v>
      </c>
      <c r="N788">
        <v>9</v>
      </c>
      <c r="O788" t="str">
        <f>VLOOKUP(F788,'[1]Master Data'!$E:$E,1,FALSE)</f>
        <v>BCHPM4625F</v>
      </c>
    </row>
    <row r="789" spans="1:15" x14ac:dyDescent="0.3">
      <c r="A789" t="s">
        <v>18</v>
      </c>
      <c r="B789">
        <v>799</v>
      </c>
      <c r="C789" s="1">
        <v>43619</v>
      </c>
      <c r="D789" s="1" t="s">
        <v>459</v>
      </c>
      <c r="E789" t="s">
        <v>459</v>
      </c>
      <c r="F789" t="s">
        <v>169</v>
      </c>
      <c r="G789" s="5">
        <v>56888</v>
      </c>
      <c r="H789" s="5">
        <v>5689</v>
      </c>
      <c r="J789" t="s">
        <v>68</v>
      </c>
      <c r="K789" t="s">
        <v>67</v>
      </c>
      <c r="L789" t="s">
        <v>16</v>
      </c>
      <c r="M789" s="1">
        <v>43610</v>
      </c>
      <c r="N789">
        <v>9</v>
      </c>
      <c r="O789" t="str">
        <f>VLOOKUP(F789,'[1]Master Data'!$E:$E,1,FALSE)</f>
        <v>BMRPS3723E</v>
      </c>
    </row>
    <row r="790" spans="1:15" x14ac:dyDescent="0.3">
      <c r="A790" t="s">
        <v>18</v>
      </c>
      <c r="B790">
        <v>800</v>
      </c>
      <c r="C790" s="1">
        <v>43619</v>
      </c>
      <c r="D790" s="1" t="s">
        <v>459</v>
      </c>
      <c r="E790" t="s">
        <v>460</v>
      </c>
      <c r="F790" t="s">
        <v>170</v>
      </c>
      <c r="G790" s="5">
        <v>56888</v>
      </c>
      <c r="H790" s="5">
        <v>5689</v>
      </c>
      <c r="J790" t="s">
        <v>68</v>
      </c>
      <c r="K790" t="s">
        <v>67</v>
      </c>
      <c r="L790" t="s">
        <v>16</v>
      </c>
      <c r="M790" s="1">
        <v>43610</v>
      </c>
      <c r="N790">
        <v>9</v>
      </c>
      <c r="O790" t="str">
        <f>VLOOKUP(F790,'[1]Master Data'!$E:$E,1,FALSE)</f>
        <v>GBCPS8333D</v>
      </c>
    </row>
    <row r="791" spans="1:15" x14ac:dyDescent="0.3">
      <c r="A791" t="s">
        <v>18</v>
      </c>
      <c r="B791">
        <v>786</v>
      </c>
      <c r="C791" s="1">
        <v>43619</v>
      </c>
      <c r="D791" s="1" t="s">
        <v>478</v>
      </c>
      <c r="E791" t="s">
        <v>491</v>
      </c>
      <c r="F791" t="s">
        <v>202</v>
      </c>
      <c r="G791" s="5">
        <v>55608</v>
      </c>
      <c r="H791" s="5">
        <v>5561</v>
      </c>
      <c r="J791" t="s">
        <v>68</v>
      </c>
      <c r="K791" t="s">
        <v>67</v>
      </c>
      <c r="L791" t="s">
        <v>16</v>
      </c>
      <c r="M791" s="1">
        <v>43610</v>
      </c>
      <c r="N791">
        <v>9</v>
      </c>
      <c r="O791" t="str">
        <f>VLOOKUP(F791,'[1]Master Data'!$E:$E,1,FALSE)</f>
        <v>CMMPM3584M</v>
      </c>
    </row>
    <row r="792" spans="1:15" x14ac:dyDescent="0.3">
      <c r="A792" t="s">
        <v>18</v>
      </c>
      <c r="B792">
        <v>785</v>
      </c>
      <c r="C792" s="1">
        <v>43619</v>
      </c>
      <c r="D792" s="1" t="s">
        <v>478</v>
      </c>
      <c r="E792" t="s">
        <v>478</v>
      </c>
      <c r="F792" t="s">
        <v>189</v>
      </c>
      <c r="G792" s="5">
        <v>129752</v>
      </c>
      <c r="H792" s="5">
        <v>12975</v>
      </c>
      <c r="J792" t="s">
        <v>68</v>
      </c>
      <c r="K792" t="s">
        <v>67</v>
      </c>
      <c r="L792" t="s">
        <v>16</v>
      </c>
      <c r="M792" s="1">
        <v>43610</v>
      </c>
      <c r="N792">
        <v>9</v>
      </c>
      <c r="O792" t="str">
        <f>VLOOKUP(F792,'[1]Master Data'!$E:$E,1,FALSE)</f>
        <v>BJFPM3782A</v>
      </c>
    </row>
    <row r="793" spans="1:15" x14ac:dyDescent="0.3">
      <c r="A793" t="s">
        <v>18</v>
      </c>
      <c r="B793">
        <v>797</v>
      </c>
      <c r="C793" s="1">
        <v>43619</v>
      </c>
      <c r="D793" s="1" t="s">
        <v>737</v>
      </c>
      <c r="E793" t="s">
        <v>732</v>
      </c>
      <c r="F793" t="s">
        <v>186</v>
      </c>
      <c r="G793" s="5">
        <v>24218</v>
      </c>
      <c r="H793" s="5">
        <v>2422</v>
      </c>
      <c r="J793" t="s">
        <v>68</v>
      </c>
      <c r="K793" t="s">
        <v>67</v>
      </c>
      <c r="L793" t="s">
        <v>16</v>
      </c>
      <c r="M793" s="1">
        <v>43610</v>
      </c>
      <c r="N793">
        <v>9</v>
      </c>
      <c r="O793" t="str">
        <f>VLOOKUP(F793,'[1]Master Data'!$E:$E,1,FALSE)</f>
        <v>AZJPS0827R</v>
      </c>
    </row>
    <row r="794" spans="1:15" x14ac:dyDescent="0.3">
      <c r="A794" t="s">
        <v>18</v>
      </c>
      <c r="B794">
        <v>794</v>
      </c>
      <c r="C794" s="1">
        <v>43619</v>
      </c>
      <c r="D794" t="s">
        <v>503</v>
      </c>
      <c r="E794" t="s">
        <v>503</v>
      </c>
      <c r="F794" t="s">
        <v>206</v>
      </c>
      <c r="G794" s="5">
        <v>38506</v>
      </c>
      <c r="H794" s="5">
        <v>3851</v>
      </c>
      <c r="J794" t="s">
        <v>68</v>
      </c>
      <c r="K794" t="s">
        <v>67</v>
      </c>
      <c r="L794" t="s">
        <v>16</v>
      </c>
      <c r="M794" s="1">
        <v>43610</v>
      </c>
      <c r="N794">
        <v>9</v>
      </c>
      <c r="O794" t="str">
        <f>VLOOKUP(F794,'[1]Master Data'!$E:$E,1,FALSE)</f>
        <v>AEQPT4039J</v>
      </c>
    </row>
    <row r="795" spans="1:15" x14ac:dyDescent="0.3">
      <c r="A795" t="s">
        <v>18</v>
      </c>
      <c r="B795">
        <v>783</v>
      </c>
      <c r="C795" s="1">
        <v>43619</v>
      </c>
      <c r="D795" s="1" t="s">
        <v>726</v>
      </c>
      <c r="E795" t="s">
        <v>476</v>
      </c>
      <c r="F795" t="s">
        <v>187</v>
      </c>
      <c r="G795" s="5">
        <v>21112</v>
      </c>
      <c r="H795" s="5">
        <v>2111</v>
      </c>
      <c r="J795" t="s">
        <v>68</v>
      </c>
      <c r="K795" t="s">
        <v>67</v>
      </c>
      <c r="L795" t="s">
        <v>16</v>
      </c>
      <c r="M795" s="1">
        <v>43610</v>
      </c>
      <c r="N795">
        <v>9</v>
      </c>
      <c r="O795" t="str">
        <f>VLOOKUP(F795,'[1]Master Data'!$E:$E,1,FALSE)</f>
        <v>ECHPK0520A</v>
      </c>
    </row>
    <row r="796" spans="1:15" x14ac:dyDescent="0.3">
      <c r="A796" t="s">
        <v>18</v>
      </c>
      <c r="B796">
        <v>782</v>
      </c>
      <c r="C796" s="1">
        <v>43619</v>
      </c>
      <c r="D796" s="1" t="s">
        <v>726</v>
      </c>
      <c r="E796" t="s">
        <v>464</v>
      </c>
      <c r="F796" t="s">
        <v>174</v>
      </c>
      <c r="G796" s="5">
        <v>21112</v>
      </c>
      <c r="H796" s="5">
        <v>2111</v>
      </c>
      <c r="J796" t="s">
        <v>68</v>
      </c>
      <c r="K796" t="s">
        <v>67</v>
      </c>
      <c r="L796" t="s">
        <v>16</v>
      </c>
      <c r="M796" s="1">
        <v>43610</v>
      </c>
      <c r="N796">
        <v>9</v>
      </c>
      <c r="O796" t="str">
        <f>VLOOKUP(F796,'[1]Master Data'!$E:$E,1,FALSE)</f>
        <v>DEHPK4543G</v>
      </c>
    </row>
    <row r="797" spans="1:15" x14ac:dyDescent="0.3">
      <c r="A797" t="s">
        <v>18</v>
      </c>
      <c r="B797">
        <v>784</v>
      </c>
      <c r="C797" s="1">
        <v>43619</v>
      </c>
      <c r="D797" s="1" t="s">
        <v>726</v>
      </c>
      <c r="E797" t="s">
        <v>487</v>
      </c>
      <c r="F797" t="s">
        <v>198</v>
      </c>
      <c r="G797" s="5">
        <v>21112</v>
      </c>
      <c r="H797" s="5">
        <v>2111</v>
      </c>
      <c r="J797" t="s">
        <v>68</v>
      </c>
      <c r="K797" t="s">
        <v>67</v>
      </c>
      <c r="L797" t="s">
        <v>16</v>
      </c>
      <c r="M797" s="1">
        <v>43610</v>
      </c>
      <c r="N797">
        <v>9</v>
      </c>
      <c r="O797" t="str">
        <f>VLOOKUP(F797,'[1]Master Data'!$E:$E,1,FALSE)</f>
        <v>ATUPK7060M</v>
      </c>
    </row>
    <row r="798" spans="1:15" x14ac:dyDescent="0.3">
      <c r="A798" t="s">
        <v>18</v>
      </c>
      <c r="B798">
        <v>781</v>
      </c>
      <c r="C798" s="1">
        <v>43619</v>
      </c>
      <c r="D798" s="1" t="s">
        <v>726</v>
      </c>
      <c r="E798" t="s">
        <v>463</v>
      </c>
      <c r="F798" t="s">
        <v>173</v>
      </c>
      <c r="G798" s="5">
        <v>42224</v>
      </c>
      <c r="H798" s="5">
        <v>4222</v>
      </c>
      <c r="J798" t="s">
        <v>68</v>
      </c>
      <c r="K798" t="s">
        <v>67</v>
      </c>
      <c r="L798" t="s">
        <v>16</v>
      </c>
      <c r="M798" s="1">
        <v>43610</v>
      </c>
      <c r="N798">
        <v>9</v>
      </c>
      <c r="O798" t="str">
        <f>VLOOKUP(F798,'[1]Master Data'!$E:$E,1,FALSE)</f>
        <v>ATUPK7059A</v>
      </c>
    </row>
    <row r="799" spans="1:15" x14ac:dyDescent="0.3">
      <c r="A799" t="s">
        <v>18</v>
      </c>
      <c r="B799">
        <v>796</v>
      </c>
      <c r="C799" s="1">
        <v>43619</v>
      </c>
      <c r="D799" t="s">
        <v>524</v>
      </c>
      <c r="E799" t="s">
        <v>524</v>
      </c>
      <c r="F799" t="s">
        <v>235</v>
      </c>
      <c r="G799" s="5">
        <v>6800</v>
      </c>
      <c r="H799" s="5">
        <v>680</v>
      </c>
      <c r="J799" t="s">
        <v>68</v>
      </c>
      <c r="K799" t="s">
        <v>67</v>
      </c>
      <c r="L799" t="s">
        <v>16</v>
      </c>
      <c r="M799" s="1">
        <v>43610</v>
      </c>
      <c r="N799">
        <v>9</v>
      </c>
      <c r="O799" t="str">
        <f>VLOOKUP(F799,'[1]Master Data'!$E:$E,1,FALSE)</f>
        <v>AVWPK8039N</v>
      </c>
    </row>
    <row r="800" spans="1:15" x14ac:dyDescent="0.3">
      <c r="A800" t="s">
        <v>18</v>
      </c>
      <c r="B800">
        <v>790</v>
      </c>
      <c r="C800" s="1">
        <v>43619</v>
      </c>
      <c r="D800" t="s">
        <v>469</v>
      </c>
      <c r="E800" t="s">
        <v>477</v>
      </c>
      <c r="F800" t="s">
        <v>188</v>
      </c>
      <c r="G800" s="5">
        <v>26860</v>
      </c>
      <c r="H800" s="5">
        <v>2686</v>
      </c>
      <c r="J800" t="s">
        <v>68</v>
      </c>
      <c r="K800" t="s">
        <v>67</v>
      </c>
      <c r="L800" t="s">
        <v>16</v>
      </c>
      <c r="M800" s="1">
        <v>43610</v>
      </c>
      <c r="N800">
        <v>9</v>
      </c>
      <c r="O800" t="str">
        <f>VLOOKUP(F800,'[1]Master Data'!$E:$E,1,FALSE)</f>
        <v>BYNPG4697P</v>
      </c>
    </row>
    <row r="801" spans="1:15" x14ac:dyDescent="0.3">
      <c r="A801" t="s">
        <v>18</v>
      </c>
      <c r="B801">
        <v>789</v>
      </c>
      <c r="C801" s="1">
        <v>43619</v>
      </c>
      <c r="D801" t="s">
        <v>469</v>
      </c>
      <c r="E801" t="s">
        <v>469</v>
      </c>
      <c r="F801" t="s">
        <v>179</v>
      </c>
      <c r="G801" s="5">
        <v>26860</v>
      </c>
      <c r="H801" s="5">
        <v>2686</v>
      </c>
      <c r="J801" t="s">
        <v>68</v>
      </c>
      <c r="K801" t="s">
        <v>67</v>
      </c>
      <c r="L801" t="s">
        <v>16</v>
      </c>
      <c r="M801" s="1">
        <v>43610</v>
      </c>
      <c r="N801">
        <v>9</v>
      </c>
      <c r="O801" t="str">
        <f>VLOOKUP(F801,'[1]Master Data'!$E:$E,1,FALSE)</f>
        <v>AJZPG5193Q</v>
      </c>
    </row>
    <row r="802" spans="1:15" x14ac:dyDescent="0.3">
      <c r="A802" t="s">
        <v>18</v>
      </c>
      <c r="B802">
        <v>803</v>
      </c>
      <c r="C802" s="1">
        <v>43636</v>
      </c>
      <c r="D802" s="1" t="s">
        <v>470</v>
      </c>
      <c r="E802" t="s">
        <v>470</v>
      </c>
      <c r="F802" t="s">
        <v>180</v>
      </c>
      <c r="G802" s="5">
        <v>118510</v>
      </c>
      <c r="H802" s="5">
        <v>11851</v>
      </c>
      <c r="J802" t="s">
        <v>69</v>
      </c>
      <c r="K802" t="s">
        <v>67</v>
      </c>
      <c r="L802" t="s">
        <v>16</v>
      </c>
      <c r="M802" s="1">
        <v>43624</v>
      </c>
      <c r="N802">
        <v>12</v>
      </c>
      <c r="O802" t="str">
        <f>VLOOKUP(F802,'[1]Master Data'!$E:$E,1,FALSE)</f>
        <v>ATYPM1144L</v>
      </c>
    </row>
    <row r="803" spans="1:15" x14ac:dyDescent="0.3">
      <c r="A803" t="s">
        <v>18</v>
      </c>
      <c r="B803">
        <v>806</v>
      </c>
      <c r="C803" s="1">
        <v>43636</v>
      </c>
      <c r="D803" s="1" t="s">
        <v>470</v>
      </c>
      <c r="E803" t="s">
        <v>472</v>
      </c>
      <c r="F803" t="s">
        <v>182</v>
      </c>
      <c r="G803" s="5">
        <v>118510</v>
      </c>
      <c r="H803" s="5">
        <v>11851</v>
      </c>
      <c r="J803" t="s">
        <v>69</v>
      </c>
      <c r="K803" t="s">
        <v>67</v>
      </c>
      <c r="L803" t="s">
        <v>16</v>
      </c>
      <c r="M803" s="1">
        <v>43624</v>
      </c>
      <c r="N803">
        <v>12</v>
      </c>
      <c r="O803" t="str">
        <f>VLOOKUP(F803,'[1]Master Data'!$E:$E,1,FALSE)</f>
        <v>ALYPM9000B</v>
      </c>
    </row>
    <row r="804" spans="1:15" x14ac:dyDescent="0.3">
      <c r="A804" t="s">
        <v>18</v>
      </c>
      <c r="B804">
        <v>807</v>
      </c>
      <c r="C804" s="1">
        <v>43636</v>
      </c>
      <c r="D804" s="1" t="s">
        <v>470</v>
      </c>
      <c r="E804" t="s">
        <v>473</v>
      </c>
      <c r="F804" t="s">
        <v>183</v>
      </c>
      <c r="G804" s="5">
        <v>118510</v>
      </c>
      <c r="H804" s="5">
        <v>11851</v>
      </c>
      <c r="J804" t="s">
        <v>69</v>
      </c>
      <c r="K804" t="s">
        <v>67</v>
      </c>
      <c r="L804" t="s">
        <v>16</v>
      </c>
      <c r="M804" s="1">
        <v>43624</v>
      </c>
      <c r="N804">
        <v>12</v>
      </c>
      <c r="O804" t="str">
        <f>VLOOKUP(F804,'[1]Master Data'!$E:$E,1,FALSE)</f>
        <v>AZPPM4049R</v>
      </c>
    </row>
    <row r="805" spans="1:15" x14ac:dyDescent="0.3">
      <c r="A805" t="s">
        <v>18</v>
      </c>
      <c r="B805">
        <v>804</v>
      </c>
      <c r="C805" s="1">
        <v>43636</v>
      </c>
      <c r="D805" t="s">
        <v>470</v>
      </c>
      <c r="E805" t="s">
        <v>474</v>
      </c>
      <c r="F805" t="s">
        <v>184</v>
      </c>
      <c r="G805" s="5">
        <v>118510</v>
      </c>
      <c r="H805" s="5">
        <v>11851</v>
      </c>
      <c r="J805" t="s">
        <v>69</v>
      </c>
      <c r="K805" t="s">
        <v>67</v>
      </c>
      <c r="L805" t="s">
        <v>16</v>
      </c>
      <c r="M805" s="1">
        <v>43624</v>
      </c>
      <c r="N805">
        <v>12</v>
      </c>
      <c r="O805" t="str">
        <f>VLOOKUP(F805,'[1]Master Data'!$E:$E,1,FALSE)</f>
        <v>DPPPK9998G</v>
      </c>
    </row>
    <row r="806" spans="1:15" x14ac:dyDescent="0.3">
      <c r="A806" t="s">
        <v>18</v>
      </c>
      <c r="B806">
        <v>802</v>
      </c>
      <c r="C806" s="1">
        <v>43636</v>
      </c>
      <c r="D806" s="1" t="s">
        <v>470</v>
      </c>
      <c r="E806" t="s">
        <v>502</v>
      </c>
      <c r="F806" t="s">
        <v>203</v>
      </c>
      <c r="G806" s="5">
        <v>177770</v>
      </c>
      <c r="H806" s="5">
        <v>17777</v>
      </c>
      <c r="J806" t="s">
        <v>69</v>
      </c>
      <c r="K806" t="s">
        <v>67</v>
      </c>
      <c r="L806" t="s">
        <v>16</v>
      </c>
      <c r="M806" s="1">
        <v>43624</v>
      </c>
      <c r="N806">
        <v>12</v>
      </c>
      <c r="O806" t="str">
        <f>VLOOKUP(F806,'[1]Master Data'!$E:$E,1,FALSE)</f>
        <v>AMZPV8765C</v>
      </c>
    </row>
    <row r="807" spans="1:15" x14ac:dyDescent="0.3">
      <c r="A807" t="s">
        <v>18</v>
      </c>
      <c r="B807">
        <v>805</v>
      </c>
      <c r="C807" s="1">
        <v>43636</v>
      </c>
      <c r="D807" t="s">
        <v>470</v>
      </c>
      <c r="E807" t="s">
        <v>471</v>
      </c>
      <c r="F807" t="s">
        <v>181</v>
      </c>
      <c r="G807" s="5">
        <v>118510</v>
      </c>
      <c r="H807" s="5">
        <v>11851</v>
      </c>
      <c r="J807" t="s">
        <v>69</v>
      </c>
      <c r="K807" t="s">
        <v>67</v>
      </c>
      <c r="L807" t="s">
        <v>16</v>
      </c>
      <c r="M807" s="1">
        <v>43624</v>
      </c>
      <c r="N807">
        <v>12</v>
      </c>
      <c r="O807" t="str">
        <f>VLOOKUP(F807,'[1]Master Data'!$E:$E,1,FALSE)</f>
        <v>CFEPM3263G</v>
      </c>
    </row>
    <row r="808" spans="1:15" x14ac:dyDescent="0.3">
      <c r="A808" t="s">
        <v>18</v>
      </c>
      <c r="B808">
        <v>811</v>
      </c>
      <c r="C808" s="1">
        <v>43636</v>
      </c>
      <c r="D808" t="s">
        <v>470</v>
      </c>
      <c r="E808" t="s">
        <v>525</v>
      </c>
      <c r="F808" t="s">
        <v>220</v>
      </c>
      <c r="G808" s="5">
        <v>118510</v>
      </c>
      <c r="H808" s="5">
        <v>11851</v>
      </c>
      <c r="J808" t="s">
        <v>70</v>
      </c>
      <c r="K808" t="s">
        <v>67</v>
      </c>
      <c r="L808" t="s">
        <v>16</v>
      </c>
      <c r="M808" s="1">
        <v>43624</v>
      </c>
      <c r="N808">
        <v>12</v>
      </c>
      <c r="O808" t="str">
        <f>VLOOKUP(F808,'[1]Master Data'!$E:$E,1,FALSE)</f>
        <v>AYCPV4912E</v>
      </c>
    </row>
    <row r="809" spans="1:15" x14ac:dyDescent="0.3">
      <c r="A809" t="s">
        <v>18</v>
      </c>
      <c r="B809">
        <v>809</v>
      </c>
      <c r="C809" s="1">
        <v>43636</v>
      </c>
      <c r="D809" t="s">
        <v>442</v>
      </c>
      <c r="E809" t="s">
        <v>443</v>
      </c>
      <c r="F809" t="s">
        <v>153</v>
      </c>
      <c r="G809" s="5">
        <v>124952</v>
      </c>
      <c r="H809" s="5">
        <v>12495</v>
      </c>
      <c r="J809" t="s">
        <v>69</v>
      </c>
      <c r="K809" t="s">
        <v>67</v>
      </c>
      <c r="L809" t="s">
        <v>16</v>
      </c>
      <c r="M809" s="1">
        <v>43624</v>
      </c>
      <c r="N809">
        <v>12</v>
      </c>
      <c r="O809" t="str">
        <f>VLOOKUP(F809,'[1]Master Data'!$E:$E,1,FALSE)</f>
        <v>AWSPB3693E</v>
      </c>
    </row>
    <row r="810" spans="1:15" x14ac:dyDescent="0.3">
      <c r="A810" t="s">
        <v>18</v>
      </c>
      <c r="B810">
        <v>808</v>
      </c>
      <c r="C810" s="1">
        <v>43636</v>
      </c>
      <c r="D810" t="s">
        <v>442</v>
      </c>
      <c r="E810" t="s">
        <v>442</v>
      </c>
      <c r="F810" t="s">
        <v>152</v>
      </c>
      <c r="G810" s="5">
        <v>124952</v>
      </c>
      <c r="H810" s="5">
        <v>12495</v>
      </c>
      <c r="J810" t="s">
        <v>69</v>
      </c>
      <c r="K810" t="s">
        <v>67</v>
      </c>
      <c r="L810" t="s">
        <v>16</v>
      </c>
      <c r="M810" s="1">
        <v>43624</v>
      </c>
      <c r="N810">
        <v>12</v>
      </c>
      <c r="O810" t="str">
        <f>VLOOKUP(F810,'[1]Master Data'!$E:$E,1,FALSE)</f>
        <v>BJBPS5522C</v>
      </c>
    </row>
    <row r="811" spans="1:15" x14ac:dyDescent="0.3">
      <c r="A811" t="s">
        <v>18</v>
      </c>
      <c r="B811">
        <v>810</v>
      </c>
      <c r="C811" s="1">
        <v>43636</v>
      </c>
      <c r="D811" s="1" t="s">
        <v>442</v>
      </c>
      <c r="E811" t="s">
        <v>446</v>
      </c>
      <c r="F811" t="s">
        <v>156</v>
      </c>
      <c r="G811" s="5">
        <v>62476</v>
      </c>
      <c r="H811" s="5">
        <v>6248</v>
      </c>
      <c r="J811" t="s">
        <v>69</v>
      </c>
      <c r="K811" t="s">
        <v>67</v>
      </c>
      <c r="L811" t="s">
        <v>16</v>
      </c>
      <c r="M811" s="1">
        <v>43624</v>
      </c>
      <c r="N811">
        <v>12</v>
      </c>
      <c r="O811" t="str">
        <f>VLOOKUP(F811,'[1]Master Data'!$E:$E,1,FALSE)</f>
        <v>BJIPD6884M</v>
      </c>
    </row>
    <row r="812" spans="1:15" x14ac:dyDescent="0.3">
      <c r="A812" t="s">
        <v>18</v>
      </c>
      <c r="B812">
        <v>829</v>
      </c>
      <c r="C812" s="1">
        <v>43646</v>
      </c>
      <c r="D812" s="1" t="s">
        <v>495</v>
      </c>
      <c r="E812" t="s">
        <v>495</v>
      </c>
      <c r="F812" t="s">
        <v>207</v>
      </c>
      <c r="G812" s="5">
        <v>1670</v>
      </c>
      <c r="H812" s="5">
        <v>167</v>
      </c>
      <c r="J812" t="s">
        <v>71</v>
      </c>
      <c r="K812" t="s">
        <v>67</v>
      </c>
      <c r="L812" t="s">
        <v>16</v>
      </c>
      <c r="M812" s="1">
        <v>43641</v>
      </c>
      <c r="N812">
        <v>5</v>
      </c>
      <c r="O812" t="str">
        <f>VLOOKUP(F812,'[1]Master Data'!$E:$E,1,FALSE)</f>
        <v>AHIPT0853H</v>
      </c>
    </row>
    <row r="813" spans="1:15" x14ac:dyDescent="0.3">
      <c r="A813" t="s">
        <v>18</v>
      </c>
      <c r="B813">
        <v>828</v>
      </c>
      <c r="C813" s="1">
        <v>43646</v>
      </c>
      <c r="D813" t="s">
        <v>729</v>
      </c>
      <c r="E813" t="s">
        <v>729</v>
      </c>
      <c r="F813" t="s">
        <v>204</v>
      </c>
      <c r="G813" s="5">
        <v>22117</v>
      </c>
      <c r="H813" s="5">
        <v>2212</v>
      </c>
      <c r="J813" t="s">
        <v>71</v>
      </c>
      <c r="K813" t="s">
        <v>67</v>
      </c>
      <c r="L813" t="s">
        <v>16</v>
      </c>
      <c r="M813" s="1">
        <v>43641</v>
      </c>
      <c r="N813">
        <v>5</v>
      </c>
      <c r="O813" t="str">
        <f>VLOOKUP(F813,'[1]Master Data'!$E:$E,1,FALSE)</f>
        <v>BBEPS9472G</v>
      </c>
    </row>
    <row r="814" spans="1:15" x14ac:dyDescent="0.3">
      <c r="A814" t="s">
        <v>18</v>
      </c>
      <c r="B814">
        <v>827</v>
      </c>
      <c r="C814" s="1">
        <v>43646</v>
      </c>
      <c r="D814" s="1" t="s">
        <v>501</v>
      </c>
      <c r="E814" t="s">
        <v>501</v>
      </c>
      <c r="F814" t="s">
        <v>214</v>
      </c>
      <c r="G814" s="5">
        <v>63020</v>
      </c>
      <c r="H814" s="5">
        <v>6302</v>
      </c>
      <c r="J814" t="s">
        <v>71</v>
      </c>
      <c r="K814" t="s">
        <v>67</v>
      </c>
      <c r="L814" t="s">
        <v>16</v>
      </c>
      <c r="M814" s="1">
        <v>43641</v>
      </c>
      <c r="N814">
        <v>5</v>
      </c>
      <c r="O814" t="str">
        <f>VLOOKUP(F814,'[1]Master Data'!$E:$E,1,FALSE)</f>
        <v>DXVPP1114F</v>
      </c>
    </row>
    <row r="815" spans="1:15" x14ac:dyDescent="0.3">
      <c r="A815" t="s">
        <v>18</v>
      </c>
      <c r="B815">
        <v>812</v>
      </c>
      <c r="C815" s="1">
        <v>43646</v>
      </c>
      <c r="D815" s="1" t="s">
        <v>723</v>
      </c>
      <c r="E815" t="s">
        <v>437</v>
      </c>
      <c r="F815" t="s">
        <v>147</v>
      </c>
      <c r="G815" s="5">
        <v>92980</v>
      </c>
      <c r="H815" s="5">
        <v>9298</v>
      </c>
      <c r="J815" t="s">
        <v>71</v>
      </c>
      <c r="K815" t="s">
        <v>67</v>
      </c>
      <c r="L815" t="s">
        <v>16</v>
      </c>
      <c r="M815" s="1">
        <v>43641</v>
      </c>
      <c r="N815">
        <v>5</v>
      </c>
      <c r="O815" t="str">
        <f>VLOOKUP(F815,'[1]Master Data'!$E:$E,1,FALSE)</f>
        <v>CICPD8911M</v>
      </c>
    </row>
    <row r="816" spans="1:15" x14ac:dyDescent="0.3">
      <c r="A816" t="s">
        <v>18</v>
      </c>
      <c r="B816">
        <v>815</v>
      </c>
      <c r="C816" s="1">
        <v>43646</v>
      </c>
      <c r="D816" s="1" t="s">
        <v>723</v>
      </c>
      <c r="E816" t="s">
        <v>436</v>
      </c>
      <c r="F816" t="s">
        <v>146</v>
      </c>
      <c r="G816" s="5">
        <v>92980</v>
      </c>
      <c r="H816" s="5">
        <v>9298</v>
      </c>
      <c r="J816" t="s">
        <v>71</v>
      </c>
      <c r="K816" t="s">
        <v>67</v>
      </c>
      <c r="L816" t="s">
        <v>16</v>
      </c>
      <c r="M816" s="1">
        <v>43641</v>
      </c>
      <c r="N816">
        <v>5</v>
      </c>
      <c r="O816" t="str">
        <f>VLOOKUP(F816,'[1]Master Data'!$E:$E,1,FALSE)</f>
        <v>APGPD9139Q</v>
      </c>
    </row>
    <row r="817" spans="1:15" x14ac:dyDescent="0.3">
      <c r="A817" t="s">
        <v>18</v>
      </c>
      <c r="B817">
        <v>820</v>
      </c>
      <c r="C817" s="1">
        <v>43646</v>
      </c>
      <c r="D817" s="1" t="s">
        <v>724</v>
      </c>
      <c r="E817" t="s">
        <v>465</v>
      </c>
      <c r="F817" t="s">
        <v>175</v>
      </c>
      <c r="G817" s="5">
        <v>57287</v>
      </c>
      <c r="H817" s="5">
        <v>5729</v>
      </c>
      <c r="J817" t="s">
        <v>71</v>
      </c>
      <c r="K817" t="s">
        <v>67</v>
      </c>
      <c r="L817" t="s">
        <v>16</v>
      </c>
      <c r="M817" s="1">
        <v>43641</v>
      </c>
      <c r="N817">
        <v>5</v>
      </c>
      <c r="O817" t="str">
        <f>VLOOKUP(F817,'[1]Master Data'!$E:$E,1,FALSE)</f>
        <v>AWVPM8396E</v>
      </c>
    </row>
    <row r="818" spans="1:15" x14ac:dyDescent="0.3">
      <c r="A818" t="s">
        <v>18</v>
      </c>
      <c r="B818">
        <v>833</v>
      </c>
      <c r="C818" s="1">
        <v>43646</v>
      </c>
      <c r="D818" s="1" t="s">
        <v>513</v>
      </c>
      <c r="E818" t="s">
        <v>513</v>
      </c>
      <c r="F818" t="s">
        <v>224</v>
      </c>
      <c r="G818" s="5">
        <v>14226</v>
      </c>
      <c r="H818" s="5">
        <v>1423</v>
      </c>
      <c r="J818" t="s">
        <v>71</v>
      </c>
      <c r="K818" t="s">
        <v>67</v>
      </c>
      <c r="L818" t="s">
        <v>16</v>
      </c>
      <c r="M818" s="1">
        <v>43641</v>
      </c>
      <c r="N818">
        <v>5</v>
      </c>
      <c r="O818" t="str">
        <f>VLOOKUP(F818,'[1]Master Data'!$E:$E,1,FALSE)</f>
        <v>BDDPM7126E</v>
      </c>
    </row>
    <row r="819" spans="1:15" x14ac:dyDescent="0.3">
      <c r="A819" t="s">
        <v>18</v>
      </c>
      <c r="B819">
        <v>821</v>
      </c>
      <c r="C819" s="1">
        <v>43646</v>
      </c>
      <c r="D819" t="s">
        <v>466</v>
      </c>
      <c r="E819" t="s">
        <v>466</v>
      </c>
      <c r="F819" t="s">
        <v>176</v>
      </c>
      <c r="G819" s="5">
        <v>44919</v>
      </c>
      <c r="H819" s="5">
        <v>4492</v>
      </c>
      <c r="J819" t="s">
        <v>71</v>
      </c>
      <c r="K819" t="s">
        <v>67</v>
      </c>
      <c r="L819" t="s">
        <v>16</v>
      </c>
      <c r="M819" s="1">
        <v>43641</v>
      </c>
      <c r="N819">
        <v>5</v>
      </c>
      <c r="O819" t="str">
        <f>VLOOKUP(F819,'[1]Master Data'!$E:$E,1,FALSE)</f>
        <v>BCHPM4625F</v>
      </c>
    </row>
    <row r="820" spans="1:15" x14ac:dyDescent="0.3">
      <c r="A820" t="s">
        <v>18</v>
      </c>
      <c r="B820">
        <v>822</v>
      </c>
      <c r="C820" s="1">
        <v>43646</v>
      </c>
      <c r="D820" t="s">
        <v>466</v>
      </c>
      <c r="E820" t="s">
        <v>468</v>
      </c>
      <c r="F820" t="s">
        <v>178</v>
      </c>
      <c r="G820" s="5">
        <v>44919</v>
      </c>
      <c r="H820" s="5">
        <v>4492</v>
      </c>
      <c r="J820" t="s">
        <v>71</v>
      </c>
      <c r="K820" t="s">
        <v>67</v>
      </c>
      <c r="L820" t="s">
        <v>16</v>
      </c>
      <c r="M820" s="1">
        <v>43641</v>
      </c>
      <c r="N820">
        <v>5</v>
      </c>
      <c r="O820" t="str">
        <f>VLOOKUP(F820,'[1]Master Data'!$E:$E,1,FALSE)</f>
        <v>DGQPM4392J</v>
      </c>
    </row>
    <row r="821" spans="1:15" x14ac:dyDescent="0.3">
      <c r="A821" t="s">
        <v>18</v>
      </c>
      <c r="B821">
        <v>813</v>
      </c>
      <c r="C821" s="1">
        <v>43646</v>
      </c>
      <c r="D821" s="1" t="s">
        <v>459</v>
      </c>
      <c r="E821" t="s">
        <v>459</v>
      </c>
      <c r="F821" t="s">
        <v>169</v>
      </c>
      <c r="G821" s="5">
        <v>41998</v>
      </c>
      <c r="H821" s="5">
        <v>4200</v>
      </c>
      <c r="J821" t="s">
        <v>71</v>
      </c>
      <c r="K821" t="s">
        <v>67</v>
      </c>
      <c r="L821" t="s">
        <v>16</v>
      </c>
      <c r="M821" s="1">
        <v>43641</v>
      </c>
      <c r="N821">
        <v>5</v>
      </c>
      <c r="O821" t="str">
        <f>VLOOKUP(F821,'[1]Master Data'!$E:$E,1,FALSE)</f>
        <v>BMRPS3723E</v>
      </c>
    </row>
    <row r="822" spans="1:15" x14ac:dyDescent="0.3">
      <c r="A822" t="s">
        <v>18</v>
      </c>
      <c r="B822">
        <v>814</v>
      </c>
      <c r="C822" s="1">
        <v>43646</v>
      </c>
      <c r="D822" s="1" t="s">
        <v>459</v>
      </c>
      <c r="E822" t="s">
        <v>460</v>
      </c>
      <c r="F822" t="s">
        <v>170</v>
      </c>
      <c r="G822" s="5">
        <v>41998</v>
      </c>
      <c r="H822" s="5">
        <v>4200</v>
      </c>
      <c r="J822" t="s">
        <v>71</v>
      </c>
      <c r="K822" t="s">
        <v>67</v>
      </c>
      <c r="L822" t="s">
        <v>16</v>
      </c>
      <c r="M822" s="1">
        <v>43641</v>
      </c>
      <c r="N822">
        <v>5</v>
      </c>
      <c r="O822" t="str">
        <f>VLOOKUP(F822,'[1]Master Data'!$E:$E,1,FALSE)</f>
        <v>GBCPS8333D</v>
      </c>
    </row>
    <row r="823" spans="1:15" x14ac:dyDescent="0.3">
      <c r="A823" t="s">
        <v>18</v>
      </c>
      <c r="B823">
        <v>825</v>
      </c>
      <c r="C823" s="1">
        <v>43646</v>
      </c>
      <c r="D823" s="1" t="s">
        <v>737</v>
      </c>
      <c r="E823" t="s">
        <v>732</v>
      </c>
      <c r="F823" t="s">
        <v>186</v>
      </c>
      <c r="G823" s="5">
        <v>122206</v>
      </c>
      <c r="H823" s="5">
        <v>12221</v>
      </c>
      <c r="J823" t="s">
        <v>71</v>
      </c>
      <c r="K823" t="s">
        <v>67</v>
      </c>
      <c r="L823" t="s">
        <v>16</v>
      </c>
      <c r="M823" s="1">
        <v>43641</v>
      </c>
      <c r="N823">
        <v>5</v>
      </c>
      <c r="O823" t="str">
        <f>VLOOKUP(F823,'[1]Master Data'!$E:$E,1,FALSE)</f>
        <v>AZJPS0827R</v>
      </c>
    </row>
    <row r="824" spans="1:15" x14ac:dyDescent="0.3">
      <c r="A824" t="s">
        <v>18</v>
      </c>
      <c r="B824">
        <v>834</v>
      </c>
      <c r="C824" s="1">
        <v>43646</v>
      </c>
      <c r="D824" s="1" t="s">
        <v>737</v>
      </c>
      <c r="E824" t="s">
        <v>732</v>
      </c>
      <c r="F824" t="s">
        <v>186</v>
      </c>
      <c r="G824" s="5">
        <v>18410</v>
      </c>
      <c r="H824" s="5">
        <v>1841</v>
      </c>
      <c r="J824" t="s">
        <v>71</v>
      </c>
      <c r="K824" t="s">
        <v>67</v>
      </c>
      <c r="L824" t="s">
        <v>16</v>
      </c>
      <c r="M824" s="1">
        <v>43641</v>
      </c>
      <c r="N824">
        <v>5</v>
      </c>
      <c r="O824" t="str">
        <f>VLOOKUP(F824,'[1]Master Data'!$E:$E,1,FALSE)</f>
        <v>AZJPS0827R</v>
      </c>
    </row>
    <row r="825" spans="1:15" x14ac:dyDescent="0.3">
      <c r="A825" t="s">
        <v>18</v>
      </c>
      <c r="B825">
        <v>826</v>
      </c>
      <c r="C825" s="1">
        <v>43646</v>
      </c>
      <c r="D825" s="1" t="s">
        <v>737</v>
      </c>
      <c r="E825" t="s">
        <v>481</v>
      </c>
      <c r="F825" t="s">
        <v>192</v>
      </c>
      <c r="G825" s="5">
        <v>122206</v>
      </c>
      <c r="H825" s="5">
        <v>12221</v>
      </c>
      <c r="J825" t="s">
        <v>71</v>
      </c>
      <c r="K825" t="s">
        <v>67</v>
      </c>
      <c r="L825" t="s">
        <v>16</v>
      </c>
      <c r="M825" s="1">
        <v>43641</v>
      </c>
      <c r="N825">
        <v>5</v>
      </c>
      <c r="O825" t="str">
        <f>VLOOKUP(F825,'[1]Master Data'!$E:$E,1,FALSE)</f>
        <v>CBTPS7039H</v>
      </c>
    </row>
    <row r="826" spans="1:15" x14ac:dyDescent="0.3">
      <c r="A826" t="s">
        <v>18</v>
      </c>
      <c r="B826">
        <v>818</v>
      </c>
      <c r="C826" s="1">
        <v>43646</v>
      </c>
      <c r="D826" s="1" t="s">
        <v>726</v>
      </c>
      <c r="E826" t="s">
        <v>476</v>
      </c>
      <c r="F826" t="s">
        <v>187</v>
      </c>
      <c r="G826" s="5">
        <v>23441</v>
      </c>
      <c r="H826" s="5">
        <v>2344</v>
      </c>
      <c r="J826" t="s">
        <v>71</v>
      </c>
      <c r="K826" t="s">
        <v>67</v>
      </c>
      <c r="L826" t="s">
        <v>16</v>
      </c>
      <c r="M826" s="1">
        <v>43641</v>
      </c>
      <c r="N826">
        <v>5</v>
      </c>
      <c r="O826" t="str">
        <f>VLOOKUP(F826,'[1]Master Data'!$E:$E,1,FALSE)</f>
        <v>ECHPK0520A</v>
      </c>
    </row>
    <row r="827" spans="1:15" x14ac:dyDescent="0.3">
      <c r="A827" t="s">
        <v>18</v>
      </c>
      <c r="B827">
        <v>817</v>
      </c>
      <c r="C827" s="1">
        <v>43646</v>
      </c>
      <c r="D827" s="1" t="s">
        <v>726</v>
      </c>
      <c r="E827" t="s">
        <v>464</v>
      </c>
      <c r="F827" t="s">
        <v>174</v>
      </c>
      <c r="G827" s="5">
        <v>23441</v>
      </c>
      <c r="H827" s="5">
        <v>2344</v>
      </c>
      <c r="J827" t="s">
        <v>71</v>
      </c>
      <c r="K827" t="s">
        <v>67</v>
      </c>
      <c r="L827" t="s">
        <v>16</v>
      </c>
      <c r="M827" s="1">
        <v>43641</v>
      </c>
      <c r="N827">
        <v>5</v>
      </c>
      <c r="O827" t="str">
        <f>VLOOKUP(F827,'[1]Master Data'!$E:$E,1,FALSE)</f>
        <v>DEHPK4543G</v>
      </c>
    </row>
    <row r="828" spans="1:15" x14ac:dyDescent="0.3">
      <c r="A828" t="s">
        <v>18</v>
      </c>
      <c r="B828">
        <v>819</v>
      </c>
      <c r="C828" s="1">
        <v>43646</v>
      </c>
      <c r="D828" s="1" t="s">
        <v>726</v>
      </c>
      <c r="E828" t="s">
        <v>487</v>
      </c>
      <c r="F828" t="s">
        <v>198</v>
      </c>
      <c r="G828" s="5">
        <v>23441</v>
      </c>
      <c r="H828" s="5">
        <v>2344</v>
      </c>
      <c r="J828" t="s">
        <v>71</v>
      </c>
      <c r="K828" t="s">
        <v>67</v>
      </c>
      <c r="L828" t="s">
        <v>16</v>
      </c>
      <c r="M828" s="1">
        <v>43641</v>
      </c>
      <c r="N828">
        <v>5</v>
      </c>
      <c r="O828" t="str">
        <f>VLOOKUP(F828,'[1]Master Data'!$E:$E,1,FALSE)</f>
        <v>ATUPK7060M</v>
      </c>
    </row>
    <row r="829" spans="1:15" x14ac:dyDescent="0.3">
      <c r="A829" t="s">
        <v>18</v>
      </c>
      <c r="B829">
        <v>816</v>
      </c>
      <c r="C829" s="1">
        <v>43646</v>
      </c>
      <c r="D829" s="1" t="s">
        <v>726</v>
      </c>
      <c r="E829" t="s">
        <v>463</v>
      </c>
      <c r="F829" t="s">
        <v>173</v>
      </c>
      <c r="G829" s="5">
        <v>46882</v>
      </c>
      <c r="H829" s="5">
        <v>4688</v>
      </c>
      <c r="J829" t="s">
        <v>71</v>
      </c>
      <c r="K829" t="s">
        <v>67</v>
      </c>
      <c r="L829" t="s">
        <v>16</v>
      </c>
      <c r="M829" s="1">
        <v>43641</v>
      </c>
      <c r="N829">
        <v>5</v>
      </c>
      <c r="O829" t="str">
        <f>VLOOKUP(F829,'[1]Master Data'!$E:$E,1,FALSE)</f>
        <v>ATUPK7059A</v>
      </c>
    </row>
    <row r="830" spans="1:15" x14ac:dyDescent="0.3">
      <c r="A830" t="s">
        <v>18</v>
      </c>
      <c r="B830">
        <v>830</v>
      </c>
      <c r="C830" s="1">
        <v>43646</v>
      </c>
      <c r="D830" t="s">
        <v>504</v>
      </c>
      <c r="E830" t="s">
        <v>504</v>
      </c>
      <c r="F830" t="s">
        <v>215</v>
      </c>
      <c r="G830" s="5">
        <v>3294</v>
      </c>
      <c r="H830" s="5">
        <v>329</v>
      </c>
      <c r="J830" t="s">
        <v>71</v>
      </c>
      <c r="K830" t="s">
        <v>67</v>
      </c>
      <c r="L830" t="s">
        <v>16</v>
      </c>
      <c r="M830" s="1">
        <v>43641</v>
      </c>
      <c r="N830">
        <v>5</v>
      </c>
      <c r="O830" t="str">
        <f>VLOOKUP(F830,'[1]Master Data'!$E:$E,1,FALSE)</f>
        <v>AQXPK8198G</v>
      </c>
    </row>
    <row r="831" spans="1:15" x14ac:dyDescent="0.3">
      <c r="A831" t="s">
        <v>18</v>
      </c>
      <c r="B831">
        <v>824</v>
      </c>
      <c r="C831" s="1">
        <v>43646</v>
      </c>
      <c r="D831" t="s">
        <v>469</v>
      </c>
      <c r="E831" t="s">
        <v>477</v>
      </c>
      <c r="F831" t="s">
        <v>188</v>
      </c>
      <c r="G831" s="5">
        <v>16253</v>
      </c>
      <c r="H831" s="5">
        <v>1625</v>
      </c>
      <c r="J831" t="s">
        <v>71</v>
      </c>
      <c r="K831" t="s">
        <v>67</v>
      </c>
      <c r="L831" t="s">
        <v>16</v>
      </c>
      <c r="M831" s="1">
        <v>43641</v>
      </c>
      <c r="N831">
        <v>5</v>
      </c>
      <c r="O831" t="str">
        <f>VLOOKUP(F831,'[1]Master Data'!$E:$E,1,FALSE)</f>
        <v>BYNPG4697P</v>
      </c>
    </row>
    <row r="832" spans="1:15" x14ac:dyDescent="0.3">
      <c r="A832" t="s">
        <v>18</v>
      </c>
      <c r="B832">
        <v>823</v>
      </c>
      <c r="C832" s="1">
        <v>43646</v>
      </c>
      <c r="D832" t="s">
        <v>469</v>
      </c>
      <c r="E832" t="s">
        <v>469</v>
      </c>
      <c r="F832" t="s">
        <v>179</v>
      </c>
      <c r="G832" s="5">
        <v>16253</v>
      </c>
      <c r="H832" s="5">
        <v>1625</v>
      </c>
      <c r="J832" t="s">
        <v>71</v>
      </c>
      <c r="K832" t="s">
        <v>67</v>
      </c>
      <c r="L832" t="s">
        <v>16</v>
      </c>
      <c r="M832" s="1">
        <v>43641</v>
      </c>
      <c r="N832">
        <v>5</v>
      </c>
      <c r="O832" t="str">
        <f>VLOOKUP(F832,'[1]Master Data'!$E:$E,1,FALSE)</f>
        <v>AJZPG5193Q</v>
      </c>
    </row>
    <row r="833" spans="1:15" x14ac:dyDescent="0.3">
      <c r="A833" t="s">
        <v>18</v>
      </c>
      <c r="B833">
        <v>832</v>
      </c>
      <c r="C833" s="1">
        <v>43646</v>
      </c>
      <c r="D833" s="1" t="s">
        <v>727</v>
      </c>
      <c r="E833" t="s">
        <v>512</v>
      </c>
      <c r="F833" t="s">
        <v>223</v>
      </c>
      <c r="G833" s="5">
        <v>25028</v>
      </c>
      <c r="H833" s="5">
        <v>2503</v>
      </c>
      <c r="J833" t="s">
        <v>71</v>
      </c>
      <c r="K833" t="s">
        <v>67</v>
      </c>
      <c r="L833" t="s">
        <v>16</v>
      </c>
      <c r="M833" s="1">
        <v>43641</v>
      </c>
      <c r="N833">
        <v>5</v>
      </c>
      <c r="O833" t="str">
        <f>VLOOKUP(F833,'[1]Master Data'!$E:$E,1,FALSE)</f>
        <v>AOHPL7262E</v>
      </c>
    </row>
    <row r="834" spans="1:15" x14ac:dyDescent="0.3">
      <c r="A834" t="s">
        <v>18</v>
      </c>
      <c r="B834">
        <v>831</v>
      </c>
      <c r="C834" s="1">
        <v>43646</v>
      </c>
      <c r="D834" s="1" t="s">
        <v>515</v>
      </c>
      <c r="E834" t="s">
        <v>515</v>
      </c>
      <c r="F834" t="s">
        <v>226</v>
      </c>
      <c r="G834" s="5">
        <v>20041</v>
      </c>
      <c r="H834" s="5">
        <v>2004</v>
      </c>
      <c r="J834" t="s">
        <v>71</v>
      </c>
      <c r="K834" t="s">
        <v>67</v>
      </c>
      <c r="L834" t="s">
        <v>16</v>
      </c>
      <c r="M834" s="1">
        <v>43641</v>
      </c>
      <c r="N834">
        <v>5</v>
      </c>
      <c r="O834" t="str">
        <f>VLOOKUP(F834,'[1]Master Data'!$E:$E,1,FALSE)</f>
        <v>CVZPS8137A</v>
      </c>
    </row>
    <row r="835" spans="1:15" x14ac:dyDescent="0.3">
      <c r="A835" t="s">
        <v>18</v>
      </c>
      <c r="B835">
        <v>835</v>
      </c>
      <c r="C835" s="1">
        <v>43662</v>
      </c>
      <c r="D835" s="1" t="s">
        <v>470</v>
      </c>
      <c r="E835" t="s">
        <v>502</v>
      </c>
      <c r="F835" t="s">
        <v>203</v>
      </c>
      <c r="G835" s="5">
        <v>80000</v>
      </c>
      <c r="H835" s="5">
        <v>8000</v>
      </c>
      <c r="J835" t="s">
        <v>72</v>
      </c>
      <c r="K835" t="s">
        <v>67</v>
      </c>
      <c r="L835" t="s">
        <v>16</v>
      </c>
      <c r="M835" s="1">
        <v>43651</v>
      </c>
      <c r="N835">
        <v>11</v>
      </c>
      <c r="O835" t="str">
        <f>VLOOKUP(F835,'[1]Master Data'!$E:$E,1,FALSE)</f>
        <v>AMZPV8765C</v>
      </c>
    </row>
    <row r="836" spans="1:15" x14ac:dyDescent="0.3">
      <c r="A836" t="s">
        <v>18</v>
      </c>
      <c r="B836">
        <v>837</v>
      </c>
      <c r="C836" s="1">
        <v>43663</v>
      </c>
      <c r="D836" t="s">
        <v>442</v>
      </c>
      <c r="E836" t="s">
        <v>443</v>
      </c>
      <c r="F836" t="s">
        <v>153</v>
      </c>
      <c r="G836" s="5">
        <v>166728</v>
      </c>
      <c r="H836" s="5">
        <v>16673</v>
      </c>
      <c r="J836" t="s">
        <v>72</v>
      </c>
      <c r="K836" t="s">
        <v>67</v>
      </c>
      <c r="L836" t="s">
        <v>16</v>
      </c>
      <c r="M836" s="1">
        <v>43650</v>
      </c>
      <c r="N836">
        <v>13</v>
      </c>
      <c r="O836" t="str">
        <f>VLOOKUP(F836,'[1]Master Data'!$E:$E,1,FALSE)</f>
        <v>AWSPB3693E</v>
      </c>
    </row>
    <row r="837" spans="1:15" x14ac:dyDescent="0.3">
      <c r="A837" t="s">
        <v>18</v>
      </c>
      <c r="B837">
        <v>836</v>
      </c>
      <c r="C837" s="1">
        <v>43663</v>
      </c>
      <c r="D837" t="s">
        <v>442</v>
      </c>
      <c r="E837" t="s">
        <v>442</v>
      </c>
      <c r="F837" t="s">
        <v>152</v>
      </c>
      <c r="G837" s="5">
        <v>250091</v>
      </c>
      <c r="H837" s="5">
        <v>25009</v>
      </c>
      <c r="J837" t="s">
        <v>72</v>
      </c>
      <c r="K837" t="s">
        <v>67</v>
      </c>
      <c r="L837" t="s">
        <v>16</v>
      </c>
      <c r="M837" s="1">
        <v>43650</v>
      </c>
      <c r="N837">
        <v>13</v>
      </c>
      <c r="O837" t="str">
        <f>VLOOKUP(F837,'[1]Master Data'!$E:$E,1,FALSE)</f>
        <v>BJBPS5522C</v>
      </c>
    </row>
    <row r="838" spans="1:15" x14ac:dyDescent="0.3">
      <c r="A838" t="s">
        <v>18</v>
      </c>
      <c r="B838">
        <v>838</v>
      </c>
      <c r="C838" s="1">
        <v>43663</v>
      </c>
      <c r="D838" s="1" t="s">
        <v>442</v>
      </c>
      <c r="E838" t="s">
        <v>446</v>
      </c>
      <c r="F838" t="s">
        <v>156</v>
      </c>
      <c r="G838" s="5">
        <v>138940</v>
      </c>
      <c r="H838" s="5">
        <v>13894</v>
      </c>
      <c r="J838" t="s">
        <v>72</v>
      </c>
      <c r="K838" t="s">
        <v>67</v>
      </c>
      <c r="L838" t="s">
        <v>16</v>
      </c>
      <c r="M838" s="1">
        <v>43650</v>
      </c>
      <c r="N838">
        <v>13</v>
      </c>
      <c r="O838" t="str">
        <f>VLOOKUP(F838,'[1]Master Data'!$E:$E,1,FALSE)</f>
        <v>BJIPD6884M</v>
      </c>
    </row>
    <row r="839" spans="1:15" x14ac:dyDescent="0.3">
      <c r="A839" t="s">
        <v>18</v>
      </c>
      <c r="B839">
        <v>859</v>
      </c>
      <c r="C839" s="1">
        <v>43682</v>
      </c>
      <c r="D839" s="1" t="s">
        <v>470</v>
      </c>
      <c r="E839" t="s">
        <v>502</v>
      </c>
      <c r="F839" t="s">
        <v>203</v>
      </c>
      <c r="G839" s="5">
        <v>80000</v>
      </c>
      <c r="H839" s="5">
        <v>8000</v>
      </c>
      <c r="J839" t="s">
        <v>74</v>
      </c>
      <c r="K839" t="s">
        <v>67</v>
      </c>
      <c r="L839" t="s">
        <v>16</v>
      </c>
      <c r="M839" s="1">
        <v>43668</v>
      </c>
      <c r="N839">
        <v>14</v>
      </c>
      <c r="O839" t="str">
        <f>VLOOKUP(F839,'[1]Master Data'!$E:$E,1,FALSE)</f>
        <v>AMZPV8765C</v>
      </c>
    </row>
    <row r="840" spans="1:15" x14ac:dyDescent="0.3">
      <c r="A840" t="s">
        <v>18</v>
      </c>
      <c r="B840">
        <v>858</v>
      </c>
      <c r="C840" s="1">
        <v>43682</v>
      </c>
      <c r="D840" t="s">
        <v>526</v>
      </c>
      <c r="E840" t="s">
        <v>526</v>
      </c>
      <c r="F840" t="s">
        <v>236</v>
      </c>
      <c r="G840" s="5">
        <v>14481</v>
      </c>
      <c r="H840" s="5">
        <v>1448</v>
      </c>
      <c r="J840" t="s">
        <v>73</v>
      </c>
      <c r="K840" t="s">
        <v>67</v>
      </c>
      <c r="L840" t="s">
        <v>16</v>
      </c>
      <c r="M840" s="1">
        <v>43668</v>
      </c>
      <c r="N840">
        <v>14</v>
      </c>
      <c r="O840" t="str">
        <f>VLOOKUP(F840,'[1]Master Data'!$E:$E,1,FALSE)</f>
        <v>BPAPS0225M</v>
      </c>
    </row>
    <row r="841" spans="1:15" x14ac:dyDescent="0.3">
      <c r="A841" t="s">
        <v>18</v>
      </c>
      <c r="B841">
        <v>852</v>
      </c>
      <c r="C841" s="1">
        <v>43682</v>
      </c>
      <c r="D841" t="s">
        <v>729</v>
      </c>
      <c r="E841" t="s">
        <v>729</v>
      </c>
      <c r="F841" t="s">
        <v>204</v>
      </c>
      <c r="G841" s="5">
        <v>53586</v>
      </c>
      <c r="H841" s="5">
        <v>5359</v>
      </c>
      <c r="J841" t="s">
        <v>73</v>
      </c>
      <c r="K841" t="s">
        <v>67</v>
      </c>
      <c r="L841" t="s">
        <v>16</v>
      </c>
      <c r="M841" s="1">
        <v>43668</v>
      </c>
      <c r="N841">
        <v>14</v>
      </c>
      <c r="O841" t="str">
        <f>VLOOKUP(F841,'[1]Master Data'!$E:$E,1,FALSE)</f>
        <v>BBEPS9472G</v>
      </c>
    </row>
    <row r="842" spans="1:15" x14ac:dyDescent="0.3">
      <c r="A842" t="s">
        <v>18</v>
      </c>
      <c r="B842">
        <v>839</v>
      </c>
      <c r="C842" s="1">
        <v>43682</v>
      </c>
      <c r="D842" s="1" t="s">
        <v>723</v>
      </c>
      <c r="E842" t="s">
        <v>437</v>
      </c>
      <c r="F842" t="s">
        <v>147</v>
      </c>
      <c r="G842" s="5">
        <v>21382</v>
      </c>
      <c r="H842" s="5">
        <v>2138</v>
      </c>
      <c r="J842" t="s">
        <v>73</v>
      </c>
      <c r="K842" t="s">
        <v>67</v>
      </c>
      <c r="L842" t="s">
        <v>16</v>
      </c>
      <c r="M842" s="1">
        <v>43668</v>
      </c>
      <c r="N842">
        <v>14</v>
      </c>
      <c r="O842" t="str">
        <f>VLOOKUP(F842,'[1]Master Data'!$E:$E,1,FALSE)</f>
        <v>CICPD8911M</v>
      </c>
    </row>
    <row r="843" spans="1:15" x14ac:dyDescent="0.3">
      <c r="A843" t="s">
        <v>18</v>
      </c>
      <c r="B843">
        <v>842</v>
      </c>
      <c r="C843" s="1">
        <v>43682</v>
      </c>
      <c r="D843" s="1" t="s">
        <v>723</v>
      </c>
      <c r="E843" t="s">
        <v>436</v>
      </c>
      <c r="F843" t="s">
        <v>146</v>
      </c>
      <c r="G843" s="5">
        <v>21382</v>
      </c>
      <c r="H843" s="5">
        <v>2138</v>
      </c>
      <c r="J843" t="s">
        <v>73</v>
      </c>
      <c r="K843" t="s">
        <v>67</v>
      </c>
      <c r="L843" t="s">
        <v>16</v>
      </c>
      <c r="M843" s="1">
        <v>43668</v>
      </c>
      <c r="N843">
        <v>14</v>
      </c>
      <c r="O843" t="str">
        <f>VLOOKUP(F843,'[1]Master Data'!$E:$E,1,FALSE)</f>
        <v>APGPD9139Q</v>
      </c>
    </row>
    <row r="844" spans="1:15" x14ac:dyDescent="0.3">
      <c r="A844" t="s">
        <v>18</v>
      </c>
      <c r="B844">
        <v>847</v>
      </c>
      <c r="C844" s="1">
        <v>43682</v>
      </c>
      <c r="D844" s="1" t="s">
        <v>724</v>
      </c>
      <c r="E844" t="s">
        <v>465</v>
      </c>
      <c r="F844" t="s">
        <v>175</v>
      </c>
      <c r="G844" s="5">
        <v>43323</v>
      </c>
      <c r="H844" s="5">
        <v>4332</v>
      </c>
      <c r="J844" t="s">
        <v>73</v>
      </c>
      <c r="K844" t="s">
        <v>67</v>
      </c>
      <c r="L844" t="s">
        <v>16</v>
      </c>
      <c r="M844" s="1">
        <v>43668</v>
      </c>
      <c r="N844">
        <v>14</v>
      </c>
      <c r="O844" t="str">
        <f>VLOOKUP(F844,'[1]Master Data'!$E:$E,1,FALSE)</f>
        <v>AWVPM8396E</v>
      </c>
    </row>
    <row r="845" spans="1:15" x14ac:dyDescent="0.3">
      <c r="A845" t="s">
        <v>18</v>
      </c>
      <c r="B845">
        <v>855</v>
      </c>
      <c r="C845" s="1">
        <v>43682</v>
      </c>
      <c r="D845" s="1" t="s">
        <v>513</v>
      </c>
      <c r="E845" t="s">
        <v>513</v>
      </c>
      <c r="F845" t="s">
        <v>224</v>
      </c>
      <c r="G845" s="5">
        <v>48081</v>
      </c>
      <c r="H845" s="5">
        <v>4808</v>
      </c>
      <c r="J845" t="s">
        <v>73</v>
      </c>
      <c r="K845" t="s">
        <v>67</v>
      </c>
      <c r="L845" t="s">
        <v>16</v>
      </c>
      <c r="M845" s="1">
        <v>43668</v>
      </c>
      <c r="N845">
        <v>14</v>
      </c>
      <c r="O845" t="str">
        <f>VLOOKUP(F845,'[1]Master Data'!$E:$E,1,FALSE)</f>
        <v>BDDPM7126E</v>
      </c>
    </row>
    <row r="846" spans="1:15" x14ac:dyDescent="0.3">
      <c r="A846" t="s">
        <v>18</v>
      </c>
      <c r="B846">
        <v>840</v>
      </c>
      <c r="C846" s="1">
        <v>43682</v>
      </c>
      <c r="D846" s="1" t="s">
        <v>459</v>
      </c>
      <c r="E846" t="s">
        <v>459</v>
      </c>
      <c r="F846" t="s">
        <v>169</v>
      </c>
      <c r="G846" s="5">
        <v>7484</v>
      </c>
      <c r="H846" s="5">
        <v>748</v>
      </c>
      <c r="J846" t="s">
        <v>73</v>
      </c>
      <c r="K846" t="s">
        <v>67</v>
      </c>
      <c r="L846" t="s">
        <v>16</v>
      </c>
      <c r="M846" s="1">
        <v>43668</v>
      </c>
      <c r="N846">
        <v>14</v>
      </c>
      <c r="O846" t="str">
        <f>VLOOKUP(F846,'[1]Master Data'!$E:$E,1,FALSE)</f>
        <v>BMRPS3723E</v>
      </c>
    </row>
    <row r="847" spans="1:15" x14ac:dyDescent="0.3">
      <c r="A847" t="s">
        <v>18</v>
      </c>
      <c r="B847">
        <v>841</v>
      </c>
      <c r="C847" s="1">
        <v>43682</v>
      </c>
      <c r="D847" s="1" t="s">
        <v>459</v>
      </c>
      <c r="E847" t="s">
        <v>460</v>
      </c>
      <c r="F847" t="s">
        <v>170</v>
      </c>
      <c r="G847" s="5">
        <v>7484</v>
      </c>
      <c r="H847" s="5">
        <v>748</v>
      </c>
      <c r="J847" t="s">
        <v>73</v>
      </c>
      <c r="K847" t="s">
        <v>67</v>
      </c>
      <c r="L847" t="s">
        <v>16</v>
      </c>
      <c r="M847" s="1">
        <v>43668</v>
      </c>
      <c r="N847">
        <v>14</v>
      </c>
      <c r="O847" t="str">
        <f>VLOOKUP(F847,'[1]Master Data'!$E:$E,1,FALSE)</f>
        <v>GBCPS8333D</v>
      </c>
    </row>
    <row r="848" spans="1:15" x14ac:dyDescent="0.3">
      <c r="A848" t="s">
        <v>18</v>
      </c>
      <c r="B848">
        <v>850</v>
      </c>
      <c r="C848" s="1">
        <v>43682</v>
      </c>
      <c r="D848" s="1" t="s">
        <v>737</v>
      </c>
      <c r="E848" t="s">
        <v>732</v>
      </c>
      <c r="F848" t="s">
        <v>186</v>
      </c>
      <c r="G848" s="5">
        <v>3569</v>
      </c>
      <c r="H848" s="5">
        <v>357</v>
      </c>
      <c r="J848" t="s">
        <v>73</v>
      </c>
      <c r="K848" t="s">
        <v>67</v>
      </c>
      <c r="L848" t="s">
        <v>16</v>
      </c>
      <c r="M848" s="1">
        <v>43668</v>
      </c>
      <c r="N848">
        <v>14</v>
      </c>
      <c r="O848" t="str">
        <f>VLOOKUP(F848,'[1]Master Data'!$E:$E,1,FALSE)</f>
        <v>AZJPS0827R</v>
      </c>
    </row>
    <row r="849" spans="1:15" x14ac:dyDescent="0.3">
      <c r="A849" t="s">
        <v>18</v>
      </c>
      <c r="B849">
        <v>856</v>
      </c>
      <c r="C849" s="1">
        <v>43682</v>
      </c>
      <c r="D849" s="1" t="s">
        <v>737</v>
      </c>
      <c r="E849" t="s">
        <v>732</v>
      </c>
      <c r="F849" t="s">
        <v>186</v>
      </c>
      <c r="G849" s="5">
        <v>10799</v>
      </c>
      <c r="H849" s="5">
        <v>1080</v>
      </c>
      <c r="J849" t="s">
        <v>73</v>
      </c>
      <c r="K849" t="s">
        <v>67</v>
      </c>
      <c r="L849" t="s">
        <v>16</v>
      </c>
      <c r="M849" s="1">
        <v>43668</v>
      </c>
      <c r="N849">
        <v>14</v>
      </c>
      <c r="O849" t="str">
        <f>VLOOKUP(F849,'[1]Master Data'!$E:$E,1,FALSE)</f>
        <v>AZJPS0827R</v>
      </c>
    </row>
    <row r="850" spans="1:15" x14ac:dyDescent="0.3">
      <c r="A850" t="s">
        <v>18</v>
      </c>
      <c r="B850">
        <v>851</v>
      </c>
      <c r="C850" s="1">
        <v>43682</v>
      </c>
      <c r="D850" s="1" t="s">
        <v>737</v>
      </c>
      <c r="E850" t="s">
        <v>481</v>
      </c>
      <c r="F850" t="s">
        <v>192</v>
      </c>
      <c r="G850" s="5">
        <v>3569</v>
      </c>
      <c r="H850" s="5">
        <v>357</v>
      </c>
      <c r="J850" t="s">
        <v>73</v>
      </c>
      <c r="K850" t="s">
        <v>67</v>
      </c>
      <c r="L850" t="s">
        <v>16</v>
      </c>
      <c r="M850" s="1">
        <v>43668</v>
      </c>
      <c r="N850">
        <v>14</v>
      </c>
      <c r="O850" t="str">
        <f>VLOOKUP(F850,'[1]Master Data'!$E:$E,1,FALSE)</f>
        <v>CBTPS7039H</v>
      </c>
    </row>
    <row r="851" spans="1:15" x14ac:dyDescent="0.3">
      <c r="A851" t="s">
        <v>18</v>
      </c>
      <c r="B851">
        <v>845</v>
      </c>
      <c r="C851" s="1">
        <v>43682</v>
      </c>
      <c r="D851" s="1" t="s">
        <v>726</v>
      </c>
      <c r="E851" t="s">
        <v>476</v>
      </c>
      <c r="F851" t="s">
        <v>187</v>
      </c>
      <c r="G851" s="5">
        <v>31756</v>
      </c>
      <c r="H851" s="5">
        <v>3176</v>
      </c>
      <c r="J851" t="s">
        <v>73</v>
      </c>
      <c r="K851" t="s">
        <v>67</v>
      </c>
      <c r="L851" t="s">
        <v>16</v>
      </c>
      <c r="M851" s="1">
        <v>43668</v>
      </c>
      <c r="N851">
        <v>14</v>
      </c>
      <c r="O851" t="str">
        <f>VLOOKUP(F851,'[1]Master Data'!$E:$E,1,FALSE)</f>
        <v>ECHPK0520A</v>
      </c>
    </row>
    <row r="852" spans="1:15" x14ac:dyDescent="0.3">
      <c r="A852" t="s">
        <v>18</v>
      </c>
      <c r="B852">
        <v>844</v>
      </c>
      <c r="C852" s="1">
        <v>43682</v>
      </c>
      <c r="D852" s="1" t="s">
        <v>726</v>
      </c>
      <c r="E852" t="s">
        <v>464</v>
      </c>
      <c r="F852" t="s">
        <v>174</v>
      </c>
      <c r="G852" s="5">
        <v>31756</v>
      </c>
      <c r="H852" s="5">
        <v>3176</v>
      </c>
      <c r="J852" t="s">
        <v>73</v>
      </c>
      <c r="K852" t="s">
        <v>67</v>
      </c>
      <c r="L852" t="s">
        <v>16</v>
      </c>
      <c r="M852" s="1">
        <v>43668</v>
      </c>
      <c r="N852">
        <v>14</v>
      </c>
      <c r="O852" t="str">
        <f>VLOOKUP(F852,'[1]Master Data'!$E:$E,1,FALSE)</f>
        <v>DEHPK4543G</v>
      </c>
    </row>
    <row r="853" spans="1:15" x14ac:dyDescent="0.3">
      <c r="A853" t="s">
        <v>18</v>
      </c>
      <c r="B853">
        <v>846</v>
      </c>
      <c r="C853" s="1">
        <v>43682</v>
      </c>
      <c r="D853" s="1" t="s">
        <v>726</v>
      </c>
      <c r="E853" t="s">
        <v>487</v>
      </c>
      <c r="F853" t="s">
        <v>198</v>
      </c>
      <c r="G853" s="5">
        <v>31756</v>
      </c>
      <c r="H853" s="5">
        <v>3176</v>
      </c>
      <c r="J853" t="s">
        <v>73</v>
      </c>
      <c r="K853" t="s">
        <v>67</v>
      </c>
      <c r="L853" t="s">
        <v>16</v>
      </c>
      <c r="M853" s="1">
        <v>43668</v>
      </c>
      <c r="N853">
        <v>14</v>
      </c>
      <c r="O853" t="str">
        <f>VLOOKUP(F853,'[1]Master Data'!$E:$E,1,FALSE)</f>
        <v>ATUPK7060M</v>
      </c>
    </row>
    <row r="854" spans="1:15" x14ac:dyDescent="0.3">
      <c r="A854" t="s">
        <v>18</v>
      </c>
      <c r="B854">
        <v>843</v>
      </c>
      <c r="C854" s="1">
        <v>43682</v>
      </c>
      <c r="D854" s="1" t="s">
        <v>726</v>
      </c>
      <c r="E854" t="s">
        <v>463</v>
      </c>
      <c r="F854" t="s">
        <v>173</v>
      </c>
      <c r="G854" s="5">
        <v>63511</v>
      </c>
      <c r="H854" s="5">
        <v>6351</v>
      </c>
      <c r="J854" t="s">
        <v>73</v>
      </c>
      <c r="K854" t="s">
        <v>67</v>
      </c>
      <c r="L854" t="s">
        <v>16</v>
      </c>
      <c r="M854" s="1">
        <v>43668</v>
      </c>
      <c r="N854">
        <v>14</v>
      </c>
      <c r="O854" t="str">
        <f>VLOOKUP(F854,'[1]Master Data'!$E:$E,1,FALSE)</f>
        <v>ATUPK7059A</v>
      </c>
    </row>
    <row r="855" spans="1:15" x14ac:dyDescent="0.3">
      <c r="A855" t="s">
        <v>18</v>
      </c>
      <c r="B855">
        <v>857</v>
      </c>
      <c r="C855" s="1">
        <v>43682</v>
      </c>
      <c r="D855" s="1" t="s">
        <v>535</v>
      </c>
      <c r="E855" t="s">
        <v>483</v>
      </c>
      <c r="F855" t="s">
        <v>194</v>
      </c>
      <c r="G855" s="5">
        <v>32301</v>
      </c>
      <c r="H855" s="5">
        <v>3230</v>
      </c>
      <c r="J855" t="s">
        <v>73</v>
      </c>
      <c r="K855" t="s">
        <v>67</v>
      </c>
      <c r="L855" t="s">
        <v>16</v>
      </c>
      <c r="M855" s="1">
        <v>43668</v>
      </c>
      <c r="N855">
        <v>14</v>
      </c>
      <c r="O855" t="str">
        <f>VLOOKUP(F855,'[1]Master Data'!$E:$E,1,FALSE)</f>
        <v>AGVPS7118N</v>
      </c>
    </row>
    <row r="856" spans="1:15" x14ac:dyDescent="0.3">
      <c r="A856" t="s">
        <v>18</v>
      </c>
      <c r="B856">
        <v>853</v>
      </c>
      <c r="C856" s="1">
        <v>43682</v>
      </c>
      <c r="D856" t="s">
        <v>504</v>
      </c>
      <c r="E856" t="s">
        <v>504</v>
      </c>
      <c r="F856" t="s">
        <v>215</v>
      </c>
      <c r="G856" s="5">
        <v>59571</v>
      </c>
      <c r="H856" s="5">
        <v>5957</v>
      </c>
      <c r="J856" t="s">
        <v>73</v>
      </c>
      <c r="K856" t="s">
        <v>67</v>
      </c>
      <c r="L856" t="s">
        <v>16</v>
      </c>
      <c r="M856" s="1">
        <v>43668</v>
      </c>
      <c r="N856">
        <v>14</v>
      </c>
      <c r="O856" t="str">
        <f>VLOOKUP(F856,'[1]Master Data'!$E:$E,1,FALSE)</f>
        <v>AQXPK8198G</v>
      </c>
    </row>
    <row r="857" spans="1:15" x14ac:dyDescent="0.3">
      <c r="A857" t="s">
        <v>18</v>
      </c>
      <c r="B857">
        <v>849</v>
      </c>
      <c r="C857" s="1">
        <v>43682</v>
      </c>
      <c r="D857" t="s">
        <v>469</v>
      </c>
      <c r="E857" t="s">
        <v>477</v>
      </c>
      <c r="F857" t="s">
        <v>188</v>
      </c>
      <c r="G857" s="5">
        <v>8149</v>
      </c>
      <c r="H857" s="5">
        <v>815</v>
      </c>
      <c r="J857" t="s">
        <v>73</v>
      </c>
      <c r="K857" t="s">
        <v>67</v>
      </c>
      <c r="L857" t="s">
        <v>16</v>
      </c>
      <c r="M857" s="1">
        <v>43668</v>
      </c>
      <c r="N857">
        <v>14</v>
      </c>
      <c r="O857" t="str">
        <f>VLOOKUP(F857,'[1]Master Data'!$E:$E,1,FALSE)</f>
        <v>BYNPG4697P</v>
      </c>
    </row>
    <row r="858" spans="1:15" x14ac:dyDescent="0.3">
      <c r="A858" t="s">
        <v>18</v>
      </c>
      <c r="B858">
        <v>848</v>
      </c>
      <c r="C858" s="1">
        <v>43682</v>
      </c>
      <c r="D858" t="s">
        <v>469</v>
      </c>
      <c r="E858" t="s">
        <v>469</v>
      </c>
      <c r="F858" t="s">
        <v>179</v>
      </c>
      <c r="G858" s="5">
        <v>8149</v>
      </c>
      <c r="H858" s="5">
        <v>815</v>
      </c>
      <c r="J858" t="s">
        <v>73</v>
      </c>
      <c r="K858" t="s">
        <v>67</v>
      </c>
      <c r="L858" t="s">
        <v>16</v>
      </c>
      <c r="M858" s="1">
        <v>43668</v>
      </c>
      <c r="N858">
        <v>14</v>
      </c>
      <c r="O858" t="str">
        <f>VLOOKUP(F858,'[1]Master Data'!$E:$E,1,FALSE)</f>
        <v>AJZPG5193Q</v>
      </c>
    </row>
    <row r="859" spans="1:15" x14ac:dyDescent="0.3">
      <c r="A859" t="s">
        <v>18</v>
      </c>
      <c r="B859">
        <v>854</v>
      </c>
      <c r="C859" s="1">
        <v>43682</v>
      </c>
      <c r="D859" s="1" t="s">
        <v>727</v>
      </c>
      <c r="E859" t="s">
        <v>512</v>
      </c>
      <c r="F859" t="s">
        <v>223</v>
      </c>
      <c r="G859" s="5">
        <v>1826</v>
      </c>
      <c r="H859" s="5">
        <v>183</v>
      </c>
      <c r="J859" t="s">
        <v>73</v>
      </c>
      <c r="K859" t="s">
        <v>67</v>
      </c>
      <c r="L859" t="s">
        <v>16</v>
      </c>
      <c r="M859" s="1">
        <v>43668</v>
      </c>
      <c r="N859">
        <v>14</v>
      </c>
      <c r="O859" t="str">
        <f>VLOOKUP(F859,'[1]Master Data'!$E:$E,1,FALSE)</f>
        <v>AOHPL7262E</v>
      </c>
    </row>
    <row r="860" spans="1:15" x14ac:dyDescent="0.3">
      <c r="A860" t="s">
        <v>18</v>
      </c>
      <c r="B860">
        <v>861</v>
      </c>
      <c r="C860" s="1">
        <v>43684</v>
      </c>
      <c r="D860" t="s">
        <v>442</v>
      </c>
      <c r="E860" t="s">
        <v>443</v>
      </c>
      <c r="F860" t="s">
        <v>153</v>
      </c>
      <c r="G860" s="5">
        <v>59559</v>
      </c>
      <c r="H860" s="5">
        <v>5956</v>
      </c>
      <c r="J860" t="s">
        <v>74</v>
      </c>
      <c r="K860" t="s">
        <v>67</v>
      </c>
      <c r="L860" t="s">
        <v>16</v>
      </c>
      <c r="M860" s="1">
        <v>43673</v>
      </c>
      <c r="N860">
        <v>11</v>
      </c>
      <c r="O860" t="str">
        <f>VLOOKUP(F860,'[1]Master Data'!$E:$E,1,FALSE)</f>
        <v>AWSPB3693E</v>
      </c>
    </row>
    <row r="861" spans="1:15" x14ac:dyDescent="0.3">
      <c r="A861" t="s">
        <v>18</v>
      </c>
      <c r="B861">
        <v>860</v>
      </c>
      <c r="C861" s="1">
        <v>43684</v>
      </c>
      <c r="D861" t="s">
        <v>442</v>
      </c>
      <c r="E861" t="s">
        <v>442</v>
      </c>
      <c r="F861" t="s">
        <v>152</v>
      </c>
      <c r="G861" s="5">
        <v>149275</v>
      </c>
      <c r="H861" s="5">
        <v>14928</v>
      </c>
      <c r="J861" t="s">
        <v>74</v>
      </c>
      <c r="K861" t="s">
        <v>67</v>
      </c>
      <c r="L861" t="s">
        <v>16</v>
      </c>
      <c r="M861" s="1">
        <v>43673</v>
      </c>
      <c r="N861">
        <v>11</v>
      </c>
      <c r="O861" t="str">
        <f>VLOOKUP(F861,'[1]Master Data'!$E:$E,1,FALSE)</f>
        <v>BJBPS5522C</v>
      </c>
    </row>
    <row r="862" spans="1:15" x14ac:dyDescent="0.3">
      <c r="A862" t="s">
        <v>18</v>
      </c>
      <c r="B862">
        <v>862</v>
      </c>
      <c r="C862" s="1">
        <v>43684</v>
      </c>
      <c r="D862" s="1" t="s">
        <v>442</v>
      </c>
      <c r="E862" t="s">
        <v>446</v>
      </c>
      <c r="F862" t="s">
        <v>156</v>
      </c>
      <c r="G862" s="5">
        <v>40944</v>
      </c>
      <c r="H862" s="5">
        <v>4094</v>
      </c>
      <c r="J862" t="s">
        <v>74</v>
      </c>
      <c r="K862" t="s">
        <v>67</v>
      </c>
      <c r="L862" t="s">
        <v>16</v>
      </c>
      <c r="M862" s="1">
        <v>43673</v>
      </c>
      <c r="N862">
        <v>11</v>
      </c>
      <c r="O862" t="str">
        <f>VLOOKUP(F862,'[1]Master Data'!$E:$E,1,FALSE)</f>
        <v>BJIPD6884M</v>
      </c>
    </row>
    <row r="863" spans="1:15" x14ac:dyDescent="0.3">
      <c r="A863" t="s">
        <v>18</v>
      </c>
      <c r="B863">
        <v>863</v>
      </c>
      <c r="C863" s="1">
        <v>43690</v>
      </c>
      <c r="D863" s="1" t="s">
        <v>484</v>
      </c>
      <c r="E863" t="s">
        <v>521</v>
      </c>
      <c r="F863" t="s">
        <v>232</v>
      </c>
      <c r="G863" s="5">
        <v>250000</v>
      </c>
      <c r="H863" s="5">
        <v>25000</v>
      </c>
      <c r="J863" t="s">
        <v>74</v>
      </c>
      <c r="K863" t="s">
        <v>67</v>
      </c>
      <c r="L863" t="s">
        <v>16</v>
      </c>
      <c r="M863" s="1">
        <v>43677</v>
      </c>
      <c r="N863">
        <v>13</v>
      </c>
      <c r="O863" t="str">
        <f>VLOOKUP(F863,'[1]Master Data'!$E:$E,1,FALSE)</f>
        <v>ENEPP0629F</v>
      </c>
    </row>
    <row r="864" spans="1:15" x14ac:dyDescent="0.3">
      <c r="A864" t="s">
        <v>18</v>
      </c>
      <c r="B864">
        <v>865</v>
      </c>
      <c r="C864" s="1">
        <v>43690</v>
      </c>
      <c r="D864" t="s">
        <v>455</v>
      </c>
      <c r="E864" t="s">
        <v>482</v>
      </c>
      <c r="F864" t="s">
        <v>193</v>
      </c>
      <c r="G864" s="5">
        <v>67468</v>
      </c>
      <c r="H864" s="5">
        <v>6747</v>
      </c>
      <c r="J864" t="s">
        <v>74</v>
      </c>
      <c r="K864" t="s">
        <v>67</v>
      </c>
      <c r="L864" t="s">
        <v>16</v>
      </c>
      <c r="M864" s="1">
        <v>43677</v>
      </c>
      <c r="N864">
        <v>13</v>
      </c>
      <c r="O864" t="str">
        <f>VLOOKUP(F864,'[1]Master Data'!$E:$E,1,FALSE)</f>
        <v>FDAPS4614A</v>
      </c>
    </row>
    <row r="865" spans="1:15" x14ac:dyDescent="0.3">
      <c r="A865" t="s">
        <v>18</v>
      </c>
      <c r="B865">
        <v>864</v>
      </c>
      <c r="C865" s="1">
        <v>43690</v>
      </c>
      <c r="D865" t="s">
        <v>455</v>
      </c>
      <c r="E865" t="s">
        <v>456</v>
      </c>
      <c r="F865" t="s">
        <v>166</v>
      </c>
      <c r="G865" s="5">
        <v>67468</v>
      </c>
      <c r="H865" s="5">
        <v>6747</v>
      </c>
      <c r="J865" t="s">
        <v>74</v>
      </c>
      <c r="K865" t="s">
        <v>67</v>
      </c>
      <c r="L865" t="s">
        <v>16</v>
      </c>
      <c r="M865" s="1">
        <v>43677</v>
      </c>
      <c r="N865">
        <v>13</v>
      </c>
      <c r="O865" t="str">
        <f>VLOOKUP(F865,'[1]Master Data'!$E:$E,1,FALSE)</f>
        <v>AREPG5778N</v>
      </c>
    </row>
    <row r="866" spans="1:15" x14ac:dyDescent="0.3">
      <c r="A866" t="s">
        <v>18</v>
      </c>
      <c r="B866">
        <v>866</v>
      </c>
      <c r="C866" s="1">
        <v>43690</v>
      </c>
      <c r="D866" t="s">
        <v>455</v>
      </c>
      <c r="E866" t="s">
        <v>455</v>
      </c>
      <c r="F866" t="s">
        <v>165</v>
      </c>
      <c r="G866" s="5">
        <v>202406</v>
      </c>
      <c r="H866" s="5">
        <v>20241</v>
      </c>
      <c r="J866" t="s">
        <v>74</v>
      </c>
      <c r="K866" t="s">
        <v>67</v>
      </c>
      <c r="L866" t="s">
        <v>16</v>
      </c>
      <c r="M866" s="1">
        <v>43677</v>
      </c>
      <c r="N866">
        <v>13</v>
      </c>
      <c r="O866" t="str">
        <f>VLOOKUP(F866,'[1]Master Data'!$E:$E,1,FALSE)</f>
        <v>BSXPS6866G</v>
      </c>
    </row>
    <row r="867" spans="1:15" x14ac:dyDescent="0.3">
      <c r="A867" t="s">
        <v>18</v>
      </c>
      <c r="B867">
        <v>886</v>
      </c>
      <c r="C867" s="1">
        <v>43712</v>
      </c>
      <c r="D867" s="1" t="s">
        <v>495</v>
      </c>
      <c r="E867" t="s">
        <v>495</v>
      </c>
      <c r="F867" t="s">
        <v>207</v>
      </c>
      <c r="G867" s="5">
        <v>14367</v>
      </c>
      <c r="H867" s="5">
        <v>1437</v>
      </c>
      <c r="J867" t="s">
        <v>75</v>
      </c>
      <c r="K867" t="s">
        <v>67</v>
      </c>
      <c r="L867" t="s">
        <v>16</v>
      </c>
      <c r="M867" s="1">
        <v>43698</v>
      </c>
      <c r="N867">
        <v>14</v>
      </c>
      <c r="O867" t="str">
        <f>VLOOKUP(F867,'[1]Master Data'!$E:$E,1,FALSE)</f>
        <v>AHIPT0853H</v>
      </c>
    </row>
    <row r="868" spans="1:15" x14ac:dyDescent="0.3">
      <c r="A868" t="s">
        <v>18</v>
      </c>
      <c r="B868">
        <v>891</v>
      </c>
      <c r="C868" s="1">
        <v>43712</v>
      </c>
      <c r="D868" t="s">
        <v>526</v>
      </c>
      <c r="E868" t="s">
        <v>526</v>
      </c>
      <c r="F868" t="s">
        <v>236</v>
      </c>
      <c r="G868" s="5">
        <v>14046</v>
      </c>
      <c r="H868" s="5">
        <v>1405</v>
      </c>
      <c r="J868" t="s">
        <v>75</v>
      </c>
      <c r="K868" t="s">
        <v>67</v>
      </c>
      <c r="L868" t="s">
        <v>16</v>
      </c>
      <c r="M868" s="1">
        <v>43698</v>
      </c>
      <c r="N868">
        <v>14</v>
      </c>
      <c r="O868" t="str">
        <f>VLOOKUP(F868,'[1]Master Data'!$E:$E,1,FALSE)</f>
        <v>BPAPS0225M</v>
      </c>
    </row>
    <row r="869" spans="1:15" x14ac:dyDescent="0.3">
      <c r="A869" t="s">
        <v>18</v>
      </c>
      <c r="B869">
        <v>868</v>
      </c>
      <c r="C869" s="1">
        <v>43712</v>
      </c>
      <c r="D869" s="1" t="s">
        <v>440</v>
      </c>
      <c r="E869" t="s">
        <v>440</v>
      </c>
      <c r="F869" t="s">
        <v>150</v>
      </c>
      <c r="G869" s="5">
        <v>76277</v>
      </c>
      <c r="H869" s="5">
        <v>7628</v>
      </c>
      <c r="J869" t="s">
        <v>75</v>
      </c>
      <c r="K869" t="s">
        <v>67</v>
      </c>
      <c r="L869" t="s">
        <v>16</v>
      </c>
      <c r="M869" s="1">
        <v>43698</v>
      </c>
      <c r="N869">
        <v>14</v>
      </c>
      <c r="O869" t="str">
        <f>VLOOKUP(F869,'[1]Master Data'!$E:$E,1,FALSE)</f>
        <v>ANVPM7520K</v>
      </c>
    </row>
    <row r="870" spans="1:15" x14ac:dyDescent="0.3">
      <c r="A870" t="s">
        <v>18</v>
      </c>
      <c r="B870">
        <v>869</v>
      </c>
      <c r="C870" s="1">
        <v>43712</v>
      </c>
      <c r="D870" s="1" t="s">
        <v>440</v>
      </c>
      <c r="E870" t="s">
        <v>441</v>
      </c>
      <c r="F870" t="s">
        <v>151</v>
      </c>
      <c r="G870" s="5">
        <v>76277</v>
      </c>
      <c r="H870" s="5">
        <v>7628</v>
      </c>
      <c r="J870" t="s">
        <v>75</v>
      </c>
      <c r="K870" t="s">
        <v>67</v>
      </c>
      <c r="L870" t="s">
        <v>16</v>
      </c>
      <c r="M870" s="1">
        <v>43698</v>
      </c>
      <c r="N870">
        <v>14</v>
      </c>
      <c r="O870" t="str">
        <f>VLOOKUP(F870,'[1]Master Data'!$E:$E,1,FALSE)</f>
        <v>BRVPM1719H</v>
      </c>
    </row>
    <row r="871" spans="1:15" x14ac:dyDescent="0.3">
      <c r="A871" t="s">
        <v>18</v>
      </c>
      <c r="B871">
        <v>884</v>
      </c>
      <c r="C871" s="1">
        <v>43712</v>
      </c>
      <c r="D871" t="s">
        <v>729</v>
      </c>
      <c r="E871" t="s">
        <v>729</v>
      </c>
      <c r="F871" t="s">
        <v>204</v>
      </c>
      <c r="G871" s="5">
        <v>48130</v>
      </c>
      <c r="H871" s="5">
        <v>4813</v>
      </c>
      <c r="J871" t="s">
        <v>75</v>
      </c>
      <c r="K871" t="s">
        <v>67</v>
      </c>
      <c r="L871" t="s">
        <v>16</v>
      </c>
      <c r="M871" s="1">
        <v>43698</v>
      </c>
      <c r="N871">
        <v>14</v>
      </c>
      <c r="O871" t="str">
        <f>VLOOKUP(F871,'[1]Master Data'!$E:$E,1,FALSE)</f>
        <v>BBEPS9472G</v>
      </c>
    </row>
    <row r="872" spans="1:15" x14ac:dyDescent="0.3">
      <c r="A872" t="s">
        <v>18</v>
      </c>
      <c r="B872">
        <v>888</v>
      </c>
      <c r="C872" s="1">
        <v>43712</v>
      </c>
      <c r="D872" t="s">
        <v>511</v>
      </c>
      <c r="E872" t="s">
        <v>511</v>
      </c>
      <c r="F872" t="s">
        <v>222</v>
      </c>
      <c r="G872" s="5">
        <v>5576</v>
      </c>
      <c r="H872" s="5">
        <v>558</v>
      </c>
      <c r="J872" t="s">
        <v>75</v>
      </c>
      <c r="K872" t="s">
        <v>67</v>
      </c>
      <c r="L872" t="s">
        <v>16</v>
      </c>
      <c r="M872" s="1">
        <v>43698</v>
      </c>
      <c r="N872">
        <v>14</v>
      </c>
      <c r="O872" t="str">
        <f>VLOOKUP(F872,'[1]Master Data'!$E:$E,1,FALSE)</f>
        <v>ADCPM6013E</v>
      </c>
    </row>
    <row r="873" spans="1:15" x14ac:dyDescent="0.3">
      <c r="A873" t="s">
        <v>18</v>
      </c>
      <c r="B873">
        <v>883</v>
      </c>
      <c r="C873" s="1">
        <v>43712</v>
      </c>
      <c r="D873" s="1" t="s">
        <v>501</v>
      </c>
      <c r="E873" t="s">
        <v>501</v>
      </c>
      <c r="F873" t="s">
        <v>214</v>
      </c>
      <c r="G873" s="5">
        <v>85438</v>
      </c>
      <c r="H873" s="5">
        <v>8544</v>
      </c>
      <c r="J873" t="s">
        <v>75</v>
      </c>
      <c r="K873" t="s">
        <v>67</v>
      </c>
      <c r="L873" t="s">
        <v>16</v>
      </c>
      <c r="M873" s="1">
        <v>43698</v>
      </c>
      <c r="N873">
        <v>14</v>
      </c>
      <c r="O873" t="str">
        <f>VLOOKUP(F873,'[1]Master Data'!$E:$E,1,FALSE)</f>
        <v>DXVPP1114F</v>
      </c>
    </row>
    <row r="874" spans="1:15" x14ac:dyDescent="0.3">
      <c r="A874" t="s">
        <v>18</v>
      </c>
      <c r="B874">
        <v>867</v>
      </c>
      <c r="C874" s="1">
        <v>43712</v>
      </c>
      <c r="D874" s="1" t="s">
        <v>723</v>
      </c>
      <c r="E874" t="s">
        <v>437</v>
      </c>
      <c r="F874" t="s">
        <v>147</v>
      </c>
      <c r="G874" s="5">
        <v>69434</v>
      </c>
      <c r="H874" s="5">
        <v>6943</v>
      </c>
      <c r="J874" t="s">
        <v>75</v>
      </c>
      <c r="K874" t="s">
        <v>67</v>
      </c>
      <c r="L874" t="s">
        <v>16</v>
      </c>
      <c r="M874" s="1">
        <v>43698</v>
      </c>
      <c r="N874">
        <v>14</v>
      </c>
      <c r="O874" t="str">
        <f>VLOOKUP(F874,'[1]Master Data'!$E:$E,1,FALSE)</f>
        <v>CICPD8911M</v>
      </c>
    </row>
    <row r="875" spans="1:15" x14ac:dyDescent="0.3">
      <c r="A875" t="s">
        <v>18</v>
      </c>
      <c r="B875">
        <v>893</v>
      </c>
      <c r="C875" s="1">
        <v>43712</v>
      </c>
      <c r="D875" s="1" t="s">
        <v>723</v>
      </c>
      <c r="E875" t="s">
        <v>436</v>
      </c>
      <c r="F875" t="s">
        <v>146</v>
      </c>
      <c r="G875" s="5">
        <v>69434</v>
      </c>
      <c r="H875" s="5">
        <v>6943</v>
      </c>
      <c r="J875" t="s">
        <v>75</v>
      </c>
      <c r="K875" t="s">
        <v>67</v>
      </c>
      <c r="L875" t="s">
        <v>16</v>
      </c>
      <c r="M875" s="1">
        <v>43698</v>
      </c>
      <c r="N875">
        <v>14</v>
      </c>
      <c r="O875" t="str">
        <f>VLOOKUP(F875,'[1]Master Data'!$E:$E,1,FALSE)</f>
        <v>APGPD9139Q</v>
      </c>
    </row>
    <row r="876" spans="1:15" x14ac:dyDescent="0.3">
      <c r="A876" t="s">
        <v>18</v>
      </c>
      <c r="B876">
        <v>877</v>
      </c>
      <c r="C876" s="1">
        <v>43712</v>
      </c>
      <c r="D876" s="1" t="s">
        <v>724</v>
      </c>
      <c r="E876" t="s">
        <v>465</v>
      </c>
      <c r="F876" t="s">
        <v>175</v>
      </c>
      <c r="G876" s="5">
        <v>127890</v>
      </c>
      <c r="H876" s="5">
        <v>12789</v>
      </c>
      <c r="J876" t="s">
        <v>75</v>
      </c>
      <c r="K876" t="s">
        <v>67</v>
      </c>
      <c r="L876" t="s">
        <v>16</v>
      </c>
      <c r="M876" s="1">
        <v>43698</v>
      </c>
      <c r="N876">
        <v>14</v>
      </c>
      <c r="O876" t="str">
        <f>VLOOKUP(F876,'[1]Master Data'!$E:$E,1,FALSE)</f>
        <v>AWVPM8396E</v>
      </c>
    </row>
    <row r="877" spans="1:15" x14ac:dyDescent="0.3">
      <c r="A877" t="s">
        <v>18</v>
      </c>
      <c r="B877">
        <v>890</v>
      </c>
      <c r="C877" s="1">
        <v>43712</v>
      </c>
      <c r="D877" s="1" t="s">
        <v>513</v>
      </c>
      <c r="E877" t="s">
        <v>513</v>
      </c>
      <c r="F877" t="s">
        <v>224</v>
      </c>
      <c r="G877" s="5">
        <v>156682</v>
      </c>
      <c r="H877" s="5">
        <v>15668</v>
      </c>
      <c r="J877" t="s">
        <v>75</v>
      </c>
      <c r="K877" t="s">
        <v>67</v>
      </c>
      <c r="L877" t="s">
        <v>16</v>
      </c>
      <c r="M877" s="1">
        <v>43698</v>
      </c>
      <c r="N877">
        <v>14</v>
      </c>
      <c r="O877" t="str">
        <f>VLOOKUP(F877,'[1]Master Data'!$E:$E,1,FALSE)</f>
        <v>BDDPM7126E</v>
      </c>
    </row>
    <row r="878" spans="1:15" x14ac:dyDescent="0.3">
      <c r="A878" t="s">
        <v>18</v>
      </c>
      <c r="B878">
        <v>878</v>
      </c>
      <c r="C878" s="1">
        <v>43712</v>
      </c>
      <c r="D878" t="s">
        <v>466</v>
      </c>
      <c r="E878" t="s">
        <v>466</v>
      </c>
      <c r="F878" t="s">
        <v>176</v>
      </c>
      <c r="G878" s="5">
        <v>75703</v>
      </c>
      <c r="H878" s="5">
        <v>7570</v>
      </c>
      <c r="J878" t="s">
        <v>75</v>
      </c>
      <c r="K878" t="s">
        <v>67</v>
      </c>
      <c r="L878" t="s">
        <v>16</v>
      </c>
      <c r="M878" s="1">
        <v>43698</v>
      </c>
      <c r="N878">
        <v>14</v>
      </c>
      <c r="O878" t="str">
        <f>VLOOKUP(F878,'[1]Master Data'!$E:$E,1,FALSE)</f>
        <v>BCHPM4625F</v>
      </c>
    </row>
    <row r="879" spans="1:15" x14ac:dyDescent="0.3">
      <c r="A879" t="s">
        <v>18</v>
      </c>
      <c r="B879">
        <v>879</v>
      </c>
      <c r="C879" s="1">
        <v>43712</v>
      </c>
      <c r="D879" t="s">
        <v>466</v>
      </c>
      <c r="E879" t="s">
        <v>468</v>
      </c>
      <c r="F879" t="s">
        <v>178</v>
      </c>
      <c r="G879" s="5">
        <v>75703</v>
      </c>
      <c r="H879" s="5">
        <v>7570</v>
      </c>
      <c r="J879" t="s">
        <v>75</v>
      </c>
      <c r="K879" t="s">
        <v>67</v>
      </c>
      <c r="L879" t="s">
        <v>16</v>
      </c>
      <c r="M879" s="1">
        <v>43698</v>
      </c>
      <c r="N879">
        <v>14</v>
      </c>
      <c r="O879" t="str">
        <f>VLOOKUP(F879,'[1]Master Data'!$E:$E,1,FALSE)</f>
        <v>DGQPM4392J</v>
      </c>
    </row>
    <row r="880" spans="1:15" x14ac:dyDescent="0.3">
      <c r="A880" t="s">
        <v>18</v>
      </c>
      <c r="B880">
        <v>894</v>
      </c>
      <c r="C880" s="1">
        <v>43712</v>
      </c>
      <c r="D880" s="1" t="s">
        <v>459</v>
      </c>
      <c r="E880" t="s">
        <v>459</v>
      </c>
      <c r="F880" t="s">
        <v>169</v>
      </c>
      <c r="G880" s="5">
        <v>58882</v>
      </c>
      <c r="H880" s="5">
        <v>5888</v>
      </c>
      <c r="J880" t="s">
        <v>75</v>
      </c>
      <c r="K880" t="s">
        <v>67</v>
      </c>
      <c r="L880" t="s">
        <v>16</v>
      </c>
      <c r="M880" s="1">
        <v>43698</v>
      </c>
      <c r="N880">
        <v>14</v>
      </c>
      <c r="O880" t="str">
        <f>VLOOKUP(F880,'[1]Master Data'!$E:$E,1,FALSE)</f>
        <v>BMRPS3723E</v>
      </c>
    </row>
    <row r="881" spans="1:15" x14ac:dyDescent="0.3">
      <c r="A881" t="s">
        <v>18</v>
      </c>
      <c r="B881">
        <v>895</v>
      </c>
      <c r="C881" s="1">
        <v>43712</v>
      </c>
      <c r="D881" s="1" t="s">
        <v>459</v>
      </c>
      <c r="E881" t="s">
        <v>460</v>
      </c>
      <c r="F881" t="s">
        <v>170</v>
      </c>
      <c r="G881" s="5">
        <v>58882</v>
      </c>
      <c r="H881" s="5">
        <v>5888</v>
      </c>
      <c r="J881" t="s">
        <v>75</v>
      </c>
      <c r="K881" t="s">
        <v>67</v>
      </c>
      <c r="L881" t="s">
        <v>16</v>
      </c>
      <c r="M881" s="1">
        <v>43698</v>
      </c>
      <c r="N881">
        <v>14</v>
      </c>
      <c r="O881" t="str">
        <f>VLOOKUP(F881,'[1]Master Data'!$E:$E,1,FALSE)</f>
        <v>GBCPS8333D</v>
      </c>
    </row>
    <row r="882" spans="1:15" x14ac:dyDescent="0.3">
      <c r="A882" t="s">
        <v>18</v>
      </c>
      <c r="B882">
        <v>876</v>
      </c>
      <c r="C882" s="1">
        <v>43712</v>
      </c>
      <c r="D882" s="1" t="s">
        <v>478</v>
      </c>
      <c r="E882" t="s">
        <v>491</v>
      </c>
      <c r="F882" t="s">
        <v>202</v>
      </c>
      <c r="G882" s="5">
        <v>110727</v>
      </c>
      <c r="H882" s="5">
        <v>11073</v>
      </c>
      <c r="J882" t="s">
        <v>75</v>
      </c>
      <c r="K882" t="s">
        <v>67</v>
      </c>
      <c r="L882" t="s">
        <v>16</v>
      </c>
      <c r="M882" s="1">
        <v>43698</v>
      </c>
      <c r="N882">
        <v>14</v>
      </c>
      <c r="O882" t="str">
        <f>VLOOKUP(F882,'[1]Master Data'!$E:$E,1,FALSE)</f>
        <v>CMMPM3584M</v>
      </c>
    </row>
    <row r="883" spans="1:15" x14ac:dyDescent="0.3">
      <c r="A883" t="s">
        <v>18</v>
      </c>
      <c r="B883">
        <v>874</v>
      </c>
      <c r="C883" s="1">
        <v>43712</v>
      </c>
      <c r="D883" s="1" t="s">
        <v>478</v>
      </c>
      <c r="E883" t="s">
        <v>478</v>
      </c>
      <c r="F883" t="s">
        <v>189</v>
      </c>
      <c r="G883" s="5">
        <v>310036</v>
      </c>
      <c r="H883" s="5">
        <v>31004</v>
      </c>
      <c r="J883" t="s">
        <v>75</v>
      </c>
      <c r="K883" t="s">
        <v>67</v>
      </c>
      <c r="L883" t="s">
        <v>16</v>
      </c>
      <c r="M883" s="1">
        <v>43698</v>
      </c>
      <c r="N883">
        <v>14</v>
      </c>
      <c r="O883" t="str">
        <f>VLOOKUP(F883,'[1]Master Data'!$E:$E,1,FALSE)</f>
        <v>BJFPM3782A</v>
      </c>
    </row>
    <row r="884" spans="1:15" x14ac:dyDescent="0.3">
      <c r="A884" t="s">
        <v>18</v>
      </c>
      <c r="B884">
        <v>875</v>
      </c>
      <c r="C884" s="1">
        <v>43712</v>
      </c>
      <c r="D884" s="1" t="s">
        <v>478</v>
      </c>
      <c r="E884" t="s">
        <v>479</v>
      </c>
      <c r="F884" t="s">
        <v>190</v>
      </c>
      <c r="G884" s="5">
        <v>22146</v>
      </c>
      <c r="H884" s="5">
        <v>2215</v>
      </c>
      <c r="J884" t="s">
        <v>75</v>
      </c>
      <c r="K884" t="s">
        <v>67</v>
      </c>
      <c r="L884" t="s">
        <v>16</v>
      </c>
      <c r="M884" s="1">
        <v>43698</v>
      </c>
      <c r="N884">
        <v>14</v>
      </c>
      <c r="O884" t="str">
        <f>VLOOKUP(F884,'[1]Master Data'!$E:$E,1,FALSE)</f>
        <v>BGBPM7834G</v>
      </c>
    </row>
    <row r="885" spans="1:15" x14ac:dyDescent="0.3">
      <c r="A885" t="s">
        <v>18</v>
      </c>
      <c r="B885">
        <v>892</v>
      </c>
      <c r="C885" s="1">
        <v>43712</v>
      </c>
      <c r="D885" s="1" t="s">
        <v>737</v>
      </c>
      <c r="E885" t="s">
        <v>732</v>
      </c>
      <c r="F885" t="s">
        <v>186</v>
      </c>
      <c r="G885" s="5">
        <v>32440</v>
      </c>
      <c r="H885" s="5">
        <v>3244</v>
      </c>
      <c r="J885" t="s">
        <v>75</v>
      </c>
      <c r="K885" t="s">
        <v>67</v>
      </c>
      <c r="L885" t="s">
        <v>16</v>
      </c>
      <c r="M885" s="1">
        <v>43698</v>
      </c>
      <c r="N885">
        <v>14</v>
      </c>
      <c r="O885" t="str">
        <f>VLOOKUP(F885,'[1]Master Data'!$E:$E,1,FALSE)</f>
        <v>AZJPS0827R</v>
      </c>
    </row>
    <row r="886" spans="1:15" x14ac:dyDescent="0.3">
      <c r="A886" t="s">
        <v>18</v>
      </c>
      <c r="B886">
        <v>885</v>
      </c>
      <c r="C886" s="1">
        <v>43712</v>
      </c>
      <c r="D886" t="s">
        <v>503</v>
      </c>
      <c r="E886" t="s">
        <v>503</v>
      </c>
      <c r="F886" t="s">
        <v>206</v>
      </c>
      <c r="G886" s="5">
        <v>39260</v>
      </c>
      <c r="H886" s="5">
        <v>3926</v>
      </c>
      <c r="J886" t="s">
        <v>75</v>
      </c>
      <c r="K886" t="s">
        <v>67</v>
      </c>
      <c r="L886" t="s">
        <v>16</v>
      </c>
      <c r="M886" s="1">
        <v>43698</v>
      </c>
      <c r="N886">
        <v>14</v>
      </c>
      <c r="O886" t="str">
        <f>VLOOKUP(F886,'[1]Master Data'!$E:$E,1,FALSE)</f>
        <v>AEQPT4039J</v>
      </c>
    </row>
    <row r="887" spans="1:15" x14ac:dyDescent="0.3">
      <c r="A887" t="s">
        <v>18</v>
      </c>
      <c r="B887">
        <v>872</v>
      </c>
      <c r="C887" s="1">
        <v>43712</v>
      </c>
      <c r="D887" s="1" t="s">
        <v>726</v>
      </c>
      <c r="E887" t="s">
        <v>476</v>
      </c>
      <c r="F887" t="s">
        <v>187</v>
      </c>
      <c r="G887" s="5">
        <v>30874</v>
      </c>
      <c r="H887" s="5">
        <v>3087</v>
      </c>
      <c r="J887" t="s">
        <v>75</v>
      </c>
      <c r="K887" t="s">
        <v>67</v>
      </c>
      <c r="L887" t="s">
        <v>16</v>
      </c>
      <c r="M887" s="1">
        <v>43698</v>
      </c>
      <c r="N887">
        <v>14</v>
      </c>
      <c r="O887" t="str">
        <f>VLOOKUP(F887,'[1]Master Data'!$E:$E,1,FALSE)</f>
        <v>ECHPK0520A</v>
      </c>
    </row>
    <row r="888" spans="1:15" x14ac:dyDescent="0.3">
      <c r="A888" t="s">
        <v>18</v>
      </c>
      <c r="B888">
        <v>871</v>
      </c>
      <c r="C888" s="1">
        <v>43712</v>
      </c>
      <c r="D888" s="1" t="s">
        <v>726</v>
      </c>
      <c r="E888" t="s">
        <v>464</v>
      </c>
      <c r="F888" t="s">
        <v>174</v>
      </c>
      <c r="G888" s="5">
        <v>30874</v>
      </c>
      <c r="H888" s="5">
        <v>3087</v>
      </c>
      <c r="J888" t="s">
        <v>75</v>
      </c>
      <c r="K888" t="s">
        <v>67</v>
      </c>
      <c r="L888" t="s">
        <v>16</v>
      </c>
      <c r="M888" s="1">
        <v>43698</v>
      </c>
      <c r="N888">
        <v>14</v>
      </c>
      <c r="O888" t="str">
        <f>VLOOKUP(F888,'[1]Master Data'!$E:$E,1,FALSE)</f>
        <v>DEHPK4543G</v>
      </c>
    </row>
    <row r="889" spans="1:15" x14ac:dyDescent="0.3">
      <c r="A889" t="s">
        <v>18</v>
      </c>
      <c r="B889">
        <v>873</v>
      </c>
      <c r="C889" s="1">
        <v>43712</v>
      </c>
      <c r="D889" s="1" t="s">
        <v>726</v>
      </c>
      <c r="E889" t="s">
        <v>487</v>
      </c>
      <c r="F889" t="s">
        <v>198</v>
      </c>
      <c r="G889" s="5">
        <v>30874</v>
      </c>
      <c r="H889" s="5">
        <v>3087</v>
      </c>
      <c r="J889" t="s">
        <v>75</v>
      </c>
      <c r="K889" t="s">
        <v>67</v>
      </c>
      <c r="L889" t="s">
        <v>16</v>
      </c>
      <c r="M889" s="1">
        <v>43698</v>
      </c>
      <c r="N889">
        <v>14</v>
      </c>
      <c r="O889" t="str">
        <f>VLOOKUP(F889,'[1]Master Data'!$E:$E,1,FALSE)</f>
        <v>ATUPK7060M</v>
      </c>
    </row>
    <row r="890" spans="1:15" x14ac:dyDescent="0.3">
      <c r="A890" t="s">
        <v>18</v>
      </c>
      <c r="B890">
        <v>870</v>
      </c>
      <c r="C890" s="1">
        <v>43712</v>
      </c>
      <c r="D890" s="1" t="s">
        <v>726</v>
      </c>
      <c r="E890" t="s">
        <v>463</v>
      </c>
      <c r="F890" t="s">
        <v>173</v>
      </c>
      <c r="G890" s="5">
        <v>61750</v>
      </c>
      <c r="H890" s="5">
        <v>6175</v>
      </c>
      <c r="J890" t="s">
        <v>75</v>
      </c>
      <c r="K890" t="s">
        <v>67</v>
      </c>
      <c r="L890" t="s">
        <v>16</v>
      </c>
      <c r="M890" s="1">
        <v>43698</v>
      </c>
      <c r="N890">
        <v>14</v>
      </c>
      <c r="O890" t="str">
        <f>VLOOKUP(F890,'[1]Master Data'!$E:$E,1,FALSE)</f>
        <v>ATUPK7059A</v>
      </c>
    </row>
    <row r="891" spans="1:15" x14ac:dyDescent="0.3">
      <c r="A891" t="s">
        <v>18</v>
      </c>
      <c r="B891">
        <v>882</v>
      </c>
      <c r="C891" s="1">
        <v>43712</v>
      </c>
      <c r="D891" s="1" t="s">
        <v>535</v>
      </c>
      <c r="E891" t="s">
        <v>483</v>
      </c>
      <c r="F891" t="s">
        <v>194</v>
      </c>
      <c r="G891" s="5">
        <v>96551</v>
      </c>
      <c r="H891" s="5">
        <v>9655</v>
      </c>
      <c r="J891" t="s">
        <v>75</v>
      </c>
      <c r="K891" t="s">
        <v>67</v>
      </c>
      <c r="L891" t="s">
        <v>16</v>
      </c>
      <c r="M891" s="1">
        <v>43698</v>
      </c>
      <c r="N891">
        <v>14</v>
      </c>
      <c r="O891" t="str">
        <f>VLOOKUP(F891,'[1]Master Data'!$E:$E,1,FALSE)</f>
        <v>AGVPS7118N</v>
      </c>
    </row>
    <row r="892" spans="1:15" x14ac:dyDescent="0.3">
      <c r="A892" t="s">
        <v>18</v>
      </c>
      <c r="B892">
        <v>887</v>
      </c>
      <c r="C892" s="1">
        <v>43712</v>
      </c>
      <c r="D892" t="s">
        <v>504</v>
      </c>
      <c r="E892" t="s">
        <v>504</v>
      </c>
      <c r="F892" t="s">
        <v>215</v>
      </c>
      <c r="G892" s="5">
        <v>15661</v>
      </c>
      <c r="H892" s="5">
        <v>1566</v>
      </c>
      <c r="J892" t="s">
        <v>75</v>
      </c>
      <c r="K892" t="s">
        <v>67</v>
      </c>
      <c r="L892" t="s">
        <v>16</v>
      </c>
      <c r="M892" s="1">
        <v>43698</v>
      </c>
      <c r="N892">
        <v>14</v>
      </c>
      <c r="O892" t="str">
        <f>VLOOKUP(F892,'[1]Master Data'!$E:$E,1,FALSE)</f>
        <v>AQXPK8198G</v>
      </c>
    </row>
    <row r="893" spans="1:15" x14ac:dyDescent="0.3">
      <c r="A893" t="s">
        <v>18</v>
      </c>
      <c r="B893">
        <v>881</v>
      </c>
      <c r="C893" s="1">
        <v>43712</v>
      </c>
      <c r="D893" t="s">
        <v>469</v>
      </c>
      <c r="E893" t="s">
        <v>477</v>
      </c>
      <c r="F893" t="s">
        <v>188</v>
      </c>
      <c r="G893" s="5">
        <v>28761</v>
      </c>
      <c r="H893" s="5">
        <v>2876</v>
      </c>
      <c r="J893" t="s">
        <v>75</v>
      </c>
      <c r="K893" t="s">
        <v>67</v>
      </c>
      <c r="L893" t="s">
        <v>16</v>
      </c>
      <c r="M893" s="1">
        <v>43698</v>
      </c>
      <c r="N893">
        <v>14</v>
      </c>
      <c r="O893" t="str">
        <f>VLOOKUP(F893,'[1]Master Data'!$E:$E,1,FALSE)</f>
        <v>BYNPG4697P</v>
      </c>
    </row>
    <row r="894" spans="1:15" x14ac:dyDescent="0.3">
      <c r="A894" t="s">
        <v>18</v>
      </c>
      <c r="B894">
        <v>880</v>
      </c>
      <c r="C894" s="1">
        <v>43712</v>
      </c>
      <c r="D894" t="s">
        <v>469</v>
      </c>
      <c r="E894" t="s">
        <v>469</v>
      </c>
      <c r="F894" t="s">
        <v>179</v>
      </c>
      <c r="G894" s="5">
        <v>28761</v>
      </c>
      <c r="H894" s="5">
        <v>2876</v>
      </c>
      <c r="J894" t="s">
        <v>75</v>
      </c>
      <c r="K894" t="s">
        <v>67</v>
      </c>
      <c r="L894" t="s">
        <v>16</v>
      </c>
      <c r="M894" s="1">
        <v>43698</v>
      </c>
      <c r="N894">
        <v>14</v>
      </c>
      <c r="O894" t="str">
        <f>VLOOKUP(F894,'[1]Master Data'!$E:$E,1,FALSE)</f>
        <v>AJZPG5193Q</v>
      </c>
    </row>
    <row r="895" spans="1:15" x14ac:dyDescent="0.3">
      <c r="A895" t="s">
        <v>18</v>
      </c>
      <c r="B895">
        <v>889</v>
      </c>
      <c r="C895" s="1">
        <v>43712</v>
      </c>
      <c r="D895" s="1" t="s">
        <v>727</v>
      </c>
      <c r="E895" t="s">
        <v>512</v>
      </c>
      <c r="F895" t="s">
        <v>223</v>
      </c>
      <c r="G895" s="5">
        <v>86923</v>
      </c>
      <c r="H895" s="5">
        <v>8692</v>
      </c>
      <c r="J895" t="s">
        <v>75</v>
      </c>
      <c r="K895" t="s">
        <v>67</v>
      </c>
      <c r="L895" t="s">
        <v>16</v>
      </c>
      <c r="M895" s="1">
        <v>43698</v>
      </c>
      <c r="N895">
        <v>14</v>
      </c>
      <c r="O895" t="str">
        <f>VLOOKUP(F895,'[1]Master Data'!$E:$E,1,FALSE)</f>
        <v>AOHPL7262E</v>
      </c>
    </row>
    <row r="896" spans="1:15" x14ac:dyDescent="0.3">
      <c r="A896" t="s">
        <v>18</v>
      </c>
      <c r="B896">
        <v>897</v>
      </c>
      <c r="C896" s="1">
        <v>43720</v>
      </c>
      <c r="D896" s="1" t="s">
        <v>470</v>
      </c>
      <c r="E896" t="s">
        <v>470</v>
      </c>
      <c r="F896" t="s">
        <v>180</v>
      </c>
      <c r="G896" s="5">
        <v>200000</v>
      </c>
      <c r="H896" s="5">
        <v>20000</v>
      </c>
      <c r="J896" t="s">
        <v>76</v>
      </c>
      <c r="K896" t="s">
        <v>67</v>
      </c>
      <c r="L896" t="s">
        <v>16</v>
      </c>
      <c r="M896" s="1">
        <v>43705</v>
      </c>
      <c r="N896">
        <v>15</v>
      </c>
      <c r="O896" t="str">
        <f>VLOOKUP(F896,'[1]Master Data'!$E:$E,1,FALSE)</f>
        <v>ATYPM1144L</v>
      </c>
    </row>
    <row r="897" spans="1:15" x14ac:dyDescent="0.3">
      <c r="A897" t="s">
        <v>18</v>
      </c>
      <c r="B897">
        <v>899</v>
      </c>
      <c r="C897" s="1">
        <v>43720</v>
      </c>
      <c r="D897" s="1" t="s">
        <v>470</v>
      </c>
      <c r="E897" t="s">
        <v>472</v>
      </c>
      <c r="F897" t="s">
        <v>182</v>
      </c>
      <c r="G897" s="5">
        <v>200000</v>
      </c>
      <c r="H897" s="5">
        <v>20000</v>
      </c>
      <c r="J897" t="s">
        <v>76</v>
      </c>
      <c r="K897" t="s">
        <v>67</v>
      </c>
      <c r="L897" t="s">
        <v>16</v>
      </c>
      <c r="M897" s="1">
        <v>43705</v>
      </c>
      <c r="N897">
        <v>15</v>
      </c>
      <c r="O897" t="str">
        <f>VLOOKUP(F897,'[1]Master Data'!$E:$E,1,FALSE)</f>
        <v>ALYPM9000B</v>
      </c>
    </row>
    <row r="898" spans="1:15" x14ac:dyDescent="0.3">
      <c r="A898" t="s">
        <v>18</v>
      </c>
      <c r="B898">
        <v>900</v>
      </c>
      <c r="C898" s="1">
        <v>43720</v>
      </c>
      <c r="D898" s="1" t="s">
        <v>470</v>
      </c>
      <c r="E898" t="s">
        <v>473</v>
      </c>
      <c r="F898" t="s">
        <v>183</v>
      </c>
      <c r="G898" s="5">
        <v>200000</v>
      </c>
      <c r="H898" s="5">
        <v>20000</v>
      </c>
      <c r="J898" t="s">
        <v>76</v>
      </c>
      <c r="K898" t="s">
        <v>67</v>
      </c>
      <c r="L898" t="s">
        <v>16</v>
      </c>
      <c r="M898" s="1">
        <v>43705</v>
      </c>
      <c r="N898">
        <v>15</v>
      </c>
      <c r="O898" t="str">
        <f>VLOOKUP(F898,'[1]Master Data'!$E:$E,1,FALSE)</f>
        <v>AZPPM4049R</v>
      </c>
    </row>
    <row r="899" spans="1:15" x14ac:dyDescent="0.3">
      <c r="A899" t="s">
        <v>18</v>
      </c>
      <c r="B899">
        <v>898</v>
      </c>
      <c r="C899" s="1">
        <v>43720</v>
      </c>
      <c r="D899" t="s">
        <v>470</v>
      </c>
      <c r="E899" t="s">
        <v>474</v>
      </c>
      <c r="F899" t="s">
        <v>184</v>
      </c>
      <c r="G899" s="5">
        <v>200000</v>
      </c>
      <c r="H899" s="5">
        <v>20000</v>
      </c>
      <c r="J899" t="s">
        <v>76</v>
      </c>
      <c r="K899" t="s">
        <v>67</v>
      </c>
      <c r="L899" t="s">
        <v>16</v>
      </c>
      <c r="M899" s="1">
        <v>43705</v>
      </c>
      <c r="N899">
        <v>15</v>
      </c>
      <c r="O899" t="str">
        <f>VLOOKUP(F899,'[1]Master Data'!$E:$E,1,FALSE)</f>
        <v>DPPPK9998G</v>
      </c>
    </row>
    <row r="900" spans="1:15" x14ac:dyDescent="0.3">
      <c r="A900" t="s">
        <v>18</v>
      </c>
      <c r="B900">
        <v>896</v>
      </c>
      <c r="C900" s="1">
        <v>43720</v>
      </c>
      <c r="D900" s="1" t="s">
        <v>470</v>
      </c>
      <c r="E900" t="s">
        <v>502</v>
      </c>
      <c r="F900" t="s">
        <v>203</v>
      </c>
      <c r="G900" s="5">
        <v>80000</v>
      </c>
      <c r="H900" s="5">
        <v>8000</v>
      </c>
      <c r="J900" t="s">
        <v>76</v>
      </c>
      <c r="K900" t="s">
        <v>67</v>
      </c>
      <c r="L900" t="s">
        <v>16</v>
      </c>
      <c r="M900" s="1">
        <v>43705</v>
      </c>
      <c r="N900">
        <v>15</v>
      </c>
      <c r="O900" t="str">
        <f>VLOOKUP(F900,'[1]Master Data'!$E:$E,1,FALSE)</f>
        <v>AMZPV8765C</v>
      </c>
    </row>
    <row r="901" spans="1:15" x14ac:dyDescent="0.3">
      <c r="A901" t="s">
        <v>18</v>
      </c>
      <c r="B901">
        <v>901</v>
      </c>
      <c r="C901" s="1">
        <v>43720</v>
      </c>
      <c r="D901" t="s">
        <v>470</v>
      </c>
      <c r="E901" t="s">
        <v>471</v>
      </c>
      <c r="F901" t="s">
        <v>181</v>
      </c>
      <c r="G901" s="5">
        <v>200000</v>
      </c>
      <c r="H901" s="5">
        <v>20000</v>
      </c>
      <c r="J901" t="s">
        <v>76</v>
      </c>
      <c r="K901" t="s">
        <v>67</v>
      </c>
      <c r="L901" t="s">
        <v>16</v>
      </c>
      <c r="M901" s="1">
        <v>43705</v>
      </c>
      <c r="N901">
        <v>15</v>
      </c>
      <c r="O901" t="str">
        <f>VLOOKUP(F901,'[1]Master Data'!$E:$E,1,FALSE)</f>
        <v>CFEPM3263G</v>
      </c>
    </row>
    <row r="902" spans="1:15" x14ac:dyDescent="0.3">
      <c r="A902" t="s">
        <v>18</v>
      </c>
      <c r="B902">
        <v>921</v>
      </c>
      <c r="C902" s="1">
        <v>43738</v>
      </c>
      <c r="D902" s="1" t="s">
        <v>495</v>
      </c>
      <c r="E902" t="s">
        <v>495</v>
      </c>
      <c r="F902" t="s">
        <v>207</v>
      </c>
      <c r="G902" s="5">
        <v>12510</v>
      </c>
      <c r="H902" s="5">
        <v>1251</v>
      </c>
      <c r="J902" t="s">
        <v>77</v>
      </c>
      <c r="K902" t="s">
        <v>67</v>
      </c>
      <c r="L902" t="s">
        <v>16</v>
      </c>
      <c r="M902" s="1">
        <v>43731</v>
      </c>
      <c r="N902">
        <v>7</v>
      </c>
      <c r="O902" t="str">
        <f>VLOOKUP(F902,'[1]Master Data'!$E:$E,1,FALSE)</f>
        <v>AHIPT0853H</v>
      </c>
    </row>
    <row r="903" spans="1:15" x14ac:dyDescent="0.3">
      <c r="A903" t="s">
        <v>18</v>
      </c>
      <c r="B903">
        <v>931</v>
      </c>
      <c r="C903" s="1">
        <v>43738</v>
      </c>
      <c r="D903" s="1" t="s">
        <v>470</v>
      </c>
      <c r="E903" t="s">
        <v>470</v>
      </c>
      <c r="F903" t="s">
        <v>180</v>
      </c>
      <c r="G903" s="5">
        <v>527036</v>
      </c>
      <c r="H903" s="5">
        <v>52704</v>
      </c>
      <c r="J903" t="s">
        <v>78</v>
      </c>
      <c r="K903" t="s">
        <v>67</v>
      </c>
      <c r="L903" t="s">
        <v>16</v>
      </c>
      <c r="M903" s="1">
        <v>43731</v>
      </c>
      <c r="N903">
        <v>7</v>
      </c>
      <c r="O903" t="str">
        <f>VLOOKUP(F903,'[1]Master Data'!$E:$E,1,FALSE)</f>
        <v>ATYPM1144L</v>
      </c>
    </row>
    <row r="904" spans="1:15" x14ac:dyDescent="0.3">
      <c r="A904" t="s">
        <v>18</v>
      </c>
      <c r="B904">
        <v>933</v>
      </c>
      <c r="C904" s="1">
        <v>43738</v>
      </c>
      <c r="D904" s="1" t="s">
        <v>470</v>
      </c>
      <c r="E904" t="s">
        <v>472</v>
      </c>
      <c r="F904" t="s">
        <v>182</v>
      </c>
      <c r="G904" s="5">
        <v>579739</v>
      </c>
      <c r="H904" s="5">
        <v>57974</v>
      </c>
      <c r="J904" t="s">
        <v>78</v>
      </c>
      <c r="K904" t="s">
        <v>67</v>
      </c>
      <c r="L904" t="s">
        <v>16</v>
      </c>
      <c r="M904" s="1">
        <v>43731</v>
      </c>
      <c r="N904">
        <v>7</v>
      </c>
      <c r="O904" t="str">
        <f>VLOOKUP(F904,'[1]Master Data'!$E:$E,1,FALSE)</f>
        <v>ALYPM9000B</v>
      </c>
    </row>
    <row r="905" spans="1:15" x14ac:dyDescent="0.3">
      <c r="A905" t="s">
        <v>18</v>
      </c>
      <c r="B905">
        <v>934</v>
      </c>
      <c r="C905" s="1">
        <v>43738</v>
      </c>
      <c r="D905" s="1" t="s">
        <v>470</v>
      </c>
      <c r="E905" t="s">
        <v>473</v>
      </c>
      <c r="F905" t="s">
        <v>183</v>
      </c>
      <c r="G905" s="5">
        <v>509468</v>
      </c>
      <c r="H905" s="5">
        <v>50947</v>
      </c>
      <c r="J905" t="s">
        <v>78</v>
      </c>
      <c r="K905" t="s">
        <v>67</v>
      </c>
      <c r="L905" t="s">
        <v>16</v>
      </c>
      <c r="M905" s="1">
        <v>43731</v>
      </c>
      <c r="N905">
        <v>7</v>
      </c>
      <c r="O905" t="str">
        <f>VLOOKUP(F905,'[1]Master Data'!$E:$E,1,FALSE)</f>
        <v>AZPPM4049R</v>
      </c>
    </row>
    <row r="906" spans="1:15" x14ac:dyDescent="0.3">
      <c r="A906" t="s">
        <v>18</v>
      </c>
      <c r="B906">
        <v>930</v>
      </c>
      <c r="C906" s="1">
        <v>43738</v>
      </c>
      <c r="D906" s="1" t="s">
        <v>470</v>
      </c>
      <c r="E906" t="s">
        <v>505</v>
      </c>
      <c r="F906" t="s">
        <v>216</v>
      </c>
      <c r="G906" s="5">
        <v>632443</v>
      </c>
      <c r="H906" s="5">
        <v>63244</v>
      </c>
      <c r="J906" t="s">
        <v>78</v>
      </c>
      <c r="K906" t="s">
        <v>67</v>
      </c>
      <c r="L906" t="s">
        <v>16</v>
      </c>
      <c r="M906" s="1">
        <v>43731</v>
      </c>
      <c r="N906">
        <v>7</v>
      </c>
      <c r="O906" t="str">
        <f>VLOOKUP(F906,'[1]Master Data'!$E:$E,1,FALSE)</f>
        <v>DNQPS8987E</v>
      </c>
    </row>
    <row r="907" spans="1:15" x14ac:dyDescent="0.3">
      <c r="A907" t="s">
        <v>18</v>
      </c>
      <c r="B907">
        <v>932</v>
      </c>
      <c r="C907" s="1">
        <v>43738</v>
      </c>
      <c r="D907" t="s">
        <v>470</v>
      </c>
      <c r="E907" t="s">
        <v>474</v>
      </c>
      <c r="F907" t="s">
        <v>184</v>
      </c>
      <c r="G907" s="5">
        <v>562171</v>
      </c>
      <c r="H907" s="5">
        <v>56217</v>
      </c>
      <c r="J907" t="s">
        <v>78</v>
      </c>
      <c r="K907" t="s">
        <v>67</v>
      </c>
      <c r="L907" t="s">
        <v>16</v>
      </c>
      <c r="M907" s="1">
        <v>43731</v>
      </c>
      <c r="N907">
        <v>7</v>
      </c>
      <c r="O907" t="str">
        <f>VLOOKUP(F907,'[1]Master Data'!$E:$E,1,FALSE)</f>
        <v>DPPPK9998G</v>
      </c>
    </row>
    <row r="908" spans="1:15" x14ac:dyDescent="0.3">
      <c r="A908" t="s">
        <v>18</v>
      </c>
      <c r="B908">
        <v>929</v>
      </c>
      <c r="C908" s="1">
        <v>43738</v>
      </c>
      <c r="D908" s="1" t="s">
        <v>470</v>
      </c>
      <c r="E908" t="s">
        <v>502</v>
      </c>
      <c r="F908" t="s">
        <v>203</v>
      </c>
      <c r="G908" s="5">
        <v>105407</v>
      </c>
      <c r="H908" s="5">
        <v>10541</v>
      </c>
      <c r="J908" t="s">
        <v>78</v>
      </c>
      <c r="K908" t="s">
        <v>67</v>
      </c>
      <c r="L908" t="s">
        <v>16</v>
      </c>
      <c r="M908" s="1">
        <v>43731</v>
      </c>
      <c r="N908">
        <v>7</v>
      </c>
      <c r="O908" t="str">
        <f>VLOOKUP(F908,'[1]Master Data'!$E:$E,1,FALSE)</f>
        <v>AMZPV8765C</v>
      </c>
    </row>
    <row r="909" spans="1:15" x14ac:dyDescent="0.3">
      <c r="A909" t="s">
        <v>18</v>
      </c>
      <c r="B909">
        <v>935</v>
      </c>
      <c r="C909" s="1">
        <v>43738</v>
      </c>
      <c r="D909" t="s">
        <v>470</v>
      </c>
      <c r="E909" t="s">
        <v>471</v>
      </c>
      <c r="F909" t="s">
        <v>181</v>
      </c>
      <c r="G909" s="5">
        <v>597307</v>
      </c>
      <c r="H909" s="5">
        <v>59731</v>
      </c>
      <c r="J909" t="s">
        <v>78</v>
      </c>
      <c r="K909" t="s">
        <v>67</v>
      </c>
      <c r="L909" t="s">
        <v>16</v>
      </c>
      <c r="M909" s="1">
        <v>43731</v>
      </c>
      <c r="N909">
        <v>7</v>
      </c>
      <c r="O909" t="str">
        <f>VLOOKUP(F909,'[1]Master Data'!$E:$E,1,FALSE)</f>
        <v>CFEPM3263G</v>
      </c>
    </row>
    <row r="910" spans="1:15" x14ac:dyDescent="0.3">
      <c r="A910" t="s">
        <v>18</v>
      </c>
      <c r="B910">
        <v>925</v>
      </c>
      <c r="C910" s="1">
        <v>43738</v>
      </c>
      <c r="D910" t="s">
        <v>526</v>
      </c>
      <c r="E910" t="s">
        <v>526</v>
      </c>
      <c r="F910" t="s">
        <v>236</v>
      </c>
      <c r="G910" s="5">
        <v>24659</v>
      </c>
      <c r="H910" s="5">
        <v>2466</v>
      </c>
      <c r="J910" t="s">
        <v>77</v>
      </c>
      <c r="K910" t="s">
        <v>67</v>
      </c>
      <c r="L910" t="s">
        <v>16</v>
      </c>
      <c r="M910" s="1">
        <v>43731</v>
      </c>
      <c r="N910">
        <v>7</v>
      </c>
      <c r="O910" t="str">
        <f>VLOOKUP(F910,'[1]Master Data'!$E:$E,1,FALSE)</f>
        <v>BPAPS0225M</v>
      </c>
    </row>
    <row r="911" spans="1:15" x14ac:dyDescent="0.3">
      <c r="A911" t="s">
        <v>18</v>
      </c>
      <c r="B911">
        <v>904</v>
      </c>
      <c r="C911" s="1">
        <v>43738</v>
      </c>
      <c r="D911" s="1" t="s">
        <v>440</v>
      </c>
      <c r="E911" t="s">
        <v>440</v>
      </c>
      <c r="F911" t="s">
        <v>150</v>
      </c>
      <c r="G911" s="5">
        <v>2557</v>
      </c>
      <c r="H911" s="5">
        <v>256</v>
      </c>
      <c r="J911" t="s">
        <v>77</v>
      </c>
      <c r="K911" t="s">
        <v>67</v>
      </c>
      <c r="L911" t="s">
        <v>16</v>
      </c>
      <c r="M911" s="1">
        <v>43731</v>
      </c>
      <c r="N911">
        <v>7</v>
      </c>
      <c r="O911" t="str">
        <f>VLOOKUP(F911,'[1]Master Data'!$E:$E,1,FALSE)</f>
        <v>ANVPM7520K</v>
      </c>
    </row>
    <row r="912" spans="1:15" x14ac:dyDescent="0.3">
      <c r="A912" t="s">
        <v>18</v>
      </c>
      <c r="B912">
        <v>905</v>
      </c>
      <c r="C912" s="1">
        <v>43738</v>
      </c>
      <c r="D912" s="1" t="s">
        <v>440</v>
      </c>
      <c r="E912" t="s">
        <v>441</v>
      </c>
      <c r="F912" t="s">
        <v>151</v>
      </c>
      <c r="G912" s="5">
        <v>2557</v>
      </c>
      <c r="H912" s="5">
        <v>256</v>
      </c>
      <c r="J912" t="s">
        <v>77</v>
      </c>
      <c r="K912" t="s">
        <v>67</v>
      </c>
      <c r="L912" t="s">
        <v>16</v>
      </c>
      <c r="M912" s="1">
        <v>43731</v>
      </c>
      <c r="N912">
        <v>7</v>
      </c>
      <c r="O912" t="str">
        <f>VLOOKUP(F912,'[1]Master Data'!$E:$E,1,FALSE)</f>
        <v>BRVPM1719H</v>
      </c>
    </row>
    <row r="913" spans="1:15" x14ac:dyDescent="0.3">
      <c r="A913" t="s">
        <v>18</v>
      </c>
      <c r="B913">
        <v>918</v>
      </c>
      <c r="C913" s="1">
        <v>43738</v>
      </c>
      <c r="D913" t="s">
        <v>729</v>
      </c>
      <c r="E913" t="s">
        <v>729</v>
      </c>
      <c r="F913" t="s">
        <v>204</v>
      </c>
      <c r="G913" s="5">
        <v>45286</v>
      </c>
      <c r="H913" s="5">
        <v>4529</v>
      </c>
      <c r="J913" t="s">
        <v>77</v>
      </c>
      <c r="K913" t="s">
        <v>67</v>
      </c>
      <c r="L913" t="s">
        <v>16</v>
      </c>
      <c r="M913" s="1">
        <v>43731</v>
      </c>
      <c r="N913">
        <v>7</v>
      </c>
      <c r="O913" t="str">
        <f>VLOOKUP(F913,'[1]Master Data'!$E:$E,1,FALSE)</f>
        <v>BBEPS9472G</v>
      </c>
    </row>
    <row r="914" spans="1:15" x14ac:dyDescent="0.3">
      <c r="A914" t="s">
        <v>18</v>
      </c>
      <c r="B914">
        <v>922</v>
      </c>
      <c r="C914" s="1">
        <v>43738</v>
      </c>
      <c r="D914" t="s">
        <v>511</v>
      </c>
      <c r="E914" t="s">
        <v>511</v>
      </c>
      <c r="F914" t="s">
        <v>222</v>
      </c>
      <c r="G914" s="5">
        <v>8</v>
      </c>
      <c r="H914" s="5">
        <v>1</v>
      </c>
      <c r="J914" t="s">
        <v>77</v>
      </c>
      <c r="K914" t="s">
        <v>67</v>
      </c>
      <c r="L914" t="s">
        <v>16</v>
      </c>
      <c r="M914" s="1">
        <v>43731</v>
      </c>
      <c r="N914">
        <v>7</v>
      </c>
      <c r="O914" t="str">
        <f>VLOOKUP(F914,'[1]Master Data'!$E:$E,1,FALSE)</f>
        <v>ADCPM6013E</v>
      </c>
    </row>
    <row r="915" spans="1:15" x14ac:dyDescent="0.3">
      <c r="A915" t="s">
        <v>18</v>
      </c>
      <c r="B915">
        <v>917</v>
      </c>
      <c r="C915" s="1">
        <v>43738</v>
      </c>
      <c r="D915" s="1" t="s">
        <v>501</v>
      </c>
      <c r="E915" t="s">
        <v>501</v>
      </c>
      <c r="F915" t="s">
        <v>214</v>
      </c>
      <c r="G915" s="5">
        <v>7672</v>
      </c>
      <c r="H915" s="5">
        <v>767</v>
      </c>
      <c r="J915" t="s">
        <v>77</v>
      </c>
      <c r="K915" t="s">
        <v>67</v>
      </c>
      <c r="L915" t="s">
        <v>16</v>
      </c>
      <c r="M915" s="1">
        <v>43731</v>
      </c>
      <c r="N915">
        <v>7</v>
      </c>
      <c r="O915" t="str">
        <f>VLOOKUP(F915,'[1]Master Data'!$E:$E,1,FALSE)</f>
        <v>DXVPP1114F</v>
      </c>
    </row>
    <row r="916" spans="1:15" x14ac:dyDescent="0.3">
      <c r="A916" t="s">
        <v>18</v>
      </c>
      <c r="B916">
        <v>938</v>
      </c>
      <c r="C916" s="1">
        <v>43738</v>
      </c>
      <c r="D916" s="1" t="s">
        <v>438</v>
      </c>
      <c r="E916" t="s">
        <v>527</v>
      </c>
      <c r="F916" t="s">
        <v>237</v>
      </c>
      <c r="G916" s="5">
        <v>347632</v>
      </c>
      <c r="H916" s="5">
        <v>34763</v>
      </c>
      <c r="J916" t="s">
        <v>78</v>
      </c>
      <c r="K916" t="s">
        <v>67</v>
      </c>
      <c r="L916" t="s">
        <v>16</v>
      </c>
      <c r="M916" s="1">
        <v>43731</v>
      </c>
      <c r="N916">
        <v>7</v>
      </c>
      <c r="O916" t="str">
        <f>VLOOKUP(F916,'[1]Master Data'!$E:$E,1,FALSE)</f>
        <v>ARPPS3224E</v>
      </c>
    </row>
    <row r="917" spans="1:15" x14ac:dyDescent="0.3">
      <c r="A917" t="s">
        <v>18</v>
      </c>
      <c r="B917">
        <v>919</v>
      </c>
      <c r="C917" s="1">
        <v>43738</v>
      </c>
      <c r="D917" t="s">
        <v>493</v>
      </c>
      <c r="E917" t="s">
        <v>493</v>
      </c>
      <c r="F917" t="s">
        <v>205</v>
      </c>
      <c r="G917" s="5">
        <v>4728</v>
      </c>
      <c r="H917" s="5">
        <v>473</v>
      </c>
      <c r="J917" t="s">
        <v>77</v>
      </c>
      <c r="K917" t="s">
        <v>67</v>
      </c>
      <c r="L917" t="s">
        <v>16</v>
      </c>
      <c r="M917" s="1">
        <v>43731</v>
      </c>
      <c r="N917">
        <v>7</v>
      </c>
      <c r="O917" t="str">
        <f>VLOOKUP(F917,'[1]Master Data'!$E:$E,1,FALSE)</f>
        <v>AAAPU3763E</v>
      </c>
    </row>
    <row r="918" spans="1:15" x14ac:dyDescent="0.3">
      <c r="A918" t="s">
        <v>18</v>
      </c>
      <c r="B918">
        <v>928</v>
      </c>
      <c r="C918" s="1">
        <v>43738</v>
      </c>
      <c r="D918" s="1" t="s">
        <v>723</v>
      </c>
      <c r="E918" t="s">
        <v>437</v>
      </c>
      <c r="F918" t="s">
        <v>147</v>
      </c>
      <c r="G918" s="5">
        <v>51320</v>
      </c>
      <c r="H918" s="5">
        <v>5132</v>
      </c>
      <c r="J918" t="s">
        <v>77</v>
      </c>
      <c r="K918" t="s">
        <v>67</v>
      </c>
      <c r="L918" t="s">
        <v>16</v>
      </c>
      <c r="M918" s="1">
        <v>43731</v>
      </c>
      <c r="N918">
        <v>7</v>
      </c>
      <c r="O918" t="str">
        <f>VLOOKUP(F918,'[1]Master Data'!$E:$E,1,FALSE)</f>
        <v>CICPD8911M</v>
      </c>
    </row>
    <row r="919" spans="1:15" x14ac:dyDescent="0.3">
      <c r="A919" t="s">
        <v>18</v>
      </c>
      <c r="B919">
        <v>927</v>
      </c>
      <c r="C919" s="1">
        <v>43738</v>
      </c>
      <c r="D919" s="1" t="s">
        <v>723</v>
      </c>
      <c r="E919" t="s">
        <v>436</v>
      </c>
      <c r="F919" t="s">
        <v>146</v>
      </c>
      <c r="G919" s="5">
        <v>51320</v>
      </c>
      <c r="H919" s="5">
        <v>5132</v>
      </c>
      <c r="J919" t="s">
        <v>77</v>
      </c>
      <c r="K919" t="s">
        <v>67</v>
      </c>
      <c r="L919" t="s">
        <v>16</v>
      </c>
      <c r="M919" s="1">
        <v>43731</v>
      </c>
      <c r="N919">
        <v>7</v>
      </c>
      <c r="O919" t="str">
        <f>VLOOKUP(F919,'[1]Master Data'!$E:$E,1,FALSE)</f>
        <v>APGPD9139Q</v>
      </c>
    </row>
    <row r="920" spans="1:15" x14ac:dyDescent="0.3">
      <c r="A920" t="s">
        <v>18</v>
      </c>
      <c r="B920">
        <v>913</v>
      </c>
      <c r="C920" s="1">
        <v>43738</v>
      </c>
      <c r="D920" s="1" t="s">
        <v>724</v>
      </c>
      <c r="E920" t="s">
        <v>465</v>
      </c>
      <c r="F920" t="s">
        <v>175</v>
      </c>
      <c r="G920" s="5">
        <v>2118</v>
      </c>
      <c r="H920" s="5">
        <v>212</v>
      </c>
      <c r="J920" t="s">
        <v>77</v>
      </c>
      <c r="K920" t="s">
        <v>67</v>
      </c>
      <c r="L920" t="s">
        <v>16</v>
      </c>
      <c r="M920" s="1">
        <v>43731</v>
      </c>
      <c r="N920">
        <v>7</v>
      </c>
      <c r="O920" t="str">
        <f>VLOOKUP(F920,'[1]Master Data'!$E:$E,1,FALSE)</f>
        <v>AWVPM8396E</v>
      </c>
    </row>
    <row r="921" spans="1:15" x14ac:dyDescent="0.3">
      <c r="A921" t="s">
        <v>18</v>
      </c>
      <c r="B921">
        <v>924</v>
      </c>
      <c r="C921" s="1">
        <v>43738</v>
      </c>
      <c r="D921" s="1" t="s">
        <v>513</v>
      </c>
      <c r="E921" t="s">
        <v>513</v>
      </c>
      <c r="F921" t="s">
        <v>224</v>
      </c>
      <c r="G921" s="5">
        <v>130248</v>
      </c>
      <c r="H921" s="5">
        <v>13025</v>
      </c>
      <c r="J921" t="s">
        <v>77</v>
      </c>
      <c r="K921" t="s">
        <v>67</v>
      </c>
      <c r="L921" t="s">
        <v>16</v>
      </c>
      <c r="M921" s="1">
        <v>43731</v>
      </c>
      <c r="N921">
        <v>7</v>
      </c>
      <c r="O921" t="str">
        <f>VLOOKUP(F921,'[1]Master Data'!$E:$E,1,FALSE)</f>
        <v>BDDPM7126E</v>
      </c>
    </row>
    <row r="922" spans="1:15" x14ac:dyDescent="0.3">
      <c r="A922" t="s">
        <v>18</v>
      </c>
      <c r="B922">
        <v>902</v>
      </c>
      <c r="C922" s="1">
        <v>43738</v>
      </c>
      <c r="D922" s="1" t="s">
        <v>459</v>
      </c>
      <c r="E922" t="s">
        <v>459</v>
      </c>
      <c r="F922" t="s">
        <v>169</v>
      </c>
      <c r="G922" s="5">
        <v>83328</v>
      </c>
      <c r="H922" s="5">
        <v>8333</v>
      </c>
      <c r="J922" t="s">
        <v>77</v>
      </c>
      <c r="K922" t="s">
        <v>67</v>
      </c>
      <c r="L922" t="s">
        <v>16</v>
      </c>
      <c r="M922" s="1">
        <v>43731</v>
      </c>
      <c r="N922">
        <v>7</v>
      </c>
      <c r="O922" t="str">
        <f>VLOOKUP(F922,'[1]Master Data'!$E:$E,1,FALSE)</f>
        <v>BMRPS3723E</v>
      </c>
    </row>
    <row r="923" spans="1:15" x14ac:dyDescent="0.3">
      <c r="A923" t="s">
        <v>18</v>
      </c>
      <c r="B923">
        <v>903</v>
      </c>
      <c r="C923" s="1">
        <v>43738</v>
      </c>
      <c r="D923" s="1" t="s">
        <v>459</v>
      </c>
      <c r="E923" t="s">
        <v>460</v>
      </c>
      <c r="F923" t="s">
        <v>170</v>
      </c>
      <c r="G923" s="5">
        <v>83328</v>
      </c>
      <c r="H923" s="5">
        <v>8333</v>
      </c>
      <c r="J923" t="s">
        <v>77</v>
      </c>
      <c r="K923" t="s">
        <v>67</v>
      </c>
      <c r="L923" t="s">
        <v>16</v>
      </c>
      <c r="M923" s="1">
        <v>43731</v>
      </c>
      <c r="N923">
        <v>7</v>
      </c>
      <c r="O923" t="str">
        <f>VLOOKUP(F923,'[1]Master Data'!$E:$E,1,FALSE)</f>
        <v>GBCPS8333D</v>
      </c>
    </row>
    <row r="924" spans="1:15" x14ac:dyDescent="0.3">
      <c r="A924" t="s">
        <v>18</v>
      </c>
      <c r="B924">
        <v>912</v>
      </c>
      <c r="C924" s="1">
        <v>43738</v>
      </c>
      <c r="D924" s="1" t="s">
        <v>478</v>
      </c>
      <c r="E924" t="s">
        <v>491</v>
      </c>
      <c r="F924" t="s">
        <v>202</v>
      </c>
      <c r="G924" s="5">
        <v>115752</v>
      </c>
      <c r="H924" s="5">
        <v>11575</v>
      </c>
      <c r="J924" t="s">
        <v>77</v>
      </c>
      <c r="K924" t="s">
        <v>67</v>
      </c>
      <c r="L924" t="s">
        <v>16</v>
      </c>
      <c r="M924" s="1">
        <v>43731</v>
      </c>
      <c r="N924">
        <v>7</v>
      </c>
      <c r="O924" t="str">
        <f>VLOOKUP(F924,'[1]Master Data'!$E:$E,1,FALSE)</f>
        <v>CMMPM3584M</v>
      </c>
    </row>
    <row r="925" spans="1:15" x14ac:dyDescent="0.3">
      <c r="A925" t="s">
        <v>18</v>
      </c>
      <c r="B925">
        <v>910</v>
      </c>
      <c r="C925" s="1">
        <v>43738</v>
      </c>
      <c r="D925" s="1" t="s">
        <v>478</v>
      </c>
      <c r="E925" t="s">
        <v>478</v>
      </c>
      <c r="F925" t="s">
        <v>189</v>
      </c>
      <c r="G925" s="5">
        <v>231504</v>
      </c>
      <c r="H925" s="5">
        <v>23150</v>
      </c>
      <c r="J925" t="s">
        <v>77</v>
      </c>
      <c r="K925" t="s">
        <v>67</v>
      </c>
      <c r="L925" t="s">
        <v>16</v>
      </c>
      <c r="M925" s="1">
        <v>43731</v>
      </c>
      <c r="N925">
        <v>7</v>
      </c>
      <c r="O925" t="str">
        <f>VLOOKUP(F925,'[1]Master Data'!$E:$E,1,FALSE)</f>
        <v>BJFPM3782A</v>
      </c>
    </row>
    <row r="926" spans="1:15" x14ac:dyDescent="0.3">
      <c r="A926" t="s">
        <v>18</v>
      </c>
      <c r="B926">
        <v>911</v>
      </c>
      <c r="C926" s="1">
        <v>43738</v>
      </c>
      <c r="D926" s="1" t="s">
        <v>478</v>
      </c>
      <c r="E926" t="s">
        <v>479</v>
      </c>
      <c r="F926" t="s">
        <v>190</v>
      </c>
      <c r="G926" s="5">
        <v>38584</v>
      </c>
      <c r="H926" s="5">
        <v>3858</v>
      </c>
      <c r="J926" t="s">
        <v>77</v>
      </c>
      <c r="K926" t="s">
        <v>67</v>
      </c>
      <c r="L926" t="s">
        <v>16</v>
      </c>
      <c r="M926" s="1">
        <v>43731</v>
      </c>
      <c r="N926">
        <v>7</v>
      </c>
      <c r="O926" t="str">
        <f>VLOOKUP(F926,'[1]Master Data'!$E:$E,1,FALSE)</f>
        <v>BGBPM7834G</v>
      </c>
    </row>
    <row r="927" spans="1:15" x14ac:dyDescent="0.3">
      <c r="A927" t="s">
        <v>18</v>
      </c>
      <c r="B927">
        <v>926</v>
      </c>
      <c r="C927" s="1">
        <v>43738</v>
      </c>
      <c r="D927" s="1" t="s">
        <v>737</v>
      </c>
      <c r="E927" t="s">
        <v>732</v>
      </c>
      <c r="F927" t="s">
        <v>186</v>
      </c>
      <c r="G927" s="5">
        <v>15852</v>
      </c>
      <c r="H927" s="5">
        <v>1585</v>
      </c>
      <c r="J927" t="s">
        <v>77</v>
      </c>
      <c r="K927" t="s">
        <v>67</v>
      </c>
      <c r="L927" t="s">
        <v>16</v>
      </c>
      <c r="M927" s="1">
        <v>43731</v>
      </c>
      <c r="N927">
        <v>7</v>
      </c>
      <c r="O927" t="str">
        <f>VLOOKUP(F927,'[1]Master Data'!$E:$E,1,FALSE)</f>
        <v>AZJPS0827R</v>
      </c>
    </row>
    <row r="928" spans="1:15" x14ac:dyDescent="0.3">
      <c r="A928" t="s">
        <v>18</v>
      </c>
      <c r="B928">
        <v>936</v>
      </c>
      <c r="C928" s="1">
        <v>43738</v>
      </c>
      <c r="D928" s="1" t="s">
        <v>737</v>
      </c>
      <c r="E928" t="s">
        <v>732</v>
      </c>
      <c r="F928" t="s">
        <v>186</v>
      </c>
      <c r="G928" s="5">
        <v>198601</v>
      </c>
      <c r="H928" s="5">
        <v>19860</v>
      </c>
      <c r="J928" t="s">
        <v>78</v>
      </c>
      <c r="K928" t="s">
        <v>67</v>
      </c>
      <c r="L928" t="s">
        <v>16</v>
      </c>
      <c r="M928" s="1">
        <v>43731</v>
      </c>
      <c r="N928">
        <v>7</v>
      </c>
      <c r="O928" t="str">
        <f>VLOOKUP(F928,'[1]Master Data'!$E:$E,1,FALSE)</f>
        <v>AZJPS0827R</v>
      </c>
    </row>
    <row r="929" spans="1:15" x14ac:dyDescent="0.3">
      <c r="A929" t="s">
        <v>18</v>
      </c>
      <c r="B929">
        <v>937</v>
      </c>
      <c r="C929" s="1">
        <v>43738</v>
      </c>
      <c r="D929" s="1" t="s">
        <v>737</v>
      </c>
      <c r="E929" t="s">
        <v>481</v>
      </c>
      <c r="F929" t="s">
        <v>192</v>
      </c>
      <c r="G929" s="5">
        <v>198601</v>
      </c>
      <c r="H929" s="5">
        <v>19860</v>
      </c>
      <c r="J929" t="s">
        <v>78</v>
      </c>
      <c r="K929" t="s">
        <v>67</v>
      </c>
      <c r="L929" t="s">
        <v>16</v>
      </c>
      <c r="M929" s="1">
        <v>43731</v>
      </c>
      <c r="N929">
        <v>7</v>
      </c>
      <c r="O929" t="str">
        <f>VLOOKUP(F929,'[1]Master Data'!$E:$E,1,FALSE)</f>
        <v>CBTPS7039H</v>
      </c>
    </row>
    <row r="930" spans="1:15" x14ac:dyDescent="0.3">
      <c r="A930" t="s">
        <v>18</v>
      </c>
      <c r="B930">
        <v>920</v>
      </c>
      <c r="C930" s="1">
        <v>43738</v>
      </c>
      <c r="D930" t="s">
        <v>503</v>
      </c>
      <c r="E930" t="s">
        <v>503</v>
      </c>
      <c r="F930" t="s">
        <v>206</v>
      </c>
      <c r="G930" s="5">
        <v>68144</v>
      </c>
      <c r="H930" s="5">
        <v>6814</v>
      </c>
      <c r="J930" t="s">
        <v>77</v>
      </c>
      <c r="K930" t="s">
        <v>67</v>
      </c>
      <c r="L930" t="s">
        <v>16</v>
      </c>
      <c r="M930" s="1">
        <v>43731</v>
      </c>
      <c r="N930">
        <v>7</v>
      </c>
      <c r="O930" t="str">
        <f>VLOOKUP(F930,'[1]Master Data'!$E:$E,1,FALSE)</f>
        <v>AEQPT4039J</v>
      </c>
    </row>
    <row r="931" spans="1:15" x14ac:dyDescent="0.3">
      <c r="A931" t="s">
        <v>18</v>
      </c>
      <c r="B931">
        <v>908</v>
      </c>
      <c r="C931" s="1">
        <v>43738</v>
      </c>
      <c r="D931" s="1" t="s">
        <v>726</v>
      </c>
      <c r="E931" t="s">
        <v>476</v>
      </c>
      <c r="F931" t="s">
        <v>187</v>
      </c>
      <c r="G931" s="5">
        <v>32638</v>
      </c>
      <c r="H931" s="5">
        <v>3264</v>
      </c>
      <c r="J931" t="s">
        <v>77</v>
      </c>
      <c r="K931" t="s">
        <v>67</v>
      </c>
      <c r="L931" t="s">
        <v>16</v>
      </c>
      <c r="M931" s="1">
        <v>43731</v>
      </c>
      <c r="N931">
        <v>7</v>
      </c>
      <c r="O931" t="str">
        <f>VLOOKUP(F931,'[1]Master Data'!$E:$E,1,FALSE)</f>
        <v>ECHPK0520A</v>
      </c>
    </row>
    <row r="932" spans="1:15" x14ac:dyDescent="0.3">
      <c r="A932" t="s">
        <v>18</v>
      </c>
      <c r="B932">
        <v>907</v>
      </c>
      <c r="C932" s="1">
        <v>43738</v>
      </c>
      <c r="D932" s="1" t="s">
        <v>726</v>
      </c>
      <c r="E932" t="s">
        <v>464</v>
      </c>
      <c r="F932" t="s">
        <v>174</v>
      </c>
      <c r="G932" s="5">
        <v>32638</v>
      </c>
      <c r="H932" s="5">
        <v>3264</v>
      </c>
      <c r="J932" t="s">
        <v>77</v>
      </c>
      <c r="K932" t="s">
        <v>67</v>
      </c>
      <c r="L932" t="s">
        <v>16</v>
      </c>
      <c r="M932" s="1">
        <v>43731</v>
      </c>
      <c r="N932">
        <v>7</v>
      </c>
      <c r="O932" t="str">
        <f>VLOOKUP(F932,'[1]Master Data'!$E:$E,1,FALSE)</f>
        <v>DEHPK4543G</v>
      </c>
    </row>
    <row r="933" spans="1:15" x14ac:dyDescent="0.3">
      <c r="A933" t="s">
        <v>18</v>
      </c>
      <c r="B933">
        <v>909</v>
      </c>
      <c r="C933" s="1">
        <v>43738</v>
      </c>
      <c r="D933" s="1" t="s">
        <v>726</v>
      </c>
      <c r="E933" t="s">
        <v>487</v>
      </c>
      <c r="F933" t="s">
        <v>198</v>
      </c>
      <c r="G933" s="5">
        <v>32638</v>
      </c>
      <c r="H933" s="5">
        <v>3264</v>
      </c>
      <c r="J933" t="s">
        <v>77</v>
      </c>
      <c r="K933" t="s">
        <v>67</v>
      </c>
      <c r="L933" t="s">
        <v>16</v>
      </c>
      <c r="M933" s="1">
        <v>43731</v>
      </c>
      <c r="N933">
        <v>7</v>
      </c>
      <c r="O933" t="str">
        <f>VLOOKUP(F933,'[1]Master Data'!$E:$E,1,FALSE)</f>
        <v>ATUPK7060M</v>
      </c>
    </row>
    <row r="934" spans="1:15" x14ac:dyDescent="0.3">
      <c r="A934" t="s">
        <v>18</v>
      </c>
      <c r="B934">
        <v>906</v>
      </c>
      <c r="C934" s="1">
        <v>43738</v>
      </c>
      <c r="D934" s="1" t="s">
        <v>726</v>
      </c>
      <c r="E934" t="s">
        <v>463</v>
      </c>
      <c r="F934" t="s">
        <v>173</v>
      </c>
      <c r="G934" s="5">
        <v>65277</v>
      </c>
      <c r="H934" s="5">
        <v>6528</v>
      </c>
      <c r="J934" t="s">
        <v>77</v>
      </c>
      <c r="K934" t="s">
        <v>67</v>
      </c>
      <c r="L934" t="s">
        <v>16</v>
      </c>
      <c r="M934" s="1">
        <v>43731</v>
      </c>
      <c r="N934">
        <v>7</v>
      </c>
      <c r="O934" t="str">
        <f>VLOOKUP(F934,'[1]Master Data'!$E:$E,1,FALSE)</f>
        <v>ATUPK7059A</v>
      </c>
    </row>
    <row r="935" spans="1:15" x14ac:dyDescent="0.3">
      <c r="A935" t="s">
        <v>18</v>
      </c>
      <c r="B935">
        <v>916</v>
      </c>
      <c r="C935" s="1">
        <v>43738</v>
      </c>
      <c r="D935" s="1" t="s">
        <v>535</v>
      </c>
      <c r="E935" t="s">
        <v>483</v>
      </c>
      <c r="F935" t="s">
        <v>194</v>
      </c>
      <c r="G935" s="5">
        <v>67421</v>
      </c>
      <c r="H935" s="5">
        <v>6742</v>
      </c>
      <c r="J935" t="s">
        <v>77</v>
      </c>
      <c r="K935" t="s">
        <v>67</v>
      </c>
      <c r="L935" t="s">
        <v>16</v>
      </c>
      <c r="M935" s="1">
        <v>43731</v>
      </c>
      <c r="N935">
        <v>7</v>
      </c>
      <c r="O935" t="str">
        <f>VLOOKUP(F935,'[1]Master Data'!$E:$E,1,FALSE)</f>
        <v>AGVPS7118N</v>
      </c>
    </row>
    <row r="936" spans="1:15" x14ac:dyDescent="0.3">
      <c r="A936" t="s">
        <v>18</v>
      </c>
      <c r="B936">
        <v>915</v>
      </c>
      <c r="C936" s="1">
        <v>43738</v>
      </c>
      <c r="D936" t="s">
        <v>469</v>
      </c>
      <c r="E936" t="s">
        <v>477</v>
      </c>
      <c r="F936" t="s">
        <v>188</v>
      </c>
      <c r="G936" s="5">
        <v>38537</v>
      </c>
      <c r="H936" s="5">
        <v>3854</v>
      </c>
      <c r="J936" t="s">
        <v>77</v>
      </c>
      <c r="K936" t="s">
        <v>67</v>
      </c>
      <c r="L936" t="s">
        <v>16</v>
      </c>
      <c r="M936" s="1">
        <v>43731</v>
      </c>
      <c r="N936">
        <v>7</v>
      </c>
      <c r="O936" t="str">
        <f>VLOOKUP(F936,'[1]Master Data'!$E:$E,1,FALSE)</f>
        <v>BYNPG4697P</v>
      </c>
    </row>
    <row r="937" spans="1:15" x14ac:dyDescent="0.3">
      <c r="A937" t="s">
        <v>18</v>
      </c>
      <c r="B937">
        <v>914</v>
      </c>
      <c r="C937" s="1">
        <v>43738</v>
      </c>
      <c r="D937" t="s">
        <v>469</v>
      </c>
      <c r="E937" t="s">
        <v>469</v>
      </c>
      <c r="F937" t="s">
        <v>179</v>
      </c>
      <c r="G937" s="5">
        <v>38537</v>
      </c>
      <c r="H937" s="5">
        <v>3854</v>
      </c>
      <c r="J937" t="s">
        <v>77</v>
      </c>
      <c r="K937" t="s">
        <v>67</v>
      </c>
      <c r="L937" t="s">
        <v>16</v>
      </c>
      <c r="M937" s="1">
        <v>43731</v>
      </c>
      <c r="N937">
        <v>7</v>
      </c>
      <c r="O937" t="str">
        <f>VLOOKUP(F937,'[1]Master Data'!$E:$E,1,FALSE)</f>
        <v>AJZPG5193Q</v>
      </c>
    </row>
    <row r="938" spans="1:15" x14ac:dyDescent="0.3">
      <c r="A938" t="s">
        <v>18</v>
      </c>
      <c r="B938">
        <v>923</v>
      </c>
      <c r="C938" s="1">
        <v>43738</v>
      </c>
      <c r="D938" s="1" t="s">
        <v>727</v>
      </c>
      <c r="E938" t="s">
        <v>512</v>
      </c>
      <c r="F938" t="s">
        <v>223</v>
      </c>
      <c r="G938" s="5">
        <v>98383</v>
      </c>
      <c r="H938" s="5">
        <v>9838</v>
      </c>
      <c r="J938" t="s">
        <v>77</v>
      </c>
      <c r="K938" t="s">
        <v>67</v>
      </c>
      <c r="L938" t="s">
        <v>16</v>
      </c>
      <c r="M938" s="1">
        <v>43731</v>
      </c>
      <c r="N938">
        <v>7</v>
      </c>
      <c r="O938" t="str">
        <f>VLOOKUP(F938,'[1]Master Data'!$E:$E,1,FALSE)</f>
        <v>AOHPL7262E</v>
      </c>
    </row>
    <row r="939" spans="1:15" x14ac:dyDescent="0.3">
      <c r="A939" t="s">
        <v>18</v>
      </c>
      <c r="B939">
        <v>946</v>
      </c>
      <c r="C939" s="1">
        <v>43739</v>
      </c>
      <c r="D939" s="1" t="s">
        <v>484</v>
      </c>
      <c r="E939" t="s">
        <v>484</v>
      </c>
      <c r="F939" t="s">
        <v>195</v>
      </c>
      <c r="G939" s="5">
        <v>61433</v>
      </c>
      <c r="H939" s="5">
        <v>6143</v>
      </c>
      <c r="J939" t="s">
        <v>79</v>
      </c>
      <c r="K939" t="s">
        <v>67</v>
      </c>
      <c r="L939" t="s">
        <v>16</v>
      </c>
      <c r="M939" s="1">
        <v>43728</v>
      </c>
      <c r="N939">
        <v>11</v>
      </c>
      <c r="O939" t="str">
        <f>VLOOKUP(F939,'[1]Master Data'!$E:$E,1,FALSE)</f>
        <v>AQEPM1733E</v>
      </c>
    </row>
    <row r="940" spans="1:15" x14ac:dyDescent="0.3">
      <c r="A940" t="s">
        <v>18</v>
      </c>
      <c r="B940">
        <v>948</v>
      </c>
      <c r="C940" s="1">
        <v>43739</v>
      </c>
      <c r="D940" s="1" t="s">
        <v>484</v>
      </c>
      <c r="E940" t="s">
        <v>529</v>
      </c>
      <c r="F940" t="s">
        <v>239</v>
      </c>
      <c r="G940" s="5">
        <v>286689</v>
      </c>
      <c r="H940" s="5">
        <v>28669</v>
      </c>
      <c r="J940" t="s">
        <v>79</v>
      </c>
      <c r="K940" t="s">
        <v>67</v>
      </c>
      <c r="L940" t="s">
        <v>16</v>
      </c>
      <c r="M940" s="1">
        <v>43728</v>
      </c>
      <c r="N940">
        <v>11</v>
      </c>
      <c r="O940" t="str">
        <f>VLOOKUP(F940,'[1]Master Data'!$E:$E,1,FALSE)</f>
        <v>AUBPP7302F</v>
      </c>
    </row>
    <row r="941" spans="1:15" x14ac:dyDescent="0.3">
      <c r="A941" t="s">
        <v>18</v>
      </c>
      <c r="B941">
        <v>950</v>
      </c>
      <c r="C941" s="1">
        <v>43739</v>
      </c>
      <c r="D941" s="1" t="s">
        <v>484</v>
      </c>
      <c r="E941" t="s">
        <v>531</v>
      </c>
      <c r="F941" t="s">
        <v>241</v>
      </c>
      <c r="G941" s="5">
        <v>491467</v>
      </c>
      <c r="H941" s="5">
        <v>49147</v>
      </c>
      <c r="J941" t="s">
        <v>79</v>
      </c>
      <c r="K941" t="s">
        <v>67</v>
      </c>
      <c r="L941" t="s">
        <v>16</v>
      </c>
      <c r="M941" s="1">
        <v>43728</v>
      </c>
      <c r="N941">
        <v>11</v>
      </c>
      <c r="O941" t="str">
        <f>VLOOKUP(F941,'[1]Master Data'!$E:$E,1,FALSE)</f>
        <v>CICPS7436L</v>
      </c>
    </row>
    <row r="942" spans="1:15" x14ac:dyDescent="0.3">
      <c r="A942" t="s">
        <v>18</v>
      </c>
      <c r="B942">
        <v>945</v>
      </c>
      <c r="C942" s="1">
        <v>43739</v>
      </c>
      <c r="D942" s="1" t="s">
        <v>484</v>
      </c>
      <c r="E942" t="s">
        <v>522</v>
      </c>
      <c r="F942" t="s">
        <v>233</v>
      </c>
      <c r="G942" s="5">
        <v>307167</v>
      </c>
      <c r="H942" s="5">
        <v>30717</v>
      </c>
      <c r="J942" t="s">
        <v>79</v>
      </c>
      <c r="K942" t="s">
        <v>67</v>
      </c>
      <c r="L942" t="s">
        <v>16</v>
      </c>
      <c r="M942" s="1">
        <v>43728</v>
      </c>
      <c r="N942">
        <v>11</v>
      </c>
      <c r="O942" t="str">
        <f>VLOOKUP(F942,'[1]Master Data'!$E:$E,1,FALSE)</f>
        <v>ACIPT2769F</v>
      </c>
    </row>
    <row r="943" spans="1:15" x14ac:dyDescent="0.3">
      <c r="A943" t="s">
        <v>18</v>
      </c>
      <c r="B943">
        <v>949</v>
      </c>
      <c r="C943" s="1">
        <v>43739</v>
      </c>
      <c r="D943" s="1" t="s">
        <v>484</v>
      </c>
      <c r="E943" t="s">
        <v>530</v>
      </c>
      <c r="F943" t="s">
        <v>240</v>
      </c>
      <c r="G943" s="5">
        <v>491467</v>
      </c>
      <c r="H943" s="5">
        <v>49147</v>
      </c>
      <c r="J943" t="s">
        <v>79</v>
      </c>
      <c r="K943" t="s">
        <v>67</v>
      </c>
      <c r="L943" t="s">
        <v>16</v>
      </c>
      <c r="M943" s="1">
        <v>43728</v>
      </c>
      <c r="N943">
        <v>11</v>
      </c>
      <c r="O943" t="str">
        <f>VLOOKUP(F943,'[1]Master Data'!$E:$E,1,FALSE)</f>
        <v>AYOPS0652G</v>
      </c>
    </row>
    <row r="944" spans="1:15" x14ac:dyDescent="0.3">
      <c r="A944" t="s">
        <v>18</v>
      </c>
      <c r="B944">
        <v>940</v>
      </c>
      <c r="C944" s="1">
        <v>43739</v>
      </c>
      <c r="D944" t="s">
        <v>442</v>
      </c>
      <c r="E944" t="s">
        <v>443</v>
      </c>
      <c r="F944" t="s">
        <v>153</v>
      </c>
      <c r="G944" s="5">
        <v>92819</v>
      </c>
      <c r="H944" s="5">
        <v>9282</v>
      </c>
      <c r="J944" t="s">
        <v>79</v>
      </c>
      <c r="K944" t="s">
        <v>67</v>
      </c>
      <c r="L944" t="s">
        <v>16</v>
      </c>
      <c r="M944" s="1">
        <v>43728</v>
      </c>
      <c r="N944">
        <v>11</v>
      </c>
      <c r="O944" t="str">
        <f>VLOOKUP(F944,'[1]Master Data'!$E:$E,1,FALSE)</f>
        <v>AWSPB3693E</v>
      </c>
    </row>
    <row r="945" spans="1:15" x14ac:dyDescent="0.3">
      <c r="A945" t="s">
        <v>18</v>
      </c>
      <c r="B945">
        <v>939</v>
      </c>
      <c r="C945" s="1">
        <v>43739</v>
      </c>
      <c r="D945" t="s">
        <v>442</v>
      </c>
      <c r="E945" t="s">
        <v>442</v>
      </c>
      <c r="F945" t="s">
        <v>152</v>
      </c>
      <c r="G945" s="5">
        <v>189209</v>
      </c>
      <c r="H945" s="5">
        <v>18921</v>
      </c>
      <c r="J945" t="s">
        <v>79</v>
      </c>
      <c r="K945" t="s">
        <v>67</v>
      </c>
      <c r="L945" t="s">
        <v>16</v>
      </c>
      <c r="M945" s="1">
        <v>43728</v>
      </c>
      <c r="N945">
        <v>11</v>
      </c>
      <c r="O945" t="str">
        <f>VLOOKUP(F945,'[1]Master Data'!$E:$E,1,FALSE)</f>
        <v>BJBPS5522C</v>
      </c>
    </row>
    <row r="946" spans="1:15" x14ac:dyDescent="0.3">
      <c r="A946" t="s">
        <v>18</v>
      </c>
      <c r="B946">
        <v>941</v>
      </c>
      <c r="C946" s="1">
        <v>43739</v>
      </c>
      <c r="D946" s="1" t="s">
        <v>442</v>
      </c>
      <c r="E946" t="s">
        <v>446</v>
      </c>
      <c r="F946" t="s">
        <v>156</v>
      </c>
      <c r="G946" s="5">
        <v>74969</v>
      </c>
      <c r="H946" s="5">
        <v>7497</v>
      </c>
      <c r="J946" t="s">
        <v>79</v>
      </c>
      <c r="K946" t="s">
        <v>67</v>
      </c>
      <c r="L946" t="s">
        <v>16</v>
      </c>
      <c r="M946" s="1">
        <v>43728</v>
      </c>
      <c r="N946">
        <v>11</v>
      </c>
      <c r="O946" t="str">
        <f>VLOOKUP(F946,'[1]Master Data'!$E:$E,1,FALSE)</f>
        <v>BJIPD6884M</v>
      </c>
    </row>
    <row r="947" spans="1:15" x14ac:dyDescent="0.3">
      <c r="A947" t="s">
        <v>18</v>
      </c>
      <c r="B947">
        <v>947</v>
      </c>
      <c r="C947" s="1">
        <v>43739</v>
      </c>
      <c r="D947" s="1" t="s">
        <v>455</v>
      </c>
      <c r="E947" t="s">
        <v>528</v>
      </c>
      <c r="F947" t="s">
        <v>238</v>
      </c>
      <c r="G947" s="5">
        <v>364114</v>
      </c>
      <c r="H947" s="5">
        <v>36411</v>
      </c>
      <c r="J947" t="s">
        <v>79</v>
      </c>
      <c r="K947" t="s">
        <v>67</v>
      </c>
      <c r="L947" t="s">
        <v>16</v>
      </c>
      <c r="M947" s="1">
        <v>43728</v>
      </c>
      <c r="N947">
        <v>11</v>
      </c>
      <c r="O947" t="str">
        <f>VLOOKUP(F947,'[1]Master Data'!$E:$E,1,FALSE)</f>
        <v>CYRPM9786J</v>
      </c>
    </row>
    <row r="948" spans="1:15" x14ac:dyDescent="0.3">
      <c r="A948" t="s">
        <v>18</v>
      </c>
      <c r="B948">
        <v>951</v>
      </c>
      <c r="C948" s="1">
        <v>43739</v>
      </c>
      <c r="D948" s="1" t="s">
        <v>455</v>
      </c>
      <c r="E948" t="s">
        <v>532</v>
      </c>
      <c r="F948" t="s">
        <v>242</v>
      </c>
      <c r="G948" s="5">
        <v>409556</v>
      </c>
      <c r="H948" s="5">
        <v>40956</v>
      </c>
      <c r="J948" t="s">
        <v>79</v>
      </c>
      <c r="K948" t="s">
        <v>67</v>
      </c>
      <c r="L948" t="s">
        <v>16</v>
      </c>
      <c r="M948" s="1">
        <v>43728</v>
      </c>
      <c r="N948">
        <v>11</v>
      </c>
      <c r="O948" t="str">
        <f>VLOOKUP(F948,'[1]Master Data'!$E:$E,1,FALSE)</f>
        <v>AEOPM9113J</v>
      </c>
    </row>
    <row r="949" spans="1:15" x14ac:dyDescent="0.3">
      <c r="A949" t="s">
        <v>18</v>
      </c>
      <c r="B949">
        <v>943</v>
      </c>
      <c r="C949" s="1">
        <v>43739</v>
      </c>
      <c r="D949" s="1" t="s">
        <v>455</v>
      </c>
      <c r="E949" t="s">
        <v>499</v>
      </c>
      <c r="F949" t="s">
        <v>211</v>
      </c>
      <c r="G949" s="5">
        <v>364114</v>
      </c>
      <c r="H949" s="5">
        <v>36411</v>
      </c>
      <c r="J949" t="s">
        <v>79</v>
      </c>
      <c r="K949" t="s">
        <v>67</v>
      </c>
      <c r="L949" t="s">
        <v>16</v>
      </c>
      <c r="M949" s="1">
        <v>43728</v>
      </c>
      <c r="N949">
        <v>11</v>
      </c>
      <c r="O949" t="str">
        <f>VLOOKUP(F949,'[1]Master Data'!$E:$E,1,FALSE)</f>
        <v>CYRPM9785M</v>
      </c>
    </row>
    <row r="950" spans="1:15" x14ac:dyDescent="0.3">
      <c r="A950" t="s">
        <v>18</v>
      </c>
      <c r="B950">
        <v>942</v>
      </c>
      <c r="C950" s="1">
        <v>43739</v>
      </c>
      <c r="D950" s="1" t="s">
        <v>455</v>
      </c>
      <c r="E950" t="s">
        <v>498</v>
      </c>
      <c r="F950" t="s">
        <v>210</v>
      </c>
      <c r="G950" s="5">
        <v>364114</v>
      </c>
      <c r="H950" s="5">
        <v>36411</v>
      </c>
      <c r="J950" t="s">
        <v>79</v>
      </c>
      <c r="K950" t="s">
        <v>67</v>
      </c>
      <c r="L950" t="s">
        <v>16</v>
      </c>
      <c r="M950" s="1">
        <v>43728</v>
      </c>
      <c r="N950">
        <v>11</v>
      </c>
      <c r="O950" t="str">
        <f>VLOOKUP(F950,'[1]Master Data'!$E:$E,1,FALSE)</f>
        <v>CYSPM0169G</v>
      </c>
    </row>
    <row r="951" spans="1:15" x14ac:dyDescent="0.3">
      <c r="A951" t="s">
        <v>18</v>
      </c>
      <c r="B951">
        <v>944</v>
      </c>
      <c r="C951" s="1">
        <v>43739</v>
      </c>
      <c r="D951" t="s">
        <v>455</v>
      </c>
      <c r="E951" t="s">
        <v>455</v>
      </c>
      <c r="F951" t="s">
        <v>165</v>
      </c>
      <c r="G951" s="5">
        <v>57492</v>
      </c>
      <c r="H951" s="5">
        <v>5749</v>
      </c>
      <c r="J951" t="s">
        <v>79</v>
      </c>
      <c r="K951" t="s">
        <v>67</v>
      </c>
      <c r="L951" t="s">
        <v>16</v>
      </c>
      <c r="M951" s="1">
        <v>43728</v>
      </c>
      <c r="N951">
        <v>11</v>
      </c>
      <c r="O951" t="str">
        <f>VLOOKUP(F951,'[1]Master Data'!$E:$E,1,FALSE)</f>
        <v>BSXPS6866G</v>
      </c>
    </row>
    <row r="952" spans="1:15" x14ac:dyDescent="0.3">
      <c r="A952" t="s">
        <v>18</v>
      </c>
      <c r="B952">
        <v>958</v>
      </c>
      <c r="C952" s="1">
        <v>43775</v>
      </c>
      <c r="D952" s="1" t="s">
        <v>495</v>
      </c>
      <c r="E952" t="s">
        <v>495</v>
      </c>
      <c r="F952" t="s">
        <v>207</v>
      </c>
      <c r="G952" s="5">
        <v>28319</v>
      </c>
      <c r="H952" s="5">
        <v>2832</v>
      </c>
      <c r="J952" t="s">
        <v>80</v>
      </c>
      <c r="K952" t="s">
        <v>67</v>
      </c>
      <c r="L952" t="s">
        <v>16</v>
      </c>
      <c r="M952" s="1">
        <v>43768</v>
      </c>
      <c r="N952">
        <v>7</v>
      </c>
      <c r="O952" t="str">
        <f>VLOOKUP(F952,'[1]Master Data'!$E:$E,1,FALSE)</f>
        <v>AHIPT0853H</v>
      </c>
    </row>
    <row r="953" spans="1:15" x14ac:dyDescent="0.3">
      <c r="A953" t="s">
        <v>18</v>
      </c>
      <c r="B953">
        <v>968</v>
      </c>
      <c r="C953" s="1">
        <v>43775</v>
      </c>
      <c r="D953" s="1" t="s">
        <v>467</v>
      </c>
      <c r="E953" t="s">
        <v>467</v>
      </c>
      <c r="F953" t="s">
        <v>177</v>
      </c>
      <c r="G953" s="5">
        <v>102700</v>
      </c>
      <c r="H953" s="5">
        <v>10270</v>
      </c>
      <c r="J953" t="s">
        <v>80</v>
      </c>
      <c r="K953" t="s">
        <v>67</v>
      </c>
      <c r="L953" t="s">
        <v>16</v>
      </c>
      <c r="M953" s="1">
        <v>43768</v>
      </c>
      <c r="N953">
        <v>7</v>
      </c>
      <c r="O953" t="str">
        <f>VLOOKUP(F953,'[1]Master Data'!$E:$E,1,FALSE)</f>
        <v>CNYPM6786Q</v>
      </c>
    </row>
    <row r="954" spans="1:15" x14ac:dyDescent="0.3">
      <c r="A954" t="s">
        <v>18</v>
      </c>
      <c r="B954">
        <v>978</v>
      </c>
      <c r="C954" s="1">
        <v>43775</v>
      </c>
      <c r="D954" s="1" t="s">
        <v>470</v>
      </c>
      <c r="E954" t="s">
        <v>502</v>
      </c>
      <c r="F954" t="s">
        <v>203</v>
      </c>
      <c r="G954" s="5">
        <v>62500</v>
      </c>
      <c r="H954" s="5">
        <v>6250</v>
      </c>
      <c r="J954" t="s">
        <v>81</v>
      </c>
      <c r="K954" t="s">
        <v>67</v>
      </c>
      <c r="L954" t="s">
        <v>16</v>
      </c>
      <c r="M954" s="1">
        <v>43768</v>
      </c>
      <c r="N954">
        <v>7</v>
      </c>
      <c r="O954" t="str">
        <f>VLOOKUP(F954,'[1]Master Data'!$E:$E,1,FALSE)</f>
        <v>AMZPV8765C</v>
      </c>
    </row>
    <row r="955" spans="1:15" x14ac:dyDescent="0.3">
      <c r="A955" t="s">
        <v>18</v>
      </c>
      <c r="B955">
        <v>953</v>
      </c>
      <c r="C955" s="1">
        <v>43775</v>
      </c>
      <c r="D955" t="s">
        <v>526</v>
      </c>
      <c r="E955" t="s">
        <v>526</v>
      </c>
      <c r="F955" t="s">
        <v>236</v>
      </c>
      <c r="G955" s="5">
        <v>4701</v>
      </c>
      <c r="H955" s="5">
        <v>470</v>
      </c>
      <c r="J955" t="s">
        <v>80</v>
      </c>
      <c r="K955" t="s">
        <v>67</v>
      </c>
      <c r="L955" t="s">
        <v>16</v>
      </c>
      <c r="M955" s="1">
        <v>43768</v>
      </c>
      <c r="N955">
        <v>7</v>
      </c>
      <c r="O955" t="str">
        <f>VLOOKUP(F955,'[1]Master Data'!$E:$E,1,FALSE)</f>
        <v>BPAPS0225M</v>
      </c>
    </row>
    <row r="956" spans="1:15" x14ac:dyDescent="0.3">
      <c r="A956" t="s">
        <v>18</v>
      </c>
      <c r="B956">
        <v>954</v>
      </c>
      <c r="C956" s="1">
        <v>43775</v>
      </c>
      <c r="D956" s="1" t="s">
        <v>440</v>
      </c>
      <c r="E956" t="s">
        <v>440</v>
      </c>
      <c r="F956" t="s">
        <v>150</v>
      </c>
      <c r="G956" s="5">
        <v>12781</v>
      </c>
      <c r="H956" s="5">
        <v>1278</v>
      </c>
      <c r="J956" t="s">
        <v>80</v>
      </c>
      <c r="K956" t="s">
        <v>67</v>
      </c>
      <c r="L956" t="s">
        <v>16</v>
      </c>
      <c r="M956" s="1">
        <v>43768</v>
      </c>
      <c r="N956">
        <v>7</v>
      </c>
      <c r="O956" t="str">
        <f>VLOOKUP(F956,'[1]Master Data'!$E:$E,1,FALSE)</f>
        <v>ANVPM7520K</v>
      </c>
    </row>
    <row r="957" spans="1:15" x14ac:dyDescent="0.3">
      <c r="A957" t="s">
        <v>18</v>
      </c>
      <c r="B957">
        <v>955</v>
      </c>
      <c r="C957" s="1">
        <v>43775</v>
      </c>
      <c r="D957" s="1" t="s">
        <v>440</v>
      </c>
      <c r="E957" t="s">
        <v>441</v>
      </c>
      <c r="F957" t="s">
        <v>151</v>
      </c>
      <c r="G957" s="5">
        <v>12781</v>
      </c>
      <c r="H957" s="5">
        <v>1278</v>
      </c>
      <c r="J957" t="s">
        <v>80</v>
      </c>
      <c r="K957" t="s">
        <v>67</v>
      </c>
      <c r="L957" t="s">
        <v>16</v>
      </c>
      <c r="M957" s="1">
        <v>43768</v>
      </c>
      <c r="N957">
        <v>7</v>
      </c>
      <c r="O957" t="str">
        <f>VLOOKUP(F957,'[1]Master Data'!$E:$E,1,FALSE)</f>
        <v>BRVPM1719H</v>
      </c>
    </row>
    <row r="958" spans="1:15" x14ac:dyDescent="0.3">
      <c r="A958" t="s">
        <v>18</v>
      </c>
      <c r="B958">
        <v>957</v>
      </c>
      <c r="C958" s="1">
        <v>43775</v>
      </c>
      <c r="D958" t="s">
        <v>729</v>
      </c>
      <c r="E958" t="s">
        <v>729</v>
      </c>
      <c r="F958" t="s">
        <v>204</v>
      </c>
      <c r="G958" s="5">
        <v>21958</v>
      </c>
      <c r="H958" s="5">
        <v>2196</v>
      </c>
      <c r="J958" t="s">
        <v>80</v>
      </c>
      <c r="K958" t="s">
        <v>67</v>
      </c>
      <c r="L958" t="s">
        <v>16</v>
      </c>
      <c r="M958" s="1">
        <v>43768</v>
      </c>
      <c r="N958">
        <v>7</v>
      </c>
      <c r="O958" t="str">
        <f>VLOOKUP(F958,'[1]Master Data'!$E:$E,1,FALSE)</f>
        <v>BBEPS9472G</v>
      </c>
    </row>
    <row r="959" spans="1:15" x14ac:dyDescent="0.3">
      <c r="A959" t="s">
        <v>18</v>
      </c>
      <c r="B959">
        <v>964</v>
      </c>
      <c r="C959" s="1">
        <v>43775</v>
      </c>
      <c r="D959" t="s">
        <v>511</v>
      </c>
      <c r="E959" t="s">
        <v>511</v>
      </c>
      <c r="F959" t="s">
        <v>222</v>
      </c>
      <c r="G959" s="5">
        <v>64916</v>
      </c>
      <c r="H959" s="5">
        <v>6492</v>
      </c>
      <c r="J959" t="s">
        <v>80</v>
      </c>
      <c r="K959" t="s">
        <v>67</v>
      </c>
      <c r="L959" t="s">
        <v>16</v>
      </c>
      <c r="M959" s="1">
        <v>43768</v>
      </c>
      <c r="N959">
        <v>7</v>
      </c>
      <c r="O959" t="str">
        <f>VLOOKUP(F959,'[1]Master Data'!$E:$E,1,FALSE)</f>
        <v>ADCPM6013E</v>
      </c>
    </row>
    <row r="960" spans="1:15" x14ac:dyDescent="0.3">
      <c r="A960" t="s">
        <v>18</v>
      </c>
      <c r="B960">
        <v>975</v>
      </c>
      <c r="C960" s="1">
        <v>43775</v>
      </c>
      <c r="D960" s="1" t="s">
        <v>501</v>
      </c>
      <c r="E960" t="s">
        <v>501</v>
      </c>
      <c r="F960" t="s">
        <v>214</v>
      </c>
      <c r="G960" s="5">
        <v>143904</v>
      </c>
      <c r="H960" s="5">
        <v>14390</v>
      </c>
      <c r="J960" t="s">
        <v>80</v>
      </c>
      <c r="K960" t="s">
        <v>67</v>
      </c>
      <c r="L960" t="s">
        <v>16</v>
      </c>
      <c r="M960" s="1">
        <v>43768</v>
      </c>
      <c r="N960">
        <v>7</v>
      </c>
      <c r="O960" t="str">
        <f>VLOOKUP(F960,'[1]Master Data'!$E:$E,1,FALSE)</f>
        <v>DXVPP1114F</v>
      </c>
    </row>
    <row r="961" spans="1:15" x14ac:dyDescent="0.3">
      <c r="A961" t="s">
        <v>18</v>
      </c>
      <c r="B961">
        <v>966</v>
      </c>
      <c r="C961" s="1">
        <v>43775</v>
      </c>
      <c r="D961" s="1" t="s">
        <v>723</v>
      </c>
      <c r="E961" t="s">
        <v>437</v>
      </c>
      <c r="F961" t="s">
        <v>147</v>
      </c>
      <c r="G961" s="5">
        <v>66773</v>
      </c>
      <c r="H961" s="5">
        <v>6677</v>
      </c>
      <c r="J961" t="s">
        <v>80</v>
      </c>
      <c r="K961" t="s">
        <v>67</v>
      </c>
      <c r="L961" t="s">
        <v>16</v>
      </c>
      <c r="M961" s="1">
        <v>43768</v>
      </c>
      <c r="N961">
        <v>7</v>
      </c>
      <c r="O961" t="str">
        <f>VLOOKUP(F961,'[1]Master Data'!$E:$E,1,FALSE)</f>
        <v>CICPD8911M</v>
      </c>
    </row>
    <row r="962" spans="1:15" x14ac:dyDescent="0.3">
      <c r="A962" t="s">
        <v>18</v>
      </c>
      <c r="B962">
        <v>965</v>
      </c>
      <c r="C962" s="1">
        <v>43775</v>
      </c>
      <c r="D962" s="1" t="s">
        <v>723</v>
      </c>
      <c r="E962" t="s">
        <v>436</v>
      </c>
      <c r="F962" t="s">
        <v>146</v>
      </c>
      <c r="G962" s="5">
        <v>66773</v>
      </c>
      <c r="H962" s="5">
        <v>6677</v>
      </c>
      <c r="J962" t="s">
        <v>80</v>
      </c>
      <c r="K962" t="s">
        <v>67</v>
      </c>
      <c r="L962" t="s">
        <v>16</v>
      </c>
      <c r="M962" s="1">
        <v>43768</v>
      </c>
      <c r="N962">
        <v>7</v>
      </c>
      <c r="O962" t="str">
        <f>VLOOKUP(F962,'[1]Master Data'!$E:$E,1,FALSE)</f>
        <v>APGPD9139Q</v>
      </c>
    </row>
    <row r="963" spans="1:15" x14ac:dyDescent="0.3">
      <c r="A963" t="s">
        <v>18</v>
      </c>
      <c r="B963">
        <v>960</v>
      </c>
      <c r="C963" s="1">
        <v>43775</v>
      </c>
      <c r="D963" s="1" t="s">
        <v>724</v>
      </c>
      <c r="E963" t="s">
        <v>465</v>
      </c>
      <c r="F963" t="s">
        <v>175</v>
      </c>
      <c r="G963" s="5">
        <v>57287</v>
      </c>
      <c r="H963" s="5">
        <v>5729</v>
      </c>
      <c r="J963" t="s">
        <v>80</v>
      </c>
      <c r="K963" t="s">
        <v>67</v>
      </c>
      <c r="L963" t="s">
        <v>16</v>
      </c>
      <c r="M963" s="1">
        <v>43768</v>
      </c>
      <c r="N963">
        <v>7</v>
      </c>
      <c r="O963" t="str">
        <f>VLOOKUP(F963,'[1]Master Data'!$E:$E,1,FALSE)</f>
        <v>AWVPM8396E</v>
      </c>
    </row>
    <row r="964" spans="1:15" x14ac:dyDescent="0.3">
      <c r="A964" t="s">
        <v>18</v>
      </c>
      <c r="B964">
        <v>976</v>
      </c>
      <c r="C964" s="1">
        <v>43775</v>
      </c>
      <c r="D964" s="1" t="s">
        <v>513</v>
      </c>
      <c r="E964" t="s">
        <v>513</v>
      </c>
      <c r="F964" t="s">
        <v>224</v>
      </c>
      <c r="G964" s="5">
        <v>180502</v>
      </c>
      <c r="H964" s="5">
        <v>18050</v>
      </c>
      <c r="J964" t="s">
        <v>80</v>
      </c>
      <c r="K964" t="s">
        <v>67</v>
      </c>
      <c r="L964" t="s">
        <v>16</v>
      </c>
      <c r="M964" s="1">
        <v>43768</v>
      </c>
      <c r="N964">
        <v>7</v>
      </c>
      <c r="O964" t="str">
        <f>VLOOKUP(F964,'[1]Master Data'!$E:$E,1,FALSE)</f>
        <v>BDDPM7126E</v>
      </c>
    </row>
    <row r="965" spans="1:15" x14ac:dyDescent="0.3">
      <c r="A965" t="s">
        <v>18</v>
      </c>
      <c r="B965">
        <v>977</v>
      </c>
      <c r="C965" s="1">
        <v>43775</v>
      </c>
      <c r="D965" t="s">
        <v>466</v>
      </c>
      <c r="E965" t="s">
        <v>466</v>
      </c>
      <c r="F965" t="s">
        <v>176</v>
      </c>
      <c r="G965" s="5">
        <v>205400</v>
      </c>
      <c r="H965" s="5">
        <v>20540</v>
      </c>
      <c r="J965" t="s">
        <v>80</v>
      </c>
      <c r="K965" t="s">
        <v>67</v>
      </c>
      <c r="L965" t="s">
        <v>16</v>
      </c>
      <c r="M965" s="1">
        <v>43768</v>
      </c>
      <c r="N965">
        <v>7</v>
      </c>
      <c r="O965" t="str">
        <f>VLOOKUP(F965,'[1]Master Data'!$E:$E,1,FALSE)</f>
        <v>BCHPM4625F</v>
      </c>
    </row>
    <row r="966" spans="1:15" x14ac:dyDescent="0.3">
      <c r="A966" t="s">
        <v>18</v>
      </c>
      <c r="B966">
        <v>969</v>
      </c>
      <c r="C966" s="1">
        <v>43775</v>
      </c>
      <c r="D966" t="s">
        <v>466</v>
      </c>
      <c r="E966" t="s">
        <v>488</v>
      </c>
      <c r="F966" t="s">
        <v>199</v>
      </c>
      <c r="G966" s="5">
        <v>102700</v>
      </c>
      <c r="H966" s="5">
        <v>10270</v>
      </c>
      <c r="J966" t="s">
        <v>80</v>
      </c>
      <c r="K966" t="s">
        <v>67</v>
      </c>
      <c r="L966" t="s">
        <v>16</v>
      </c>
      <c r="M966" s="1">
        <v>43768</v>
      </c>
      <c r="N966">
        <v>7</v>
      </c>
      <c r="O966" t="str">
        <f>VLOOKUP(F966,'[1]Master Data'!$E:$E,1,FALSE)</f>
        <v>DJEPM9645D</v>
      </c>
    </row>
    <row r="967" spans="1:15" x14ac:dyDescent="0.3">
      <c r="A967" t="s">
        <v>18</v>
      </c>
      <c r="B967">
        <v>970</v>
      </c>
      <c r="C967" s="1">
        <v>43775</v>
      </c>
      <c r="D967" t="s">
        <v>466</v>
      </c>
      <c r="E967" t="s">
        <v>468</v>
      </c>
      <c r="F967" t="s">
        <v>178</v>
      </c>
      <c r="G967" s="5">
        <v>102700</v>
      </c>
      <c r="H967" s="5">
        <v>10270</v>
      </c>
      <c r="J967" t="s">
        <v>80</v>
      </c>
      <c r="K967" t="s">
        <v>67</v>
      </c>
      <c r="L967" t="s">
        <v>16</v>
      </c>
      <c r="M967" s="1">
        <v>43768</v>
      </c>
      <c r="N967">
        <v>7</v>
      </c>
      <c r="O967" t="str">
        <f>VLOOKUP(F967,'[1]Master Data'!$E:$E,1,FALSE)</f>
        <v>DGQPM4392J</v>
      </c>
    </row>
    <row r="968" spans="1:15" x14ac:dyDescent="0.3">
      <c r="A968" t="s">
        <v>18</v>
      </c>
      <c r="B968">
        <v>959</v>
      </c>
      <c r="C968" s="1">
        <v>43775</v>
      </c>
      <c r="D968" s="1" t="s">
        <v>737</v>
      </c>
      <c r="E968" t="s">
        <v>732</v>
      </c>
      <c r="F968" t="s">
        <v>186</v>
      </c>
      <c r="G968" s="5">
        <v>31300</v>
      </c>
      <c r="H968" s="5">
        <v>3130</v>
      </c>
      <c r="J968" t="s">
        <v>80</v>
      </c>
      <c r="K968" t="s">
        <v>67</v>
      </c>
      <c r="L968" t="s">
        <v>16</v>
      </c>
      <c r="M968" s="1">
        <v>43768</v>
      </c>
      <c r="N968">
        <v>7</v>
      </c>
      <c r="O968" t="str">
        <f>VLOOKUP(F968,'[1]Master Data'!$E:$E,1,FALSE)</f>
        <v>AZJPS0827R</v>
      </c>
    </row>
    <row r="969" spans="1:15" x14ac:dyDescent="0.3">
      <c r="A969" t="s">
        <v>18</v>
      </c>
      <c r="B969">
        <v>967</v>
      </c>
      <c r="C969" s="1">
        <v>43775</v>
      </c>
      <c r="D969" t="s">
        <v>503</v>
      </c>
      <c r="E969" t="s">
        <v>503</v>
      </c>
      <c r="F969" t="s">
        <v>206</v>
      </c>
      <c r="G969" s="5">
        <v>98699</v>
      </c>
      <c r="H969" s="5">
        <v>9870</v>
      </c>
      <c r="J969" t="s">
        <v>80</v>
      </c>
      <c r="K969" t="s">
        <v>67</v>
      </c>
      <c r="L969" t="s">
        <v>16</v>
      </c>
      <c r="M969" s="1">
        <v>43768</v>
      </c>
      <c r="N969">
        <v>7</v>
      </c>
      <c r="O969" t="str">
        <f>VLOOKUP(F969,'[1]Master Data'!$E:$E,1,FALSE)</f>
        <v>AEQPT4039J</v>
      </c>
    </row>
    <row r="970" spans="1:15" x14ac:dyDescent="0.3">
      <c r="A970" t="s">
        <v>18</v>
      </c>
      <c r="B970">
        <v>962</v>
      </c>
      <c r="C970" s="1">
        <v>43775</v>
      </c>
      <c r="D970" s="1" t="s">
        <v>726</v>
      </c>
      <c r="E970" t="s">
        <v>476</v>
      </c>
      <c r="F970" t="s">
        <v>187</v>
      </c>
      <c r="G970" s="5">
        <v>64510</v>
      </c>
      <c r="H970" s="5">
        <v>6451</v>
      </c>
      <c r="J970" t="s">
        <v>80</v>
      </c>
      <c r="K970" t="s">
        <v>67</v>
      </c>
      <c r="L970" t="s">
        <v>16</v>
      </c>
      <c r="M970" s="1">
        <v>43768</v>
      </c>
      <c r="N970">
        <v>7</v>
      </c>
      <c r="O970" t="str">
        <f>VLOOKUP(F970,'[1]Master Data'!$E:$E,1,FALSE)</f>
        <v>ECHPK0520A</v>
      </c>
    </row>
    <row r="971" spans="1:15" x14ac:dyDescent="0.3">
      <c r="A971" t="s">
        <v>18</v>
      </c>
      <c r="B971">
        <v>961</v>
      </c>
      <c r="C971" s="1">
        <v>43775</v>
      </c>
      <c r="D971" s="1" t="s">
        <v>726</v>
      </c>
      <c r="E971" t="s">
        <v>464</v>
      </c>
      <c r="F971" t="s">
        <v>174</v>
      </c>
      <c r="G971" s="5">
        <v>64510</v>
      </c>
      <c r="H971" s="5">
        <v>6451</v>
      </c>
      <c r="J971" t="s">
        <v>80</v>
      </c>
      <c r="K971" t="s">
        <v>67</v>
      </c>
      <c r="L971" t="s">
        <v>16</v>
      </c>
      <c r="M971" s="1">
        <v>43768</v>
      </c>
      <c r="N971">
        <v>7</v>
      </c>
      <c r="O971" t="str">
        <f>VLOOKUP(F971,'[1]Master Data'!$E:$E,1,FALSE)</f>
        <v>DEHPK4543G</v>
      </c>
    </row>
    <row r="972" spans="1:15" x14ac:dyDescent="0.3">
      <c r="A972" t="s">
        <v>18</v>
      </c>
      <c r="B972">
        <v>963</v>
      </c>
      <c r="C972" s="1">
        <v>43775</v>
      </c>
      <c r="D972" s="1" t="s">
        <v>726</v>
      </c>
      <c r="E972" t="s">
        <v>487</v>
      </c>
      <c r="F972" t="s">
        <v>198</v>
      </c>
      <c r="G972" s="5">
        <v>64510</v>
      </c>
      <c r="H972" s="5">
        <v>6451</v>
      </c>
      <c r="J972" t="s">
        <v>80</v>
      </c>
      <c r="K972" t="s">
        <v>67</v>
      </c>
      <c r="L972" t="s">
        <v>16</v>
      </c>
      <c r="M972" s="1">
        <v>43768</v>
      </c>
      <c r="N972">
        <v>7</v>
      </c>
      <c r="O972" t="str">
        <f>VLOOKUP(F972,'[1]Master Data'!$E:$E,1,FALSE)</f>
        <v>ATUPK7060M</v>
      </c>
    </row>
    <row r="973" spans="1:15" x14ac:dyDescent="0.3">
      <c r="A973" t="s">
        <v>18</v>
      </c>
      <c r="B973">
        <v>974</v>
      </c>
      <c r="C973" s="1">
        <v>43775</v>
      </c>
      <c r="D973" s="1" t="s">
        <v>726</v>
      </c>
      <c r="E973" t="s">
        <v>463</v>
      </c>
      <c r="F973" t="s">
        <v>173</v>
      </c>
      <c r="G973" s="5">
        <v>129021</v>
      </c>
      <c r="H973" s="5">
        <v>12902</v>
      </c>
      <c r="J973" t="s">
        <v>80</v>
      </c>
      <c r="K973" t="s">
        <v>67</v>
      </c>
      <c r="L973" t="s">
        <v>16</v>
      </c>
      <c r="M973" s="1">
        <v>43768</v>
      </c>
      <c r="N973">
        <v>7</v>
      </c>
      <c r="O973" t="str">
        <f>VLOOKUP(F973,'[1]Master Data'!$E:$E,1,FALSE)</f>
        <v>ATUPK7059A</v>
      </c>
    </row>
    <row r="974" spans="1:15" x14ac:dyDescent="0.3">
      <c r="A974" t="s">
        <v>18</v>
      </c>
      <c r="B974">
        <v>973</v>
      </c>
      <c r="C974" s="1">
        <v>43775</v>
      </c>
      <c r="D974" s="1" t="s">
        <v>535</v>
      </c>
      <c r="E974" t="s">
        <v>483</v>
      </c>
      <c r="F974" t="s">
        <v>194</v>
      </c>
      <c r="G974" s="5">
        <v>121978</v>
      </c>
      <c r="H974" s="5">
        <v>12198</v>
      </c>
      <c r="J974" t="s">
        <v>80</v>
      </c>
      <c r="K974" t="s">
        <v>67</v>
      </c>
      <c r="L974" t="s">
        <v>16</v>
      </c>
      <c r="M974" s="1">
        <v>43768</v>
      </c>
      <c r="N974">
        <v>7</v>
      </c>
      <c r="O974" t="str">
        <f>VLOOKUP(F974,'[1]Master Data'!$E:$E,1,FALSE)</f>
        <v>AGVPS7118N</v>
      </c>
    </row>
    <row r="975" spans="1:15" x14ac:dyDescent="0.3">
      <c r="A975" t="s">
        <v>18</v>
      </c>
      <c r="B975">
        <v>952</v>
      </c>
      <c r="C975" s="1">
        <v>43775</v>
      </c>
      <c r="D975" t="s">
        <v>504</v>
      </c>
      <c r="E975" t="s">
        <v>504</v>
      </c>
      <c r="F975" t="s">
        <v>215</v>
      </c>
      <c r="G975" s="5">
        <v>1590</v>
      </c>
      <c r="H975" s="5">
        <v>159</v>
      </c>
      <c r="J975" t="s">
        <v>80</v>
      </c>
      <c r="K975" t="s">
        <v>67</v>
      </c>
      <c r="L975" t="s">
        <v>16</v>
      </c>
      <c r="M975" s="1">
        <v>43768</v>
      </c>
      <c r="N975">
        <v>7</v>
      </c>
      <c r="O975" t="str">
        <f>VLOOKUP(F975,'[1]Master Data'!$E:$E,1,FALSE)</f>
        <v>AQXPK8198G</v>
      </c>
    </row>
    <row r="976" spans="1:15" x14ac:dyDescent="0.3">
      <c r="A976" t="s">
        <v>18</v>
      </c>
      <c r="B976">
        <v>972</v>
      </c>
      <c r="C976" s="1">
        <v>43775</v>
      </c>
      <c r="D976" t="s">
        <v>469</v>
      </c>
      <c r="E976" t="s">
        <v>477</v>
      </c>
      <c r="F976" t="s">
        <v>188</v>
      </c>
      <c r="G976" s="5">
        <v>103564</v>
      </c>
      <c r="H976" s="5">
        <v>10356</v>
      </c>
      <c r="J976" t="s">
        <v>80</v>
      </c>
      <c r="K976" t="s">
        <v>67</v>
      </c>
      <c r="L976" t="s">
        <v>16</v>
      </c>
      <c r="M976" s="1">
        <v>43768</v>
      </c>
      <c r="N976">
        <v>7</v>
      </c>
      <c r="O976" t="str">
        <f>VLOOKUP(F976,'[1]Master Data'!$E:$E,1,FALSE)</f>
        <v>BYNPG4697P</v>
      </c>
    </row>
    <row r="977" spans="1:15" x14ac:dyDescent="0.3">
      <c r="A977" t="s">
        <v>18</v>
      </c>
      <c r="B977">
        <v>971</v>
      </c>
      <c r="C977" s="1">
        <v>43775</v>
      </c>
      <c r="D977" t="s">
        <v>469</v>
      </c>
      <c r="E977" t="s">
        <v>469</v>
      </c>
      <c r="F977" t="s">
        <v>179</v>
      </c>
      <c r="G977" s="5">
        <v>103564</v>
      </c>
      <c r="H977" s="5">
        <v>10356</v>
      </c>
      <c r="J977" t="s">
        <v>80</v>
      </c>
      <c r="K977" t="s">
        <v>67</v>
      </c>
      <c r="L977" t="s">
        <v>16</v>
      </c>
      <c r="M977" s="1">
        <v>43768</v>
      </c>
      <c r="N977">
        <v>7</v>
      </c>
      <c r="O977" t="str">
        <f>VLOOKUP(F977,'[1]Master Data'!$E:$E,1,FALSE)</f>
        <v>AJZPG5193Q</v>
      </c>
    </row>
    <row r="978" spans="1:15" x14ac:dyDescent="0.3">
      <c r="A978" t="s">
        <v>18</v>
      </c>
      <c r="B978">
        <v>956</v>
      </c>
      <c r="C978" s="1">
        <v>43775</v>
      </c>
      <c r="D978" s="1" t="s">
        <v>515</v>
      </c>
      <c r="E978" t="s">
        <v>515</v>
      </c>
      <c r="F978" t="s">
        <v>226</v>
      </c>
      <c r="G978" s="5">
        <v>15061</v>
      </c>
      <c r="H978" s="5">
        <v>1506</v>
      </c>
      <c r="J978" t="s">
        <v>80</v>
      </c>
      <c r="K978" t="s">
        <v>67</v>
      </c>
      <c r="L978" t="s">
        <v>16</v>
      </c>
      <c r="M978" s="1">
        <v>43768</v>
      </c>
      <c r="N978">
        <v>7</v>
      </c>
      <c r="O978" t="str">
        <f>VLOOKUP(F978,'[1]Master Data'!$E:$E,1,FALSE)</f>
        <v>CVZPS8137A</v>
      </c>
    </row>
    <row r="979" spans="1:15" x14ac:dyDescent="0.3">
      <c r="A979" t="s">
        <v>18</v>
      </c>
      <c r="B979">
        <v>979</v>
      </c>
      <c r="C979" s="1">
        <v>43789</v>
      </c>
      <c r="D979" s="1" t="s">
        <v>478</v>
      </c>
      <c r="E979" t="s">
        <v>491</v>
      </c>
      <c r="F979" t="s">
        <v>202</v>
      </c>
      <c r="G979" s="5">
        <v>140000</v>
      </c>
      <c r="H979" s="5">
        <v>14000</v>
      </c>
      <c r="J979" t="s">
        <v>81</v>
      </c>
      <c r="K979" t="s">
        <v>67</v>
      </c>
      <c r="L979" t="s">
        <v>16</v>
      </c>
      <c r="M979" s="1">
        <v>43776</v>
      </c>
      <c r="N979">
        <v>13</v>
      </c>
      <c r="O979" t="str">
        <f>VLOOKUP(F979,'[1]Master Data'!$E:$E,1,FALSE)</f>
        <v>CMMPM3584M</v>
      </c>
    </row>
    <row r="980" spans="1:15" x14ac:dyDescent="0.3">
      <c r="A980" t="s">
        <v>18</v>
      </c>
      <c r="B980">
        <v>1000</v>
      </c>
      <c r="C980" s="1">
        <v>43804</v>
      </c>
      <c r="D980" s="1" t="s">
        <v>495</v>
      </c>
      <c r="E980" t="s">
        <v>495</v>
      </c>
      <c r="F980" t="s">
        <v>207</v>
      </c>
      <c r="G980" s="5">
        <v>49586</v>
      </c>
      <c r="H980" s="5">
        <v>4959</v>
      </c>
      <c r="J980" t="s">
        <v>82</v>
      </c>
      <c r="K980" t="s">
        <v>67</v>
      </c>
      <c r="L980" t="s">
        <v>16</v>
      </c>
      <c r="M980" s="1">
        <v>43790</v>
      </c>
      <c r="N980">
        <v>14</v>
      </c>
      <c r="O980" t="str">
        <f>VLOOKUP(F980,'[1]Master Data'!$E:$E,1,FALSE)</f>
        <v>AHIPT0853H</v>
      </c>
    </row>
    <row r="981" spans="1:15" x14ac:dyDescent="0.3">
      <c r="A981" t="s">
        <v>18</v>
      </c>
      <c r="B981">
        <v>996</v>
      </c>
      <c r="C981" s="1">
        <v>43804</v>
      </c>
      <c r="D981" s="1" t="s">
        <v>497</v>
      </c>
      <c r="E981" t="s">
        <v>497</v>
      </c>
      <c r="F981" t="s">
        <v>209</v>
      </c>
      <c r="G981" s="5">
        <v>21159</v>
      </c>
      <c r="H981" s="5">
        <v>2116</v>
      </c>
      <c r="J981" t="s">
        <v>82</v>
      </c>
      <c r="K981" t="s">
        <v>67</v>
      </c>
      <c r="L981" t="s">
        <v>16</v>
      </c>
      <c r="M981" s="1">
        <v>43790</v>
      </c>
      <c r="N981">
        <v>14</v>
      </c>
      <c r="O981" t="str">
        <f>VLOOKUP(F981,'[1]Master Data'!$E:$E,1,FALSE)</f>
        <v>AIBPC2244H</v>
      </c>
    </row>
    <row r="982" spans="1:15" x14ac:dyDescent="0.3">
      <c r="A982" t="s">
        <v>18</v>
      </c>
      <c r="B982">
        <v>1007</v>
      </c>
      <c r="C982" s="1">
        <v>43804</v>
      </c>
      <c r="D982" s="1" t="s">
        <v>467</v>
      </c>
      <c r="E982" t="s">
        <v>467</v>
      </c>
      <c r="F982" t="s">
        <v>177</v>
      </c>
      <c r="G982" s="5">
        <v>2187</v>
      </c>
      <c r="H982" s="5">
        <v>219</v>
      </c>
      <c r="J982" t="s">
        <v>82</v>
      </c>
      <c r="K982" t="s">
        <v>67</v>
      </c>
      <c r="L982" t="s">
        <v>16</v>
      </c>
      <c r="M982" s="1">
        <v>43790</v>
      </c>
      <c r="N982">
        <v>14</v>
      </c>
      <c r="O982" t="str">
        <f>VLOOKUP(F982,'[1]Master Data'!$E:$E,1,FALSE)</f>
        <v>CNYPM6786Q</v>
      </c>
    </row>
    <row r="983" spans="1:15" x14ac:dyDescent="0.3">
      <c r="A983" t="s">
        <v>18</v>
      </c>
      <c r="B983">
        <v>1010</v>
      </c>
      <c r="C983" s="1">
        <v>43804</v>
      </c>
      <c r="D983" s="1" t="s">
        <v>470</v>
      </c>
      <c r="E983" t="s">
        <v>502</v>
      </c>
      <c r="F983" t="s">
        <v>203</v>
      </c>
      <c r="G983" s="5">
        <v>68000</v>
      </c>
      <c r="H983" s="5">
        <v>6800</v>
      </c>
      <c r="J983" t="s">
        <v>83</v>
      </c>
      <c r="K983" t="s">
        <v>67</v>
      </c>
      <c r="L983" t="s">
        <v>16</v>
      </c>
      <c r="M983" s="1">
        <v>43790</v>
      </c>
      <c r="N983">
        <v>14</v>
      </c>
      <c r="O983" t="str">
        <f>VLOOKUP(F983,'[1]Master Data'!$E:$E,1,FALSE)</f>
        <v>AMZPV8765C</v>
      </c>
    </row>
    <row r="984" spans="1:15" x14ac:dyDescent="0.3">
      <c r="A984" t="s">
        <v>18</v>
      </c>
      <c r="B984">
        <v>1006</v>
      </c>
      <c r="C984" s="1">
        <v>43804</v>
      </c>
      <c r="D984" t="s">
        <v>526</v>
      </c>
      <c r="E984" t="s">
        <v>526</v>
      </c>
      <c r="F984" t="s">
        <v>236</v>
      </c>
      <c r="G984" s="5">
        <v>28181</v>
      </c>
      <c r="H984" s="5">
        <v>2818</v>
      </c>
      <c r="J984" t="s">
        <v>82</v>
      </c>
      <c r="K984" t="s">
        <v>67</v>
      </c>
      <c r="L984" t="s">
        <v>16</v>
      </c>
      <c r="M984" s="1">
        <v>43790</v>
      </c>
      <c r="N984">
        <v>14</v>
      </c>
      <c r="O984" t="str">
        <f>VLOOKUP(F984,'[1]Master Data'!$E:$E,1,FALSE)</f>
        <v>BPAPS0225M</v>
      </c>
    </row>
    <row r="985" spans="1:15" x14ac:dyDescent="0.3">
      <c r="A985" t="s">
        <v>18</v>
      </c>
      <c r="B985">
        <v>984</v>
      </c>
      <c r="C985" s="1">
        <v>43804</v>
      </c>
      <c r="D985" s="1" t="s">
        <v>440</v>
      </c>
      <c r="E985" t="s">
        <v>440</v>
      </c>
      <c r="F985" t="s">
        <v>150</v>
      </c>
      <c r="G985" s="5">
        <v>51171</v>
      </c>
      <c r="H985" s="5">
        <v>5117</v>
      </c>
      <c r="J985" t="s">
        <v>82</v>
      </c>
      <c r="K985" t="s">
        <v>67</v>
      </c>
      <c r="L985" t="s">
        <v>16</v>
      </c>
      <c r="M985" s="1">
        <v>43790</v>
      </c>
      <c r="N985">
        <v>14</v>
      </c>
      <c r="O985" t="str">
        <f>VLOOKUP(F985,'[1]Master Data'!$E:$E,1,FALSE)</f>
        <v>ANVPM7520K</v>
      </c>
    </row>
    <row r="986" spans="1:15" x14ac:dyDescent="0.3">
      <c r="A986" t="s">
        <v>18</v>
      </c>
      <c r="B986">
        <v>985</v>
      </c>
      <c r="C986" s="1">
        <v>43804</v>
      </c>
      <c r="D986" s="1" t="s">
        <v>440</v>
      </c>
      <c r="E986" t="s">
        <v>441</v>
      </c>
      <c r="F986" t="s">
        <v>151</v>
      </c>
      <c r="G986" s="5">
        <v>51171</v>
      </c>
      <c r="H986" s="5">
        <v>5117</v>
      </c>
      <c r="J986" t="s">
        <v>82</v>
      </c>
      <c r="K986" t="s">
        <v>67</v>
      </c>
      <c r="L986" t="s">
        <v>16</v>
      </c>
      <c r="M986" s="1">
        <v>43790</v>
      </c>
      <c r="N986">
        <v>14</v>
      </c>
      <c r="O986" t="str">
        <f>VLOOKUP(F986,'[1]Master Data'!$E:$E,1,FALSE)</f>
        <v>BRVPM1719H</v>
      </c>
    </row>
    <row r="987" spans="1:15" x14ac:dyDescent="0.3">
      <c r="A987" t="s">
        <v>18</v>
      </c>
      <c r="B987">
        <v>997</v>
      </c>
      <c r="C987" s="1">
        <v>43804</v>
      </c>
      <c r="D987" t="s">
        <v>729</v>
      </c>
      <c r="E987" t="s">
        <v>729</v>
      </c>
      <c r="F987" t="s">
        <v>204</v>
      </c>
      <c r="G987" s="5">
        <v>104960</v>
      </c>
      <c r="H987" s="5">
        <v>10496</v>
      </c>
      <c r="J987" t="s">
        <v>82</v>
      </c>
      <c r="K987" t="s">
        <v>67</v>
      </c>
      <c r="L987" t="s">
        <v>16</v>
      </c>
      <c r="M987" s="1">
        <v>43790</v>
      </c>
      <c r="N987">
        <v>14</v>
      </c>
      <c r="O987" t="str">
        <f>VLOOKUP(F987,'[1]Master Data'!$E:$E,1,FALSE)</f>
        <v>BBEPS9472G</v>
      </c>
    </row>
    <row r="988" spans="1:15" x14ac:dyDescent="0.3">
      <c r="A988" t="s">
        <v>18</v>
      </c>
      <c r="B988">
        <v>1002</v>
      </c>
      <c r="C988" s="1">
        <v>43804</v>
      </c>
      <c r="D988" t="s">
        <v>511</v>
      </c>
      <c r="E988" t="s">
        <v>511</v>
      </c>
      <c r="F988" t="s">
        <v>222</v>
      </c>
      <c r="G988" s="5">
        <v>140106</v>
      </c>
      <c r="H988" s="5">
        <v>14011</v>
      </c>
      <c r="J988" t="s">
        <v>82</v>
      </c>
      <c r="K988" t="s">
        <v>67</v>
      </c>
      <c r="L988" t="s">
        <v>16</v>
      </c>
      <c r="M988" s="1">
        <v>43790</v>
      </c>
      <c r="N988">
        <v>14</v>
      </c>
      <c r="O988" t="str">
        <f>VLOOKUP(F988,'[1]Master Data'!$E:$E,1,FALSE)</f>
        <v>ADCPM6013E</v>
      </c>
    </row>
    <row r="989" spans="1:15" x14ac:dyDescent="0.3">
      <c r="A989" t="s">
        <v>18</v>
      </c>
      <c r="B989">
        <v>995</v>
      </c>
      <c r="C989" s="1">
        <v>43804</v>
      </c>
      <c r="D989" s="1" t="s">
        <v>501</v>
      </c>
      <c r="E989" t="s">
        <v>501</v>
      </c>
      <c r="F989" t="s">
        <v>214</v>
      </c>
      <c r="G989" s="5">
        <v>138957</v>
      </c>
      <c r="H989" s="5">
        <v>13896</v>
      </c>
      <c r="J989" t="s">
        <v>82</v>
      </c>
      <c r="K989" t="s">
        <v>67</v>
      </c>
      <c r="L989" t="s">
        <v>16</v>
      </c>
      <c r="M989" s="1">
        <v>43790</v>
      </c>
      <c r="N989">
        <v>14</v>
      </c>
      <c r="O989" t="str">
        <f>VLOOKUP(F989,'[1]Master Data'!$E:$E,1,FALSE)</f>
        <v>DXVPP1114F</v>
      </c>
    </row>
    <row r="990" spans="1:15" x14ac:dyDescent="0.3">
      <c r="A990" t="s">
        <v>18</v>
      </c>
      <c r="B990">
        <v>998</v>
      </c>
      <c r="C990" s="1">
        <v>43804</v>
      </c>
      <c r="D990" t="s">
        <v>493</v>
      </c>
      <c r="E990" t="s">
        <v>493</v>
      </c>
      <c r="F990" t="s">
        <v>205</v>
      </c>
      <c r="G990" s="5">
        <v>15489</v>
      </c>
      <c r="H990" s="5">
        <v>1549</v>
      </c>
      <c r="J990" t="s">
        <v>82</v>
      </c>
      <c r="K990" t="s">
        <v>67</v>
      </c>
      <c r="L990" t="s">
        <v>16</v>
      </c>
      <c r="M990" s="1">
        <v>43790</v>
      </c>
      <c r="N990">
        <v>14</v>
      </c>
      <c r="O990" t="str">
        <f>VLOOKUP(F990,'[1]Master Data'!$E:$E,1,FALSE)</f>
        <v>AAAPU3763E</v>
      </c>
    </row>
    <row r="991" spans="1:15" x14ac:dyDescent="0.3">
      <c r="A991" t="s">
        <v>18</v>
      </c>
      <c r="B991">
        <v>981</v>
      </c>
      <c r="C991" s="1">
        <v>43804</v>
      </c>
      <c r="D991" s="1" t="s">
        <v>723</v>
      </c>
      <c r="E991" t="s">
        <v>437</v>
      </c>
      <c r="F991" t="s">
        <v>147</v>
      </c>
      <c r="G991" s="5">
        <v>231084</v>
      </c>
      <c r="H991" s="5">
        <v>23108</v>
      </c>
      <c r="J991" t="s">
        <v>82</v>
      </c>
      <c r="K991" t="s">
        <v>67</v>
      </c>
      <c r="L991" t="s">
        <v>16</v>
      </c>
      <c r="M991" s="1">
        <v>43790</v>
      </c>
      <c r="N991">
        <v>14</v>
      </c>
      <c r="O991" t="str">
        <f>VLOOKUP(F991,'[1]Master Data'!$E:$E,1,FALSE)</f>
        <v>CICPD8911M</v>
      </c>
    </row>
    <row r="992" spans="1:15" x14ac:dyDescent="0.3">
      <c r="A992" t="s">
        <v>18</v>
      </c>
      <c r="B992">
        <v>980</v>
      </c>
      <c r="C992" s="1">
        <v>43804</v>
      </c>
      <c r="D992" s="1" t="s">
        <v>723</v>
      </c>
      <c r="E992" t="s">
        <v>436</v>
      </c>
      <c r="F992" t="s">
        <v>146</v>
      </c>
      <c r="G992" s="5">
        <v>231084</v>
      </c>
      <c r="H992" s="5">
        <v>23108</v>
      </c>
      <c r="J992" t="s">
        <v>82</v>
      </c>
      <c r="K992" t="s">
        <v>67</v>
      </c>
      <c r="L992" t="s">
        <v>16</v>
      </c>
      <c r="M992" s="1">
        <v>43790</v>
      </c>
      <c r="N992">
        <v>14</v>
      </c>
      <c r="O992" t="str">
        <f>VLOOKUP(F992,'[1]Master Data'!$E:$E,1,FALSE)</f>
        <v>APGPD9139Q</v>
      </c>
    </row>
    <row r="993" spans="1:15" x14ac:dyDescent="0.3">
      <c r="A993" t="s">
        <v>18</v>
      </c>
      <c r="B993">
        <v>987</v>
      </c>
      <c r="C993" s="1">
        <v>43804</v>
      </c>
      <c r="D993" s="1" t="s">
        <v>724</v>
      </c>
      <c r="E993" t="s">
        <v>465</v>
      </c>
      <c r="F993" t="s">
        <v>175</v>
      </c>
      <c r="G993" s="5">
        <v>171094</v>
      </c>
      <c r="H993" s="5">
        <v>17109</v>
      </c>
      <c r="J993" t="s">
        <v>82</v>
      </c>
      <c r="K993" t="s">
        <v>67</v>
      </c>
      <c r="L993" t="s">
        <v>16</v>
      </c>
      <c r="M993" s="1">
        <v>43790</v>
      </c>
      <c r="N993">
        <v>14</v>
      </c>
      <c r="O993" t="str">
        <f>VLOOKUP(F993,'[1]Master Data'!$E:$E,1,FALSE)</f>
        <v>AWVPM8396E</v>
      </c>
    </row>
    <row r="994" spans="1:15" x14ac:dyDescent="0.3">
      <c r="A994" t="s">
        <v>18</v>
      </c>
      <c r="B994">
        <v>988</v>
      </c>
      <c r="C994" s="1">
        <v>43804</v>
      </c>
      <c r="D994" s="1" t="s">
        <v>724</v>
      </c>
      <c r="E994" t="s">
        <v>490</v>
      </c>
      <c r="F994" t="s">
        <v>201</v>
      </c>
      <c r="G994" s="5">
        <v>171094</v>
      </c>
      <c r="H994" s="5">
        <v>17109</v>
      </c>
      <c r="J994" t="s">
        <v>82</v>
      </c>
      <c r="K994" t="s">
        <v>67</v>
      </c>
      <c r="L994" t="s">
        <v>16</v>
      </c>
      <c r="M994" s="1">
        <v>43790</v>
      </c>
      <c r="N994">
        <v>14</v>
      </c>
      <c r="O994" t="str">
        <f>VLOOKUP(F994,'[1]Master Data'!$E:$E,1,FALSE)</f>
        <v>CUIPM0916M</v>
      </c>
    </row>
    <row r="995" spans="1:15" x14ac:dyDescent="0.3">
      <c r="A995" t="s">
        <v>18</v>
      </c>
      <c r="B995">
        <v>1005</v>
      </c>
      <c r="C995" s="1">
        <v>43804</v>
      </c>
      <c r="D995" s="1" t="s">
        <v>513</v>
      </c>
      <c r="E995" t="s">
        <v>513</v>
      </c>
      <c r="F995" t="s">
        <v>224</v>
      </c>
      <c r="G995" s="5">
        <v>110790</v>
      </c>
      <c r="H995" s="5">
        <v>11079</v>
      </c>
      <c r="J995" t="s">
        <v>82</v>
      </c>
      <c r="K995" t="s">
        <v>67</v>
      </c>
      <c r="L995" t="s">
        <v>16</v>
      </c>
      <c r="M995" s="1">
        <v>43790</v>
      </c>
      <c r="N995">
        <v>14</v>
      </c>
      <c r="O995" t="str">
        <f>VLOOKUP(F995,'[1]Master Data'!$E:$E,1,FALSE)</f>
        <v>BDDPM7126E</v>
      </c>
    </row>
    <row r="996" spans="1:15" x14ac:dyDescent="0.3">
      <c r="A996" t="s">
        <v>18</v>
      </c>
      <c r="B996">
        <v>989</v>
      </c>
      <c r="C996" s="1">
        <v>43804</v>
      </c>
      <c r="D996" t="s">
        <v>466</v>
      </c>
      <c r="E996" t="s">
        <v>466</v>
      </c>
      <c r="F996" t="s">
        <v>176</v>
      </c>
      <c r="G996" s="5">
        <v>79594</v>
      </c>
      <c r="H996" s="5">
        <v>7959</v>
      </c>
      <c r="J996" t="s">
        <v>82</v>
      </c>
      <c r="K996" t="s">
        <v>67</v>
      </c>
      <c r="L996" t="s">
        <v>16</v>
      </c>
      <c r="M996" s="1">
        <v>43790</v>
      </c>
      <c r="N996">
        <v>14</v>
      </c>
      <c r="O996" t="str">
        <f>VLOOKUP(F996,'[1]Master Data'!$E:$E,1,FALSE)</f>
        <v>BCHPM4625F</v>
      </c>
    </row>
    <row r="997" spans="1:15" x14ac:dyDescent="0.3">
      <c r="A997" t="s">
        <v>18</v>
      </c>
      <c r="B997">
        <v>990</v>
      </c>
      <c r="C997" s="1">
        <v>43804</v>
      </c>
      <c r="D997" t="s">
        <v>466</v>
      </c>
      <c r="E997" t="s">
        <v>488</v>
      </c>
      <c r="F997" t="s">
        <v>199</v>
      </c>
      <c r="G997" s="5">
        <v>59696</v>
      </c>
      <c r="H997" s="5">
        <v>5970</v>
      </c>
      <c r="J997" t="s">
        <v>82</v>
      </c>
      <c r="K997" t="s">
        <v>67</v>
      </c>
      <c r="L997" t="s">
        <v>16</v>
      </c>
      <c r="M997" s="1">
        <v>43790</v>
      </c>
      <c r="N997">
        <v>14</v>
      </c>
      <c r="O997" t="str">
        <f>VLOOKUP(F997,'[1]Master Data'!$E:$E,1,FALSE)</f>
        <v>DJEPM9645D</v>
      </c>
    </row>
    <row r="998" spans="1:15" x14ac:dyDescent="0.3">
      <c r="A998" t="s">
        <v>18</v>
      </c>
      <c r="B998">
        <v>991</v>
      </c>
      <c r="C998" s="1">
        <v>43804</v>
      </c>
      <c r="D998" t="s">
        <v>466</v>
      </c>
      <c r="E998" t="s">
        <v>468</v>
      </c>
      <c r="F998" t="s">
        <v>178</v>
      </c>
      <c r="G998" s="5">
        <v>59696</v>
      </c>
      <c r="H998" s="5">
        <v>5970</v>
      </c>
      <c r="J998" t="s">
        <v>82</v>
      </c>
      <c r="K998" t="s">
        <v>67</v>
      </c>
      <c r="L998" t="s">
        <v>16</v>
      </c>
      <c r="M998" s="1">
        <v>43790</v>
      </c>
      <c r="N998">
        <v>14</v>
      </c>
      <c r="O998" t="str">
        <f>VLOOKUP(F998,'[1]Master Data'!$E:$E,1,FALSE)</f>
        <v>DGQPM4392J</v>
      </c>
    </row>
    <row r="999" spans="1:15" x14ac:dyDescent="0.3">
      <c r="A999" t="s">
        <v>18</v>
      </c>
      <c r="B999">
        <v>982</v>
      </c>
      <c r="C999" s="1">
        <v>43804</v>
      </c>
      <c r="D999" s="1" t="s">
        <v>459</v>
      </c>
      <c r="E999" t="s">
        <v>459</v>
      </c>
      <c r="F999" t="s">
        <v>169</v>
      </c>
      <c r="G999" s="5">
        <v>101332</v>
      </c>
      <c r="H999" s="5">
        <v>10133</v>
      </c>
      <c r="J999" t="s">
        <v>82</v>
      </c>
      <c r="K999" t="s">
        <v>67</v>
      </c>
      <c r="L999" t="s">
        <v>16</v>
      </c>
      <c r="M999" s="1">
        <v>43790</v>
      </c>
      <c r="N999">
        <v>14</v>
      </c>
      <c r="O999" t="str">
        <f>VLOOKUP(F999,'[1]Master Data'!$E:$E,1,FALSE)</f>
        <v>BMRPS3723E</v>
      </c>
    </row>
    <row r="1000" spans="1:15" x14ac:dyDescent="0.3">
      <c r="A1000" t="s">
        <v>18</v>
      </c>
      <c r="B1000">
        <v>983</v>
      </c>
      <c r="C1000" s="1">
        <v>43804</v>
      </c>
      <c r="D1000" s="1" t="s">
        <v>459</v>
      </c>
      <c r="E1000" t="s">
        <v>460</v>
      </c>
      <c r="F1000" t="s">
        <v>170</v>
      </c>
      <c r="G1000" s="5">
        <v>101332</v>
      </c>
      <c r="H1000" s="5">
        <v>10133</v>
      </c>
      <c r="J1000" t="s">
        <v>82</v>
      </c>
      <c r="K1000" t="s">
        <v>67</v>
      </c>
      <c r="L1000" t="s">
        <v>16</v>
      </c>
      <c r="M1000" s="1">
        <v>43790</v>
      </c>
      <c r="N1000">
        <v>14</v>
      </c>
      <c r="O1000" t="str">
        <f>VLOOKUP(F1000,'[1]Master Data'!$E:$E,1,FALSE)</f>
        <v>GBCPS8333D</v>
      </c>
    </row>
    <row r="1001" spans="1:15" x14ac:dyDescent="0.3">
      <c r="A1001" t="s">
        <v>18</v>
      </c>
      <c r="B1001">
        <v>1018</v>
      </c>
      <c r="C1001" s="1">
        <v>43804</v>
      </c>
      <c r="D1001" s="1" t="s">
        <v>478</v>
      </c>
      <c r="E1001" t="s">
        <v>534</v>
      </c>
      <c r="F1001" t="s">
        <v>244</v>
      </c>
      <c r="G1001" s="5">
        <v>40000</v>
      </c>
      <c r="H1001" s="5">
        <v>4000</v>
      </c>
      <c r="J1001" t="s">
        <v>83</v>
      </c>
      <c r="K1001" t="s">
        <v>67</v>
      </c>
      <c r="L1001" t="s">
        <v>16</v>
      </c>
      <c r="M1001" s="1">
        <v>43790</v>
      </c>
      <c r="N1001">
        <v>14</v>
      </c>
      <c r="O1001" t="str">
        <f>VLOOKUP(F1001,'[1]Master Data'!$E:$E,1,FALSE)</f>
        <v>FJUPM2617D</v>
      </c>
    </row>
    <row r="1002" spans="1:15" x14ac:dyDescent="0.3">
      <c r="A1002" t="s">
        <v>18</v>
      </c>
      <c r="B1002">
        <v>1015</v>
      </c>
      <c r="C1002" s="1">
        <v>43804</v>
      </c>
      <c r="D1002" s="1" t="s">
        <v>478</v>
      </c>
      <c r="E1002" t="s">
        <v>491</v>
      </c>
      <c r="F1002" t="s">
        <v>202</v>
      </c>
      <c r="G1002" s="5">
        <v>50000</v>
      </c>
      <c r="H1002" s="5">
        <v>5000</v>
      </c>
      <c r="J1002" t="s">
        <v>83</v>
      </c>
      <c r="K1002" t="s">
        <v>67</v>
      </c>
      <c r="L1002" t="s">
        <v>16</v>
      </c>
      <c r="M1002" s="1">
        <v>43790</v>
      </c>
      <c r="N1002">
        <v>14</v>
      </c>
      <c r="O1002" t="str">
        <f>VLOOKUP(F1002,'[1]Master Data'!$E:$E,1,FALSE)</f>
        <v>CMMPM3584M</v>
      </c>
    </row>
    <row r="1003" spans="1:15" x14ac:dyDescent="0.3">
      <c r="A1003" t="s">
        <v>18</v>
      </c>
      <c r="B1003">
        <v>1016</v>
      </c>
      <c r="C1003" s="1">
        <v>43804</v>
      </c>
      <c r="D1003" s="1" t="s">
        <v>478</v>
      </c>
      <c r="E1003" t="s">
        <v>478</v>
      </c>
      <c r="F1003" t="s">
        <v>189</v>
      </c>
      <c r="G1003" s="5">
        <v>50000</v>
      </c>
      <c r="H1003" s="5">
        <v>5000</v>
      </c>
      <c r="J1003" t="s">
        <v>83</v>
      </c>
      <c r="K1003" t="s">
        <v>67</v>
      </c>
      <c r="L1003" t="s">
        <v>16</v>
      </c>
      <c r="M1003" s="1">
        <v>43790</v>
      </c>
      <c r="N1003">
        <v>14</v>
      </c>
      <c r="O1003" t="str">
        <f>VLOOKUP(F1003,'[1]Master Data'!$E:$E,1,FALSE)</f>
        <v>BJFPM3782A</v>
      </c>
    </row>
    <row r="1004" spans="1:15" x14ac:dyDescent="0.3">
      <c r="A1004" t="s">
        <v>18</v>
      </c>
      <c r="B1004">
        <v>1017</v>
      </c>
      <c r="C1004" s="1">
        <v>43804</v>
      </c>
      <c r="D1004" s="1" t="s">
        <v>478</v>
      </c>
      <c r="E1004" t="s">
        <v>479</v>
      </c>
      <c r="F1004" t="s">
        <v>190</v>
      </c>
      <c r="G1004" s="5">
        <v>50000</v>
      </c>
      <c r="H1004" s="5">
        <v>5000</v>
      </c>
      <c r="J1004" t="s">
        <v>83</v>
      </c>
      <c r="K1004" t="s">
        <v>67</v>
      </c>
      <c r="L1004" t="s">
        <v>16</v>
      </c>
      <c r="M1004" s="1">
        <v>43790</v>
      </c>
      <c r="N1004">
        <v>14</v>
      </c>
      <c r="O1004" t="str">
        <f>VLOOKUP(F1004,'[1]Master Data'!$E:$E,1,FALSE)</f>
        <v>BGBPM7834G</v>
      </c>
    </row>
    <row r="1005" spans="1:15" x14ac:dyDescent="0.3">
      <c r="A1005" t="s">
        <v>18</v>
      </c>
      <c r="B1005">
        <v>1013</v>
      </c>
      <c r="C1005" s="1">
        <v>43804</v>
      </c>
      <c r="D1005" t="s">
        <v>442</v>
      </c>
      <c r="E1005" t="s">
        <v>443</v>
      </c>
      <c r="F1005" t="s">
        <v>153</v>
      </c>
      <c r="G1005" s="5">
        <v>200000</v>
      </c>
      <c r="H1005" s="5">
        <v>20000</v>
      </c>
      <c r="J1005" t="s">
        <v>83</v>
      </c>
      <c r="K1005" t="s">
        <v>67</v>
      </c>
      <c r="L1005" t="s">
        <v>16</v>
      </c>
      <c r="M1005" s="1">
        <v>43790</v>
      </c>
      <c r="N1005">
        <v>14</v>
      </c>
      <c r="O1005" t="str">
        <f>VLOOKUP(F1005,'[1]Master Data'!$E:$E,1,FALSE)</f>
        <v>AWSPB3693E</v>
      </c>
    </row>
    <row r="1006" spans="1:15" x14ac:dyDescent="0.3">
      <c r="A1006" t="s">
        <v>18</v>
      </c>
      <c r="B1006">
        <v>1012</v>
      </c>
      <c r="C1006" s="1">
        <v>43804</v>
      </c>
      <c r="D1006" t="s">
        <v>442</v>
      </c>
      <c r="E1006" t="s">
        <v>442</v>
      </c>
      <c r="F1006" t="s">
        <v>152</v>
      </c>
      <c r="G1006" s="5">
        <v>225000</v>
      </c>
      <c r="H1006" s="5">
        <v>22500</v>
      </c>
      <c r="J1006" t="s">
        <v>83</v>
      </c>
      <c r="K1006" t="s">
        <v>67</v>
      </c>
      <c r="L1006" t="s">
        <v>16</v>
      </c>
      <c r="M1006" s="1">
        <v>43790</v>
      </c>
      <c r="N1006">
        <v>14</v>
      </c>
      <c r="O1006" t="str">
        <f>VLOOKUP(F1006,'[1]Master Data'!$E:$E,1,FALSE)</f>
        <v>BJBPS5522C</v>
      </c>
    </row>
    <row r="1007" spans="1:15" x14ac:dyDescent="0.3">
      <c r="A1007" t="s">
        <v>18</v>
      </c>
      <c r="B1007">
        <v>1014</v>
      </c>
      <c r="C1007" s="1">
        <v>43804</v>
      </c>
      <c r="D1007" s="1" t="s">
        <v>442</v>
      </c>
      <c r="E1007" t="s">
        <v>446</v>
      </c>
      <c r="F1007" t="s">
        <v>156</v>
      </c>
      <c r="G1007" s="5">
        <v>125000</v>
      </c>
      <c r="H1007" s="5">
        <v>12500</v>
      </c>
      <c r="J1007" t="s">
        <v>83</v>
      </c>
      <c r="K1007" t="s">
        <v>67</v>
      </c>
      <c r="L1007" t="s">
        <v>16</v>
      </c>
      <c r="M1007" s="1">
        <v>43790</v>
      </c>
      <c r="N1007">
        <v>14</v>
      </c>
      <c r="O1007" t="str">
        <f>VLOOKUP(F1007,'[1]Master Data'!$E:$E,1,FALSE)</f>
        <v>BJIPD6884M</v>
      </c>
    </row>
    <row r="1008" spans="1:15" x14ac:dyDescent="0.3">
      <c r="A1008" t="s">
        <v>18</v>
      </c>
      <c r="B1008">
        <v>1008</v>
      </c>
      <c r="C1008" s="1">
        <v>43804</v>
      </c>
      <c r="D1008" s="1" t="s">
        <v>737</v>
      </c>
      <c r="E1008" t="s">
        <v>732</v>
      </c>
      <c r="F1008" t="s">
        <v>186</v>
      </c>
      <c r="G1008" s="5">
        <v>74209</v>
      </c>
      <c r="H1008" s="5">
        <v>7421</v>
      </c>
      <c r="J1008" t="s">
        <v>82</v>
      </c>
      <c r="K1008" t="s">
        <v>67</v>
      </c>
      <c r="L1008" t="s">
        <v>16</v>
      </c>
      <c r="M1008" s="1">
        <v>43790</v>
      </c>
      <c r="N1008">
        <v>14</v>
      </c>
      <c r="O1008" t="str">
        <f>VLOOKUP(F1008,'[1]Master Data'!$E:$E,1,FALSE)</f>
        <v>AZJPS0827R</v>
      </c>
    </row>
    <row r="1009" spans="1:15" x14ac:dyDescent="0.3">
      <c r="A1009" t="s">
        <v>18</v>
      </c>
      <c r="B1009">
        <v>999</v>
      </c>
      <c r="C1009" s="1">
        <v>43804</v>
      </c>
      <c r="D1009" t="s">
        <v>503</v>
      </c>
      <c r="E1009" t="s">
        <v>503</v>
      </c>
      <c r="F1009" t="s">
        <v>206</v>
      </c>
      <c r="G1009" s="5">
        <v>52738</v>
      </c>
      <c r="H1009" s="5">
        <v>5274</v>
      </c>
      <c r="J1009" t="s">
        <v>82</v>
      </c>
      <c r="K1009" t="s">
        <v>67</v>
      </c>
      <c r="L1009" t="s">
        <v>16</v>
      </c>
      <c r="M1009" s="1">
        <v>43790</v>
      </c>
      <c r="N1009">
        <v>14</v>
      </c>
      <c r="O1009" t="str">
        <f>VLOOKUP(F1009,'[1]Master Data'!$E:$E,1,FALSE)</f>
        <v>AEQPT4039J</v>
      </c>
    </row>
    <row r="1010" spans="1:15" x14ac:dyDescent="0.3">
      <c r="A1010" t="s">
        <v>18</v>
      </c>
      <c r="B1010">
        <v>1003</v>
      </c>
      <c r="C1010" s="1">
        <v>43804</v>
      </c>
      <c r="D1010" t="s">
        <v>524</v>
      </c>
      <c r="E1010" t="s">
        <v>524</v>
      </c>
      <c r="F1010" t="s">
        <v>235</v>
      </c>
      <c r="G1010" s="5">
        <v>3902</v>
      </c>
      <c r="H1010" s="5">
        <v>390</v>
      </c>
      <c r="J1010" t="s">
        <v>82</v>
      </c>
      <c r="K1010" t="s">
        <v>67</v>
      </c>
      <c r="L1010" t="s">
        <v>16</v>
      </c>
      <c r="M1010" s="1">
        <v>43790</v>
      </c>
      <c r="N1010">
        <v>14</v>
      </c>
      <c r="O1010" t="str">
        <f>VLOOKUP(F1010,'[1]Master Data'!$E:$E,1,FALSE)</f>
        <v>AVWPK8039N</v>
      </c>
    </row>
    <row r="1011" spans="1:15" x14ac:dyDescent="0.3">
      <c r="A1011" t="s">
        <v>18</v>
      </c>
      <c r="B1011">
        <v>994</v>
      </c>
      <c r="C1011" s="1">
        <v>43804</v>
      </c>
      <c r="D1011" s="1" t="s">
        <v>535</v>
      </c>
      <c r="E1011" t="s">
        <v>483</v>
      </c>
      <c r="F1011" t="s">
        <v>194</v>
      </c>
      <c r="G1011" s="5">
        <v>130221</v>
      </c>
      <c r="H1011" s="5">
        <v>13022</v>
      </c>
      <c r="J1011" t="s">
        <v>82</v>
      </c>
      <c r="K1011" t="s">
        <v>67</v>
      </c>
      <c r="L1011" t="s">
        <v>16</v>
      </c>
      <c r="M1011" s="1">
        <v>43790</v>
      </c>
      <c r="N1011">
        <v>14</v>
      </c>
      <c r="O1011" t="str">
        <f>VLOOKUP(F1011,'[1]Master Data'!$E:$E,1,FALSE)</f>
        <v>AGVPS7118N</v>
      </c>
    </row>
    <row r="1012" spans="1:15" x14ac:dyDescent="0.3">
      <c r="A1012" t="s">
        <v>18</v>
      </c>
      <c r="B1012">
        <v>1009</v>
      </c>
      <c r="C1012" s="1">
        <v>43804</v>
      </c>
      <c r="D1012" s="1" t="s">
        <v>504</v>
      </c>
      <c r="E1012" t="s">
        <v>533</v>
      </c>
      <c r="F1012" t="s">
        <v>243</v>
      </c>
      <c r="G1012" s="5">
        <v>307026</v>
      </c>
      <c r="H1012" s="5">
        <v>30703</v>
      </c>
      <c r="J1012" t="s">
        <v>82</v>
      </c>
      <c r="K1012" t="s">
        <v>67</v>
      </c>
      <c r="L1012" t="s">
        <v>16</v>
      </c>
      <c r="M1012" s="1">
        <v>43790</v>
      </c>
      <c r="N1012">
        <v>14</v>
      </c>
      <c r="O1012" t="str">
        <f>VLOOKUP(F1012,'[1]Master Data'!$E:$E,1,FALSE)</f>
        <v>AYGPK6648G</v>
      </c>
    </row>
    <row r="1013" spans="1:15" x14ac:dyDescent="0.3">
      <c r="A1013" t="s">
        <v>18</v>
      </c>
      <c r="B1013">
        <v>986</v>
      </c>
      <c r="C1013" s="1">
        <v>43804</v>
      </c>
      <c r="D1013" t="s">
        <v>504</v>
      </c>
      <c r="E1013" t="s">
        <v>504</v>
      </c>
      <c r="F1013" t="s">
        <v>215</v>
      </c>
      <c r="G1013" s="5">
        <v>102342</v>
      </c>
      <c r="H1013" s="5">
        <v>10234</v>
      </c>
      <c r="J1013" t="s">
        <v>82</v>
      </c>
      <c r="K1013" t="s">
        <v>67</v>
      </c>
      <c r="L1013" t="s">
        <v>16</v>
      </c>
      <c r="M1013" s="1">
        <v>43790</v>
      </c>
      <c r="N1013">
        <v>14</v>
      </c>
      <c r="O1013" t="str">
        <f>VLOOKUP(F1013,'[1]Master Data'!$E:$E,1,FALSE)</f>
        <v>AQXPK8198G</v>
      </c>
    </row>
    <row r="1014" spans="1:15" x14ac:dyDescent="0.3">
      <c r="A1014" t="s">
        <v>18</v>
      </c>
      <c r="B1014">
        <v>1001</v>
      </c>
      <c r="C1014" s="1">
        <v>43804</v>
      </c>
      <c r="D1014" t="s">
        <v>504</v>
      </c>
      <c r="E1014" t="s">
        <v>504</v>
      </c>
      <c r="F1014" t="s">
        <v>215</v>
      </c>
      <c r="G1014" s="5">
        <v>10552</v>
      </c>
      <c r="H1014" s="5">
        <v>1055</v>
      </c>
      <c r="J1014" t="s">
        <v>82</v>
      </c>
      <c r="K1014" t="s">
        <v>67</v>
      </c>
      <c r="L1014" t="s">
        <v>16</v>
      </c>
      <c r="M1014" s="1">
        <v>43790</v>
      </c>
      <c r="N1014">
        <v>14</v>
      </c>
      <c r="O1014" t="str">
        <f>VLOOKUP(F1014,'[1]Master Data'!$E:$E,1,FALSE)</f>
        <v>AQXPK8198G</v>
      </c>
    </row>
    <row r="1015" spans="1:15" x14ac:dyDescent="0.3">
      <c r="A1015" t="s">
        <v>18</v>
      </c>
      <c r="B1015">
        <v>993</v>
      </c>
      <c r="C1015" s="1">
        <v>43804</v>
      </c>
      <c r="D1015" t="s">
        <v>469</v>
      </c>
      <c r="E1015" t="s">
        <v>477</v>
      </c>
      <c r="F1015" t="s">
        <v>188</v>
      </c>
      <c r="G1015" s="5">
        <v>69903</v>
      </c>
      <c r="H1015" s="5">
        <v>6990</v>
      </c>
      <c r="J1015" t="s">
        <v>82</v>
      </c>
      <c r="K1015" t="s">
        <v>67</v>
      </c>
      <c r="L1015" t="s">
        <v>16</v>
      </c>
      <c r="M1015" s="1">
        <v>43790</v>
      </c>
      <c r="N1015">
        <v>14</v>
      </c>
      <c r="O1015" t="str">
        <f>VLOOKUP(F1015,'[1]Master Data'!$E:$E,1,FALSE)</f>
        <v>BYNPG4697P</v>
      </c>
    </row>
    <row r="1016" spans="1:15" x14ac:dyDescent="0.3">
      <c r="A1016" t="s">
        <v>18</v>
      </c>
      <c r="B1016">
        <v>992</v>
      </c>
      <c r="C1016" s="1">
        <v>43804</v>
      </c>
      <c r="D1016" t="s">
        <v>469</v>
      </c>
      <c r="E1016" t="s">
        <v>469</v>
      </c>
      <c r="F1016" t="s">
        <v>179</v>
      </c>
      <c r="G1016" s="5">
        <v>69903</v>
      </c>
      <c r="H1016" s="5">
        <v>6990</v>
      </c>
      <c r="J1016" t="s">
        <v>82</v>
      </c>
      <c r="K1016" t="s">
        <v>67</v>
      </c>
      <c r="L1016" t="s">
        <v>16</v>
      </c>
      <c r="M1016" s="1">
        <v>43790</v>
      </c>
      <c r="N1016">
        <v>14</v>
      </c>
      <c r="O1016" t="str">
        <f>VLOOKUP(F1016,'[1]Master Data'!$E:$E,1,FALSE)</f>
        <v>AJZPG5193Q</v>
      </c>
    </row>
    <row r="1017" spans="1:15" x14ac:dyDescent="0.3">
      <c r="A1017" t="s">
        <v>18</v>
      </c>
      <c r="B1017">
        <v>1011</v>
      </c>
      <c r="C1017" s="1">
        <v>43804</v>
      </c>
      <c r="D1017" s="1" t="s">
        <v>455</v>
      </c>
      <c r="E1017" t="s">
        <v>458</v>
      </c>
      <c r="F1017" t="s">
        <v>168</v>
      </c>
      <c r="G1017" s="5">
        <v>200000</v>
      </c>
      <c r="H1017" s="5">
        <v>20000</v>
      </c>
      <c r="J1017" t="s">
        <v>83</v>
      </c>
      <c r="K1017" t="s">
        <v>67</v>
      </c>
      <c r="L1017" t="s">
        <v>16</v>
      </c>
      <c r="M1017" s="1">
        <v>43790</v>
      </c>
      <c r="N1017">
        <v>14</v>
      </c>
      <c r="O1017" t="str">
        <f>VLOOKUP(F1017,'[1]Master Data'!$E:$E,1,FALSE)</f>
        <v>APMPV7390H</v>
      </c>
    </row>
    <row r="1018" spans="1:15" x14ac:dyDescent="0.3">
      <c r="A1018" t="s">
        <v>18</v>
      </c>
      <c r="B1018">
        <v>1004</v>
      </c>
      <c r="C1018" s="1">
        <v>43804</v>
      </c>
      <c r="D1018" s="1" t="s">
        <v>515</v>
      </c>
      <c r="E1018" t="s">
        <v>515</v>
      </c>
      <c r="F1018" t="s">
        <v>226</v>
      </c>
      <c r="G1018" s="5">
        <v>51048</v>
      </c>
      <c r="H1018" s="5">
        <v>5105</v>
      </c>
      <c r="J1018" t="s">
        <v>82</v>
      </c>
      <c r="K1018" t="s">
        <v>67</v>
      </c>
      <c r="L1018" t="s">
        <v>16</v>
      </c>
      <c r="M1018" s="1">
        <v>43790</v>
      </c>
      <c r="N1018">
        <v>14</v>
      </c>
      <c r="O1018" t="str">
        <f>VLOOKUP(F1018,'[1]Master Data'!$E:$E,1,FALSE)</f>
        <v>CVZPS8137A</v>
      </c>
    </row>
    <row r="1019" spans="1:15" x14ac:dyDescent="0.3">
      <c r="A1019" t="s">
        <v>18</v>
      </c>
      <c r="B1019">
        <v>1039</v>
      </c>
      <c r="C1019" s="1">
        <v>43830</v>
      </c>
      <c r="D1019" s="1" t="s">
        <v>495</v>
      </c>
      <c r="E1019" t="s">
        <v>495</v>
      </c>
      <c r="F1019" t="s">
        <v>207</v>
      </c>
      <c r="G1019" s="5">
        <v>17290</v>
      </c>
      <c r="H1019" s="5">
        <v>1729</v>
      </c>
      <c r="J1019" t="s">
        <v>84</v>
      </c>
      <c r="K1019" t="s">
        <v>67</v>
      </c>
      <c r="L1019" t="s">
        <v>16</v>
      </c>
      <c r="M1019" s="1">
        <v>43822</v>
      </c>
      <c r="N1019">
        <v>8</v>
      </c>
      <c r="O1019" t="str">
        <f>VLOOKUP(F1019,'[1]Master Data'!$E:$E,1,FALSE)</f>
        <v>AHIPT0853H</v>
      </c>
    </row>
    <row r="1020" spans="1:15" x14ac:dyDescent="0.3">
      <c r="A1020" t="s">
        <v>18</v>
      </c>
      <c r="B1020">
        <v>1023</v>
      </c>
      <c r="C1020" s="1">
        <v>43830</v>
      </c>
      <c r="D1020" s="1" t="s">
        <v>467</v>
      </c>
      <c r="E1020" t="s">
        <v>467</v>
      </c>
      <c r="F1020" t="s">
        <v>177</v>
      </c>
      <c r="G1020" s="5">
        <v>1696</v>
      </c>
      <c r="H1020" s="5">
        <v>170</v>
      </c>
      <c r="J1020" t="s">
        <v>84</v>
      </c>
      <c r="K1020" t="s">
        <v>67</v>
      </c>
      <c r="L1020" t="s">
        <v>16</v>
      </c>
      <c r="M1020" s="1">
        <v>43822</v>
      </c>
      <c r="N1020">
        <v>8</v>
      </c>
      <c r="O1020" t="str">
        <f>VLOOKUP(F1020,'[1]Master Data'!$E:$E,1,FALSE)</f>
        <v>CNYPM6786Q</v>
      </c>
    </row>
    <row r="1021" spans="1:15" x14ac:dyDescent="0.3">
      <c r="A1021" t="s">
        <v>18</v>
      </c>
      <c r="B1021">
        <v>1042</v>
      </c>
      <c r="C1021" s="1">
        <v>43830</v>
      </c>
      <c r="D1021" s="1" t="s">
        <v>470</v>
      </c>
      <c r="E1021" t="s">
        <v>502</v>
      </c>
      <c r="F1021" t="s">
        <v>203</v>
      </c>
      <c r="G1021" s="5">
        <v>70000</v>
      </c>
      <c r="H1021" s="5">
        <v>7000</v>
      </c>
      <c r="J1021" t="s">
        <v>85</v>
      </c>
      <c r="K1021" t="s">
        <v>67</v>
      </c>
      <c r="L1021" t="s">
        <v>16</v>
      </c>
      <c r="M1021" s="1">
        <v>43822</v>
      </c>
      <c r="N1021">
        <v>8</v>
      </c>
      <c r="O1021" t="str">
        <f>VLOOKUP(F1021,'[1]Master Data'!$E:$E,1,FALSE)</f>
        <v>AMZPV8765C</v>
      </c>
    </row>
    <row r="1022" spans="1:15" x14ac:dyDescent="0.3">
      <c r="A1022" t="s">
        <v>18</v>
      </c>
      <c r="B1022">
        <v>1022</v>
      </c>
      <c r="C1022" s="1">
        <v>43830</v>
      </c>
      <c r="D1022" t="s">
        <v>526</v>
      </c>
      <c r="E1022" t="s">
        <v>526</v>
      </c>
      <c r="F1022" t="s">
        <v>236</v>
      </c>
      <c r="G1022" s="5">
        <v>30183</v>
      </c>
      <c r="H1022" s="5">
        <v>3018</v>
      </c>
      <c r="J1022" t="s">
        <v>84</v>
      </c>
      <c r="K1022" t="s">
        <v>67</v>
      </c>
      <c r="L1022" t="s">
        <v>16</v>
      </c>
      <c r="M1022" s="1">
        <v>43822</v>
      </c>
      <c r="N1022">
        <v>8</v>
      </c>
      <c r="O1022" t="str">
        <f>VLOOKUP(F1022,'[1]Master Data'!$E:$E,1,FALSE)</f>
        <v>BPAPS0225M</v>
      </c>
    </row>
    <row r="1023" spans="1:15" x14ac:dyDescent="0.3">
      <c r="A1023" t="s">
        <v>18</v>
      </c>
      <c r="B1023">
        <v>1025</v>
      </c>
      <c r="C1023" s="1">
        <v>43830</v>
      </c>
      <c r="D1023" s="1" t="s">
        <v>440</v>
      </c>
      <c r="E1023" t="s">
        <v>440</v>
      </c>
      <c r="F1023" t="s">
        <v>150</v>
      </c>
      <c r="G1023" s="5">
        <v>98116</v>
      </c>
      <c r="H1023" s="5">
        <v>9812</v>
      </c>
      <c r="J1023" t="s">
        <v>84</v>
      </c>
      <c r="K1023" t="s">
        <v>67</v>
      </c>
      <c r="L1023" t="s">
        <v>16</v>
      </c>
      <c r="M1023" s="1">
        <v>43822</v>
      </c>
      <c r="N1023">
        <v>8</v>
      </c>
      <c r="O1023" t="str">
        <f>VLOOKUP(F1023,'[1]Master Data'!$E:$E,1,FALSE)</f>
        <v>ANVPM7520K</v>
      </c>
    </row>
    <row r="1024" spans="1:15" x14ac:dyDescent="0.3">
      <c r="A1024" t="s">
        <v>18</v>
      </c>
      <c r="B1024">
        <v>1026</v>
      </c>
      <c r="C1024" s="1">
        <v>43830</v>
      </c>
      <c r="D1024" s="1" t="s">
        <v>440</v>
      </c>
      <c r="E1024" t="s">
        <v>441</v>
      </c>
      <c r="F1024" t="s">
        <v>151</v>
      </c>
      <c r="G1024" s="5">
        <v>98116</v>
      </c>
      <c r="H1024" s="5">
        <v>9812</v>
      </c>
      <c r="J1024" t="s">
        <v>84</v>
      </c>
      <c r="K1024" t="s">
        <v>67</v>
      </c>
      <c r="L1024" t="s">
        <v>16</v>
      </c>
      <c r="M1024" s="1">
        <v>43822</v>
      </c>
      <c r="N1024">
        <v>8</v>
      </c>
      <c r="O1024" t="str">
        <f>VLOOKUP(F1024,'[1]Master Data'!$E:$E,1,FALSE)</f>
        <v>BRVPM1719H</v>
      </c>
    </row>
    <row r="1025" spans="1:15" x14ac:dyDescent="0.3">
      <c r="A1025" t="s">
        <v>18</v>
      </c>
      <c r="B1025">
        <v>1041</v>
      </c>
      <c r="C1025" s="1">
        <v>43830</v>
      </c>
      <c r="D1025" t="s">
        <v>511</v>
      </c>
      <c r="E1025" t="s">
        <v>511</v>
      </c>
      <c r="F1025" t="s">
        <v>222</v>
      </c>
      <c r="G1025" s="5">
        <v>63780</v>
      </c>
      <c r="H1025" s="5">
        <v>6378</v>
      </c>
      <c r="J1025" t="s">
        <v>84</v>
      </c>
      <c r="K1025" t="s">
        <v>67</v>
      </c>
      <c r="L1025" t="s">
        <v>16</v>
      </c>
      <c r="M1025" s="1">
        <v>43822</v>
      </c>
      <c r="N1025">
        <v>8</v>
      </c>
      <c r="O1025" t="str">
        <f>VLOOKUP(F1025,'[1]Master Data'!$E:$E,1,FALSE)</f>
        <v>ADCPM6013E</v>
      </c>
    </row>
    <row r="1026" spans="1:15" x14ac:dyDescent="0.3">
      <c r="A1026" t="s">
        <v>18</v>
      </c>
      <c r="B1026">
        <v>1036</v>
      </c>
      <c r="C1026" s="1">
        <v>43830</v>
      </c>
      <c r="D1026" s="1" t="s">
        <v>501</v>
      </c>
      <c r="E1026" t="s">
        <v>501</v>
      </c>
      <c r="F1026" t="s">
        <v>214</v>
      </c>
      <c r="G1026" s="5">
        <v>69143</v>
      </c>
      <c r="H1026" s="5">
        <v>6914</v>
      </c>
      <c r="J1026" t="s">
        <v>84</v>
      </c>
      <c r="K1026" t="s">
        <v>67</v>
      </c>
      <c r="L1026" t="s">
        <v>16</v>
      </c>
      <c r="M1026" s="1">
        <v>43822</v>
      </c>
      <c r="N1026">
        <v>8</v>
      </c>
      <c r="O1026" t="str">
        <f>VLOOKUP(F1026,'[1]Master Data'!$E:$E,1,FALSE)</f>
        <v>DXVPP1114F</v>
      </c>
    </row>
    <row r="1027" spans="1:15" x14ac:dyDescent="0.3">
      <c r="A1027" t="s">
        <v>18</v>
      </c>
      <c r="B1027">
        <v>1037</v>
      </c>
      <c r="C1027" s="1">
        <v>43830</v>
      </c>
      <c r="D1027" t="s">
        <v>493</v>
      </c>
      <c r="E1027" t="s">
        <v>493</v>
      </c>
      <c r="F1027" t="s">
        <v>205</v>
      </c>
      <c r="G1027" s="5">
        <v>3531</v>
      </c>
      <c r="H1027" s="5">
        <v>353</v>
      </c>
      <c r="J1027" t="s">
        <v>84</v>
      </c>
      <c r="K1027" t="s">
        <v>67</v>
      </c>
      <c r="L1027" t="s">
        <v>16</v>
      </c>
      <c r="M1027" s="1">
        <v>43822</v>
      </c>
      <c r="N1027">
        <v>8</v>
      </c>
      <c r="O1027" t="str">
        <f>VLOOKUP(F1027,'[1]Master Data'!$E:$E,1,FALSE)</f>
        <v>AAAPU3763E</v>
      </c>
    </row>
    <row r="1028" spans="1:15" x14ac:dyDescent="0.3">
      <c r="A1028" t="s">
        <v>18</v>
      </c>
      <c r="B1028">
        <v>1029</v>
      </c>
      <c r="C1028" s="1">
        <v>43830</v>
      </c>
      <c r="D1028" s="1" t="s">
        <v>724</v>
      </c>
      <c r="E1028" t="s">
        <v>465</v>
      </c>
      <c r="F1028" t="s">
        <v>175</v>
      </c>
      <c r="G1028" s="5">
        <v>40127</v>
      </c>
      <c r="H1028" s="5">
        <v>4013</v>
      </c>
      <c r="J1028" t="s">
        <v>84</v>
      </c>
      <c r="K1028" t="s">
        <v>67</v>
      </c>
      <c r="L1028" t="s">
        <v>16</v>
      </c>
      <c r="M1028" s="1">
        <v>43822</v>
      </c>
      <c r="N1028">
        <v>8</v>
      </c>
      <c r="O1028" t="str">
        <f>VLOOKUP(F1028,'[1]Master Data'!$E:$E,1,FALSE)</f>
        <v>AWVPM8396E</v>
      </c>
    </row>
    <row r="1029" spans="1:15" x14ac:dyDescent="0.3">
      <c r="A1029" t="s">
        <v>18</v>
      </c>
      <c r="B1029">
        <v>1021</v>
      </c>
      <c r="C1029" s="1">
        <v>43830</v>
      </c>
      <c r="D1029" s="1" t="s">
        <v>513</v>
      </c>
      <c r="E1029" t="s">
        <v>513</v>
      </c>
      <c r="F1029" t="s">
        <v>224</v>
      </c>
      <c r="G1029" s="5">
        <v>40249</v>
      </c>
      <c r="H1029" s="5">
        <v>4025</v>
      </c>
      <c r="J1029" t="s">
        <v>84</v>
      </c>
      <c r="K1029" t="s">
        <v>67</v>
      </c>
      <c r="L1029" t="s">
        <v>16</v>
      </c>
      <c r="M1029" s="1">
        <v>43822</v>
      </c>
      <c r="N1029">
        <v>8</v>
      </c>
      <c r="O1029" t="str">
        <f>VLOOKUP(F1029,'[1]Master Data'!$E:$E,1,FALSE)</f>
        <v>BDDPM7126E</v>
      </c>
    </row>
    <row r="1030" spans="1:15" x14ac:dyDescent="0.3">
      <c r="A1030" t="s">
        <v>18</v>
      </c>
      <c r="B1030">
        <v>1030</v>
      </c>
      <c r="C1030" s="1">
        <v>43830</v>
      </c>
      <c r="D1030" t="s">
        <v>466</v>
      </c>
      <c r="E1030" t="s">
        <v>466</v>
      </c>
      <c r="F1030" t="s">
        <v>176</v>
      </c>
      <c r="G1030" s="5">
        <v>14942</v>
      </c>
      <c r="H1030" s="5">
        <v>1494</v>
      </c>
      <c r="J1030" t="s">
        <v>84</v>
      </c>
      <c r="K1030" t="s">
        <v>67</v>
      </c>
      <c r="L1030" t="s">
        <v>16</v>
      </c>
      <c r="M1030" s="1">
        <v>43822</v>
      </c>
      <c r="N1030">
        <v>8</v>
      </c>
      <c r="O1030" t="str">
        <f>VLOOKUP(F1030,'[1]Master Data'!$E:$E,1,FALSE)</f>
        <v>BCHPM4625F</v>
      </c>
    </row>
    <row r="1031" spans="1:15" x14ac:dyDescent="0.3">
      <c r="A1031" t="s">
        <v>18</v>
      </c>
      <c r="B1031">
        <v>1031</v>
      </c>
      <c r="C1031" s="1">
        <v>43830</v>
      </c>
      <c r="D1031" t="s">
        <v>466</v>
      </c>
      <c r="E1031" t="s">
        <v>488</v>
      </c>
      <c r="F1031" t="s">
        <v>199</v>
      </c>
      <c r="G1031" s="5">
        <v>11207</v>
      </c>
      <c r="H1031" s="5">
        <v>1121</v>
      </c>
      <c r="J1031" t="s">
        <v>84</v>
      </c>
      <c r="K1031" t="s">
        <v>67</v>
      </c>
      <c r="L1031" t="s">
        <v>16</v>
      </c>
      <c r="M1031" s="1">
        <v>43822</v>
      </c>
      <c r="N1031">
        <v>8</v>
      </c>
      <c r="O1031" t="str">
        <f>VLOOKUP(F1031,'[1]Master Data'!$E:$E,1,FALSE)</f>
        <v>DJEPM9645D</v>
      </c>
    </row>
    <row r="1032" spans="1:15" x14ac:dyDescent="0.3">
      <c r="A1032" t="s">
        <v>18</v>
      </c>
      <c r="B1032">
        <v>1032</v>
      </c>
      <c r="C1032" s="1">
        <v>43830</v>
      </c>
      <c r="D1032" t="s">
        <v>466</v>
      </c>
      <c r="E1032" t="s">
        <v>468</v>
      </c>
      <c r="F1032" t="s">
        <v>178</v>
      </c>
      <c r="G1032" s="5">
        <v>11207</v>
      </c>
      <c r="H1032" s="5">
        <v>1121</v>
      </c>
      <c r="J1032" t="s">
        <v>84</v>
      </c>
      <c r="K1032" t="s">
        <v>67</v>
      </c>
      <c r="L1032" t="s">
        <v>16</v>
      </c>
      <c r="M1032" s="1">
        <v>43822</v>
      </c>
      <c r="N1032">
        <v>8</v>
      </c>
      <c r="O1032" t="str">
        <f>VLOOKUP(F1032,'[1]Master Data'!$E:$E,1,FALSE)</f>
        <v>DGQPM4392J</v>
      </c>
    </row>
    <row r="1033" spans="1:15" x14ac:dyDescent="0.3">
      <c r="A1033" t="s">
        <v>18</v>
      </c>
      <c r="B1033">
        <v>1024</v>
      </c>
      <c r="C1033" s="1">
        <v>43830</v>
      </c>
      <c r="D1033" s="1" t="s">
        <v>737</v>
      </c>
      <c r="E1033" t="s">
        <v>732</v>
      </c>
      <c r="F1033" t="s">
        <v>186</v>
      </c>
      <c r="G1033" s="5">
        <v>18622</v>
      </c>
      <c r="H1033" s="5">
        <v>1862</v>
      </c>
      <c r="J1033" t="s">
        <v>84</v>
      </c>
      <c r="K1033" t="s">
        <v>67</v>
      </c>
      <c r="L1033" t="s">
        <v>16</v>
      </c>
      <c r="M1033" s="1">
        <v>43822</v>
      </c>
      <c r="N1033">
        <v>8</v>
      </c>
      <c r="O1033" t="str">
        <f>VLOOKUP(F1033,'[1]Master Data'!$E:$E,1,FALSE)</f>
        <v>AZJPS0827R</v>
      </c>
    </row>
    <row r="1034" spans="1:15" x14ac:dyDescent="0.3">
      <c r="A1034" t="s">
        <v>18</v>
      </c>
      <c r="B1034">
        <v>1038</v>
      </c>
      <c r="C1034" s="1">
        <v>43830</v>
      </c>
      <c r="D1034" t="s">
        <v>503</v>
      </c>
      <c r="E1034" t="s">
        <v>503</v>
      </c>
      <c r="F1034" t="s">
        <v>206</v>
      </c>
      <c r="G1034" s="5">
        <v>114661</v>
      </c>
      <c r="H1034" s="5">
        <v>11466</v>
      </c>
      <c r="J1034" t="s">
        <v>84</v>
      </c>
      <c r="K1034" t="s">
        <v>67</v>
      </c>
      <c r="L1034" t="s">
        <v>16</v>
      </c>
      <c r="M1034" s="1">
        <v>43822</v>
      </c>
      <c r="N1034">
        <v>8</v>
      </c>
      <c r="O1034" t="str">
        <f>VLOOKUP(F1034,'[1]Master Data'!$E:$E,1,FALSE)</f>
        <v>AEQPT4039J</v>
      </c>
    </row>
    <row r="1035" spans="1:15" x14ac:dyDescent="0.3">
      <c r="A1035" t="s">
        <v>18</v>
      </c>
      <c r="B1035">
        <v>1019</v>
      </c>
      <c r="C1035" s="1">
        <v>43830</v>
      </c>
      <c r="D1035" t="s">
        <v>524</v>
      </c>
      <c r="E1035" t="s">
        <v>524</v>
      </c>
      <c r="F1035" t="s">
        <v>235</v>
      </c>
      <c r="G1035" s="5">
        <v>4110</v>
      </c>
      <c r="H1035" s="5">
        <v>411</v>
      </c>
      <c r="J1035" t="s">
        <v>84</v>
      </c>
      <c r="K1035" t="s">
        <v>67</v>
      </c>
      <c r="L1035" t="s">
        <v>16</v>
      </c>
      <c r="M1035" s="1">
        <v>43822</v>
      </c>
      <c r="N1035">
        <v>8</v>
      </c>
      <c r="O1035" t="str">
        <f>VLOOKUP(F1035,'[1]Master Data'!$E:$E,1,FALSE)</f>
        <v>AVWPK8039N</v>
      </c>
    </row>
    <row r="1036" spans="1:15" x14ac:dyDescent="0.3">
      <c r="A1036" t="s">
        <v>18</v>
      </c>
      <c r="B1036">
        <v>1035</v>
      </c>
      <c r="C1036" s="1">
        <v>43830</v>
      </c>
      <c r="D1036" s="1" t="s">
        <v>535</v>
      </c>
      <c r="E1036" t="s">
        <v>483</v>
      </c>
      <c r="F1036" t="s">
        <v>194</v>
      </c>
      <c r="G1036" s="5">
        <v>81294</v>
      </c>
      <c r="H1036" s="5">
        <v>8129</v>
      </c>
      <c r="J1036" t="s">
        <v>84</v>
      </c>
      <c r="K1036" t="s">
        <v>67</v>
      </c>
      <c r="L1036" t="s">
        <v>16</v>
      </c>
      <c r="M1036" s="1">
        <v>43822</v>
      </c>
      <c r="N1036">
        <v>8</v>
      </c>
      <c r="O1036" t="str">
        <f>VLOOKUP(F1036,'[1]Master Data'!$E:$E,1,FALSE)</f>
        <v>AGVPS7118N</v>
      </c>
    </row>
    <row r="1037" spans="1:15" x14ac:dyDescent="0.3">
      <c r="A1037" t="s">
        <v>18</v>
      </c>
      <c r="B1037">
        <v>1028</v>
      </c>
      <c r="C1037" s="1">
        <v>43830</v>
      </c>
      <c r="D1037" s="1" t="s">
        <v>504</v>
      </c>
      <c r="E1037" t="s">
        <v>533</v>
      </c>
      <c r="F1037" t="s">
        <v>243</v>
      </c>
      <c r="G1037" s="5">
        <v>86223</v>
      </c>
      <c r="H1037" s="5">
        <v>8622</v>
      </c>
      <c r="J1037" t="s">
        <v>84</v>
      </c>
      <c r="K1037" t="s">
        <v>67</v>
      </c>
      <c r="L1037" t="s">
        <v>16</v>
      </c>
      <c r="M1037" s="1">
        <v>43822</v>
      </c>
      <c r="N1037">
        <v>8</v>
      </c>
      <c r="O1037" t="str">
        <f>VLOOKUP(F1037,'[1]Master Data'!$E:$E,1,FALSE)</f>
        <v>AYGPK6648G</v>
      </c>
    </row>
    <row r="1038" spans="1:15" x14ac:dyDescent="0.3">
      <c r="A1038" t="s">
        <v>18</v>
      </c>
      <c r="B1038">
        <v>1027</v>
      </c>
      <c r="C1038" s="1">
        <v>43830</v>
      </c>
      <c r="D1038" t="s">
        <v>504</v>
      </c>
      <c r="E1038" t="s">
        <v>504</v>
      </c>
      <c r="F1038" t="s">
        <v>215</v>
      </c>
      <c r="G1038" s="5">
        <v>14866</v>
      </c>
      <c r="H1038" s="5">
        <v>1487</v>
      </c>
      <c r="J1038" t="s">
        <v>84</v>
      </c>
      <c r="K1038" t="s">
        <v>67</v>
      </c>
      <c r="L1038" t="s">
        <v>16</v>
      </c>
      <c r="M1038" s="1">
        <v>43822</v>
      </c>
      <c r="N1038">
        <v>8</v>
      </c>
      <c r="O1038" t="str">
        <f>VLOOKUP(F1038,'[1]Master Data'!$E:$E,1,FALSE)</f>
        <v>AQXPK8198G</v>
      </c>
    </row>
    <row r="1039" spans="1:15" x14ac:dyDescent="0.3">
      <c r="A1039" t="s">
        <v>18</v>
      </c>
      <c r="B1039">
        <v>1040</v>
      </c>
      <c r="C1039" s="1">
        <v>43830</v>
      </c>
      <c r="D1039" t="s">
        <v>504</v>
      </c>
      <c r="E1039" t="s">
        <v>504</v>
      </c>
      <c r="F1039" t="s">
        <v>215</v>
      </c>
      <c r="G1039" s="5">
        <v>27630</v>
      </c>
      <c r="H1039" s="5">
        <v>2763</v>
      </c>
      <c r="J1039" t="s">
        <v>84</v>
      </c>
      <c r="K1039" t="s">
        <v>67</v>
      </c>
      <c r="L1039" t="s">
        <v>16</v>
      </c>
      <c r="M1039" s="1">
        <v>43822</v>
      </c>
      <c r="N1039">
        <v>8</v>
      </c>
      <c r="O1039" t="str">
        <f>VLOOKUP(F1039,'[1]Master Data'!$E:$E,1,FALSE)</f>
        <v>AQXPK8198G</v>
      </c>
    </row>
    <row r="1040" spans="1:15" x14ac:dyDescent="0.3">
      <c r="A1040" t="s">
        <v>18</v>
      </c>
      <c r="B1040">
        <v>1034</v>
      </c>
      <c r="C1040" s="1">
        <v>43830</v>
      </c>
      <c r="D1040" t="s">
        <v>469</v>
      </c>
      <c r="E1040" t="s">
        <v>477</v>
      </c>
      <c r="F1040" t="s">
        <v>188</v>
      </c>
      <c r="G1040" s="5">
        <v>20080</v>
      </c>
      <c r="H1040" s="5">
        <v>2008</v>
      </c>
      <c r="J1040" t="s">
        <v>84</v>
      </c>
      <c r="K1040" t="s">
        <v>67</v>
      </c>
      <c r="L1040" t="s">
        <v>16</v>
      </c>
      <c r="M1040" s="1">
        <v>43822</v>
      </c>
      <c r="N1040">
        <v>8</v>
      </c>
      <c r="O1040" t="str">
        <f>VLOOKUP(F1040,'[1]Master Data'!$E:$E,1,FALSE)</f>
        <v>BYNPG4697P</v>
      </c>
    </row>
    <row r="1041" spans="1:15" x14ac:dyDescent="0.3">
      <c r="A1041" t="s">
        <v>18</v>
      </c>
      <c r="B1041">
        <v>1033</v>
      </c>
      <c r="C1041" s="1">
        <v>43830</v>
      </c>
      <c r="D1041" t="s">
        <v>469</v>
      </c>
      <c r="E1041" t="s">
        <v>469</v>
      </c>
      <c r="F1041" t="s">
        <v>179</v>
      </c>
      <c r="G1041" s="5">
        <v>20080</v>
      </c>
      <c r="H1041" s="5">
        <v>2008</v>
      </c>
      <c r="J1041" t="s">
        <v>84</v>
      </c>
      <c r="K1041" t="s">
        <v>67</v>
      </c>
      <c r="L1041" t="s">
        <v>16</v>
      </c>
      <c r="M1041" s="1">
        <v>43822</v>
      </c>
      <c r="N1041">
        <v>8</v>
      </c>
      <c r="O1041" t="str">
        <f>VLOOKUP(F1041,'[1]Master Data'!$E:$E,1,FALSE)</f>
        <v>AJZPG5193Q</v>
      </c>
    </row>
    <row r="1042" spans="1:15" x14ac:dyDescent="0.3">
      <c r="A1042" t="s">
        <v>18</v>
      </c>
      <c r="B1042">
        <v>1020</v>
      </c>
      <c r="C1042" s="1">
        <v>43830</v>
      </c>
      <c r="D1042" s="1" t="s">
        <v>515</v>
      </c>
      <c r="E1042" t="s">
        <v>515</v>
      </c>
      <c r="F1042" t="s">
        <v>226</v>
      </c>
      <c r="G1042" s="5">
        <v>27099</v>
      </c>
      <c r="H1042" s="5">
        <v>2710</v>
      </c>
      <c r="J1042" t="s">
        <v>84</v>
      </c>
      <c r="K1042" t="s">
        <v>67</v>
      </c>
      <c r="L1042" t="s">
        <v>16</v>
      </c>
      <c r="M1042" s="1">
        <v>43822</v>
      </c>
      <c r="N1042">
        <v>8</v>
      </c>
      <c r="O1042" t="str">
        <f>VLOOKUP(F1042,'[1]Master Data'!$E:$E,1,FALSE)</f>
        <v>CVZPS8137A</v>
      </c>
    </row>
    <row r="1043" spans="1:15" x14ac:dyDescent="0.3">
      <c r="A1043" t="s">
        <v>18</v>
      </c>
      <c r="B1043">
        <v>1045</v>
      </c>
      <c r="C1043" s="1">
        <v>43837</v>
      </c>
      <c r="D1043" s="1" t="s">
        <v>478</v>
      </c>
      <c r="E1043" t="s">
        <v>491</v>
      </c>
      <c r="F1043" t="s">
        <v>202</v>
      </c>
      <c r="G1043" s="5">
        <v>50000</v>
      </c>
      <c r="H1043" s="5">
        <v>5000</v>
      </c>
      <c r="J1043" t="s">
        <v>86</v>
      </c>
      <c r="K1043" t="s">
        <v>67</v>
      </c>
      <c r="L1043" t="s">
        <v>16</v>
      </c>
      <c r="M1043" s="1">
        <v>43823</v>
      </c>
      <c r="N1043">
        <v>14</v>
      </c>
      <c r="O1043" t="str">
        <f>VLOOKUP(F1043,'[1]Master Data'!$E:$E,1,FALSE)</f>
        <v>CMMPM3584M</v>
      </c>
    </row>
    <row r="1044" spans="1:15" x14ac:dyDescent="0.3">
      <c r="A1044" t="s">
        <v>18</v>
      </c>
      <c r="B1044">
        <v>1043</v>
      </c>
      <c r="C1044" s="1">
        <v>43837</v>
      </c>
      <c r="D1044" s="1" t="s">
        <v>478</v>
      </c>
      <c r="E1044" t="s">
        <v>478</v>
      </c>
      <c r="F1044" t="s">
        <v>189</v>
      </c>
      <c r="G1044" s="5">
        <v>50000</v>
      </c>
      <c r="H1044" s="5">
        <v>5000</v>
      </c>
      <c r="J1044" t="s">
        <v>86</v>
      </c>
      <c r="K1044" t="s">
        <v>67</v>
      </c>
      <c r="L1044" t="s">
        <v>16</v>
      </c>
      <c r="M1044" s="1">
        <v>43823</v>
      </c>
      <c r="N1044">
        <v>14</v>
      </c>
      <c r="O1044" t="str">
        <f>VLOOKUP(F1044,'[1]Master Data'!$E:$E,1,FALSE)</f>
        <v>BJFPM3782A</v>
      </c>
    </row>
    <row r="1045" spans="1:15" x14ac:dyDescent="0.3">
      <c r="A1045" t="s">
        <v>18</v>
      </c>
      <c r="B1045">
        <v>1044</v>
      </c>
      <c r="C1045" s="1">
        <v>43837</v>
      </c>
      <c r="D1045" s="1" t="s">
        <v>478</v>
      </c>
      <c r="E1045" t="s">
        <v>479</v>
      </c>
      <c r="F1045" t="s">
        <v>190</v>
      </c>
      <c r="G1045" s="5">
        <v>140000</v>
      </c>
      <c r="H1045" s="5">
        <v>14000</v>
      </c>
      <c r="J1045" t="s">
        <v>86</v>
      </c>
      <c r="K1045" t="s">
        <v>67</v>
      </c>
      <c r="L1045" t="s">
        <v>16</v>
      </c>
      <c r="M1045" s="1">
        <v>43823</v>
      </c>
      <c r="N1045">
        <v>14</v>
      </c>
      <c r="O1045" t="str">
        <f>VLOOKUP(F1045,'[1]Master Data'!$E:$E,1,FALSE)</f>
        <v>BGBPM7834G</v>
      </c>
    </row>
    <row r="1046" spans="1:15" x14ac:dyDescent="0.3">
      <c r="A1046" t="s">
        <v>18</v>
      </c>
      <c r="B1046">
        <v>1052</v>
      </c>
      <c r="C1046" s="1">
        <v>43867</v>
      </c>
      <c r="D1046" s="1" t="s">
        <v>495</v>
      </c>
      <c r="E1046" t="s">
        <v>495</v>
      </c>
      <c r="F1046" t="s">
        <v>207</v>
      </c>
      <c r="G1046" s="5">
        <v>46654</v>
      </c>
      <c r="H1046" s="5">
        <v>4665</v>
      </c>
      <c r="J1046" t="s">
        <v>87</v>
      </c>
      <c r="K1046" t="s">
        <v>67</v>
      </c>
      <c r="L1046" t="s">
        <v>16</v>
      </c>
      <c r="M1046" s="1">
        <v>43859</v>
      </c>
      <c r="N1046">
        <v>8</v>
      </c>
      <c r="O1046" t="str">
        <f>VLOOKUP(F1046,'[1]Master Data'!$E:$E,1,FALSE)</f>
        <v>AHIPT0853H</v>
      </c>
    </row>
    <row r="1047" spans="1:15" x14ac:dyDescent="0.3">
      <c r="A1047" t="s">
        <v>18</v>
      </c>
      <c r="B1047">
        <v>1049</v>
      </c>
      <c r="C1047" s="1">
        <v>43867</v>
      </c>
      <c r="D1047" s="1" t="s">
        <v>497</v>
      </c>
      <c r="E1047" t="s">
        <v>497</v>
      </c>
      <c r="F1047" t="s">
        <v>209</v>
      </c>
      <c r="G1047" s="5">
        <v>16402</v>
      </c>
      <c r="H1047" s="5">
        <v>1640</v>
      </c>
      <c r="J1047" t="s">
        <v>87</v>
      </c>
      <c r="K1047" t="s">
        <v>67</v>
      </c>
      <c r="L1047" t="s">
        <v>16</v>
      </c>
      <c r="M1047" s="1">
        <v>43859</v>
      </c>
      <c r="N1047">
        <v>8</v>
      </c>
      <c r="O1047" t="str">
        <f>VLOOKUP(F1047,'[1]Master Data'!$E:$E,1,FALSE)</f>
        <v>AIBPC2244H</v>
      </c>
    </row>
    <row r="1048" spans="1:15" x14ac:dyDescent="0.3">
      <c r="A1048" t="s">
        <v>18</v>
      </c>
      <c r="B1048">
        <v>1058</v>
      </c>
      <c r="C1048" s="1">
        <v>43867</v>
      </c>
      <c r="D1048" s="1" t="s">
        <v>467</v>
      </c>
      <c r="E1048" t="s">
        <v>467</v>
      </c>
      <c r="F1048" t="s">
        <v>177</v>
      </c>
      <c r="G1048" s="5">
        <v>1580</v>
      </c>
      <c r="H1048" s="5">
        <v>158</v>
      </c>
      <c r="J1048" t="s">
        <v>87</v>
      </c>
      <c r="K1048" t="s">
        <v>67</v>
      </c>
      <c r="L1048" t="s">
        <v>16</v>
      </c>
      <c r="M1048" s="1">
        <v>43859</v>
      </c>
      <c r="N1048">
        <v>8</v>
      </c>
      <c r="O1048" t="str">
        <f>VLOOKUP(F1048,'[1]Master Data'!$E:$E,1,FALSE)</f>
        <v>CNYPM6786Q</v>
      </c>
    </row>
    <row r="1049" spans="1:15" x14ac:dyDescent="0.3">
      <c r="A1049" t="s">
        <v>18</v>
      </c>
      <c r="B1049">
        <v>1068</v>
      </c>
      <c r="C1049" s="1">
        <v>43867</v>
      </c>
      <c r="D1049" s="1" t="s">
        <v>470</v>
      </c>
      <c r="E1049" t="s">
        <v>502</v>
      </c>
      <c r="F1049" t="s">
        <v>203</v>
      </c>
      <c r="G1049" s="5">
        <v>69000</v>
      </c>
      <c r="H1049" s="5">
        <v>6900</v>
      </c>
      <c r="J1049" t="s">
        <v>88</v>
      </c>
      <c r="K1049" t="s">
        <v>67</v>
      </c>
      <c r="L1049" t="s">
        <v>16</v>
      </c>
      <c r="M1049" s="1">
        <v>43859</v>
      </c>
      <c r="N1049">
        <v>8</v>
      </c>
      <c r="O1049" t="str">
        <f>VLOOKUP(F1049,'[1]Master Data'!$E:$E,1,FALSE)</f>
        <v>AMZPV8765C</v>
      </c>
    </row>
    <row r="1050" spans="1:15" x14ac:dyDescent="0.3">
      <c r="A1050" t="s">
        <v>18</v>
      </c>
      <c r="B1050">
        <v>1057</v>
      </c>
      <c r="C1050" s="1">
        <v>43867</v>
      </c>
      <c r="D1050" t="s">
        <v>526</v>
      </c>
      <c r="E1050" t="s">
        <v>526</v>
      </c>
      <c r="F1050" t="s">
        <v>236</v>
      </c>
      <c r="G1050" s="5">
        <v>69221</v>
      </c>
      <c r="H1050" s="5">
        <v>6922</v>
      </c>
      <c r="J1050" t="s">
        <v>87</v>
      </c>
      <c r="K1050" t="s">
        <v>67</v>
      </c>
      <c r="L1050" t="s">
        <v>16</v>
      </c>
      <c r="M1050" s="1">
        <v>43859</v>
      </c>
      <c r="N1050">
        <v>8</v>
      </c>
      <c r="O1050" t="str">
        <f>VLOOKUP(F1050,'[1]Master Data'!$E:$E,1,FALSE)</f>
        <v>BPAPS0225M</v>
      </c>
    </row>
    <row r="1051" spans="1:15" x14ac:dyDescent="0.3">
      <c r="A1051" t="s">
        <v>18</v>
      </c>
      <c r="B1051">
        <v>1064</v>
      </c>
      <c r="C1051" s="1">
        <v>43867</v>
      </c>
      <c r="D1051" s="1" t="s">
        <v>440</v>
      </c>
      <c r="E1051" t="s">
        <v>440</v>
      </c>
      <c r="F1051" t="s">
        <v>150</v>
      </c>
      <c r="G1051" s="5">
        <v>16403</v>
      </c>
      <c r="H1051" s="5">
        <v>1640</v>
      </c>
      <c r="J1051" t="s">
        <v>87</v>
      </c>
      <c r="K1051" t="s">
        <v>67</v>
      </c>
      <c r="L1051" t="s">
        <v>16</v>
      </c>
      <c r="M1051" s="1">
        <v>43859</v>
      </c>
      <c r="N1051">
        <v>8</v>
      </c>
      <c r="O1051" t="str">
        <f>VLOOKUP(F1051,'[1]Master Data'!$E:$E,1,FALSE)</f>
        <v>ANVPM7520K</v>
      </c>
    </row>
    <row r="1052" spans="1:15" x14ac:dyDescent="0.3">
      <c r="A1052" t="s">
        <v>18</v>
      </c>
      <c r="B1052">
        <v>1063</v>
      </c>
      <c r="C1052" s="1">
        <v>43867</v>
      </c>
      <c r="D1052" s="1" t="s">
        <v>440</v>
      </c>
      <c r="E1052" t="s">
        <v>441</v>
      </c>
      <c r="F1052" t="s">
        <v>151</v>
      </c>
      <c r="G1052" s="5">
        <v>16403</v>
      </c>
      <c r="H1052" s="5">
        <v>1640</v>
      </c>
      <c r="J1052" t="s">
        <v>87</v>
      </c>
      <c r="K1052" t="s">
        <v>67</v>
      </c>
      <c r="L1052" t="s">
        <v>16</v>
      </c>
      <c r="M1052" s="1">
        <v>43859</v>
      </c>
      <c r="N1052">
        <v>8</v>
      </c>
      <c r="O1052" t="str">
        <f>VLOOKUP(F1052,'[1]Master Data'!$E:$E,1,FALSE)</f>
        <v>BRVPM1719H</v>
      </c>
    </row>
    <row r="1053" spans="1:15" x14ac:dyDescent="0.3">
      <c r="A1053" t="s">
        <v>18</v>
      </c>
      <c r="B1053">
        <v>1050</v>
      </c>
      <c r="C1053" s="1">
        <v>43867</v>
      </c>
      <c r="D1053" t="s">
        <v>729</v>
      </c>
      <c r="E1053" t="s">
        <v>729</v>
      </c>
      <c r="F1053" t="s">
        <v>204</v>
      </c>
      <c r="G1053" s="5">
        <v>10060</v>
      </c>
      <c r="H1053" s="5">
        <v>1006</v>
      </c>
      <c r="J1053" t="s">
        <v>87</v>
      </c>
      <c r="K1053" t="s">
        <v>67</v>
      </c>
      <c r="L1053" t="s">
        <v>16</v>
      </c>
      <c r="M1053" s="1">
        <v>43859</v>
      </c>
      <c r="N1053">
        <v>8</v>
      </c>
      <c r="O1053" t="str">
        <f>VLOOKUP(F1053,'[1]Master Data'!$E:$E,1,FALSE)</f>
        <v>BBEPS9472G</v>
      </c>
    </row>
    <row r="1054" spans="1:15" x14ac:dyDescent="0.3">
      <c r="A1054" t="s">
        <v>18</v>
      </c>
      <c r="B1054">
        <v>1054</v>
      </c>
      <c r="C1054" s="1">
        <v>43867</v>
      </c>
      <c r="D1054" t="s">
        <v>510</v>
      </c>
      <c r="E1054" t="s">
        <v>510</v>
      </c>
      <c r="F1054" t="s">
        <v>221</v>
      </c>
      <c r="G1054" s="5">
        <v>7001</v>
      </c>
      <c r="H1054" s="5">
        <v>700</v>
      </c>
      <c r="J1054" t="s">
        <v>87</v>
      </c>
      <c r="K1054" t="s">
        <v>67</v>
      </c>
      <c r="L1054" t="s">
        <v>16</v>
      </c>
      <c r="M1054" s="1">
        <v>43859</v>
      </c>
      <c r="N1054">
        <v>8</v>
      </c>
      <c r="O1054" t="str">
        <f>VLOOKUP(F1054,'[1]Master Data'!$E:$E,1,FALSE)</f>
        <v>AVQPS5445L</v>
      </c>
    </row>
    <row r="1055" spans="1:15" x14ac:dyDescent="0.3">
      <c r="A1055" t="s">
        <v>18</v>
      </c>
      <c r="B1055">
        <v>1055</v>
      </c>
      <c r="C1055" s="1">
        <v>43867</v>
      </c>
      <c r="D1055" t="s">
        <v>511</v>
      </c>
      <c r="E1055" t="s">
        <v>511</v>
      </c>
      <c r="F1055" t="s">
        <v>222</v>
      </c>
      <c r="G1055" s="5">
        <v>31883</v>
      </c>
      <c r="H1055" s="5">
        <v>3188</v>
      </c>
      <c r="J1055" t="s">
        <v>87</v>
      </c>
      <c r="K1055" t="s">
        <v>67</v>
      </c>
      <c r="L1055" t="s">
        <v>16</v>
      </c>
      <c r="M1055" s="1">
        <v>43859</v>
      </c>
      <c r="N1055">
        <v>8</v>
      </c>
      <c r="O1055" t="str">
        <f>VLOOKUP(F1055,'[1]Master Data'!$E:$E,1,FALSE)</f>
        <v>ADCPM6013E</v>
      </c>
    </row>
    <row r="1056" spans="1:15" x14ac:dyDescent="0.3">
      <c r="A1056" t="s">
        <v>18</v>
      </c>
      <c r="B1056">
        <v>1048</v>
      </c>
      <c r="C1056" s="1">
        <v>43867</v>
      </c>
      <c r="D1056" s="1" t="s">
        <v>501</v>
      </c>
      <c r="E1056" t="s">
        <v>501</v>
      </c>
      <c r="F1056" t="s">
        <v>214</v>
      </c>
      <c r="G1056" s="5">
        <v>18904</v>
      </c>
      <c r="H1056" s="5">
        <v>1890</v>
      </c>
      <c r="J1056" t="s">
        <v>87</v>
      </c>
      <c r="K1056" t="s">
        <v>67</v>
      </c>
      <c r="L1056" t="s">
        <v>16</v>
      </c>
      <c r="M1056" s="1">
        <v>43859</v>
      </c>
      <c r="N1056">
        <v>8</v>
      </c>
      <c r="O1056" t="str">
        <f>VLOOKUP(F1056,'[1]Master Data'!$E:$E,1,FALSE)</f>
        <v>DXVPP1114F</v>
      </c>
    </row>
    <row r="1057" spans="1:15" x14ac:dyDescent="0.3">
      <c r="A1057" t="s">
        <v>18</v>
      </c>
      <c r="B1057">
        <v>1060</v>
      </c>
      <c r="C1057" s="1">
        <v>43867</v>
      </c>
      <c r="D1057" s="1" t="s">
        <v>724</v>
      </c>
      <c r="E1057" t="s">
        <v>465</v>
      </c>
      <c r="F1057" t="s">
        <v>175</v>
      </c>
      <c r="G1057" s="5">
        <v>16419</v>
      </c>
      <c r="H1057" s="5">
        <v>1642</v>
      </c>
      <c r="J1057" t="s">
        <v>87</v>
      </c>
      <c r="K1057" t="s">
        <v>67</v>
      </c>
      <c r="L1057" t="s">
        <v>16</v>
      </c>
      <c r="M1057" s="1">
        <v>43859</v>
      </c>
      <c r="N1057">
        <v>8</v>
      </c>
      <c r="O1057" t="str">
        <f>VLOOKUP(F1057,'[1]Master Data'!$E:$E,1,FALSE)</f>
        <v>AWVPM8396E</v>
      </c>
    </row>
    <row r="1058" spans="1:15" x14ac:dyDescent="0.3">
      <c r="A1058" t="s">
        <v>18</v>
      </c>
      <c r="B1058">
        <v>1056</v>
      </c>
      <c r="C1058" s="1">
        <v>43867</v>
      </c>
      <c r="D1058" s="1" t="s">
        <v>513</v>
      </c>
      <c r="E1058" t="s">
        <v>513</v>
      </c>
      <c r="F1058" t="s">
        <v>224</v>
      </c>
      <c r="G1058" s="5">
        <v>83439</v>
      </c>
      <c r="H1058" s="5">
        <v>8344</v>
      </c>
      <c r="J1058" t="s">
        <v>87</v>
      </c>
      <c r="K1058" t="s">
        <v>67</v>
      </c>
      <c r="L1058" t="s">
        <v>16</v>
      </c>
      <c r="M1058" s="1">
        <v>43859</v>
      </c>
      <c r="N1058">
        <v>8</v>
      </c>
      <c r="O1058" t="str">
        <f>VLOOKUP(F1058,'[1]Master Data'!$E:$E,1,FALSE)</f>
        <v>BDDPM7126E</v>
      </c>
    </row>
    <row r="1059" spans="1:15" x14ac:dyDescent="0.3">
      <c r="A1059" t="s">
        <v>18</v>
      </c>
      <c r="B1059">
        <v>1061</v>
      </c>
      <c r="C1059" s="1">
        <v>43867</v>
      </c>
      <c r="D1059" t="s">
        <v>466</v>
      </c>
      <c r="E1059" t="s">
        <v>466</v>
      </c>
      <c r="F1059" t="s">
        <v>176</v>
      </c>
      <c r="G1059" s="5">
        <v>51918</v>
      </c>
      <c r="H1059" s="5">
        <v>5192</v>
      </c>
      <c r="J1059" t="s">
        <v>87</v>
      </c>
      <c r="K1059" t="s">
        <v>67</v>
      </c>
      <c r="L1059" t="s">
        <v>16</v>
      </c>
      <c r="M1059" s="1">
        <v>43859</v>
      </c>
      <c r="N1059">
        <v>8</v>
      </c>
      <c r="O1059" t="str">
        <f>VLOOKUP(F1059,'[1]Master Data'!$E:$E,1,FALSE)</f>
        <v>BCHPM4625F</v>
      </c>
    </row>
    <row r="1060" spans="1:15" x14ac:dyDescent="0.3">
      <c r="A1060" t="s">
        <v>18</v>
      </c>
      <c r="B1060">
        <v>1062</v>
      </c>
      <c r="C1060" s="1">
        <v>43867</v>
      </c>
      <c r="D1060" t="s">
        <v>466</v>
      </c>
      <c r="E1060" t="s">
        <v>488</v>
      </c>
      <c r="F1060" t="s">
        <v>199</v>
      </c>
      <c r="G1060" s="5">
        <v>38939</v>
      </c>
      <c r="H1060" s="5">
        <v>3894</v>
      </c>
      <c r="J1060" t="s">
        <v>87</v>
      </c>
      <c r="K1060" t="s">
        <v>67</v>
      </c>
      <c r="L1060" t="s">
        <v>16</v>
      </c>
      <c r="M1060" s="1">
        <v>43859</v>
      </c>
      <c r="N1060">
        <v>8</v>
      </c>
      <c r="O1060" t="str">
        <f>VLOOKUP(F1060,'[1]Master Data'!$E:$E,1,FALSE)</f>
        <v>DJEPM9645D</v>
      </c>
    </row>
    <row r="1061" spans="1:15" x14ac:dyDescent="0.3">
      <c r="A1061" t="s">
        <v>18</v>
      </c>
      <c r="B1061">
        <v>1046</v>
      </c>
      <c r="C1061" s="1">
        <v>43867</v>
      </c>
      <c r="D1061" t="s">
        <v>466</v>
      </c>
      <c r="E1061" t="s">
        <v>468</v>
      </c>
      <c r="F1061" t="s">
        <v>178</v>
      </c>
      <c r="G1061" s="5">
        <v>38939</v>
      </c>
      <c r="H1061" s="5">
        <v>3894</v>
      </c>
      <c r="J1061" t="s">
        <v>87</v>
      </c>
      <c r="K1061" t="s">
        <v>67</v>
      </c>
      <c r="L1061" t="s">
        <v>16</v>
      </c>
      <c r="M1061" s="1">
        <v>43859</v>
      </c>
      <c r="N1061">
        <v>8</v>
      </c>
      <c r="O1061" t="str">
        <f>VLOOKUP(F1061,'[1]Master Data'!$E:$E,1,FALSE)</f>
        <v>DGQPM4392J</v>
      </c>
    </row>
    <row r="1062" spans="1:15" x14ac:dyDescent="0.3">
      <c r="A1062" t="s">
        <v>18</v>
      </c>
      <c r="B1062">
        <v>1065</v>
      </c>
      <c r="C1062" s="1">
        <v>43867</v>
      </c>
      <c r="D1062" s="1" t="s">
        <v>459</v>
      </c>
      <c r="E1062" t="s">
        <v>459</v>
      </c>
      <c r="F1062" t="s">
        <v>169</v>
      </c>
      <c r="G1062" s="5">
        <v>23783</v>
      </c>
      <c r="H1062" s="5">
        <v>2378</v>
      </c>
      <c r="J1062" t="s">
        <v>87</v>
      </c>
      <c r="K1062" t="s">
        <v>67</v>
      </c>
      <c r="L1062" t="s">
        <v>16</v>
      </c>
      <c r="M1062" s="1">
        <v>43859</v>
      </c>
      <c r="N1062">
        <v>8</v>
      </c>
      <c r="O1062" t="str">
        <f>VLOOKUP(F1062,'[1]Master Data'!$E:$E,1,FALSE)</f>
        <v>BMRPS3723E</v>
      </c>
    </row>
    <row r="1063" spans="1:15" x14ac:dyDescent="0.3">
      <c r="A1063" t="s">
        <v>18</v>
      </c>
      <c r="B1063">
        <v>1066</v>
      </c>
      <c r="C1063" s="1">
        <v>43867</v>
      </c>
      <c r="D1063" s="1" t="s">
        <v>459</v>
      </c>
      <c r="E1063" t="s">
        <v>460</v>
      </c>
      <c r="F1063" t="s">
        <v>170</v>
      </c>
      <c r="G1063" s="5">
        <v>23783</v>
      </c>
      <c r="H1063" s="5">
        <v>2378</v>
      </c>
      <c r="J1063" t="s">
        <v>87</v>
      </c>
      <c r="K1063" t="s">
        <v>67</v>
      </c>
      <c r="L1063" t="s">
        <v>16</v>
      </c>
      <c r="M1063" s="1">
        <v>43859</v>
      </c>
      <c r="N1063">
        <v>8</v>
      </c>
      <c r="O1063" t="str">
        <f>VLOOKUP(F1063,'[1]Master Data'!$E:$E,1,FALSE)</f>
        <v>GBCPS8333D</v>
      </c>
    </row>
    <row r="1064" spans="1:15" x14ac:dyDescent="0.3">
      <c r="A1064" t="s">
        <v>18</v>
      </c>
      <c r="B1064">
        <v>1073</v>
      </c>
      <c r="C1064" s="1">
        <v>43867</v>
      </c>
      <c r="D1064" s="1" t="s">
        <v>478</v>
      </c>
      <c r="E1064" t="s">
        <v>534</v>
      </c>
      <c r="F1064" t="s">
        <v>244</v>
      </c>
      <c r="G1064" s="5">
        <v>40000</v>
      </c>
      <c r="H1064" s="5">
        <v>4000</v>
      </c>
      <c r="J1064" t="s">
        <v>88</v>
      </c>
      <c r="K1064" t="s">
        <v>67</v>
      </c>
      <c r="L1064" t="s">
        <v>16</v>
      </c>
      <c r="M1064" s="1">
        <v>43859</v>
      </c>
      <c r="N1064">
        <v>8</v>
      </c>
      <c r="O1064" t="str">
        <f>VLOOKUP(F1064,'[1]Master Data'!$E:$E,1,FALSE)</f>
        <v>FJUPM2617D</v>
      </c>
    </row>
    <row r="1065" spans="1:15" x14ac:dyDescent="0.3">
      <c r="A1065" t="s">
        <v>18</v>
      </c>
      <c r="B1065">
        <v>1075</v>
      </c>
      <c r="C1065" s="1">
        <v>43867</v>
      </c>
      <c r="D1065" s="1" t="s">
        <v>478</v>
      </c>
      <c r="E1065" t="s">
        <v>491</v>
      </c>
      <c r="F1065" t="s">
        <v>202</v>
      </c>
      <c r="G1065" s="5">
        <v>150000</v>
      </c>
      <c r="H1065" s="5">
        <v>15000</v>
      </c>
      <c r="J1065" t="s">
        <v>88</v>
      </c>
      <c r="K1065" t="s">
        <v>67</v>
      </c>
      <c r="L1065" t="s">
        <v>16</v>
      </c>
      <c r="M1065" s="1">
        <v>43859</v>
      </c>
      <c r="N1065">
        <v>8</v>
      </c>
      <c r="O1065" t="str">
        <f>VLOOKUP(F1065,'[1]Master Data'!$E:$E,1,FALSE)</f>
        <v>CMMPM3584M</v>
      </c>
    </row>
    <row r="1066" spans="1:15" x14ac:dyDescent="0.3">
      <c r="A1066" t="s">
        <v>18</v>
      </c>
      <c r="B1066">
        <v>1072</v>
      </c>
      <c r="C1066" s="1">
        <v>43867</v>
      </c>
      <c r="D1066" s="1" t="s">
        <v>478</v>
      </c>
      <c r="E1066" t="s">
        <v>478</v>
      </c>
      <c r="F1066" t="s">
        <v>189</v>
      </c>
      <c r="G1066" s="5">
        <v>60000</v>
      </c>
      <c r="H1066" s="5">
        <v>6000</v>
      </c>
      <c r="J1066" t="s">
        <v>88</v>
      </c>
      <c r="K1066" t="s">
        <v>67</v>
      </c>
      <c r="L1066" t="s">
        <v>16</v>
      </c>
      <c r="M1066" s="1">
        <v>43859</v>
      </c>
      <c r="N1066">
        <v>8</v>
      </c>
      <c r="O1066" t="str">
        <f>VLOOKUP(F1066,'[1]Master Data'!$E:$E,1,FALSE)</f>
        <v>BJFPM3782A</v>
      </c>
    </row>
    <row r="1067" spans="1:15" x14ac:dyDescent="0.3">
      <c r="A1067" t="s">
        <v>18</v>
      </c>
      <c r="B1067">
        <v>1074</v>
      </c>
      <c r="C1067" s="1">
        <v>43867</v>
      </c>
      <c r="D1067" s="1" t="s">
        <v>478</v>
      </c>
      <c r="E1067" t="s">
        <v>479</v>
      </c>
      <c r="F1067" t="s">
        <v>190</v>
      </c>
      <c r="G1067" s="5">
        <v>250000</v>
      </c>
      <c r="H1067" s="5">
        <v>25000</v>
      </c>
      <c r="J1067" t="s">
        <v>88</v>
      </c>
      <c r="K1067" t="s">
        <v>67</v>
      </c>
      <c r="L1067" t="s">
        <v>16</v>
      </c>
      <c r="M1067" s="1">
        <v>43859</v>
      </c>
      <c r="N1067">
        <v>8</v>
      </c>
      <c r="O1067" t="str">
        <f>VLOOKUP(F1067,'[1]Master Data'!$E:$E,1,FALSE)</f>
        <v>BGBPM7834G</v>
      </c>
    </row>
    <row r="1068" spans="1:15" x14ac:dyDescent="0.3">
      <c r="A1068" t="s">
        <v>18</v>
      </c>
      <c r="B1068">
        <v>1070</v>
      </c>
      <c r="C1068" s="1">
        <v>43867</v>
      </c>
      <c r="D1068" t="s">
        <v>442</v>
      </c>
      <c r="E1068" t="s">
        <v>443</v>
      </c>
      <c r="F1068" t="s">
        <v>153</v>
      </c>
      <c r="G1068" s="5">
        <v>150000</v>
      </c>
      <c r="H1068" s="5">
        <v>15000</v>
      </c>
      <c r="J1068" t="s">
        <v>88</v>
      </c>
      <c r="K1068" t="s">
        <v>67</v>
      </c>
      <c r="L1068" t="s">
        <v>16</v>
      </c>
      <c r="M1068" s="1">
        <v>43859</v>
      </c>
      <c r="N1068">
        <v>8</v>
      </c>
      <c r="O1068" t="str">
        <f>VLOOKUP(F1068,'[1]Master Data'!$E:$E,1,FALSE)</f>
        <v>AWSPB3693E</v>
      </c>
    </row>
    <row r="1069" spans="1:15" x14ac:dyDescent="0.3">
      <c r="A1069" t="s">
        <v>18</v>
      </c>
      <c r="B1069">
        <v>1069</v>
      </c>
      <c r="C1069" s="1">
        <v>43867</v>
      </c>
      <c r="D1069" t="s">
        <v>442</v>
      </c>
      <c r="E1069" t="s">
        <v>442</v>
      </c>
      <c r="F1069" t="s">
        <v>152</v>
      </c>
      <c r="G1069" s="5">
        <v>200000</v>
      </c>
      <c r="H1069" s="5">
        <v>20000</v>
      </c>
      <c r="J1069" t="s">
        <v>88</v>
      </c>
      <c r="K1069" t="s">
        <v>67</v>
      </c>
      <c r="L1069" t="s">
        <v>16</v>
      </c>
      <c r="M1069" s="1">
        <v>43859</v>
      </c>
      <c r="N1069">
        <v>8</v>
      </c>
      <c r="O1069" t="str">
        <f>VLOOKUP(F1069,'[1]Master Data'!$E:$E,1,FALSE)</f>
        <v>BJBPS5522C</v>
      </c>
    </row>
    <row r="1070" spans="1:15" x14ac:dyDescent="0.3">
      <c r="A1070" t="s">
        <v>18</v>
      </c>
      <c r="B1070">
        <v>1071</v>
      </c>
      <c r="C1070" s="1">
        <v>43867</v>
      </c>
      <c r="D1070" s="1" t="s">
        <v>442</v>
      </c>
      <c r="E1070" t="s">
        <v>446</v>
      </c>
      <c r="F1070" t="s">
        <v>156</v>
      </c>
      <c r="G1070" s="5">
        <v>125000</v>
      </c>
      <c r="H1070" s="5">
        <v>12500</v>
      </c>
      <c r="J1070" t="s">
        <v>88</v>
      </c>
      <c r="K1070" t="s">
        <v>67</v>
      </c>
      <c r="L1070" t="s">
        <v>16</v>
      </c>
      <c r="M1070" s="1">
        <v>43859</v>
      </c>
      <c r="N1070">
        <v>8</v>
      </c>
      <c r="O1070" t="str">
        <f>VLOOKUP(F1070,'[1]Master Data'!$E:$E,1,FALSE)</f>
        <v>BJIPD6884M</v>
      </c>
    </row>
    <row r="1071" spans="1:15" x14ac:dyDescent="0.3">
      <c r="A1071" t="s">
        <v>18</v>
      </c>
      <c r="B1071">
        <v>1059</v>
      </c>
      <c r="C1071" s="1">
        <v>43867</v>
      </c>
      <c r="D1071" s="1" t="s">
        <v>737</v>
      </c>
      <c r="E1071" t="s">
        <v>732</v>
      </c>
      <c r="F1071" t="s">
        <v>186</v>
      </c>
      <c r="G1071" s="5">
        <v>38114</v>
      </c>
      <c r="H1071" s="5">
        <v>3811</v>
      </c>
      <c r="J1071" t="s">
        <v>87</v>
      </c>
      <c r="K1071" t="s">
        <v>67</v>
      </c>
      <c r="L1071" t="s">
        <v>16</v>
      </c>
      <c r="M1071" s="1">
        <v>43859</v>
      </c>
      <c r="N1071">
        <v>8</v>
      </c>
      <c r="O1071" t="str">
        <f>VLOOKUP(F1071,'[1]Master Data'!$E:$E,1,FALSE)</f>
        <v>AZJPS0827R</v>
      </c>
    </row>
    <row r="1072" spans="1:15" x14ac:dyDescent="0.3">
      <c r="A1072" t="s">
        <v>18</v>
      </c>
      <c r="B1072">
        <v>1051</v>
      </c>
      <c r="C1072" s="1">
        <v>43867</v>
      </c>
      <c r="D1072" t="s">
        <v>503</v>
      </c>
      <c r="E1072" t="s">
        <v>503</v>
      </c>
      <c r="F1072" t="s">
        <v>206</v>
      </c>
      <c r="G1072" s="5">
        <v>95000</v>
      </c>
      <c r="H1072" s="5">
        <v>9500</v>
      </c>
      <c r="J1072" t="s">
        <v>87</v>
      </c>
      <c r="K1072" t="s">
        <v>67</v>
      </c>
      <c r="L1072" t="s">
        <v>16</v>
      </c>
      <c r="M1072" s="1">
        <v>43859</v>
      </c>
      <c r="N1072">
        <v>8</v>
      </c>
      <c r="O1072" t="str">
        <f>VLOOKUP(F1072,'[1]Master Data'!$E:$E,1,FALSE)</f>
        <v>AEQPT4039J</v>
      </c>
    </row>
    <row r="1073" spans="1:15" x14ac:dyDescent="0.3">
      <c r="A1073" t="s">
        <v>18</v>
      </c>
      <c r="B1073">
        <v>1078</v>
      </c>
      <c r="C1073" s="1">
        <v>43867</v>
      </c>
      <c r="D1073" s="1" t="s">
        <v>726</v>
      </c>
      <c r="E1073" t="s">
        <v>476</v>
      </c>
      <c r="F1073" t="s">
        <v>187</v>
      </c>
      <c r="G1073" s="5">
        <v>20000</v>
      </c>
      <c r="H1073" s="5">
        <v>2000</v>
      </c>
      <c r="J1073" t="s">
        <v>88</v>
      </c>
      <c r="K1073" t="s">
        <v>67</v>
      </c>
      <c r="L1073" t="s">
        <v>16</v>
      </c>
      <c r="M1073" s="1">
        <v>43859</v>
      </c>
      <c r="N1073">
        <v>8</v>
      </c>
      <c r="O1073" t="str">
        <f>VLOOKUP(F1073,'[1]Master Data'!$E:$E,1,FALSE)</f>
        <v>ECHPK0520A</v>
      </c>
    </row>
    <row r="1074" spans="1:15" x14ac:dyDescent="0.3">
      <c r="A1074" t="s">
        <v>18</v>
      </c>
      <c r="B1074">
        <v>1077</v>
      </c>
      <c r="C1074" s="1">
        <v>43867</v>
      </c>
      <c r="D1074" s="1" t="s">
        <v>726</v>
      </c>
      <c r="E1074" t="s">
        <v>464</v>
      </c>
      <c r="F1074" t="s">
        <v>174</v>
      </c>
      <c r="G1074" s="5">
        <v>20000</v>
      </c>
      <c r="H1074" s="5">
        <v>2000</v>
      </c>
      <c r="J1074" t="s">
        <v>88</v>
      </c>
      <c r="K1074" t="s">
        <v>67</v>
      </c>
      <c r="L1074" t="s">
        <v>16</v>
      </c>
      <c r="M1074" s="1">
        <v>43859</v>
      </c>
      <c r="N1074">
        <v>8</v>
      </c>
      <c r="O1074" t="str">
        <f>VLOOKUP(F1074,'[1]Master Data'!$E:$E,1,FALSE)</f>
        <v>DEHPK4543G</v>
      </c>
    </row>
    <row r="1075" spans="1:15" x14ac:dyDescent="0.3">
      <c r="A1075" t="s">
        <v>18</v>
      </c>
      <c r="B1075">
        <v>1079</v>
      </c>
      <c r="C1075" s="1">
        <v>43867</v>
      </c>
      <c r="D1075" s="1" t="s">
        <v>726</v>
      </c>
      <c r="E1075" t="s">
        <v>487</v>
      </c>
      <c r="F1075" t="s">
        <v>198</v>
      </c>
      <c r="G1075" s="5">
        <v>20000</v>
      </c>
      <c r="H1075" s="5">
        <v>2000</v>
      </c>
      <c r="J1075" t="s">
        <v>88</v>
      </c>
      <c r="K1075" t="s">
        <v>67</v>
      </c>
      <c r="L1075" t="s">
        <v>16</v>
      </c>
      <c r="M1075" s="1">
        <v>43859</v>
      </c>
      <c r="N1075">
        <v>8</v>
      </c>
      <c r="O1075" t="str">
        <f>VLOOKUP(F1075,'[1]Master Data'!$E:$E,1,FALSE)</f>
        <v>ATUPK7060M</v>
      </c>
    </row>
    <row r="1076" spans="1:15" x14ac:dyDescent="0.3">
      <c r="A1076" t="s">
        <v>18</v>
      </c>
      <c r="B1076">
        <v>1076</v>
      </c>
      <c r="C1076" s="1">
        <v>43867</v>
      </c>
      <c r="D1076" s="1" t="s">
        <v>726</v>
      </c>
      <c r="E1076" t="s">
        <v>463</v>
      </c>
      <c r="F1076" t="s">
        <v>173</v>
      </c>
      <c r="G1076" s="5">
        <v>40000</v>
      </c>
      <c r="H1076" s="5">
        <v>4000</v>
      </c>
      <c r="J1076" t="s">
        <v>88</v>
      </c>
      <c r="K1076" t="s">
        <v>67</v>
      </c>
      <c r="L1076" t="s">
        <v>16</v>
      </c>
      <c r="M1076" s="1">
        <v>43859</v>
      </c>
      <c r="N1076">
        <v>8</v>
      </c>
      <c r="O1076" t="str">
        <f>VLOOKUP(F1076,'[1]Master Data'!$E:$E,1,FALSE)</f>
        <v>ATUPK7059A</v>
      </c>
    </row>
    <row r="1077" spans="1:15" x14ac:dyDescent="0.3">
      <c r="A1077" t="s">
        <v>18</v>
      </c>
      <c r="B1077">
        <v>1047</v>
      </c>
      <c r="C1077" s="1">
        <v>43867</v>
      </c>
      <c r="D1077" s="1" t="s">
        <v>535</v>
      </c>
      <c r="E1077" t="s">
        <v>483</v>
      </c>
      <c r="F1077" t="s">
        <v>194</v>
      </c>
      <c r="G1077" s="5">
        <v>4247</v>
      </c>
      <c r="H1077" s="5">
        <v>425</v>
      </c>
      <c r="J1077" t="s">
        <v>87</v>
      </c>
      <c r="K1077" t="s">
        <v>67</v>
      </c>
      <c r="L1077" t="s">
        <v>16</v>
      </c>
      <c r="M1077" s="1">
        <v>43859</v>
      </c>
      <c r="N1077">
        <v>8</v>
      </c>
      <c r="O1077" t="str">
        <f>VLOOKUP(F1077,'[1]Master Data'!$E:$E,1,FALSE)</f>
        <v>AGVPS7118N</v>
      </c>
    </row>
    <row r="1078" spans="1:15" x14ac:dyDescent="0.3">
      <c r="A1078" t="s">
        <v>18</v>
      </c>
      <c r="B1078">
        <v>1067</v>
      </c>
      <c r="C1078" s="1">
        <v>43867</v>
      </c>
      <c r="D1078" s="1" t="s">
        <v>535</v>
      </c>
      <c r="E1078" t="s">
        <v>535</v>
      </c>
      <c r="F1078" t="s">
        <v>245</v>
      </c>
      <c r="G1078" s="5">
        <v>80696</v>
      </c>
      <c r="H1078" s="5">
        <v>8070</v>
      </c>
      <c r="J1078" t="s">
        <v>87</v>
      </c>
      <c r="K1078" t="s">
        <v>67</v>
      </c>
      <c r="L1078" t="s">
        <v>16</v>
      </c>
      <c r="M1078" s="1">
        <v>43859</v>
      </c>
      <c r="N1078">
        <v>8</v>
      </c>
      <c r="O1078" t="str">
        <f>VLOOKUP(F1078,'[1]Master Data'!$E:$E,1,FALSE)</f>
        <v>LEAPS8201J</v>
      </c>
    </row>
    <row r="1079" spans="1:15" x14ac:dyDescent="0.3">
      <c r="A1079" t="s">
        <v>18</v>
      </c>
      <c r="B1079">
        <v>1053</v>
      </c>
      <c r="C1079" s="1">
        <v>43867</v>
      </c>
      <c r="D1079" t="s">
        <v>504</v>
      </c>
      <c r="E1079" t="s">
        <v>504</v>
      </c>
      <c r="F1079" t="s">
        <v>215</v>
      </c>
      <c r="G1079" s="5">
        <v>10394</v>
      </c>
      <c r="H1079" s="5">
        <v>1039</v>
      </c>
      <c r="J1079" t="s">
        <v>87</v>
      </c>
      <c r="K1079" t="s">
        <v>67</v>
      </c>
      <c r="L1079" t="s">
        <v>16</v>
      </c>
      <c r="M1079" s="1">
        <v>43859</v>
      </c>
      <c r="N1079">
        <v>8</v>
      </c>
      <c r="O1079" t="str">
        <f>VLOOKUP(F1079,'[1]Master Data'!$E:$E,1,FALSE)</f>
        <v>AQXPK8198G</v>
      </c>
    </row>
    <row r="1080" spans="1:15" x14ac:dyDescent="0.3">
      <c r="A1080" t="s">
        <v>18</v>
      </c>
      <c r="B1080">
        <v>1083</v>
      </c>
      <c r="C1080" s="1">
        <v>43868</v>
      </c>
      <c r="D1080" s="1" t="s">
        <v>455</v>
      </c>
      <c r="E1080" t="s">
        <v>536</v>
      </c>
      <c r="F1080" t="s">
        <v>246</v>
      </c>
      <c r="G1080" s="5">
        <v>300000</v>
      </c>
      <c r="H1080" s="5">
        <v>30000</v>
      </c>
      <c r="J1080" t="s">
        <v>88</v>
      </c>
      <c r="K1080" t="s">
        <v>67</v>
      </c>
      <c r="L1080" t="s">
        <v>16</v>
      </c>
      <c r="M1080" s="1">
        <v>43859</v>
      </c>
      <c r="N1080">
        <v>9</v>
      </c>
      <c r="O1080" t="str">
        <f>VLOOKUP(F1080,'[1]Master Data'!$E:$E,1,FALSE)</f>
        <v>BSSPK6780Q</v>
      </c>
    </row>
    <row r="1081" spans="1:15" x14ac:dyDescent="0.3">
      <c r="A1081" t="s">
        <v>18</v>
      </c>
      <c r="B1081">
        <v>1081</v>
      </c>
      <c r="C1081" s="1">
        <v>43868</v>
      </c>
      <c r="D1081" t="s">
        <v>455</v>
      </c>
      <c r="E1081" t="s">
        <v>482</v>
      </c>
      <c r="F1081" t="s">
        <v>193</v>
      </c>
      <c r="G1081" s="5">
        <v>300000</v>
      </c>
      <c r="H1081" s="5">
        <v>30000</v>
      </c>
      <c r="J1081" t="s">
        <v>88</v>
      </c>
      <c r="K1081" t="s">
        <v>67</v>
      </c>
      <c r="L1081" t="s">
        <v>16</v>
      </c>
      <c r="M1081" s="1">
        <v>43859</v>
      </c>
      <c r="N1081">
        <v>9</v>
      </c>
      <c r="O1081" t="str">
        <f>VLOOKUP(F1081,'[1]Master Data'!$E:$E,1,FALSE)</f>
        <v>FDAPS4614A</v>
      </c>
    </row>
    <row r="1082" spans="1:15" x14ac:dyDescent="0.3">
      <c r="A1082" t="s">
        <v>18</v>
      </c>
      <c r="B1082">
        <v>1080</v>
      </c>
      <c r="C1082" s="1">
        <v>43868</v>
      </c>
      <c r="D1082" s="1" t="s">
        <v>455</v>
      </c>
      <c r="E1082" t="s">
        <v>458</v>
      </c>
      <c r="F1082" t="s">
        <v>168</v>
      </c>
      <c r="G1082" s="5">
        <v>200000</v>
      </c>
      <c r="H1082" s="5">
        <v>20000</v>
      </c>
      <c r="J1082" t="s">
        <v>88</v>
      </c>
      <c r="K1082" t="s">
        <v>67</v>
      </c>
      <c r="L1082" t="s">
        <v>16</v>
      </c>
      <c r="M1082" s="1">
        <v>43859</v>
      </c>
      <c r="N1082">
        <v>9</v>
      </c>
      <c r="O1082" t="str">
        <f>VLOOKUP(F1082,'[1]Master Data'!$E:$E,1,FALSE)</f>
        <v>APMPV7390H</v>
      </c>
    </row>
    <row r="1083" spans="1:15" x14ac:dyDescent="0.3">
      <c r="A1083" t="s">
        <v>18</v>
      </c>
      <c r="B1083">
        <v>1082</v>
      </c>
      <c r="C1083" s="1">
        <v>43868</v>
      </c>
      <c r="D1083" t="s">
        <v>455</v>
      </c>
      <c r="E1083" t="s">
        <v>455</v>
      </c>
      <c r="F1083" t="s">
        <v>165</v>
      </c>
      <c r="G1083" s="5">
        <v>150000</v>
      </c>
      <c r="H1083" s="5">
        <v>15000</v>
      </c>
      <c r="J1083" t="s">
        <v>88</v>
      </c>
      <c r="K1083" t="s">
        <v>67</v>
      </c>
      <c r="L1083" t="s">
        <v>16</v>
      </c>
      <c r="M1083" s="1">
        <v>43859</v>
      </c>
      <c r="N1083">
        <v>9</v>
      </c>
      <c r="O1083" t="str">
        <f>VLOOKUP(F1083,'[1]Master Data'!$E:$E,1,FALSE)</f>
        <v>BSXPS6866G</v>
      </c>
    </row>
    <row r="1084" spans="1:15" x14ac:dyDescent="0.3">
      <c r="A1084" t="s">
        <v>18</v>
      </c>
      <c r="B1084">
        <v>1084</v>
      </c>
      <c r="C1084" s="1">
        <v>43886</v>
      </c>
      <c r="D1084" s="1" t="s">
        <v>442</v>
      </c>
      <c r="E1084" t="s">
        <v>446</v>
      </c>
      <c r="F1084" t="s">
        <v>156</v>
      </c>
      <c r="G1084" s="5">
        <v>150000</v>
      </c>
      <c r="H1084" s="5">
        <v>15000</v>
      </c>
      <c r="J1084" t="s">
        <v>88</v>
      </c>
      <c r="K1084" t="s">
        <v>67</v>
      </c>
      <c r="L1084" t="s">
        <v>16</v>
      </c>
      <c r="M1084" s="1">
        <v>43874</v>
      </c>
      <c r="N1084">
        <v>12</v>
      </c>
      <c r="O1084" t="str">
        <f>VLOOKUP(F1084,'[1]Master Data'!$E:$E,1,FALSE)</f>
        <v>BJIPD6884M</v>
      </c>
    </row>
    <row r="1085" spans="1:15" x14ac:dyDescent="0.3">
      <c r="A1085" t="s">
        <v>18</v>
      </c>
      <c r="B1085">
        <v>1093</v>
      </c>
      <c r="C1085" s="1">
        <v>43893</v>
      </c>
      <c r="D1085" s="1" t="s">
        <v>495</v>
      </c>
      <c r="E1085" t="s">
        <v>495</v>
      </c>
      <c r="F1085" t="s">
        <v>207</v>
      </c>
      <c r="G1085" s="5">
        <v>564</v>
      </c>
      <c r="H1085" s="5">
        <v>56</v>
      </c>
      <c r="J1085" t="s">
        <v>89</v>
      </c>
      <c r="K1085" t="s">
        <v>67</v>
      </c>
      <c r="L1085" t="s">
        <v>16</v>
      </c>
      <c r="M1085" s="1">
        <v>43880</v>
      </c>
      <c r="N1085">
        <v>13</v>
      </c>
      <c r="O1085" t="str">
        <f>VLOOKUP(F1085,'[1]Master Data'!$E:$E,1,FALSE)</f>
        <v>AHIPT0853H</v>
      </c>
    </row>
    <row r="1086" spans="1:15" x14ac:dyDescent="0.3">
      <c r="A1086" t="s">
        <v>18</v>
      </c>
      <c r="B1086">
        <v>1097</v>
      </c>
      <c r="C1086" s="1">
        <v>43893</v>
      </c>
      <c r="D1086" s="1" t="s">
        <v>470</v>
      </c>
      <c r="E1086" t="s">
        <v>502</v>
      </c>
      <c r="F1086" t="s">
        <v>203</v>
      </c>
      <c r="G1086" s="5">
        <v>65000</v>
      </c>
      <c r="H1086" s="5">
        <v>6500</v>
      </c>
      <c r="J1086" t="s">
        <v>90</v>
      </c>
      <c r="K1086" t="s">
        <v>67</v>
      </c>
      <c r="L1086" t="s">
        <v>16</v>
      </c>
      <c r="M1086" s="1">
        <v>43880</v>
      </c>
      <c r="N1086">
        <v>13</v>
      </c>
      <c r="O1086" t="str">
        <f>VLOOKUP(F1086,'[1]Master Data'!$E:$E,1,FALSE)</f>
        <v>AMZPV8765C</v>
      </c>
    </row>
    <row r="1087" spans="1:15" x14ac:dyDescent="0.3">
      <c r="A1087" t="s">
        <v>18</v>
      </c>
      <c r="B1087">
        <v>1095</v>
      </c>
      <c r="C1087" s="1">
        <v>43893</v>
      </c>
      <c r="D1087" t="s">
        <v>526</v>
      </c>
      <c r="E1087" t="s">
        <v>526</v>
      </c>
      <c r="F1087" t="s">
        <v>236</v>
      </c>
      <c r="G1087" s="5">
        <v>77479</v>
      </c>
      <c r="H1087" s="5">
        <v>7748</v>
      </c>
      <c r="J1087" t="s">
        <v>89</v>
      </c>
      <c r="K1087" t="s">
        <v>67</v>
      </c>
      <c r="L1087" t="s">
        <v>16</v>
      </c>
      <c r="M1087" s="1">
        <v>43880</v>
      </c>
      <c r="N1087">
        <v>13</v>
      </c>
      <c r="O1087" t="str">
        <f>VLOOKUP(F1087,'[1]Master Data'!$E:$E,1,FALSE)</f>
        <v>BPAPS0225M</v>
      </c>
    </row>
    <row r="1088" spans="1:15" x14ac:dyDescent="0.3">
      <c r="A1088" t="s">
        <v>18</v>
      </c>
      <c r="B1088">
        <v>1091</v>
      </c>
      <c r="C1088" s="1">
        <v>43893</v>
      </c>
      <c r="D1088" s="1" t="s">
        <v>501</v>
      </c>
      <c r="E1088" t="s">
        <v>501</v>
      </c>
      <c r="F1088" t="s">
        <v>214</v>
      </c>
      <c r="G1088" s="5">
        <v>83107</v>
      </c>
      <c r="H1088" s="5">
        <v>8311</v>
      </c>
      <c r="J1088" t="s">
        <v>89</v>
      </c>
      <c r="K1088" t="s">
        <v>67</v>
      </c>
      <c r="L1088" t="s">
        <v>16</v>
      </c>
      <c r="M1088" s="1">
        <v>43880</v>
      </c>
      <c r="N1088">
        <v>13</v>
      </c>
      <c r="O1088" t="str">
        <f>VLOOKUP(F1088,'[1]Master Data'!$E:$E,1,FALSE)</f>
        <v>DXVPP1114F</v>
      </c>
    </row>
    <row r="1089" spans="1:15" x14ac:dyDescent="0.3">
      <c r="A1089" t="s">
        <v>18</v>
      </c>
      <c r="B1089">
        <v>1085</v>
      </c>
      <c r="C1089" s="1">
        <v>43893</v>
      </c>
      <c r="D1089" s="1" t="s">
        <v>459</v>
      </c>
      <c r="E1089" t="s">
        <v>459</v>
      </c>
      <c r="F1089" t="s">
        <v>169</v>
      </c>
      <c r="G1089" s="5">
        <v>4249</v>
      </c>
      <c r="H1089" s="5">
        <v>425</v>
      </c>
      <c r="J1089" t="s">
        <v>89</v>
      </c>
      <c r="K1089" t="s">
        <v>67</v>
      </c>
      <c r="L1089" t="s">
        <v>16</v>
      </c>
      <c r="M1089" s="1">
        <v>43880</v>
      </c>
      <c r="N1089">
        <v>13</v>
      </c>
      <c r="O1089" t="str">
        <f>VLOOKUP(F1089,'[1]Master Data'!$E:$E,1,FALSE)</f>
        <v>BMRPS3723E</v>
      </c>
    </row>
    <row r="1090" spans="1:15" x14ac:dyDescent="0.3">
      <c r="A1090" t="s">
        <v>18</v>
      </c>
      <c r="B1090">
        <v>1086</v>
      </c>
      <c r="C1090" s="1">
        <v>43893</v>
      </c>
      <c r="D1090" s="1" t="s">
        <v>459</v>
      </c>
      <c r="E1090" t="s">
        <v>460</v>
      </c>
      <c r="F1090" t="s">
        <v>170</v>
      </c>
      <c r="G1090" s="5">
        <v>4249</v>
      </c>
      <c r="H1090" s="5">
        <v>425</v>
      </c>
      <c r="J1090" t="s">
        <v>89</v>
      </c>
      <c r="K1090" t="s">
        <v>67</v>
      </c>
      <c r="L1090" t="s">
        <v>16</v>
      </c>
      <c r="M1090" s="1">
        <v>43880</v>
      </c>
      <c r="N1090">
        <v>13</v>
      </c>
      <c r="O1090" t="str">
        <f>VLOOKUP(F1090,'[1]Master Data'!$E:$E,1,FALSE)</f>
        <v>GBCPS8333D</v>
      </c>
    </row>
    <row r="1091" spans="1:15" x14ac:dyDescent="0.3">
      <c r="A1091" t="s">
        <v>18</v>
      </c>
      <c r="B1091">
        <v>1103</v>
      </c>
      <c r="C1091" s="1">
        <v>43893</v>
      </c>
      <c r="D1091" s="1" t="s">
        <v>478</v>
      </c>
      <c r="E1091" t="s">
        <v>491</v>
      </c>
      <c r="F1091" t="s">
        <v>202</v>
      </c>
      <c r="G1091" s="5">
        <v>68412</v>
      </c>
      <c r="H1091" s="5">
        <v>6841</v>
      </c>
      <c r="J1091" t="s">
        <v>90</v>
      </c>
      <c r="K1091" t="s">
        <v>67</v>
      </c>
      <c r="L1091" t="s">
        <v>16</v>
      </c>
      <c r="M1091" s="1">
        <v>43880</v>
      </c>
      <c r="N1091">
        <v>13</v>
      </c>
      <c r="O1091" t="str">
        <f>VLOOKUP(F1091,'[1]Master Data'!$E:$E,1,FALSE)</f>
        <v>CMMPM3584M</v>
      </c>
    </row>
    <row r="1092" spans="1:15" x14ac:dyDescent="0.3">
      <c r="A1092" t="s">
        <v>18</v>
      </c>
      <c r="B1092">
        <v>1101</v>
      </c>
      <c r="C1092" s="1">
        <v>43893</v>
      </c>
      <c r="D1092" s="1" t="s">
        <v>478</v>
      </c>
      <c r="E1092" t="s">
        <v>478</v>
      </c>
      <c r="F1092" t="s">
        <v>189</v>
      </c>
      <c r="G1092" s="5">
        <v>68412</v>
      </c>
      <c r="H1092" s="5">
        <v>6841</v>
      </c>
      <c r="J1092" t="s">
        <v>90</v>
      </c>
      <c r="K1092" t="s">
        <v>67</v>
      </c>
      <c r="L1092" t="s">
        <v>16</v>
      </c>
      <c r="M1092" s="1">
        <v>43880</v>
      </c>
      <c r="N1092">
        <v>13</v>
      </c>
      <c r="O1092" t="str">
        <f>VLOOKUP(F1092,'[1]Master Data'!$E:$E,1,FALSE)</f>
        <v>BJFPM3782A</v>
      </c>
    </row>
    <row r="1093" spans="1:15" x14ac:dyDescent="0.3">
      <c r="A1093" t="s">
        <v>18</v>
      </c>
      <c r="B1093">
        <v>1102</v>
      </c>
      <c r="C1093" s="1">
        <v>43893</v>
      </c>
      <c r="D1093" s="1" t="s">
        <v>478</v>
      </c>
      <c r="E1093" t="s">
        <v>479</v>
      </c>
      <c r="F1093" t="s">
        <v>190</v>
      </c>
      <c r="G1093" s="5">
        <v>68412</v>
      </c>
      <c r="H1093" s="5">
        <v>6841</v>
      </c>
      <c r="J1093" t="s">
        <v>90</v>
      </c>
      <c r="K1093" t="s">
        <v>67</v>
      </c>
      <c r="L1093" t="s">
        <v>16</v>
      </c>
      <c r="M1093" s="1">
        <v>43880</v>
      </c>
      <c r="N1093">
        <v>13</v>
      </c>
      <c r="O1093" t="str">
        <f>VLOOKUP(F1093,'[1]Master Data'!$E:$E,1,FALSE)</f>
        <v>BGBPM7834G</v>
      </c>
    </row>
    <row r="1094" spans="1:15" x14ac:dyDescent="0.3">
      <c r="A1094" t="s">
        <v>18</v>
      </c>
      <c r="B1094">
        <v>1099</v>
      </c>
      <c r="C1094" s="1">
        <v>43893</v>
      </c>
      <c r="D1094" t="s">
        <v>442</v>
      </c>
      <c r="E1094" t="s">
        <v>443</v>
      </c>
      <c r="F1094" t="s">
        <v>153</v>
      </c>
      <c r="G1094" s="5">
        <v>90000</v>
      </c>
      <c r="H1094" s="5">
        <v>9000</v>
      </c>
      <c r="J1094" t="s">
        <v>90</v>
      </c>
      <c r="K1094" t="s">
        <v>67</v>
      </c>
      <c r="L1094" t="s">
        <v>16</v>
      </c>
      <c r="M1094" s="1">
        <v>43880</v>
      </c>
      <c r="N1094">
        <v>13</v>
      </c>
      <c r="O1094" t="str">
        <f>VLOOKUP(F1094,'[1]Master Data'!$E:$E,1,FALSE)</f>
        <v>AWSPB3693E</v>
      </c>
    </row>
    <row r="1095" spans="1:15" x14ac:dyDescent="0.3">
      <c r="A1095" t="s">
        <v>18</v>
      </c>
      <c r="B1095">
        <v>1098</v>
      </c>
      <c r="C1095" s="1">
        <v>43893</v>
      </c>
      <c r="D1095" t="s">
        <v>442</v>
      </c>
      <c r="E1095" t="s">
        <v>442</v>
      </c>
      <c r="F1095" t="s">
        <v>152</v>
      </c>
      <c r="G1095" s="5">
        <v>135000</v>
      </c>
      <c r="H1095" s="5">
        <v>13500</v>
      </c>
      <c r="J1095" t="s">
        <v>90</v>
      </c>
      <c r="K1095" t="s">
        <v>67</v>
      </c>
      <c r="L1095" t="s">
        <v>16</v>
      </c>
      <c r="M1095" s="1">
        <v>43880</v>
      </c>
      <c r="N1095">
        <v>13</v>
      </c>
      <c r="O1095" t="str">
        <f>VLOOKUP(F1095,'[1]Master Data'!$E:$E,1,FALSE)</f>
        <v>BJBPS5522C</v>
      </c>
    </row>
    <row r="1096" spans="1:15" x14ac:dyDescent="0.3">
      <c r="A1096" t="s">
        <v>18</v>
      </c>
      <c r="B1096">
        <v>1100</v>
      </c>
      <c r="C1096" s="1">
        <v>43893</v>
      </c>
      <c r="D1096" s="1" t="s">
        <v>442</v>
      </c>
      <c r="E1096" t="s">
        <v>446</v>
      </c>
      <c r="F1096" t="s">
        <v>156</v>
      </c>
      <c r="G1096" s="5">
        <v>110000</v>
      </c>
      <c r="H1096" s="5">
        <v>11000</v>
      </c>
      <c r="J1096" t="s">
        <v>90</v>
      </c>
      <c r="K1096" t="s">
        <v>67</v>
      </c>
      <c r="L1096" t="s">
        <v>16</v>
      </c>
      <c r="M1096" s="1">
        <v>43880</v>
      </c>
      <c r="N1096">
        <v>13</v>
      </c>
      <c r="O1096" t="str">
        <f>VLOOKUP(F1096,'[1]Master Data'!$E:$E,1,FALSE)</f>
        <v>BJIPD6884M</v>
      </c>
    </row>
    <row r="1097" spans="1:15" x14ac:dyDescent="0.3">
      <c r="A1097" t="s">
        <v>18</v>
      </c>
      <c r="B1097">
        <v>1096</v>
      </c>
      <c r="C1097" s="1">
        <v>43893</v>
      </c>
      <c r="D1097" s="1" t="s">
        <v>737</v>
      </c>
      <c r="E1097" t="s">
        <v>732</v>
      </c>
      <c r="F1097" t="s">
        <v>186</v>
      </c>
      <c r="G1097" s="5">
        <v>10953</v>
      </c>
      <c r="H1097" s="5">
        <v>1095</v>
      </c>
      <c r="J1097" t="s">
        <v>89</v>
      </c>
      <c r="K1097" t="s">
        <v>67</v>
      </c>
      <c r="L1097" t="s">
        <v>16</v>
      </c>
      <c r="M1097" s="1">
        <v>43880</v>
      </c>
      <c r="N1097">
        <v>13</v>
      </c>
      <c r="O1097" t="str">
        <f>VLOOKUP(F1097,'[1]Master Data'!$E:$E,1,FALSE)</f>
        <v>AZJPS0827R</v>
      </c>
    </row>
    <row r="1098" spans="1:15" x14ac:dyDescent="0.3">
      <c r="A1098" t="s">
        <v>18</v>
      </c>
      <c r="B1098">
        <v>1092</v>
      </c>
      <c r="C1098" s="1">
        <v>43893</v>
      </c>
      <c r="D1098" t="s">
        <v>503</v>
      </c>
      <c r="E1098" t="s">
        <v>503</v>
      </c>
      <c r="F1098" t="s">
        <v>206</v>
      </c>
      <c r="G1098" s="5">
        <v>104697</v>
      </c>
      <c r="H1098" s="5">
        <v>10470</v>
      </c>
      <c r="J1098" t="s">
        <v>89</v>
      </c>
      <c r="K1098" t="s">
        <v>67</v>
      </c>
      <c r="L1098" t="s">
        <v>16</v>
      </c>
      <c r="M1098" s="1">
        <v>43880</v>
      </c>
      <c r="N1098">
        <v>13</v>
      </c>
      <c r="O1098" t="str">
        <f>VLOOKUP(F1098,'[1]Master Data'!$E:$E,1,FALSE)</f>
        <v>AEQPT4039J</v>
      </c>
    </row>
    <row r="1099" spans="1:15" x14ac:dyDescent="0.3">
      <c r="A1099" t="s">
        <v>18</v>
      </c>
      <c r="B1099">
        <v>1089</v>
      </c>
      <c r="C1099" s="1">
        <v>43893</v>
      </c>
      <c r="D1099" s="1" t="s">
        <v>535</v>
      </c>
      <c r="E1099" t="s">
        <v>483</v>
      </c>
      <c r="F1099" t="s">
        <v>194</v>
      </c>
      <c r="G1099" s="5">
        <v>1166</v>
      </c>
      <c r="H1099" s="5">
        <v>117</v>
      </c>
      <c r="J1099" t="s">
        <v>89</v>
      </c>
      <c r="K1099" t="s">
        <v>67</v>
      </c>
      <c r="L1099" t="s">
        <v>16</v>
      </c>
      <c r="M1099" s="1">
        <v>43880</v>
      </c>
      <c r="N1099">
        <v>13</v>
      </c>
      <c r="O1099" t="str">
        <f>VLOOKUP(F1099,'[1]Master Data'!$E:$E,1,FALSE)</f>
        <v>AGVPS7118N</v>
      </c>
    </row>
    <row r="1100" spans="1:15" x14ac:dyDescent="0.3">
      <c r="A1100" t="s">
        <v>18</v>
      </c>
      <c r="B1100">
        <v>1090</v>
      </c>
      <c r="C1100" s="1">
        <v>43893</v>
      </c>
      <c r="D1100" s="1" t="s">
        <v>535</v>
      </c>
      <c r="E1100" t="s">
        <v>535</v>
      </c>
      <c r="F1100" t="s">
        <v>245</v>
      </c>
      <c r="G1100" s="5">
        <v>22147</v>
      </c>
      <c r="H1100" s="5">
        <v>2215</v>
      </c>
      <c r="J1100" t="s">
        <v>89</v>
      </c>
      <c r="K1100" t="s">
        <v>67</v>
      </c>
      <c r="L1100" t="s">
        <v>16</v>
      </c>
      <c r="M1100" s="1">
        <v>43880</v>
      </c>
      <c r="N1100">
        <v>13</v>
      </c>
      <c r="O1100" t="str">
        <f>VLOOKUP(F1100,'[1]Master Data'!$E:$E,1,FALSE)</f>
        <v>LEAPS8201J</v>
      </c>
    </row>
    <row r="1101" spans="1:15" x14ac:dyDescent="0.3">
      <c r="A1101" t="s">
        <v>18</v>
      </c>
      <c r="B1101">
        <v>1088</v>
      </c>
      <c r="C1101" s="1">
        <v>43893</v>
      </c>
      <c r="D1101" t="s">
        <v>469</v>
      </c>
      <c r="E1101" t="s">
        <v>477</v>
      </c>
      <c r="F1101" t="s">
        <v>188</v>
      </c>
      <c r="G1101" s="5">
        <v>56481</v>
      </c>
      <c r="H1101" s="5">
        <v>5648</v>
      </c>
      <c r="J1101" t="s">
        <v>89</v>
      </c>
      <c r="K1101" t="s">
        <v>67</v>
      </c>
      <c r="L1101" t="s">
        <v>16</v>
      </c>
      <c r="M1101" s="1">
        <v>43880</v>
      </c>
      <c r="N1101">
        <v>13</v>
      </c>
      <c r="O1101" t="str">
        <f>VLOOKUP(F1101,'[1]Master Data'!$E:$E,1,FALSE)</f>
        <v>BYNPG4697P</v>
      </c>
    </row>
    <row r="1102" spans="1:15" x14ac:dyDescent="0.3">
      <c r="A1102" t="s">
        <v>18</v>
      </c>
      <c r="B1102">
        <v>1087</v>
      </c>
      <c r="C1102" s="1">
        <v>43893</v>
      </c>
      <c r="D1102" t="s">
        <v>469</v>
      </c>
      <c r="E1102" t="s">
        <v>469</v>
      </c>
      <c r="F1102" t="s">
        <v>179</v>
      </c>
      <c r="G1102" s="5">
        <v>56481</v>
      </c>
      <c r="H1102" s="5">
        <v>5648</v>
      </c>
      <c r="J1102" t="s">
        <v>89</v>
      </c>
      <c r="K1102" t="s">
        <v>67</v>
      </c>
      <c r="L1102" t="s">
        <v>16</v>
      </c>
      <c r="M1102" s="1">
        <v>43880</v>
      </c>
      <c r="N1102">
        <v>13</v>
      </c>
      <c r="O1102" t="str">
        <f>VLOOKUP(F1102,'[1]Master Data'!$E:$E,1,FALSE)</f>
        <v>AJZPG5193Q</v>
      </c>
    </row>
    <row r="1103" spans="1:15" x14ac:dyDescent="0.3">
      <c r="A1103" t="s">
        <v>18</v>
      </c>
      <c r="B1103">
        <v>1094</v>
      </c>
      <c r="C1103" s="1">
        <v>43893</v>
      </c>
      <c r="D1103" s="1" t="s">
        <v>515</v>
      </c>
      <c r="E1103" t="s">
        <v>515</v>
      </c>
      <c r="F1103" t="s">
        <v>226</v>
      </c>
      <c r="G1103" s="5">
        <v>24494</v>
      </c>
      <c r="H1103" s="5">
        <v>2449</v>
      </c>
      <c r="J1103" t="s">
        <v>89</v>
      </c>
      <c r="K1103" t="s">
        <v>67</v>
      </c>
      <c r="L1103" t="s">
        <v>16</v>
      </c>
      <c r="M1103" s="1">
        <v>43880</v>
      </c>
      <c r="N1103">
        <v>13</v>
      </c>
      <c r="O1103" t="str">
        <f>VLOOKUP(F1103,'[1]Master Data'!$E:$E,1,FALSE)</f>
        <v>CVZPS8137A</v>
      </c>
    </row>
    <row r="1104" spans="1:15" x14ac:dyDescent="0.3">
      <c r="A1104" t="s">
        <v>18</v>
      </c>
      <c r="B1104">
        <v>1152</v>
      </c>
      <c r="C1104" s="1">
        <v>43921</v>
      </c>
      <c r="D1104" s="1" t="s">
        <v>484</v>
      </c>
      <c r="E1104" t="s">
        <v>484</v>
      </c>
      <c r="F1104" t="s">
        <v>195</v>
      </c>
      <c r="G1104" s="5">
        <v>103408</v>
      </c>
      <c r="H1104" s="5">
        <v>10341</v>
      </c>
      <c r="J1104" t="s">
        <v>92</v>
      </c>
      <c r="K1104" t="s">
        <v>67</v>
      </c>
      <c r="L1104" t="s">
        <v>16</v>
      </c>
      <c r="M1104" s="1">
        <v>43921</v>
      </c>
      <c r="N1104">
        <v>0</v>
      </c>
      <c r="O1104" t="str">
        <f>VLOOKUP(F1104,'[1]Master Data'!$E:$E,1,FALSE)</f>
        <v>AQEPM1733E</v>
      </c>
    </row>
    <row r="1105" spans="1:15" x14ac:dyDescent="0.3">
      <c r="A1105" t="s">
        <v>18</v>
      </c>
      <c r="B1105">
        <v>1158</v>
      </c>
      <c r="C1105" s="1">
        <v>43921</v>
      </c>
      <c r="D1105" s="1" t="s">
        <v>484</v>
      </c>
      <c r="E1105" t="s">
        <v>484</v>
      </c>
      <c r="F1105" t="s">
        <v>195</v>
      </c>
      <c r="G1105" s="5">
        <v>290510</v>
      </c>
      <c r="H1105" s="5">
        <v>29051</v>
      </c>
      <c r="J1105" t="s">
        <v>92</v>
      </c>
      <c r="K1105" t="s">
        <v>67</v>
      </c>
      <c r="L1105" t="s">
        <v>16</v>
      </c>
      <c r="M1105" s="1">
        <v>43921</v>
      </c>
      <c r="N1105">
        <v>0</v>
      </c>
      <c r="O1105" t="str">
        <f>VLOOKUP(F1105,'[1]Master Data'!$E:$E,1,FALSE)</f>
        <v>AQEPM1733E</v>
      </c>
    </row>
    <row r="1106" spans="1:15" x14ac:dyDescent="0.3">
      <c r="A1106" t="s">
        <v>18</v>
      </c>
      <c r="B1106">
        <v>1185</v>
      </c>
      <c r="C1106" s="1">
        <v>43921</v>
      </c>
      <c r="D1106" s="1" t="s">
        <v>484</v>
      </c>
      <c r="E1106" t="s">
        <v>560</v>
      </c>
      <c r="F1106" t="s">
        <v>271</v>
      </c>
      <c r="G1106" s="5">
        <v>475379</v>
      </c>
      <c r="H1106" s="5">
        <v>47538</v>
      </c>
      <c r="J1106" t="s">
        <v>92</v>
      </c>
      <c r="K1106" t="s">
        <v>67</v>
      </c>
      <c r="L1106" t="s">
        <v>16</v>
      </c>
      <c r="M1106" s="1">
        <v>43921</v>
      </c>
      <c r="N1106">
        <v>0</v>
      </c>
      <c r="O1106" t="str">
        <f>VLOOKUP(F1106,'[1]Master Data'!$E:$E,1,FALSE)</f>
        <v>ADYPT2802J</v>
      </c>
    </row>
    <row r="1107" spans="1:15" x14ac:dyDescent="0.3">
      <c r="A1107" t="s">
        <v>18</v>
      </c>
      <c r="B1107">
        <v>1159</v>
      </c>
      <c r="C1107" s="1">
        <v>43921</v>
      </c>
      <c r="D1107" s="1" t="s">
        <v>484</v>
      </c>
      <c r="E1107" t="s">
        <v>521</v>
      </c>
      <c r="F1107" t="s">
        <v>232</v>
      </c>
      <c r="G1107" s="5">
        <v>475379</v>
      </c>
      <c r="H1107" s="5">
        <v>47538</v>
      </c>
      <c r="J1107" t="s">
        <v>92</v>
      </c>
      <c r="K1107" t="s">
        <v>67</v>
      </c>
      <c r="L1107" t="s">
        <v>16</v>
      </c>
      <c r="M1107" s="1">
        <v>43921</v>
      </c>
      <c r="N1107">
        <v>0</v>
      </c>
      <c r="O1107" t="str">
        <f>VLOOKUP(F1107,'[1]Master Data'!$E:$E,1,FALSE)</f>
        <v>ENEPP0629F</v>
      </c>
    </row>
    <row r="1108" spans="1:15" x14ac:dyDescent="0.3">
      <c r="A1108" t="s">
        <v>18</v>
      </c>
      <c r="B1108">
        <v>1153</v>
      </c>
      <c r="C1108" s="1">
        <v>43921</v>
      </c>
      <c r="D1108" s="1" t="s">
        <v>484</v>
      </c>
      <c r="E1108" t="s">
        <v>516</v>
      </c>
      <c r="F1108" t="s">
        <v>227</v>
      </c>
      <c r="G1108" s="5">
        <v>103408</v>
      </c>
      <c r="H1108" s="5">
        <v>10341</v>
      </c>
      <c r="J1108" t="s">
        <v>92</v>
      </c>
      <c r="K1108" t="s">
        <v>67</v>
      </c>
      <c r="L1108" t="s">
        <v>16</v>
      </c>
      <c r="M1108" s="1">
        <v>43921</v>
      </c>
      <c r="N1108">
        <v>0</v>
      </c>
      <c r="O1108" t="str">
        <f>VLOOKUP(F1108,'[1]Master Data'!$E:$E,1,FALSE)</f>
        <v>BLZPM4099N</v>
      </c>
    </row>
    <row r="1109" spans="1:15" x14ac:dyDescent="0.3">
      <c r="A1109" t="s">
        <v>18</v>
      </c>
      <c r="B1109">
        <v>1161</v>
      </c>
      <c r="C1109" s="1">
        <v>43921</v>
      </c>
      <c r="D1109" s="1" t="s">
        <v>484</v>
      </c>
      <c r="E1109" t="s">
        <v>516</v>
      </c>
      <c r="F1109" t="s">
        <v>227</v>
      </c>
      <c r="G1109" s="5">
        <v>264100</v>
      </c>
      <c r="H1109" s="5">
        <v>26410</v>
      </c>
      <c r="J1109" t="s">
        <v>92</v>
      </c>
      <c r="K1109" t="s">
        <v>67</v>
      </c>
      <c r="L1109" t="s">
        <v>16</v>
      </c>
      <c r="M1109" s="1">
        <v>43921</v>
      </c>
      <c r="N1109">
        <v>0</v>
      </c>
      <c r="O1109" t="str">
        <f>VLOOKUP(F1109,'[1]Master Data'!$E:$E,1,FALSE)</f>
        <v>BLZPM4099N</v>
      </c>
    </row>
    <row r="1110" spans="1:15" x14ac:dyDescent="0.3">
      <c r="A1110" t="s">
        <v>18</v>
      </c>
      <c r="B1110">
        <v>1162</v>
      </c>
      <c r="C1110" s="1">
        <v>43921</v>
      </c>
      <c r="D1110" s="1" t="s">
        <v>484</v>
      </c>
      <c r="E1110" t="s">
        <v>522</v>
      </c>
      <c r="F1110" t="s">
        <v>233</v>
      </c>
      <c r="G1110" s="5">
        <v>290510</v>
      </c>
      <c r="H1110" s="5">
        <v>29051</v>
      </c>
      <c r="J1110" t="s">
        <v>92</v>
      </c>
      <c r="K1110" t="s">
        <v>67</v>
      </c>
      <c r="L1110" t="s">
        <v>16</v>
      </c>
      <c r="M1110" s="1">
        <v>43921</v>
      </c>
      <c r="N1110">
        <v>0</v>
      </c>
      <c r="O1110" t="str">
        <f>VLOOKUP(F1110,'[1]Master Data'!$E:$E,1,FALSE)</f>
        <v>ACIPT2769F</v>
      </c>
    </row>
    <row r="1111" spans="1:15" x14ac:dyDescent="0.3">
      <c r="A1111" t="s">
        <v>18</v>
      </c>
      <c r="B1111">
        <v>1151</v>
      </c>
      <c r="C1111" s="1">
        <v>43921</v>
      </c>
      <c r="D1111" s="1" t="s">
        <v>484</v>
      </c>
      <c r="E1111" t="s">
        <v>517</v>
      </c>
      <c r="F1111" t="s">
        <v>228</v>
      </c>
      <c r="G1111" s="5">
        <v>275755</v>
      </c>
      <c r="H1111" s="5">
        <v>27576</v>
      </c>
      <c r="J1111" t="s">
        <v>92</v>
      </c>
      <c r="K1111" t="s">
        <v>67</v>
      </c>
      <c r="L1111" t="s">
        <v>16</v>
      </c>
      <c r="M1111" s="1">
        <v>43921</v>
      </c>
      <c r="N1111">
        <v>0</v>
      </c>
      <c r="O1111" t="str">
        <f>VLOOKUP(F1111,'[1]Master Data'!$E:$E,1,FALSE)</f>
        <v>DHOPM0685K</v>
      </c>
    </row>
    <row r="1112" spans="1:15" x14ac:dyDescent="0.3">
      <c r="A1112" t="s">
        <v>18</v>
      </c>
      <c r="B1112">
        <v>1160</v>
      </c>
      <c r="C1112" s="1">
        <v>43921</v>
      </c>
      <c r="D1112" s="1" t="s">
        <v>484</v>
      </c>
      <c r="E1112" t="s">
        <v>520</v>
      </c>
      <c r="F1112" t="s">
        <v>231</v>
      </c>
      <c r="G1112" s="5">
        <v>448970</v>
      </c>
      <c r="H1112" s="5">
        <v>44897</v>
      </c>
      <c r="J1112" t="s">
        <v>92</v>
      </c>
      <c r="K1112" t="s">
        <v>67</v>
      </c>
      <c r="L1112" t="s">
        <v>16</v>
      </c>
      <c r="M1112" s="1">
        <v>43921</v>
      </c>
      <c r="N1112">
        <v>0</v>
      </c>
      <c r="O1112" t="e">
        <f>VLOOKUP(F1112,'[1]Master Data'!$E:$E,1,FALSE)</f>
        <v>#N/A</v>
      </c>
    </row>
    <row r="1113" spans="1:15" x14ac:dyDescent="0.3">
      <c r="A1113" t="s">
        <v>18</v>
      </c>
      <c r="B1113">
        <v>1198</v>
      </c>
      <c r="C1113" s="1">
        <v>43921</v>
      </c>
      <c r="D1113" s="1" t="s">
        <v>484</v>
      </c>
      <c r="E1113" t="s">
        <v>570</v>
      </c>
      <c r="F1113" t="s">
        <v>281</v>
      </c>
      <c r="G1113" s="5">
        <v>396150</v>
      </c>
      <c r="H1113" s="5">
        <v>39615</v>
      </c>
      <c r="J1113" t="s">
        <v>92</v>
      </c>
      <c r="K1113" t="s">
        <v>67</v>
      </c>
      <c r="L1113" t="s">
        <v>16</v>
      </c>
      <c r="M1113" s="1">
        <v>43921</v>
      </c>
      <c r="N1113">
        <v>0</v>
      </c>
      <c r="O1113" t="str">
        <f>VLOOKUP(F1113,'[1]Master Data'!$E:$E,1,FALSE)</f>
        <v>AJEPP6333L</v>
      </c>
    </row>
    <row r="1114" spans="1:15" x14ac:dyDescent="0.3">
      <c r="A1114" t="s">
        <v>18</v>
      </c>
      <c r="B1114">
        <v>1116</v>
      </c>
      <c r="C1114" s="1">
        <v>43921</v>
      </c>
      <c r="D1114" s="1" t="s">
        <v>495</v>
      </c>
      <c r="E1114" t="s">
        <v>495</v>
      </c>
      <c r="F1114" t="s">
        <v>207</v>
      </c>
      <c r="G1114" s="5">
        <v>68992</v>
      </c>
      <c r="H1114" s="5">
        <v>6899</v>
      </c>
      <c r="J1114" t="s">
        <v>91</v>
      </c>
      <c r="K1114" t="s">
        <v>67</v>
      </c>
      <c r="L1114" t="s">
        <v>16</v>
      </c>
      <c r="M1114" s="1">
        <v>43921</v>
      </c>
      <c r="N1114">
        <v>0</v>
      </c>
      <c r="O1114" t="str">
        <f>VLOOKUP(F1114,'[1]Master Data'!$E:$E,1,FALSE)</f>
        <v>AHIPT0853H</v>
      </c>
    </row>
    <row r="1115" spans="1:15" x14ac:dyDescent="0.3">
      <c r="A1115" t="s">
        <v>18</v>
      </c>
      <c r="B1115">
        <v>1118</v>
      </c>
      <c r="C1115" s="1">
        <v>43921</v>
      </c>
      <c r="D1115" s="1" t="s">
        <v>497</v>
      </c>
      <c r="E1115" t="s">
        <v>497</v>
      </c>
      <c r="F1115" t="s">
        <v>209</v>
      </c>
      <c r="G1115" s="5">
        <v>25812</v>
      </c>
      <c r="H1115" s="5">
        <v>2581</v>
      </c>
      <c r="J1115" t="s">
        <v>91</v>
      </c>
      <c r="K1115" t="s">
        <v>67</v>
      </c>
      <c r="L1115" t="s">
        <v>16</v>
      </c>
      <c r="M1115" s="1">
        <v>43921</v>
      </c>
      <c r="N1115">
        <v>0</v>
      </c>
      <c r="O1115" t="str">
        <f>VLOOKUP(F1115,'[1]Master Data'!$E:$E,1,FALSE)</f>
        <v>AIBPC2244H</v>
      </c>
    </row>
    <row r="1116" spans="1:15" x14ac:dyDescent="0.3">
      <c r="A1116" t="s">
        <v>18</v>
      </c>
      <c r="B1116">
        <v>1177</v>
      </c>
      <c r="C1116" s="1">
        <v>43921</v>
      </c>
      <c r="D1116" s="1" t="s">
        <v>497</v>
      </c>
      <c r="E1116" t="s">
        <v>497</v>
      </c>
      <c r="F1116" t="s">
        <v>209</v>
      </c>
      <c r="G1116" s="5">
        <v>906494</v>
      </c>
      <c r="H1116" s="5">
        <v>90649</v>
      </c>
      <c r="J1116" t="s">
        <v>92</v>
      </c>
      <c r="K1116" t="s">
        <v>67</v>
      </c>
      <c r="L1116" t="s">
        <v>16</v>
      </c>
      <c r="M1116" s="1">
        <v>43921</v>
      </c>
      <c r="N1116">
        <v>0</v>
      </c>
      <c r="O1116" t="str">
        <f>VLOOKUP(F1116,'[1]Master Data'!$E:$E,1,FALSE)</f>
        <v>AIBPC2244H</v>
      </c>
    </row>
    <row r="1117" spans="1:15" x14ac:dyDescent="0.3">
      <c r="A1117" t="s">
        <v>18</v>
      </c>
      <c r="B1117">
        <v>1110</v>
      </c>
      <c r="C1117" s="1">
        <v>43921</v>
      </c>
      <c r="D1117" s="1" t="s">
        <v>467</v>
      </c>
      <c r="E1117" t="s">
        <v>467</v>
      </c>
      <c r="F1117" t="s">
        <v>177</v>
      </c>
      <c r="G1117" s="5">
        <v>4876</v>
      </c>
      <c r="H1117" s="5">
        <v>488</v>
      </c>
      <c r="J1117" t="s">
        <v>91</v>
      </c>
      <c r="K1117" t="s">
        <v>67</v>
      </c>
      <c r="L1117" t="s">
        <v>16</v>
      </c>
      <c r="M1117" s="1">
        <v>43921</v>
      </c>
      <c r="N1117">
        <v>0</v>
      </c>
      <c r="O1117" t="str">
        <f>VLOOKUP(F1117,'[1]Master Data'!$E:$E,1,FALSE)</f>
        <v>CNYPM6786Q</v>
      </c>
    </row>
    <row r="1118" spans="1:15" x14ac:dyDescent="0.3">
      <c r="A1118" t="s">
        <v>18</v>
      </c>
      <c r="B1118">
        <v>1179</v>
      </c>
      <c r="C1118" s="1">
        <v>43921</v>
      </c>
      <c r="D1118" s="1" t="s">
        <v>470</v>
      </c>
      <c r="E1118" t="s">
        <v>555</v>
      </c>
      <c r="F1118" t="s">
        <v>266</v>
      </c>
      <c r="G1118" s="5">
        <v>1035993</v>
      </c>
      <c r="H1118" s="5">
        <v>103599</v>
      </c>
      <c r="J1118" t="s">
        <v>92</v>
      </c>
      <c r="K1118" t="s">
        <v>67</v>
      </c>
      <c r="L1118" t="s">
        <v>16</v>
      </c>
      <c r="M1118" s="1">
        <v>43921</v>
      </c>
      <c r="N1118">
        <v>0</v>
      </c>
      <c r="O1118" t="str">
        <f>VLOOKUP(F1118,'[1]Master Data'!$E:$E,1,FALSE)</f>
        <v>AHOPL3704D</v>
      </c>
    </row>
    <row r="1119" spans="1:15" x14ac:dyDescent="0.3">
      <c r="A1119" t="s">
        <v>18</v>
      </c>
      <c r="B1119">
        <v>1172</v>
      </c>
      <c r="C1119" s="1">
        <v>43921</v>
      </c>
      <c r="D1119" s="1" t="s">
        <v>470</v>
      </c>
      <c r="E1119" t="s">
        <v>470</v>
      </c>
      <c r="F1119" t="s">
        <v>180</v>
      </c>
      <c r="G1119" s="5">
        <v>622222</v>
      </c>
      <c r="H1119" s="5">
        <v>62222</v>
      </c>
      <c r="J1119" t="s">
        <v>92</v>
      </c>
      <c r="K1119" t="s">
        <v>67</v>
      </c>
      <c r="L1119" t="s">
        <v>16</v>
      </c>
      <c r="M1119" s="1">
        <v>43921</v>
      </c>
      <c r="N1119">
        <v>0</v>
      </c>
      <c r="O1119" t="str">
        <f>VLOOKUP(F1119,'[1]Master Data'!$E:$E,1,FALSE)</f>
        <v>ATYPM1144L</v>
      </c>
    </row>
    <row r="1120" spans="1:15" x14ac:dyDescent="0.3">
      <c r="A1120" t="s">
        <v>18</v>
      </c>
      <c r="B1120">
        <v>1173</v>
      </c>
      <c r="C1120" s="1">
        <v>43921</v>
      </c>
      <c r="D1120" s="1" t="s">
        <v>470</v>
      </c>
      <c r="E1120" t="s">
        <v>472</v>
      </c>
      <c r="F1120" t="s">
        <v>182</v>
      </c>
      <c r="G1120" s="5">
        <v>361111</v>
      </c>
      <c r="H1120" s="5">
        <v>36111</v>
      </c>
      <c r="J1120" t="s">
        <v>92</v>
      </c>
      <c r="K1120" t="s">
        <v>67</v>
      </c>
      <c r="L1120" t="s">
        <v>16</v>
      </c>
      <c r="M1120" s="1">
        <v>43921</v>
      </c>
      <c r="N1120">
        <v>0</v>
      </c>
      <c r="O1120" t="str">
        <f>VLOOKUP(F1120,'[1]Master Data'!$E:$E,1,FALSE)</f>
        <v>ALYPM9000B</v>
      </c>
    </row>
    <row r="1121" spans="1:15" x14ac:dyDescent="0.3">
      <c r="A1121" t="s">
        <v>18</v>
      </c>
      <c r="B1121">
        <v>1175</v>
      </c>
      <c r="C1121" s="1">
        <v>43921</v>
      </c>
      <c r="D1121" s="1" t="s">
        <v>470</v>
      </c>
      <c r="E1121" t="s">
        <v>473</v>
      </c>
      <c r="F1121" t="s">
        <v>183</v>
      </c>
      <c r="G1121" s="5">
        <v>517997</v>
      </c>
      <c r="H1121" s="5">
        <v>51800</v>
      </c>
      <c r="J1121" t="s">
        <v>92</v>
      </c>
      <c r="K1121" t="s">
        <v>67</v>
      </c>
      <c r="L1121" t="s">
        <v>16</v>
      </c>
      <c r="M1121" s="1">
        <v>43921</v>
      </c>
      <c r="N1121">
        <v>0</v>
      </c>
      <c r="O1121" t="str">
        <f>VLOOKUP(F1121,'[1]Master Data'!$E:$E,1,FALSE)</f>
        <v>AZPPM4049R</v>
      </c>
    </row>
    <row r="1122" spans="1:15" x14ac:dyDescent="0.3">
      <c r="A1122" t="s">
        <v>18</v>
      </c>
      <c r="B1122">
        <v>1191</v>
      </c>
      <c r="C1122" s="1">
        <v>43921</v>
      </c>
      <c r="D1122" t="s">
        <v>470</v>
      </c>
      <c r="E1122" t="s">
        <v>474</v>
      </c>
      <c r="F1122" t="s">
        <v>184</v>
      </c>
      <c r="G1122" s="5">
        <v>622222</v>
      </c>
      <c r="H1122" s="5">
        <v>62222</v>
      </c>
      <c r="J1122" t="s">
        <v>92</v>
      </c>
      <c r="K1122" t="s">
        <v>67</v>
      </c>
      <c r="L1122" t="s">
        <v>16</v>
      </c>
      <c r="M1122" s="1">
        <v>43921</v>
      </c>
      <c r="N1122">
        <v>0</v>
      </c>
      <c r="O1122" t="str">
        <f>VLOOKUP(F1122,'[1]Master Data'!$E:$E,1,FALSE)</f>
        <v>DPPPK9998G</v>
      </c>
    </row>
    <row r="1123" spans="1:15" x14ac:dyDescent="0.3">
      <c r="A1123" t="s">
        <v>18</v>
      </c>
      <c r="B1123">
        <v>1201</v>
      </c>
      <c r="C1123" s="1">
        <v>43921</v>
      </c>
      <c r="D1123" t="s">
        <v>470</v>
      </c>
      <c r="E1123" t="s">
        <v>571</v>
      </c>
      <c r="F1123" t="s">
        <v>282</v>
      </c>
      <c r="G1123" s="5">
        <v>410975</v>
      </c>
      <c r="H1123" s="5">
        <v>41098</v>
      </c>
      <c r="J1123" t="s">
        <v>92</v>
      </c>
      <c r="K1123" t="s">
        <v>67</v>
      </c>
      <c r="L1123" t="s">
        <v>16</v>
      </c>
      <c r="M1123" s="1">
        <v>43921</v>
      </c>
      <c r="N1123">
        <v>0</v>
      </c>
      <c r="O1123" t="str">
        <f>VLOOKUP(F1123,'[1]Master Data'!$E:$E,1,FALSE)</f>
        <v>HCGPS5327R</v>
      </c>
    </row>
    <row r="1124" spans="1:15" x14ac:dyDescent="0.3">
      <c r="A1124" t="s">
        <v>18</v>
      </c>
      <c r="B1124">
        <v>1184</v>
      </c>
      <c r="C1124" s="1">
        <v>43921</v>
      </c>
      <c r="D1124" s="1" t="s">
        <v>470</v>
      </c>
      <c r="E1124" t="s">
        <v>502</v>
      </c>
      <c r="F1124" t="s">
        <v>203</v>
      </c>
      <c r="G1124" s="5">
        <v>70070</v>
      </c>
      <c r="H1124" s="5">
        <v>7007</v>
      </c>
      <c r="J1124" t="s">
        <v>92</v>
      </c>
      <c r="K1124" t="s">
        <v>67</v>
      </c>
      <c r="L1124" t="s">
        <v>16</v>
      </c>
      <c r="M1124" s="1">
        <v>43921</v>
      </c>
      <c r="N1124">
        <v>0</v>
      </c>
      <c r="O1124" t="str">
        <f>VLOOKUP(F1124,'[1]Master Data'!$E:$E,1,FALSE)</f>
        <v>AMZPV8765C</v>
      </c>
    </row>
    <row r="1125" spans="1:15" x14ac:dyDescent="0.3">
      <c r="A1125" t="s">
        <v>18</v>
      </c>
      <c r="B1125">
        <v>1174</v>
      </c>
      <c r="C1125" s="1">
        <v>43921</v>
      </c>
      <c r="D1125" t="s">
        <v>470</v>
      </c>
      <c r="E1125" t="s">
        <v>471</v>
      </c>
      <c r="F1125" t="s">
        <v>181</v>
      </c>
      <c r="G1125" s="5">
        <v>461111</v>
      </c>
      <c r="H1125" s="5">
        <v>46111</v>
      </c>
      <c r="J1125" t="s">
        <v>92</v>
      </c>
      <c r="K1125" t="s">
        <v>67</v>
      </c>
      <c r="L1125" t="s">
        <v>16</v>
      </c>
      <c r="M1125" s="1">
        <v>43921</v>
      </c>
      <c r="N1125">
        <v>0</v>
      </c>
      <c r="O1125" t="str">
        <f>VLOOKUP(F1125,'[1]Master Data'!$E:$E,1,FALSE)</f>
        <v>CFEPM3263G</v>
      </c>
    </row>
    <row r="1126" spans="1:15" x14ac:dyDescent="0.3">
      <c r="A1126" t="s">
        <v>18</v>
      </c>
      <c r="B1126">
        <v>1181</v>
      </c>
      <c r="C1126" s="1">
        <v>43921</v>
      </c>
      <c r="D1126" s="1" t="s">
        <v>470</v>
      </c>
      <c r="E1126" t="s">
        <v>557</v>
      </c>
      <c r="F1126" t="s">
        <v>268</v>
      </c>
      <c r="G1126" s="5">
        <v>971244</v>
      </c>
      <c r="H1126" s="5">
        <v>97124</v>
      </c>
      <c r="J1126" t="s">
        <v>92</v>
      </c>
      <c r="K1126" t="s">
        <v>67</v>
      </c>
      <c r="L1126" t="s">
        <v>16</v>
      </c>
      <c r="M1126" s="1">
        <v>43921</v>
      </c>
      <c r="N1126">
        <v>0</v>
      </c>
      <c r="O1126" t="str">
        <f>VLOOKUP(F1126,'[1]Master Data'!$E:$E,1,FALSE)</f>
        <v>ARHPM7498J</v>
      </c>
    </row>
    <row r="1127" spans="1:15" x14ac:dyDescent="0.3">
      <c r="A1127" t="s">
        <v>18</v>
      </c>
      <c r="B1127">
        <v>1183</v>
      </c>
      <c r="C1127" s="1">
        <v>43921</v>
      </c>
      <c r="D1127" t="s">
        <v>470</v>
      </c>
      <c r="E1127" t="s">
        <v>559</v>
      </c>
      <c r="F1127" t="s">
        <v>270</v>
      </c>
      <c r="G1127" s="5">
        <v>1424491</v>
      </c>
      <c r="H1127" s="5">
        <v>142449</v>
      </c>
      <c r="J1127" t="s">
        <v>92</v>
      </c>
      <c r="K1127" t="s">
        <v>67</v>
      </c>
      <c r="L1127" t="s">
        <v>16</v>
      </c>
      <c r="M1127" s="1">
        <v>43921</v>
      </c>
      <c r="N1127">
        <v>0</v>
      </c>
      <c r="O1127" t="str">
        <f>VLOOKUP(F1127,'[1]Master Data'!$E:$E,1,FALSE)</f>
        <v>BBPPV8356P</v>
      </c>
    </row>
    <row r="1128" spans="1:15" x14ac:dyDescent="0.3">
      <c r="A1128" t="s">
        <v>18</v>
      </c>
      <c r="B1128">
        <v>1199</v>
      </c>
      <c r="C1128" s="1">
        <v>43921</v>
      </c>
      <c r="D1128" t="s">
        <v>470</v>
      </c>
      <c r="E1128" t="s">
        <v>525</v>
      </c>
      <c r="F1128" t="s">
        <v>220</v>
      </c>
      <c r="G1128" s="5">
        <v>1294992</v>
      </c>
      <c r="H1128" s="5">
        <v>129499</v>
      </c>
      <c r="J1128" t="s">
        <v>92</v>
      </c>
      <c r="K1128" t="s">
        <v>67</v>
      </c>
      <c r="L1128" t="s">
        <v>16</v>
      </c>
      <c r="M1128" s="1">
        <v>43921</v>
      </c>
      <c r="N1128">
        <v>0</v>
      </c>
      <c r="O1128" t="str">
        <f>VLOOKUP(F1128,'[1]Master Data'!$E:$E,1,FALSE)</f>
        <v>AYCPV4912E</v>
      </c>
    </row>
    <row r="1129" spans="1:15" x14ac:dyDescent="0.3">
      <c r="A1129" t="s">
        <v>18</v>
      </c>
      <c r="B1129">
        <v>1176</v>
      </c>
      <c r="C1129" s="1">
        <v>43921</v>
      </c>
      <c r="D1129" t="s">
        <v>470</v>
      </c>
      <c r="E1129" t="s">
        <v>554</v>
      </c>
      <c r="F1129" t="s">
        <v>265</v>
      </c>
      <c r="G1129" s="5">
        <v>906494</v>
      </c>
      <c r="H1129" s="5">
        <v>90649</v>
      </c>
      <c r="J1129" t="s">
        <v>92</v>
      </c>
      <c r="K1129" t="s">
        <v>67</v>
      </c>
      <c r="L1129" t="s">
        <v>16</v>
      </c>
      <c r="M1129" s="1">
        <v>43921</v>
      </c>
      <c r="N1129">
        <v>0</v>
      </c>
      <c r="O1129" t="str">
        <f>VLOOKUP(F1129,'[1]Master Data'!$E:$E,1,FALSE)</f>
        <v>BCCPD0936R</v>
      </c>
    </row>
    <row r="1130" spans="1:15" x14ac:dyDescent="0.3">
      <c r="A1130" t="s">
        <v>18</v>
      </c>
      <c r="B1130">
        <v>1182</v>
      </c>
      <c r="C1130" s="1">
        <v>43921</v>
      </c>
      <c r="D1130" t="s">
        <v>470</v>
      </c>
      <c r="E1130" t="s">
        <v>558</v>
      </c>
      <c r="F1130" t="s">
        <v>269</v>
      </c>
      <c r="G1130" s="5">
        <v>1100743</v>
      </c>
      <c r="H1130" s="5">
        <v>110074</v>
      </c>
      <c r="J1130" t="s">
        <v>92</v>
      </c>
      <c r="K1130" t="s">
        <v>67</v>
      </c>
      <c r="L1130" t="s">
        <v>16</v>
      </c>
      <c r="M1130" s="1">
        <v>43921</v>
      </c>
      <c r="N1130">
        <v>0</v>
      </c>
      <c r="O1130" t="str">
        <f>VLOOKUP(F1130,'[1]Master Data'!$E:$E,1,FALSE)</f>
        <v>HHJPS6950L</v>
      </c>
    </row>
    <row r="1131" spans="1:15" x14ac:dyDescent="0.3">
      <c r="A1131" t="s">
        <v>18</v>
      </c>
      <c r="B1131">
        <v>1180</v>
      </c>
      <c r="C1131" s="1">
        <v>43921</v>
      </c>
      <c r="D1131" t="s">
        <v>470</v>
      </c>
      <c r="E1131" t="s">
        <v>556</v>
      </c>
      <c r="F1131" t="s">
        <v>267</v>
      </c>
      <c r="G1131" s="5">
        <v>1035993</v>
      </c>
      <c r="H1131" s="5">
        <v>103599</v>
      </c>
      <c r="J1131" t="s">
        <v>92</v>
      </c>
      <c r="K1131" t="s">
        <v>67</v>
      </c>
      <c r="L1131" t="s">
        <v>16</v>
      </c>
      <c r="M1131" s="1">
        <v>43921</v>
      </c>
      <c r="N1131">
        <v>0</v>
      </c>
      <c r="O1131" t="str">
        <f>VLOOKUP(F1131,'[1]Master Data'!$E:$E,1,FALSE)</f>
        <v>BERPL4083G</v>
      </c>
    </row>
    <row r="1132" spans="1:15" x14ac:dyDescent="0.3">
      <c r="A1132" t="s">
        <v>18</v>
      </c>
      <c r="B1132">
        <v>1144</v>
      </c>
      <c r="C1132" s="1">
        <v>43921</v>
      </c>
      <c r="D1132" t="s">
        <v>514</v>
      </c>
      <c r="E1132" t="s">
        <v>514</v>
      </c>
      <c r="F1132" t="s">
        <v>225</v>
      </c>
      <c r="G1132" s="5">
        <v>413633</v>
      </c>
      <c r="H1132" s="5">
        <v>41363</v>
      </c>
      <c r="J1132" t="s">
        <v>92</v>
      </c>
      <c r="K1132" t="s">
        <v>67</v>
      </c>
      <c r="L1132" t="s">
        <v>16</v>
      </c>
      <c r="M1132" s="1">
        <v>43921</v>
      </c>
      <c r="N1132">
        <v>0</v>
      </c>
      <c r="O1132" t="str">
        <f>VLOOKUP(F1132,'[1]Master Data'!$E:$E,1,FALSE)</f>
        <v>JEMPS5401G</v>
      </c>
    </row>
    <row r="1133" spans="1:15" x14ac:dyDescent="0.3">
      <c r="A1133" t="s">
        <v>18</v>
      </c>
      <c r="B1133">
        <v>1111</v>
      </c>
      <c r="C1133" s="1">
        <v>43921</v>
      </c>
      <c r="D1133" t="s">
        <v>526</v>
      </c>
      <c r="E1133" t="s">
        <v>526</v>
      </c>
      <c r="F1133" t="s">
        <v>236</v>
      </c>
      <c r="G1133" s="5">
        <v>156358</v>
      </c>
      <c r="H1133" s="5">
        <v>15636</v>
      </c>
      <c r="J1133" t="s">
        <v>91</v>
      </c>
      <c r="K1133" t="s">
        <v>67</v>
      </c>
      <c r="L1133" t="s">
        <v>16</v>
      </c>
      <c r="M1133" s="1">
        <v>43921</v>
      </c>
      <c r="N1133">
        <v>0</v>
      </c>
      <c r="O1133" t="str">
        <f>VLOOKUP(F1133,'[1]Master Data'!$E:$E,1,FALSE)</f>
        <v>BPAPS0225M</v>
      </c>
    </row>
    <row r="1134" spans="1:15" x14ac:dyDescent="0.3">
      <c r="A1134" t="s">
        <v>18</v>
      </c>
      <c r="B1134">
        <v>1109</v>
      </c>
      <c r="C1134" s="1">
        <v>43921</v>
      </c>
      <c r="D1134" s="1" t="s">
        <v>440</v>
      </c>
      <c r="E1134" t="s">
        <v>440</v>
      </c>
      <c r="F1134" t="s">
        <v>150</v>
      </c>
      <c r="G1134" s="5">
        <v>59453</v>
      </c>
      <c r="H1134" s="5">
        <v>5945</v>
      </c>
      <c r="J1134" t="s">
        <v>91</v>
      </c>
      <c r="K1134" t="s">
        <v>67</v>
      </c>
      <c r="L1134" t="s">
        <v>16</v>
      </c>
      <c r="M1134" s="1">
        <v>43921</v>
      </c>
      <c r="N1134">
        <v>0</v>
      </c>
      <c r="O1134" t="str">
        <f>VLOOKUP(F1134,'[1]Master Data'!$E:$E,1,FALSE)</f>
        <v>ANVPM7520K</v>
      </c>
    </row>
    <row r="1135" spans="1:15" x14ac:dyDescent="0.3">
      <c r="A1135" t="s">
        <v>18</v>
      </c>
      <c r="B1135">
        <v>1122</v>
      </c>
      <c r="C1135" s="1">
        <v>43921</v>
      </c>
      <c r="D1135" s="1" t="s">
        <v>440</v>
      </c>
      <c r="E1135" t="s">
        <v>441</v>
      </c>
      <c r="F1135" t="s">
        <v>151</v>
      </c>
      <c r="G1135" s="5">
        <v>59453</v>
      </c>
      <c r="H1135" s="5">
        <v>5945</v>
      </c>
      <c r="J1135" t="s">
        <v>91</v>
      </c>
      <c r="K1135" t="s">
        <v>67</v>
      </c>
      <c r="L1135" t="s">
        <v>16</v>
      </c>
      <c r="M1135" s="1">
        <v>43921</v>
      </c>
      <c r="N1135">
        <v>0</v>
      </c>
      <c r="O1135" t="str">
        <f>VLOOKUP(F1135,'[1]Master Data'!$E:$E,1,FALSE)</f>
        <v>BRVPM1719H</v>
      </c>
    </row>
    <row r="1136" spans="1:15" x14ac:dyDescent="0.3">
      <c r="A1136" t="s">
        <v>18</v>
      </c>
      <c r="B1136">
        <v>1117</v>
      </c>
      <c r="C1136" s="1">
        <v>43921</v>
      </c>
      <c r="D1136" t="s">
        <v>729</v>
      </c>
      <c r="E1136" t="s">
        <v>729</v>
      </c>
      <c r="F1136" t="s">
        <v>204</v>
      </c>
      <c r="G1136" s="5">
        <v>410443</v>
      </c>
      <c r="H1136" s="5">
        <v>41044</v>
      </c>
      <c r="J1136" t="s">
        <v>91</v>
      </c>
      <c r="K1136" t="s">
        <v>67</v>
      </c>
      <c r="L1136" t="s">
        <v>16</v>
      </c>
      <c r="M1136" s="1">
        <v>43921</v>
      </c>
      <c r="N1136">
        <v>0</v>
      </c>
      <c r="O1136" t="str">
        <f>VLOOKUP(F1136,'[1]Master Data'!$E:$E,1,FALSE)</f>
        <v>BBEPS9472G</v>
      </c>
    </row>
    <row r="1137" spans="1:15" x14ac:dyDescent="0.3">
      <c r="A1137" t="s">
        <v>18</v>
      </c>
      <c r="B1137">
        <v>1114</v>
      </c>
      <c r="C1137" s="1">
        <v>43921</v>
      </c>
      <c r="D1137" t="s">
        <v>510</v>
      </c>
      <c r="E1137" t="s">
        <v>510</v>
      </c>
      <c r="F1137" t="s">
        <v>221</v>
      </c>
      <c r="G1137" s="5">
        <v>38444</v>
      </c>
      <c r="H1137" s="5">
        <v>3844</v>
      </c>
      <c r="J1137" t="s">
        <v>91</v>
      </c>
      <c r="K1137" t="s">
        <v>67</v>
      </c>
      <c r="L1137" t="s">
        <v>16</v>
      </c>
      <c r="M1137" s="1">
        <v>43921</v>
      </c>
      <c r="N1137">
        <v>0</v>
      </c>
      <c r="O1137" t="str">
        <f>VLOOKUP(F1137,'[1]Master Data'!$E:$E,1,FALSE)</f>
        <v>AVQPS5445L</v>
      </c>
    </row>
    <row r="1138" spans="1:15" x14ac:dyDescent="0.3">
      <c r="A1138" t="s">
        <v>18</v>
      </c>
      <c r="B1138">
        <v>1106</v>
      </c>
      <c r="C1138" s="1">
        <v>43921</v>
      </c>
      <c r="D1138" t="s">
        <v>511</v>
      </c>
      <c r="E1138" t="s">
        <v>511</v>
      </c>
      <c r="F1138" t="s">
        <v>222</v>
      </c>
      <c r="G1138" s="5">
        <v>133654</v>
      </c>
      <c r="H1138" s="5">
        <v>13365</v>
      </c>
      <c r="J1138" t="s">
        <v>91</v>
      </c>
      <c r="K1138" t="s">
        <v>67</v>
      </c>
      <c r="L1138" t="s">
        <v>16</v>
      </c>
      <c r="M1138" s="1">
        <v>43921</v>
      </c>
      <c r="N1138">
        <v>0</v>
      </c>
      <c r="O1138" t="str">
        <f>VLOOKUP(F1138,'[1]Master Data'!$E:$E,1,FALSE)</f>
        <v>ADCPM6013E</v>
      </c>
    </row>
    <row r="1139" spans="1:15" x14ac:dyDescent="0.3">
      <c r="A1139" t="s">
        <v>18</v>
      </c>
      <c r="B1139">
        <v>1125</v>
      </c>
      <c r="C1139" s="1">
        <v>43921</v>
      </c>
      <c r="D1139" s="1" t="s">
        <v>501</v>
      </c>
      <c r="E1139" t="s">
        <v>501</v>
      </c>
      <c r="F1139" t="s">
        <v>214</v>
      </c>
      <c r="G1139" s="5">
        <v>226834</v>
      </c>
      <c r="H1139" s="5">
        <v>22683</v>
      </c>
      <c r="J1139" t="s">
        <v>91</v>
      </c>
      <c r="K1139" t="s">
        <v>67</v>
      </c>
      <c r="L1139" t="s">
        <v>16</v>
      </c>
      <c r="M1139" s="1">
        <v>43921</v>
      </c>
      <c r="N1139">
        <v>0</v>
      </c>
      <c r="O1139" t="str">
        <f>VLOOKUP(F1139,'[1]Master Data'!$E:$E,1,FALSE)</f>
        <v>DXVPP1114F</v>
      </c>
    </row>
    <row r="1140" spans="1:15" x14ac:dyDescent="0.3">
      <c r="A1140" t="s">
        <v>18</v>
      </c>
      <c r="B1140">
        <v>1166</v>
      </c>
      <c r="C1140" s="1">
        <v>43921</v>
      </c>
      <c r="D1140" t="s">
        <v>438</v>
      </c>
      <c r="E1140" t="s">
        <v>550</v>
      </c>
      <c r="F1140" t="s">
        <v>261</v>
      </c>
      <c r="G1140" s="5">
        <v>184639</v>
      </c>
      <c r="H1140" s="5">
        <v>18464</v>
      </c>
      <c r="J1140" t="s">
        <v>92</v>
      </c>
      <c r="K1140" t="s">
        <v>67</v>
      </c>
      <c r="L1140" t="s">
        <v>16</v>
      </c>
      <c r="M1140" s="1">
        <v>43921</v>
      </c>
      <c r="N1140">
        <v>0</v>
      </c>
      <c r="O1140" t="str">
        <f>VLOOKUP(F1140,'[1]Master Data'!$E:$E,1,FALSE)</f>
        <v>BGQPG0189P</v>
      </c>
    </row>
    <row r="1141" spans="1:15" x14ac:dyDescent="0.3">
      <c r="A1141" t="s">
        <v>18</v>
      </c>
      <c r="B1141">
        <v>1167</v>
      </c>
      <c r="C1141" s="1">
        <v>43921</v>
      </c>
      <c r="D1141" t="s">
        <v>438</v>
      </c>
      <c r="E1141" t="s">
        <v>551</v>
      </c>
      <c r="F1141" t="s">
        <v>262</v>
      </c>
      <c r="G1141" s="5">
        <v>184639</v>
      </c>
      <c r="H1141" s="5">
        <v>18464</v>
      </c>
      <c r="J1141" t="s">
        <v>92</v>
      </c>
      <c r="K1141" t="s">
        <v>67</v>
      </c>
      <c r="L1141" t="s">
        <v>16</v>
      </c>
      <c r="M1141" s="1">
        <v>43921</v>
      </c>
      <c r="N1141">
        <v>0</v>
      </c>
      <c r="O1141" t="str">
        <f>VLOOKUP(F1141,'[1]Master Data'!$E:$E,1,FALSE)</f>
        <v>AHOPB3153G</v>
      </c>
    </row>
    <row r="1142" spans="1:15" x14ac:dyDescent="0.3">
      <c r="A1142" t="s">
        <v>18</v>
      </c>
      <c r="B1142">
        <v>1131</v>
      </c>
      <c r="C1142" s="1">
        <v>43921</v>
      </c>
      <c r="D1142" t="s">
        <v>438</v>
      </c>
      <c r="E1142" t="s">
        <v>734</v>
      </c>
      <c r="F1142" t="s">
        <v>253</v>
      </c>
      <c r="G1142" s="5">
        <v>184639</v>
      </c>
      <c r="H1142" s="5">
        <v>18464</v>
      </c>
      <c r="J1142" t="s">
        <v>92</v>
      </c>
      <c r="K1142" t="s">
        <v>67</v>
      </c>
      <c r="L1142" t="s">
        <v>16</v>
      </c>
      <c r="M1142" s="1">
        <v>43921</v>
      </c>
      <c r="N1142">
        <v>0</v>
      </c>
      <c r="O1142" t="str">
        <f>VLOOKUP(F1142,'[1]Master Data'!$E:$E,1,FALSE)</f>
        <v>CWZPS7342J</v>
      </c>
    </row>
    <row r="1143" spans="1:15" x14ac:dyDescent="0.3">
      <c r="A1143" t="s">
        <v>18</v>
      </c>
      <c r="B1143">
        <v>1130</v>
      </c>
      <c r="C1143" s="1">
        <v>43921</v>
      </c>
      <c r="D1143" t="s">
        <v>438</v>
      </c>
      <c r="E1143" t="s">
        <v>542</v>
      </c>
      <c r="F1143" t="s">
        <v>252</v>
      </c>
      <c r="G1143" s="5">
        <v>184639</v>
      </c>
      <c r="H1143" s="5">
        <v>18464</v>
      </c>
      <c r="J1143" t="s">
        <v>92</v>
      </c>
      <c r="K1143" t="s">
        <v>67</v>
      </c>
      <c r="L1143" t="s">
        <v>16</v>
      </c>
      <c r="M1143" s="1">
        <v>43921</v>
      </c>
      <c r="N1143">
        <v>0</v>
      </c>
      <c r="O1143" t="str">
        <f>VLOOKUP(F1143,'[1]Master Data'!$E:$E,1,FALSE)</f>
        <v>CMHPB6565N</v>
      </c>
    </row>
    <row r="1144" spans="1:15" x14ac:dyDescent="0.3">
      <c r="A1144" t="s">
        <v>18</v>
      </c>
      <c r="B1144">
        <v>1140</v>
      </c>
      <c r="C1144" s="1">
        <v>43921</v>
      </c>
      <c r="D1144" s="1" t="s">
        <v>723</v>
      </c>
      <c r="E1144" t="s">
        <v>437</v>
      </c>
      <c r="F1144" t="s">
        <v>147</v>
      </c>
      <c r="G1144" s="5">
        <v>20633</v>
      </c>
      <c r="H1144" s="5">
        <v>2063</v>
      </c>
      <c r="J1144" t="s">
        <v>92</v>
      </c>
      <c r="K1144" t="s">
        <v>67</v>
      </c>
      <c r="L1144" t="s">
        <v>16</v>
      </c>
      <c r="M1144" s="1">
        <v>43921</v>
      </c>
      <c r="N1144">
        <v>0</v>
      </c>
      <c r="O1144" t="str">
        <f>VLOOKUP(F1144,'[1]Master Data'!$E:$E,1,FALSE)</f>
        <v>CICPD8911M</v>
      </c>
    </row>
    <row r="1145" spans="1:15" x14ac:dyDescent="0.3">
      <c r="A1145" t="s">
        <v>18</v>
      </c>
      <c r="B1145">
        <v>1141</v>
      </c>
      <c r="C1145" s="1">
        <v>43921</v>
      </c>
      <c r="D1145" s="1" t="s">
        <v>723</v>
      </c>
      <c r="E1145" t="s">
        <v>544</v>
      </c>
      <c r="F1145" t="s">
        <v>255</v>
      </c>
      <c r="G1145" s="5">
        <v>548236</v>
      </c>
      <c r="H1145" s="5">
        <v>54824</v>
      </c>
      <c r="J1145" t="s">
        <v>92</v>
      </c>
      <c r="K1145" t="s">
        <v>67</v>
      </c>
      <c r="L1145" t="s">
        <v>16</v>
      </c>
      <c r="M1145" s="1">
        <v>43921</v>
      </c>
      <c r="N1145">
        <v>0</v>
      </c>
      <c r="O1145" t="str">
        <f>VLOOKUP(F1145,'[1]Master Data'!$E:$E,1,FALSE)</f>
        <v>AATPD0607P</v>
      </c>
    </row>
    <row r="1146" spans="1:15" x14ac:dyDescent="0.3">
      <c r="A1146" t="s">
        <v>18</v>
      </c>
      <c r="B1146">
        <v>1139</v>
      </c>
      <c r="C1146" s="1">
        <v>43921</v>
      </c>
      <c r="D1146" s="1" t="s">
        <v>723</v>
      </c>
      <c r="E1146" t="s">
        <v>436</v>
      </c>
      <c r="F1146" t="s">
        <v>146</v>
      </c>
      <c r="G1146" s="5">
        <v>20633</v>
      </c>
      <c r="H1146" s="5">
        <v>2063</v>
      </c>
      <c r="J1146" t="s">
        <v>92</v>
      </c>
      <c r="K1146" t="s">
        <v>67</v>
      </c>
      <c r="L1146" t="s">
        <v>16</v>
      </c>
      <c r="M1146" s="1">
        <v>43921</v>
      </c>
      <c r="N1146">
        <v>0</v>
      </c>
      <c r="O1146" t="str">
        <f>VLOOKUP(F1146,'[1]Master Data'!$E:$E,1,FALSE)</f>
        <v>APGPD9139Q</v>
      </c>
    </row>
    <row r="1147" spans="1:15" x14ac:dyDescent="0.3">
      <c r="A1147" t="s">
        <v>18</v>
      </c>
      <c r="B1147">
        <v>1120</v>
      </c>
      <c r="C1147" s="1">
        <v>43921</v>
      </c>
      <c r="D1147" s="1" t="s">
        <v>724</v>
      </c>
      <c r="E1147" t="s">
        <v>465</v>
      </c>
      <c r="F1147" t="s">
        <v>175</v>
      </c>
      <c r="G1147" s="5">
        <v>61021</v>
      </c>
      <c r="H1147" s="5">
        <v>6102</v>
      </c>
      <c r="J1147" t="s">
        <v>91</v>
      </c>
      <c r="K1147" t="s">
        <v>67</v>
      </c>
      <c r="L1147" t="s">
        <v>16</v>
      </c>
      <c r="M1147" s="1">
        <v>43921</v>
      </c>
      <c r="N1147">
        <v>0</v>
      </c>
      <c r="O1147" t="str">
        <f>VLOOKUP(F1147,'[1]Master Data'!$E:$E,1,FALSE)</f>
        <v>AWVPM8396E</v>
      </c>
    </row>
    <row r="1148" spans="1:15" x14ac:dyDescent="0.3">
      <c r="A1148" t="s">
        <v>18</v>
      </c>
      <c r="B1148">
        <v>1149</v>
      </c>
      <c r="C1148" s="1">
        <v>43921</v>
      </c>
      <c r="D1148" s="1" t="s">
        <v>724</v>
      </c>
      <c r="E1148" t="s">
        <v>549</v>
      </c>
      <c r="F1148" t="s">
        <v>260</v>
      </c>
      <c r="G1148" s="5">
        <v>344694</v>
      </c>
      <c r="H1148" s="5">
        <v>34469</v>
      </c>
      <c r="J1148" t="s">
        <v>92</v>
      </c>
      <c r="K1148" t="s">
        <v>67</v>
      </c>
      <c r="L1148" t="s">
        <v>16</v>
      </c>
      <c r="M1148" s="1">
        <v>43921</v>
      </c>
      <c r="N1148">
        <v>0</v>
      </c>
      <c r="O1148" t="str">
        <f>VLOOKUP(F1148,'[1]Master Data'!$E:$E,1,FALSE)</f>
        <v>AMMPV1249C</v>
      </c>
    </row>
    <row r="1149" spans="1:15" x14ac:dyDescent="0.3">
      <c r="A1149" t="s">
        <v>18</v>
      </c>
      <c r="B1149">
        <v>1121</v>
      </c>
      <c r="C1149" s="1">
        <v>43921</v>
      </c>
      <c r="D1149" s="1" t="s">
        <v>513</v>
      </c>
      <c r="E1149" t="s">
        <v>513</v>
      </c>
      <c r="F1149" t="s">
        <v>224</v>
      </c>
      <c r="G1149" s="5">
        <v>8920</v>
      </c>
      <c r="H1149" s="5">
        <v>892</v>
      </c>
      <c r="J1149" t="s">
        <v>91</v>
      </c>
      <c r="K1149" t="s">
        <v>67</v>
      </c>
      <c r="L1149" t="s">
        <v>16</v>
      </c>
      <c r="M1149" s="1">
        <v>43921</v>
      </c>
      <c r="N1149">
        <v>0</v>
      </c>
      <c r="O1149" t="str">
        <f>VLOOKUP(F1149,'[1]Master Data'!$E:$E,1,FALSE)</f>
        <v>BDDPM7126E</v>
      </c>
    </row>
    <row r="1150" spans="1:15" x14ac:dyDescent="0.3">
      <c r="A1150" t="s">
        <v>18</v>
      </c>
      <c r="B1150">
        <v>1123</v>
      </c>
      <c r="C1150" s="1">
        <v>43921</v>
      </c>
      <c r="D1150" s="1" t="s">
        <v>459</v>
      </c>
      <c r="E1150" t="s">
        <v>459</v>
      </c>
      <c r="F1150" t="s">
        <v>169</v>
      </c>
      <c r="G1150" s="5">
        <v>238727</v>
      </c>
      <c r="H1150" s="5">
        <v>23873</v>
      </c>
      <c r="J1150" t="s">
        <v>91</v>
      </c>
      <c r="K1150" t="s">
        <v>67</v>
      </c>
      <c r="L1150" t="s">
        <v>16</v>
      </c>
      <c r="M1150" s="1">
        <v>43921</v>
      </c>
      <c r="N1150">
        <v>0</v>
      </c>
      <c r="O1150" t="str">
        <f>VLOOKUP(F1150,'[1]Master Data'!$E:$E,1,FALSE)</f>
        <v>BMRPS3723E</v>
      </c>
    </row>
    <row r="1151" spans="1:15" x14ac:dyDescent="0.3">
      <c r="A1151" t="s">
        <v>18</v>
      </c>
      <c r="B1151">
        <v>1124</v>
      </c>
      <c r="C1151" s="1">
        <v>43921</v>
      </c>
      <c r="D1151" s="1" t="s">
        <v>459</v>
      </c>
      <c r="E1151" t="s">
        <v>460</v>
      </c>
      <c r="F1151" t="s">
        <v>170</v>
      </c>
      <c r="G1151" s="5">
        <v>238727</v>
      </c>
      <c r="H1151" s="5">
        <v>23873</v>
      </c>
      <c r="J1151" t="s">
        <v>91</v>
      </c>
      <c r="K1151" t="s">
        <v>67</v>
      </c>
      <c r="L1151" t="s">
        <v>16</v>
      </c>
      <c r="M1151" s="1">
        <v>43921</v>
      </c>
      <c r="N1151">
        <v>0</v>
      </c>
      <c r="O1151" t="str">
        <f>VLOOKUP(F1151,'[1]Master Data'!$E:$E,1,FALSE)</f>
        <v>GBCPS8333D</v>
      </c>
    </row>
    <row r="1152" spans="1:15" x14ac:dyDescent="0.3">
      <c r="A1152" t="s">
        <v>18</v>
      </c>
      <c r="B1152">
        <v>1134</v>
      </c>
      <c r="C1152" s="1">
        <v>43921</v>
      </c>
      <c r="D1152" s="1" t="s">
        <v>478</v>
      </c>
      <c r="E1152" t="s">
        <v>491</v>
      </c>
      <c r="F1152" t="s">
        <v>202</v>
      </c>
      <c r="G1152" s="5">
        <v>50000</v>
      </c>
      <c r="H1152" s="5">
        <v>5000</v>
      </c>
      <c r="J1152" t="s">
        <v>92</v>
      </c>
      <c r="K1152" t="s">
        <v>67</v>
      </c>
      <c r="L1152" t="s">
        <v>16</v>
      </c>
      <c r="M1152" s="1">
        <v>43921</v>
      </c>
      <c r="N1152">
        <v>0</v>
      </c>
      <c r="O1152" t="str">
        <f>VLOOKUP(F1152,'[1]Master Data'!$E:$E,1,FALSE)</f>
        <v>CMMPM3584M</v>
      </c>
    </row>
    <row r="1153" spans="1:15" x14ac:dyDescent="0.3">
      <c r="A1153" t="s">
        <v>18</v>
      </c>
      <c r="B1153">
        <v>1137</v>
      </c>
      <c r="C1153" s="1">
        <v>43921</v>
      </c>
      <c r="D1153" s="1" t="s">
        <v>478</v>
      </c>
      <c r="E1153" t="s">
        <v>491</v>
      </c>
      <c r="F1153" t="s">
        <v>202</v>
      </c>
      <c r="G1153" s="5">
        <v>148788</v>
      </c>
      <c r="H1153" s="5">
        <v>14879</v>
      </c>
      <c r="J1153" t="s">
        <v>92</v>
      </c>
      <c r="K1153" t="s">
        <v>67</v>
      </c>
      <c r="L1153" t="s">
        <v>16</v>
      </c>
      <c r="M1153" s="1">
        <v>43921</v>
      </c>
      <c r="N1153">
        <v>0</v>
      </c>
      <c r="O1153" t="str">
        <f>VLOOKUP(F1153,'[1]Master Data'!$E:$E,1,FALSE)</f>
        <v>CMMPM3584M</v>
      </c>
    </row>
    <row r="1154" spans="1:15" x14ac:dyDescent="0.3">
      <c r="A1154" t="s">
        <v>18</v>
      </c>
      <c r="B1154">
        <v>1132</v>
      </c>
      <c r="C1154" s="1">
        <v>43921</v>
      </c>
      <c r="D1154" s="1" t="s">
        <v>478</v>
      </c>
      <c r="E1154" t="s">
        <v>478</v>
      </c>
      <c r="F1154" t="s">
        <v>189</v>
      </c>
      <c r="G1154" s="5">
        <v>100000</v>
      </c>
      <c r="H1154" s="5">
        <v>10000</v>
      </c>
      <c r="J1154" t="s">
        <v>92</v>
      </c>
      <c r="K1154" t="s">
        <v>67</v>
      </c>
      <c r="L1154" t="s">
        <v>16</v>
      </c>
      <c r="M1154" s="1">
        <v>43921</v>
      </c>
      <c r="N1154">
        <v>0</v>
      </c>
      <c r="O1154" t="str">
        <f>VLOOKUP(F1154,'[1]Master Data'!$E:$E,1,FALSE)</f>
        <v>BJFPM3782A</v>
      </c>
    </row>
    <row r="1155" spans="1:15" x14ac:dyDescent="0.3">
      <c r="A1155" t="s">
        <v>18</v>
      </c>
      <c r="B1155">
        <v>1200</v>
      </c>
      <c r="C1155" s="1">
        <v>43921</v>
      </c>
      <c r="D1155" s="1" t="s">
        <v>478</v>
      </c>
      <c r="E1155" t="s">
        <v>478</v>
      </c>
      <c r="F1155" t="s">
        <v>189</v>
      </c>
      <c r="G1155" s="5">
        <v>132256</v>
      </c>
      <c r="H1155" s="5">
        <v>13226</v>
      </c>
      <c r="J1155" t="s">
        <v>92</v>
      </c>
      <c r="K1155" t="s">
        <v>67</v>
      </c>
      <c r="L1155" t="s">
        <v>16</v>
      </c>
      <c r="M1155" s="1">
        <v>43921</v>
      </c>
      <c r="N1155">
        <v>0</v>
      </c>
      <c r="O1155" t="str">
        <f>VLOOKUP(F1155,'[1]Master Data'!$E:$E,1,FALSE)</f>
        <v>BJFPM3782A</v>
      </c>
    </row>
    <row r="1156" spans="1:15" x14ac:dyDescent="0.3">
      <c r="A1156" t="s">
        <v>18</v>
      </c>
      <c r="B1156">
        <v>1135</v>
      </c>
      <c r="C1156" s="1">
        <v>43921</v>
      </c>
      <c r="D1156" s="1" t="s">
        <v>478</v>
      </c>
      <c r="E1156" t="s">
        <v>543</v>
      </c>
      <c r="F1156" t="s">
        <v>254</v>
      </c>
      <c r="G1156" s="5">
        <v>50000</v>
      </c>
      <c r="H1156" s="5">
        <v>5000</v>
      </c>
      <c r="J1156" t="s">
        <v>92</v>
      </c>
      <c r="K1156" t="s">
        <v>67</v>
      </c>
      <c r="L1156" t="s">
        <v>16</v>
      </c>
      <c r="M1156" s="1">
        <v>43921</v>
      </c>
      <c r="N1156">
        <v>0</v>
      </c>
      <c r="O1156" t="str">
        <f>VLOOKUP(F1156,'[1]Master Data'!$E:$E,1,FALSE)</f>
        <v>FSZPM4268N</v>
      </c>
    </row>
    <row r="1157" spans="1:15" x14ac:dyDescent="0.3">
      <c r="A1157" t="s">
        <v>18</v>
      </c>
      <c r="B1157">
        <v>1138</v>
      </c>
      <c r="C1157" s="1">
        <v>43921</v>
      </c>
      <c r="D1157" s="1" t="s">
        <v>478</v>
      </c>
      <c r="E1157" t="s">
        <v>543</v>
      </c>
      <c r="F1157" t="s">
        <v>254</v>
      </c>
      <c r="G1157" s="5">
        <v>799048</v>
      </c>
      <c r="H1157" s="5">
        <v>79905</v>
      </c>
      <c r="J1157" t="s">
        <v>92</v>
      </c>
      <c r="K1157" t="s">
        <v>67</v>
      </c>
      <c r="L1157" t="s">
        <v>16</v>
      </c>
      <c r="M1157" s="1">
        <v>43921</v>
      </c>
      <c r="N1157">
        <v>0</v>
      </c>
      <c r="O1157" t="str">
        <f>VLOOKUP(F1157,'[1]Master Data'!$E:$E,1,FALSE)</f>
        <v>FSZPM4268N</v>
      </c>
    </row>
    <row r="1158" spans="1:15" x14ac:dyDescent="0.3">
      <c r="A1158" t="s">
        <v>18</v>
      </c>
      <c r="B1158">
        <v>1133</v>
      </c>
      <c r="C1158" s="1">
        <v>43921</v>
      </c>
      <c r="D1158" s="1" t="s">
        <v>478</v>
      </c>
      <c r="E1158" t="s">
        <v>479</v>
      </c>
      <c r="F1158" t="s">
        <v>190</v>
      </c>
      <c r="G1158" s="5">
        <v>200000</v>
      </c>
      <c r="H1158" s="5">
        <v>20000</v>
      </c>
      <c r="J1158" t="s">
        <v>92</v>
      </c>
      <c r="K1158" t="s">
        <v>67</v>
      </c>
      <c r="L1158" t="s">
        <v>16</v>
      </c>
      <c r="M1158" s="1">
        <v>43921</v>
      </c>
      <c r="N1158">
        <v>0</v>
      </c>
      <c r="O1158" t="str">
        <f>VLOOKUP(F1158,'[1]Master Data'!$E:$E,1,FALSE)</f>
        <v>BGBPM7834G</v>
      </c>
    </row>
    <row r="1159" spans="1:15" x14ac:dyDescent="0.3">
      <c r="A1159" t="s">
        <v>18</v>
      </c>
      <c r="B1159">
        <v>1136</v>
      </c>
      <c r="C1159" s="1">
        <v>43921</v>
      </c>
      <c r="D1159" s="1" t="s">
        <v>478</v>
      </c>
      <c r="E1159" t="s">
        <v>479</v>
      </c>
      <c r="F1159" t="s">
        <v>190</v>
      </c>
      <c r="G1159" s="5">
        <v>22043</v>
      </c>
      <c r="H1159" s="5">
        <v>2204</v>
      </c>
      <c r="J1159" t="s">
        <v>92</v>
      </c>
      <c r="K1159" t="s">
        <v>67</v>
      </c>
      <c r="L1159" t="s">
        <v>16</v>
      </c>
      <c r="M1159" s="1">
        <v>43921</v>
      </c>
      <c r="N1159">
        <v>0</v>
      </c>
      <c r="O1159" t="str">
        <f>VLOOKUP(F1159,'[1]Master Data'!$E:$E,1,FALSE)</f>
        <v>BGBPM7834G</v>
      </c>
    </row>
    <row r="1160" spans="1:15" x14ac:dyDescent="0.3">
      <c r="A1160" t="s">
        <v>18</v>
      </c>
      <c r="B1160">
        <v>1194</v>
      </c>
      <c r="C1160" s="1">
        <v>43921</v>
      </c>
      <c r="D1160" t="s">
        <v>442</v>
      </c>
      <c r="E1160" t="s">
        <v>566</v>
      </c>
      <c r="F1160" t="s">
        <v>277</v>
      </c>
      <c r="G1160" s="5">
        <v>450115</v>
      </c>
      <c r="H1160" s="5">
        <v>45012</v>
      </c>
      <c r="J1160" t="s">
        <v>92</v>
      </c>
      <c r="K1160" t="s">
        <v>67</v>
      </c>
      <c r="L1160" t="s">
        <v>16</v>
      </c>
      <c r="M1160" s="1">
        <v>43921</v>
      </c>
      <c r="N1160">
        <v>0</v>
      </c>
      <c r="O1160" t="str">
        <f>VLOOKUP(F1160,'[1]Master Data'!$E:$E,1,FALSE)</f>
        <v>GHAPK2039A</v>
      </c>
    </row>
    <row r="1161" spans="1:15" x14ac:dyDescent="0.3">
      <c r="A1161" t="s">
        <v>18</v>
      </c>
      <c r="B1161">
        <v>1190</v>
      </c>
      <c r="C1161" s="1">
        <v>43921</v>
      </c>
      <c r="D1161" s="1" t="s">
        <v>442</v>
      </c>
      <c r="E1161" t="s">
        <v>563</v>
      </c>
      <c r="F1161" t="s">
        <v>274</v>
      </c>
      <c r="G1161" s="5">
        <v>410974</v>
      </c>
      <c r="H1161" s="5">
        <v>41097</v>
      </c>
      <c r="J1161" t="s">
        <v>92</v>
      </c>
      <c r="K1161" t="s">
        <v>67</v>
      </c>
      <c r="L1161" t="s">
        <v>16</v>
      </c>
      <c r="M1161" s="1">
        <v>43921</v>
      </c>
      <c r="N1161">
        <v>0</v>
      </c>
      <c r="O1161" t="str">
        <f>VLOOKUP(F1161,'[1]Master Data'!$E:$E,1,FALSE)</f>
        <v>ABPPF7914C</v>
      </c>
    </row>
    <row r="1162" spans="1:15" x14ac:dyDescent="0.3">
      <c r="A1162" t="s">
        <v>18</v>
      </c>
      <c r="B1162">
        <v>1192</v>
      </c>
      <c r="C1162" s="1">
        <v>43921</v>
      </c>
      <c r="D1162" s="1" t="s">
        <v>442</v>
      </c>
      <c r="E1162" t="s">
        <v>564</v>
      </c>
      <c r="F1162" t="s">
        <v>275</v>
      </c>
      <c r="G1162" s="5">
        <v>410974</v>
      </c>
      <c r="H1162" s="5">
        <v>41097</v>
      </c>
      <c r="J1162" t="s">
        <v>92</v>
      </c>
      <c r="K1162" t="s">
        <v>67</v>
      </c>
      <c r="L1162" t="s">
        <v>16</v>
      </c>
      <c r="M1162" s="1">
        <v>43921</v>
      </c>
      <c r="N1162">
        <v>0</v>
      </c>
      <c r="O1162" t="str">
        <f>VLOOKUP(F1162,'[1]Master Data'!$E:$E,1,FALSE)</f>
        <v>BZKPB2315M</v>
      </c>
    </row>
    <row r="1163" spans="1:15" x14ac:dyDescent="0.3">
      <c r="A1163" t="s">
        <v>18</v>
      </c>
      <c r="B1163">
        <v>1189</v>
      </c>
      <c r="C1163" s="1">
        <v>43921</v>
      </c>
      <c r="D1163" t="s">
        <v>442</v>
      </c>
      <c r="E1163" t="s">
        <v>443</v>
      </c>
      <c r="F1163" t="s">
        <v>153</v>
      </c>
      <c r="G1163" s="5">
        <v>273983</v>
      </c>
      <c r="H1163" s="5">
        <v>27398</v>
      </c>
      <c r="J1163" t="s">
        <v>92</v>
      </c>
      <c r="K1163" t="s">
        <v>67</v>
      </c>
      <c r="L1163" t="s">
        <v>16</v>
      </c>
      <c r="M1163" s="1">
        <v>43921</v>
      </c>
      <c r="N1163">
        <v>0</v>
      </c>
      <c r="O1163" t="str">
        <f>VLOOKUP(F1163,'[1]Master Data'!$E:$E,1,FALSE)</f>
        <v>AWSPB3693E</v>
      </c>
    </row>
    <row r="1164" spans="1:15" x14ac:dyDescent="0.3">
      <c r="A1164" t="s">
        <v>18</v>
      </c>
      <c r="B1164">
        <v>1195</v>
      </c>
      <c r="C1164" s="1">
        <v>43921</v>
      </c>
      <c r="D1164" t="s">
        <v>442</v>
      </c>
      <c r="E1164" t="s">
        <v>567</v>
      </c>
      <c r="F1164" t="s">
        <v>278</v>
      </c>
      <c r="G1164" s="5">
        <v>352264</v>
      </c>
      <c r="H1164" s="5">
        <v>35226</v>
      </c>
      <c r="J1164" t="s">
        <v>92</v>
      </c>
      <c r="K1164" t="s">
        <v>67</v>
      </c>
      <c r="L1164" t="s">
        <v>16</v>
      </c>
      <c r="M1164" s="1">
        <v>43921</v>
      </c>
      <c r="N1164">
        <v>0</v>
      </c>
      <c r="O1164" t="str">
        <f>VLOOKUP(F1164,'[1]Master Data'!$E:$E,1,FALSE)</f>
        <v>CKUPK0583J</v>
      </c>
    </row>
    <row r="1165" spans="1:15" x14ac:dyDescent="0.3">
      <c r="A1165" t="s">
        <v>18</v>
      </c>
      <c r="B1165">
        <v>1193</v>
      </c>
      <c r="C1165" s="1">
        <v>43921</v>
      </c>
      <c r="D1165" t="s">
        <v>442</v>
      </c>
      <c r="E1165" t="s">
        <v>565</v>
      </c>
      <c r="F1165" t="s">
        <v>276</v>
      </c>
      <c r="G1165" s="5">
        <v>410974</v>
      </c>
      <c r="H1165" s="5">
        <v>41097</v>
      </c>
      <c r="J1165" t="s">
        <v>92</v>
      </c>
      <c r="K1165" t="s">
        <v>67</v>
      </c>
      <c r="L1165" t="s">
        <v>16</v>
      </c>
      <c r="M1165" s="1">
        <v>43921</v>
      </c>
      <c r="N1165">
        <v>0</v>
      </c>
      <c r="O1165" t="str">
        <f>VLOOKUP(F1165,'[1]Master Data'!$E:$E,1,FALSE)</f>
        <v>FBOPK7992D</v>
      </c>
    </row>
    <row r="1166" spans="1:15" x14ac:dyDescent="0.3">
      <c r="A1166" t="s">
        <v>18</v>
      </c>
      <c r="B1166">
        <v>1203</v>
      </c>
      <c r="C1166" s="1">
        <v>43921</v>
      </c>
      <c r="D1166" s="1" t="s">
        <v>442</v>
      </c>
      <c r="E1166" t="s">
        <v>573</v>
      </c>
      <c r="F1166" t="s">
        <v>284</v>
      </c>
      <c r="G1166" s="5">
        <v>352265</v>
      </c>
      <c r="H1166" s="5">
        <v>35227</v>
      </c>
      <c r="J1166" t="s">
        <v>92</v>
      </c>
      <c r="K1166" t="s">
        <v>67</v>
      </c>
      <c r="L1166" t="s">
        <v>16</v>
      </c>
      <c r="M1166" s="1">
        <v>43921</v>
      </c>
      <c r="N1166">
        <v>0</v>
      </c>
      <c r="O1166" t="str">
        <f>VLOOKUP(F1166,'[1]Master Data'!$E:$E,1,FALSE)</f>
        <v>BGAPS3830F</v>
      </c>
    </row>
    <row r="1167" spans="1:15" x14ac:dyDescent="0.3">
      <c r="A1167" t="s">
        <v>18</v>
      </c>
      <c r="B1167">
        <v>1196</v>
      </c>
      <c r="C1167" s="1">
        <v>43921</v>
      </c>
      <c r="D1167" s="1" t="s">
        <v>442</v>
      </c>
      <c r="E1167" t="s">
        <v>568</v>
      </c>
      <c r="F1167" t="s">
        <v>279</v>
      </c>
      <c r="G1167" s="5">
        <v>410974</v>
      </c>
      <c r="H1167" s="5">
        <v>41097</v>
      </c>
      <c r="J1167" t="s">
        <v>92</v>
      </c>
      <c r="K1167" t="s">
        <v>67</v>
      </c>
      <c r="L1167" t="s">
        <v>16</v>
      </c>
      <c r="M1167" s="1">
        <v>43921</v>
      </c>
      <c r="N1167">
        <v>0</v>
      </c>
      <c r="O1167" t="str">
        <f>VLOOKUP(F1167,'[1]Master Data'!$E:$E,1,FALSE)</f>
        <v>CKUPK0584R</v>
      </c>
    </row>
    <row r="1168" spans="1:15" x14ac:dyDescent="0.3">
      <c r="A1168" t="s">
        <v>18</v>
      </c>
      <c r="B1168">
        <v>1188</v>
      </c>
      <c r="C1168" s="1">
        <v>43921</v>
      </c>
      <c r="D1168" t="s">
        <v>442</v>
      </c>
      <c r="E1168" t="s">
        <v>442</v>
      </c>
      <c r="F1168" t="s">
        <v>152</v>
      </c>
      <c r="G1168" s="5">
        <v>430545</v>
      </c>
      <c r="H1168" s="5">
        <v>43055</v>
      </c>
      <c r="J1168" t="s">
        <v>92</v>
      </c>
      <c r="K1168" t="s">
        <v>67</v>
      </c>
      <c r="L1168" t="s">
        <v>16</v>
      </c>
      <c r="M1168" s="1">
        <v>43921</v>
      </c>
      <c r="N1168">
        <v>0</v>
      </c>
      <c r="O1168" t="str">
        <f>VLOOKUP(F1168,'[1]Master Data'!$E:$E,1,FALSE)</f>
        <v>BJBPS5522C</v>
      </c>
    </row>
    <row r="1169" spans="1:15" x14ac:dyDescent="0.3">
      <c r="A1169" t="s">
        <v>18</v>
      </c>
      <c r="B1169">
        <v>1197</v>
      </c>
      <c r="C1169" s="1">
        <v>43921</v>
      </c>
      <c r="D1169" s="1" t="s">
        <v>737</v>
      </c>
      <c r="E1169" t="s">
        <v>569</v>
      </c>
      <c r="F1169" t="s">
        <v>280</v>
      </c>
      <c r="G1169" s="5">
        <v>906495</v>
      </c>
      <c r="H1169" s="5">
        <v>90650</v>
      </c>
      <c r="J1169" t="s">
        <v>92</v>
      </c>
      <c r="K1169" t="s">
        <v>67</v>
      </c>
      <c r="L1169" t="s">
        <v>16</v>
      </c>
      <c r="M1169" s="1">
        <v>43921</v>
      </c>
      <c r="N1169">
        <v>0</v>
      </c>
      <c r="O1169" t="str">
        <f>VLOOKUP(F1169,'[1]Master Data'!$E:$E,1,FALSE)</f>
        <v>BRUPS3805H</v>
      </c>
    </row>
    <row r="1170" spans="1:15" x14ac:dyDescent="0.3">
      <c r="A1170" t="s">
        <v>18</v>
      </c>
      <c r="B1170">
        <v>1187</v>
      </c>
      <c r="C1170" s="1">
        <v>43921</v>
      </c>
      <c r="D1170" s="1" t="s">
        <v>737</v>
      </c>
      <c r="E1170" t="s">
        <v>562</v>
      </c>
      <c r="F1170" t="s">
        <v>273</v>
      </c>
      <c r="G1170" s="5">
        <v>1264344</v>
      </c>
      <c r="H1170" s="5">
        <v>126434</v>
      </c>
      <c r="J1170" t="s">
        <v>92</v>
      </c>
      <c r="K1170" t="s">
        <v>67</v>
      </c>
      <c r="L1170" t="s">
        <v>16</v>
      </c>
      <c r="M1170" s="1">
        <v>43921</v>
      </c>
      <c r="N1170">
        <v>0</v>
      </c>
      <c r="O1170" t="str">
        <f>VLOOKUP(F1170,'[1]Master Data'!$E:$E,1,FALSE)</f>
        <v>BSAPS2629L</v>
      </c>
    </row>
    <row r="1171" spans="1:15" x14ac:dyDescent="0.3">
      <c r="A1171" t="s">
        <v>18</v>
      </c>
      <c r="B1171">
        <v>1186</v>
      </c>
      <c r="C1171" s="1">
        <v>43921</v>
      </c>
      <c r="D1171" s="1" t="s">
        <v>737</v>
      </c>
      <c r="E1171" t="s">
        <v>561</v>
      </c>
      <c r="F1171" t="s">
        <v>272</v>
      </c>
      <c r="G1171" s="5">
        <v>1264344</v>
      </c>
      <c r="H1171" s="5">
        <v>126434</v>
      </c>
      <c r="J1171" t="s">
        <v>92</v>
      </c>
      <c r="K1171" t="s">
        <v>67</v>
      </c>
      <c r="L1171" t="s">
        <v>16</v>
      </c>
      <c r="M1171" s="1">
        <v>43921</v>
      </c>
      <c r="N1171">
        <v>0</v>
      </c>
      <c r="O1171" t="str">
        <f>VLOOKUP(F1171,'[1]Master Data'!$E:$E,1,FALSE)</f>
        <v>BSAPS1719K</v>
      </c>
    </row>
    <row r="1172" spans="1:15" x14ac:dyDescent="0.3">
      <c r="A1172" t="s">
        <v>18</v>
      </c>
      <c r="B1172">
        <v>1105</v>
      </c>
      <c r="C1172" s="1">
        <v>43921</v>
      </c>
      <c r="D1172" s="1" t="s">
        <v>737</v>
      </c>
      <c r="E1172" t="s">
        <v>732</v>
      </c>
      <c r="F1172" t="s">
        <v>186</v>
      </c>
      <c r="G1172" s="5">
        <v>211442</v>
      </c>
      <c r="H1172" s="5">
        <v>21144</v>
      </c>
      <c r="J1172" t="s">
        <v>91</v>
      </c>
      <c r="K1172" t="s">
        <v>67</v>
      </c>
      <c r="L1172" t="s">
        <v>16</v>
      </c>
      <c r="M1172" s="1">
        <v>43921</v>
      </c>
      <c r="N1172">
        <v>0</v>
      </c>
      <c r="O1172" t="str">
        <f>VLOOKUP(F1172,'[1]Master Data'!$E:$E,1,FALSE)</f>
        <v>AZJPS0827R</v>
      </c>
    </row>
    <row r="1173" spans="1:15" x14ac:dyDescent="0.3">
      <c r="A1173" t="s">
        <v>18</v>
      </c>
      <c r="B1173">
        <v>1169</v>
      </c>
      <c r="C1173" s="1">
        <v>43921</v>
      </c>
      <c r="D1173" s="1" t="s">
        <v>737</v>
      </c>
      <c r="E1173" t="s">
        <v>732</v>
      </c>
      <c r="F1173" t="s">
        <v>186</v>
      </c>
      <c r="G1173" s="5">
        <v>374620</v>
      </c>
      <c r="H1173" s="5">
        <v>37462</v>
      </c>
      <c r="J1173" t="s">
        <v>92</v>
      </c>
      <c r="K1173" t="s">
        <v>67</v>
      </c>
      <c r="L1173" t="s">
        <v>16</v>
      </c>
      <c r="M1173" s="1">
        <v>43921</v>
      </c>
      <c r="N1173">
        <v>0</v>
      </c>
      <c r="O1173" t="str">
        <f>VLOOKUP(F1173,'[1]Master Data'!$E:$E,1,FALSE)</f>
        <v>AZJPS0827R</v>
      </c>
    </row>
    <row r="1174" spans="1:15" x14ac:dyDescent="0.3">
      <c r="A1174" t="s">
        <v>18</v>
      </c>
      <c r="B1174">
        <v>1171</v>
      </c>
      <c r="C1174" s="1">
        <v>43921</v>
      </c>
      <c r="D1174" s="1" t="s">
        <v>737</v>
      </c>
      <c r="E1174" t="s">
        <v>553</v>
      </c>
      <c r="F1174" t="s">
        <v>264</v>
      </c>
      <c r="G1174" s="5">
        <v>1217516</v>
      </c>
      <c r="H1174" s="5">
        <v>121752</v>
      </c>
      <c r="J1174" t="s">
        <v>92</v>
      </c>
      <c r="K1174" t="s">
        <v>67</v>
      </c>
      <c r="L1174" t="s">
        <v>16</v>
      </c>
      <c r="M1174" s="1">
        <v>43921</v>
      </c>
      <c r="N1174">
        <v>0</v>
      </c>
      <c r="O1174" t="str">
        <f>VLOOKUP(F1174,'[1]Master Data'!$E:$E,1,FALSE)</f>
        <v>DEUPK4580J</v>
      </c>
    </row>
    <row r="1175" spans="1:15" x14ac:dyDescent="0.3">
      <c r="A1175" t="s">
        <v>18</v>
      </c>
      <c r="B1175">
        <v>1170</v>
      </c>
      <c r="C1175" s="1">
        <v>43921</v>
      </c>
      <c r="D1175" s="1" t="s">
        <v>737</v>
      </c>
      <c r="E1175" t="s">
        <v>481</v>
      </c>
      <c r="F1175" t="s">
        <v>192</v>
      </c>
      <c r="G1175" s="5">
        <v>561931</v>
      </c>
      <c r="H1175" s="5">
        <v>56193</v>
      </c>
      <c r="J1175" t="s">
        <v>92</v>
      </c>
      <c r="K1175" t="s">
        <v>67</v>
      </c>
      <c r="L1175" t="s">
        <v>16</v>
      </c>
      <c r="M1175" s="1">
        <v>43921</v>
      </c>
      <c r="N1175">
        <v>0</v>
      </c>
      <c r="O1175" t="str">
        <f>VLOOKUP(F1175,'[1]Master Data'!$E:$E,1,FALSE)</f>
        <v>CBTPS7039H</v>
      </c>
    </row>
    <row r="1176" spans="1:15" x14ac:dyDescent="0.3">
      <c r="A1176" t="s">
        <v>18</v>
      </c>
      <c r="B1176">
        <v>1104</v>
      </c>
      <c r="C1176" s="1">
        <v>43921</v>
      </c>
      <c r="D1176" t="s">
        <v>503</v>
      </c>
      <c r="E1176" t="s">
        <v>503</v>
      </c>
      <c r="F1176" t="s">
        <v>206</v>
      </c>
      <c r="G1176" s="5">
        <v>245526</v>
      </c>
      <c r="H1176" s="5">
        <v>24553</v>
      </c>
      <c r="J1176" t="s">
        <v>91</v>
      </c>
      <c r="K1176" t="s">
        <v>67</v>
      </c>
      <c r="L1176" t="s">
        <v>16</v>
      </c>
      <c r="M1176" s="1">
        <v>43921</v>
      </c>
      <c r="N1176">
        <v>0</v>
      </c>
      <c r="O1176" t="str">
        <f>VLOOKUP(F1176,'[1]Master Data'!$E:$E,1,FALSE)</f>
        <v>AEQPT4039J</v>
      </c>
    </row>
    <row r="1177" spans="1:15" x14ac:dyDescent="0.3">
      <c r="A1177" t="s">
        <v>18</v>
      </c>
      <c r="B1177">
        <v>1156</v>
      </c>
      <c r="C1177" s="1">
        <v>43921</v>
      </c>
      <c r="D1177" s="1" t="s">
        <v>726</v>
      </c>
      <c r="E1177" t="s">
        <v>476</v>
      </c>
      <c r="F1177" t="s">
        <v>187</v>
      </c>
      <c r="G1177" s="5">
        <v>484360</v>
      </c>
      <c r="H1177" s="5">
        <v>48436</v>
      </c>
      <c r="J1177" t="s">
        <v>92</v>
      </c>
      <c r="K1177" t="s">
        <v>67</v>
      </c>
      <c r="L1177" t="s">
        <v>16</v>
      </c>
      <c r="M1177" s="1">
        <v>43921</v>
      </c>
      <c r="N1177">
        <v>0</v>
      </c>
      <c r="O1177" t="str">
        <f>VLOOKUP(F1177,'[1]Master Data'!$E:$E,1,FALSE)</f>
        <v>ECHPK0520A</v>
      </c>
    </row>
    <row r="1178" spans="1:15" x14ac:dyDescent="0.3">
      <c r="A1178" t="s">
        <v>18</v>
      </c>
      <c r="B1178">
        <v>1155</v>
      </c>
      <c r="C1178" s="1">
        <v>43921</v>
      </c>
      <c r="D1178" s="1" t="s">
        <v>726</v>
      </c>
      <c r="E1178" t="s">
        <v>464</v>
      </c>
      <c r="F1178" t="s">
        <v>174</v>
      </c>
      <c r="G1178" s="5">
        <v>484360</v>
      </c>
      <c r="H1178" s="5">
        <v>48436</v>
      </c>
      <c r="J1178" t="s">
        <v>92</v>
      </c>
      <c r="K1178" t="s">
        <v>67</v>
      </c>
      <c r="L1178" t="s">
        <v>16</v>
      </c>
      <c r="M1178" s="1">
        <v>43921</v>
      </c>
      <c r="N1178">
        <v>0</v>
      </c>
      <c r="O1178" t="str">
        <f>VLOOKUP(F1178,'[1]Master Data'!$E:$E,1,FALSE)</f>
        <v>DEHPK4543G</v>
      </c>
    </row>
    <row r="1179" spans="1:15" x14ac:dyDescent="0.3">
      <c r="A1179" t="s">
        <v>18</v>
      </c>
      <c r="B1179">
        <v>1157</v>
      </c>
      <c r="C1179" s="1">
        <v>43921</v>
      </c>
      <c r="D1179" s="1" t="s">
        <v>726</v>
      </c>
      <c r="E1179" t="s">
        <v>487</v>
      </c>
      <c r="F1179" t="s">
        <v>198</v>
      </c>
      <c r="G1179" s="5">
        <v>520280</v>
      </c>
      <c r="H1179" s="5">
        <v>52028</v>
      </c>
      <c r="J1179" t="s">
        <v>92</v>
      </c>
      <c r="K1179" t="s">
        <v>67</v>
      </c>
      <c r="L1179" t="s">
        <v>16</v>
      </c>
      <c r="M1179" s="1">
        <v>43921</v>
      </c>
      <c r="N1179">
        <v>0</v>
      </c>
      <c r="O1179" t="str">
        <f>VLOOKUP(F1179,'[1]Master Data'!$E:$E,1,FALSE)</f>
        <v>ATUPK7060M</v>
      </c>
    </row>
    <row r="1180" spans="1:15" x14ac:dyDescent="0.3">
      <c r="A1180" t="s">
        <v>18</v>
      </c>
      <c r="B1180">
        <v>1154</v>
      </c>
      <c r="C1180" s="1">
        <v>43921</v>
      </c>
      <c r="D1180" s="1" t="s">
        <v>726</v>
      </c>
      <c r="E1180" t="s">
        <v>463</v>
      </c>
      <c r="F1180" t="s">
        <v>173</v>
      </c>
      <c r="G1180" s="5">
        <v>627364</v>
      </c>
      <c r="H1180" s="5">
        <v>62736</v>
      </c>
      <c r="J1180" t="s">
        <v>92</v>
      </c>
      <c r="K1180" t="s">
        <v>67</v>
      </c>
      <c r="L1180" t="s">
        <v>16</v>
      </c>
      <c r="M1180" s="1">
        <v>43921</v>
      </c>
      <c r="N1180">
        <v>0</v>
      </c>
      <c r="O1180" t="str">
        <f>VLOOKUP(F1180,'[1]Master Data'!$E:$E,1,FALSE)</f>
        <v>ATUPK7059A</v>
      </c>
    </row>
    <row r="1181" spans="1:15" x14ac:dyDescent="0.3">
      <c r="A1181" t="s">
        <v>18</v>
      </c>
      <c r="B1181">
        <v>1165</v>
      </c>
      <c r="C1181" s="1">
        <v>43921</v>
      </c>
      <c r="D1181" s="1" t="s">
        <v>535</v>
      </c>
      <c r="E1181" t="s">
        <v>483</v>
      </c>
      <c r="F1181" t="s">
        <v>194</v>
      </c>
      <c r="G1181" s="5">
        <v>272690</v>
      </c>
      <c r="H1181" s="5">
        <v>27269</v>
      </c>
      <c r="J1181" t="s">
        <v>92</v>
      </c>
      <c r="K1181" t="s">
        <v>67</v>
      </c>
      <c r="L1181" t="s">
        <v>16</v>
      </c>
      <c r="M1181" s="1">
        <v>43921</v>
      </c>
      <c r="N1181">
        <v>0</v>
      </c>
      <c r="O1181" t="str">
        <f>VLOOKUP(F1181,'[1]Master Data'!$E:$E,1,FALSE)</f>
        <v>AGVPS7118N</v>
      </c>
    </row>
    <row r="1182" spans="1:15" x14ac:dyDescent="0.3">
      <c r="A1182" t="s">
        <v>18</v>
      </c>
      <c r="B1182">
        <v>1119</v>
      </c>
      <c r="C1182" s="1">
        <v>43921</v>
      </c>
      <c r="D1182" s="1" t="s">
        <v>535</v>
      </c>
      <c r="E1182" t="s">
        <v>535</v>
      </c>
      <c r="F1182" t="s">
        <v>245</v>
      </c>
      <c r="G1182" s="5">
        <v>171447</v>
      </c>
      <c r="H1182" s="5">
        <v>17145</v>
      </c>
      <c r="J1182" t="s">
        <v>91</v>
      </c>
      <c r="K1182" t="s">
        <v>67</v>
      </c>
      <c r="L1182" t="s">
        <v>16</v>
      </c>
      <c r="M1182" s="1">
        <v>43921</v>
      </c>
      <c r="N1182">
        <v>0</v>
      </c>
      <c r="O1182" t="str">
        <f>VLOOKUP(F1182,'[1]Master Data'!$E:$E,1,FALSE)</f>
        <v>LEAPS8201J</v>
      </c>
    </row>
    <row r="1183" spans="1:15" x14ac:dyDescent="0.3">
      <c r="A1183" t="s">
        <v>18</v>
      </c>
      <c r="B1183">
        <v>1164</v>
      </c>
      <c r="C1183" s="1">
        <v>43921</v>
      </c>
      <c r="D1183" s="1" t="s">
        <v>535</v>
      </c>
      <c r="E1183" t="s">
        <v>535</v>
      </c>
      <c r="F1183" t="s">
        <v>245</v>
      </c>
      <c r="G1183" s="5">
        <v>272690</v>
      </c>
      <c r="H1183" s="5">
        <v>27269</v>
      </c>
      <c r="J1183" t="s">
        <v>92</v>
      </c>
      <c r="K1183" t="s">
        <v>67</v>
      </c>
      <c r="L1183" t="s">
        <v>16</v>
      </c>
      <c r="M1183" s="1">
        <v>43921</v>
      </c>
      <c r="N1183">
        <v>0</v>
      </c>
      <c r="O1183" t="str">
        <f>VLOOKUP(F1183,'[1]Master Data'!$E:$E,1,FALSE)</f>
        <v>LEAPS8201J</v>
      </c>
    </row>
    <row r="1184" spans="1:15" x14ac:dyDescent="0.3">
      <c r="A1184" t="s">
        <v>18</v>
      </c>
      <c r="B1184">
        <v>1115</v>
      </c>
      <c r="C1184" s="1">
        <v>43921</v>
      </c>
      <c r="D1184" t="s">
        <v>504</v>
      </c>
      <c r="E1184" t="s">
        <v>504</v>
      </c>
      <c r="F1184" t="s">
        <v>215</v>
      </c>
      <c r="G1184" s="5">
        <v>30942</v>
      </c>
      <c r="H1184" s="5">
        <v>3094</v>
      </c>
      <c r="J1184" t="s">
        <v>91</v>
      </c>
      <c r="K1184" t="s">
        <v>67</v>
      </c>
      <c r="L1184" t="s">
        <v>16</v>
      </c>
      <c r="M1184" s="1">
        <v>43921</v>
      </c>
      <c r="N1184">
        <v>0</v>
      </c>
      <c r="O1184" t="str">
        <f>VLOOKUP(F1184,'[1]Master Data'!$E:$E,1,FALSE)</f>
        <v>AQXPK8198G</v>
      </c>
    </row>
    <row r="1185" spans="1:15" x14ac:dyDescent="0.3">
      <c r="A1185" t="s">
        <v>18</v>
      </c>
      <c r="B1185">
        <v>1108</v>
      </c>
      <c r="C1185" s="1">
        <v>43921</v>
      </c>
      <c r="D1185" t="s">
        <v>469</v>
      </c>
      <c r="E1185" t="s">
        <v>477</v>
      </c>
      <c r="F1185" t="s">
        <v>188</v>
      </c>
      <c r="G1185" s="5">
        <v>257444</v>
      </c>
      <c r="H1185" s="5">
        <v>25744</v>
      </c>
      <c r="J1185" t="s">
        <v>91</v>
      </c>
      <c r="K1185" t="s">
        <v>67</v>
      </c>
      <c r="L1185" t="s">
        <v>16</v>
      </c>
      <c r="M1185" s="1">
        <v>43921</v>
      </c>
      <c r="N1185">
        <v>0</v>
      </c>
      <c r="O1185" t="str">
        <f>VLOOKUP(F1185,'[1]Master Data'!$E:$E,1,FALSE)</f>
        <v>BYNPG4697P</v>
      </c>
    </row>
    <row r="1186" spans="1:15" x14ac:dyDescent="0.3">
      <c r="A1186" t="s">
        <v>18</v>
      </c>
      <c r="B1186">
        <v>1107</v>
      </c>
      <c r="C1186" s="1">
        <v>43921</v>
      </c>
      <c r="D1186" t="s">
        <v>469</v>
      </c>
      <c r="E1186" t="s">
        <v>469</v>
      </c>
      <c r="F1186" t="s">
        <v>179</v>
      </c>
      <c r="G1186" s="5">
        <v>257444</v>
      </c>
      <c r="H1186" s="5">
        <v>25744</v>
      </c>
      <c r="J1186" t="s">
        <v>91</v>
      </c>
      <c r="K1186" t="s">
        <v>67</v>
      </c>
      <c r="L1186" t="s">
        <v>16</v>
      </c>
      <c r="M1186" s="1">
        <v>43921</v>
      </c>
      <c r="N1186">
        <v>0</v>
      </c>
      <c r="O1186" t="str">
        <f>VLOOKUP(F1186,'[1]Master Data'!$E:$E,1,FALSE)</f>
        <v>AJZPG5193Q</v>
      </c>
    </row>
    <row r="1187" spans="1:15" x14ac:dyDescent="0.3">
      <c r="A1187" t="s">
        <v>18</v>
      </c>
      <c r="B1187">
        <v>1126</v>
      </c>
      <c r="C1187" s="1">
        <v>43921</v>
      </c>
      <c r="D1187" s="1" t="s">
        <v>455</v>
      </c>
      <c r="E1187" t="s">
        <v>538</v>
      </c>
      <c r="F1187" t="s">
        <v>248</v>
      </c>
      <c r="G1187" s="5">
        <v>596320</v>
      </c>
      <c r="H1187" s="5">
        <v>59632</v>
      </c>
      <c r="J1187" t="s">
        <v>92</v>
      </c>
      <c r="K1187" t="s">
        <v>67</v>
      </c>
      <c r="L1187" t="s">
        <v>16</v>
      </c>
      <c r="M1187" s="1">
        <v>43921</v>
      </c>
      <c r="N1187">
        <v>0</v>
      </c>
      <c r="O1187" t="str">
        <f>VLOOKUP(F1187,'[1]Master Data'!$E:$E,1,FALSE)</f>
        <v>FEYPP8640J</v>
      </c>
    </row>
    <row r="1188" spans="1:15" x14ac:dyDescent="0.3">
      <c r="A1188" t="s">
        <v>18</v>
      </c>
      <c r="B1188">
        <v>1129</v>
      </c>
      <c r="C1188" s="1">
        <v>43921</v>
      </c>
      <c r="D1188" s="1" t="s">
        <v>455</v>
      </c>
      <c r="E1188" t="s">
        <v>541</v>
      </c>
      <c r="F1188" t="s">
        <v>251</v>
      </c>
      <c r="G1188" s="5">
        <v>603214</v>
      </c>
      <c r="H1188" s="5">
        <v>60321</v>
      </c>
      <c r="J1188" t="s">
        <v>92</v>
      </c>
      <c r="K1188" t="s">
        <v>67</v>
      </c>
      <c r="L1188" t="s">
        <v>16</v>
      </c>
      <c r="M1188" s="1">
        <v>43921</v>
      </c>
      <c r="N1188">
        <v>0</v>
      </c>
      <c r="O1188" t="str">
        <f>VLOOKUP(F1188,'[1]Master Data'!$E:$E,1,FALSE)</f>
        <v>AKKPP7074K</v>
      </c>
    </row>
    <row r="1189" spans="1:15" x14ac:dyDescent="0.3">
      <c r="A1189" t="s">
        <v>18</v>
      </c>
      <c r="B1189">
        <v>1202</v>
      </c>
      <c r="C1189" s="1">
        <v>43921</v>
      </c>
      <c r="D1189" t="s">
        <v>455</v>
      </c>
      <c r="E1189" t="s">
        <v>572</v>
      </c>
      <c r="F1189" t="s">
        <v>283</v>
      </c>
      <c r="G1189" s="5">
        <v>361929</v>
      </c>
      <c r="H1189" s="5">
        <v>36193</v>
      </c>
      <c r="J1189" t="s">
        <v>92</v>
      </c>
      <c r="K1189" t="s">
        <v>67</v>
      </c>
      <c r="L1189" t="s">
        <v>16</v>
      </c>
      <c r="M1189" s="1">
        <v>43921</v>
      </c>
      <c r="N1189">
        <v>0</v>
      </c>
      <c r="O1189" t="str">
        <f>VLOOKUP(F1189,'[1]Master Data'!$E:$E,1,FALSE)</f>
        <v>BGGPL1799A</v>
      </c>
    </row>
    <row r="1190" spans="1:15" x14ac:dyDescent="0.3">
      <c r="A1190" t="s">
        <v>18</v>
      </c>
      <c r="B1190">
        <v>1148</v>
      </c>
      <c r="C1190" s="1">
        <v>43921</v>
      </c>
      <c r="D1190" t="s">
        <v>455</v>
      </c>
      <c r="E1190" t="s">
        <v>548</v>
      </c>
      <c r="F1190" t="s">
        <v>259</v>
      </c>
      <c r="G1190" s="5">
        <v>344694</v>
      </c>
      <c r="H1190" s="5">
        <v>34469</v>
      </c>
      <c r="J1190" t="s">
        <v>92</v>
      </c>
      <c r="K1190" t="s">
        <v>67</v>
      </c>
      <c r="L1190" t="s">
        <v>16</v>
      </c>
      <c r="M1190" s="1">
        <v>43921</v>
      </c>
      <c r="N1190">
        <v>0</v>
      </c>
      <c r="O1190" t="str">
        <f>VLOOKUP(F1190,'[1]Master Data'!$E:$E,1,FALSE)</f>
        <v>AETPV1279H</v>
      </c>
    </row>
    <row r="1191" spans="1:15" x14ac:dyDescent="0.3">
      <c r="A1191" t="s">
        <v>18</v>
      </c>
      <c r="B1191">
        <v>1150</v>
      </c>
      <c r="C1191" s="1">
        <v>43921</v>
      </c>
      <c r="D1191" t="s">
        <v>455</v>
      </c>
      <c r="E1191" t="s">
        <v>482</v>
      </c>
      <c r="F1191" t="s">
        <v>193</v>
      </c>
      <c r="G1191" s="5">
        <v>275755</v>
      </c>
      <c r="H1191" s="5">
        <v>27576</v>
      </c>
      <c r="J1191" t="s">
        <v>92</v>
      </c>
      <c r="K1191" t="s">
        <v>67</v>
      </c>
      <c r="L1191" t="s">
        <v>16</v>
      </c>
      <c r="M1191" s="1">
        <v>43921</v>
      </c>
      <c r="N1191">
        <v>0</v>
      </c>
      <c r="O1191" t="str">
        <f>VLOOKUP(F1191,'[1]Master Data'!$E:$E,1,FALSE)</f>
        <v>FDAPS4614A</v>
      </c>
    </row>
    <row r="1192" spans="1:15" x14ac:dyDescent="0.3">
      <c r="A1192" t="s">
        <v>18</v>
      </c>
      <c r="B1192">
        <v>1168</v>
      </c>
      <c r="C1192" s="1">
        <v>43921</v>
      </c>
      <c r="D1192" s="1" t="s">
        <v>455</v>
      </c>
      <c r="E1192" t="s">
        <v>552</v>
      </c>
      <c r="F1192" t="s">
        <v>263</v>
      </c>
      <c r="G1192" s="5">
        <v>361929</v>
      </c>
      <c r="H1192" s="5">
        <v>36193</v>
      </c>
      <c r="J1192" t="s">
        <v>92</v>
      </c>
      <c r="K1192" t="s">
        <v>67</v>
      </c>
      <c r="L1192" t="s">
        <v>16</v>
      </c>
      <c r="M1192" s="1">
        <v>43921</v>
      </c>
      <c r="N1192">
        <v>0</v>
      </c>
      <c r="O1192" t="str">
        <f>VLOOKUP(F1192,'[1]Master Data'!$E:$E,1,FALSE)</f>
        <v>CHBPS4143N</v>
      </c>
    </row>
    <row r="1193" spans="1:15" x14ac:dyDescent="0.3">
      <c r="A1193" t="s">
        <v>18</v>
      </c>
      <c r="B1193">
        <v>1127</v>
      </c>
      <c r="C1193" s="1">
        <v>43921</v>
      </c>
      <c r="D1193" s="1" t="s">
        <v>455</v>
      </c>
      <c r="E1193" t="s">
        <v>539</v>
      </c>
      <c r="F1193" t="s">
        <v>249</v>
      </c>
      <c r="G1193" s="5">
        <v>599767</v>
      </c>
      <c r="H1193" s="5">
        <v>59977</v>
      </c>
      <c r="J1193" t="s">
        <v>92</v>
      </c>
      <c r="K1193" t="s">
        <v>67</v>
      </c>
      <c r="L1193" t="s">
        <v>16</v>
      </c>
      <c r="M1193" s="1">
        <v>43921</v>
      </c>
      <c r="N1193">
        <v>0</v>
      </c>
      <c r="O1193" t="str">
        <f>VLOOKUP(F1193,'[1]Master Data'!$E:$E,1,FALSE)</f>
        <v>AJCPP1028J</v>
      </c>
    </row>
    <row r="1194" spans="1:15" x14ac:dyDescent="0.3">
      <c r="A1194" t="s">
        <v>18</v>
      </c>
      <c r="B1194">
        <v>1145</v>
      </c>
      <c r="C1194" s="1">
        <v>43921</v>
      </c>
      <c r="D1194" t="s">
        <v>455</v>
      </c>
      <c r="E1194" t="s">
        <v>545</v>
      </c>
      <c r="F1194" t="s">
        <v>256</v>
      </c>
      <c r="G1194" s="5">
        <v>298506</v>
      </c>
      <c r="H1194" s="5">
        <v>29851</v>
      </c>
      <c r="J1194" t="s">
        <v>92</v>
      </c>
      <c r="K1194" t="s">
        <v>67</v>
      </c>
      <c r="L1194" t="s">
        <v>16</v>
      </c>
      <c r="M1194" s="1">
        <v>43921</v>
      </c>
      <c r="N1194">
        <v>0</v>
      </c>
      <c r="O1194" t="str">
        <f>VLOOKUP(F1194,'[1]Master Data'!$E:$E,1,FALSE)</f>
        <v>FGXPS4798P</v>
      </c>
    </row>
    <row r="1195" spans="1:15" x14ac:dyDescent="0.3">
      <c r="A1195" t="s">
        <v>18</v>
      </c>
      <c r="B1195">
        <v>1143</v>
      </c>
      <c r="C1195" s="1">
        <v>43921</v>
      </c>
      <c r="D1195" t="s">
        <v>455</v>
      </c>
      <c r="E1195" t="s">
        <v>456</v>
      </c>
      <c r="F1195" t="s">
        <v>166</v>
      </c>
      <c r="G1195" s="5">
        <v>620449</v>
      </c>
      <c r="H1195" s="5">
        <v>62045</v>
      </c>
      <c r="J1195" t="s">
        <v>92</v>
      </c>
      <c r="K1195" t="s">
        <v>67</v>
      </c>
      <c r="L1195" t="s">
        <v>16</v>
      </c>
      <c r="M1195" s="1">
        <v>43921</v>
      </c>
      <c r="N1195">
        <v>0</v>
      </c>
      <c r="O1195" t="str">
        <f>VLOOKUP(F1195,'[1]Master Data'!$E:$E,1,FALSE)</f>
        <v>AREPG5778N</v>
      </c>
    </row>
    <row r="1196" spans="1:15" x14ac:dyDescent="0.3">
      <c r="A1196" t="s">
        <v>18</v>
      </c>
      <c r="B1196">
        <v>1128</v>
      </c>
      <c r="C1196" s="1">
        <v>43921</v>
      </c>
      <c r="D1196" s="1" t="s">
        <v>455</v>
      </c>
      <c r="E1196" t="s">
        <v>540</v>
      </c>
      <c r="F1196" t="s">
        <v>250</v>
      </c>
      <c r="G1196" s="5">
        <v>361929</v>
      </c>
      <c r="H1196" s="5">
        <v>36193</v>
      </c>
      <c r="J1196" t="s">
        <v>92</v>
      </c>
      <c r="K1196" t="s">
        <v>67</v>
      </c>
      <c r="L1196" t="s">
        <v>16</v>
      </c>
      <c r="M1196" s="1">
        <v>43921</v>
      </c>
      <c r="N1196">
        <v>0</v>
      </c>
      <c r="O1196" t="str">
        <f>VLOOKUP(F1196,'[1]Master Data'!$E:$E,1,FALSE)</f>
        <v>BSHPS9836G</v>
      </c>
    </row>
    <row r="1197" spans="1:15" x14ac:dyDescent="0.3">
      <c r="A1197" t="s">
        <v>18</v>
      </c>
      <c r="B1197">
        <v>1178</v>
      </c>
      <c r="C1197" s="1">
        <v>43921</v>
      </c>
      <c r="D1197" s="1" t="s">
        <v>455</v>
      </c>
      <c r="E1197" t="s">
        <v>519</v>
      </c>
      <c r="F1197" t="s">
        <v>230</v>
      </c>
      <c r="G1197" s="5">
        <v>712245</v>
      </c>
      <c r="H1197" s="5">
        <v>71225</v>
      </c>
      <c r="J1197" t="s">
        <v>92</v>
      </c>
      <c r="K1197" t="s">
        <v>67</v>
      </c>
      <c r="L1197" t="s">
        <v>16</v>
      </c>
      <c r="M1197" s="1">
        <v>43921</v>
      </c>
      <c r="N1197">
        <v>0</v>
      </c>
      <c r="O1197" t="str">
        <f>VLOOKUP(F1197,'[1]Master Data'!$E:$E,1,FALSE)</f>
        <v>AXLPD6210B</v>
      </c>
    </row>
    <row r="1198" spans="1:15" x14ac:dyDescent="0.3">
      <c r="A1198" t="s">
        <v>18</v>
      </c>
      <c r="B1198">
        <v>1147</v>
      </c>
      <c r="C1198" s="1">
        <v>43921</v>
      </c>
      <c r="D1198" s="1" t="s">
        <v>455</v>
      </c>
      <c r="E1198" t="s">
        <v>547</v>
      </c>
      <c r="F1198" t="s">
        <v>258</v>
      </c>
      <c r="G1198" s="5">
        <v>413633</v>
      </c>
      <c r="H1198" s="5">
        <v>41363</v>
      </c>
      <c r="J1198" t="s">
        <v>92</v>
      </c>
      <c r="K1198" t="s">
        <v>67</v>
      </c>
      <c r="L1198" t="s">
        <v>16</v>
      </c>
      <c r="M1198" s="1">
        <v>43921</v>
      </c>
      <c r="N1198">
        <v>0</v>
      </c>
      <c r="O1198" t="str">
        <f>VLOOKUP(F1198,'[1]Master Data'!$E:$E,1,FALSE)</f>
        <v>BTWPS8211H</v>
      </c>
    </row>
    <row r="1199" spans="1:15" x14ac:dyDescent="0.3">
      <c r="A1199" t="s">
        <v>18</v>
      </c>
      <c r="B1199">
        <v>1146</v>
      </c>
      <c r="C1199" s="1">
        <v>43921</v>
      </c>
      <c r="D1199" s="1" t="s">
        <v>455</v>
      </c>
      <c r="E1199" t="s">
        <v>546</v>
      </c>
      <c r="F1199" t="s">
        <v>257</v>
      </c>
      <c r="G1199" s="5">
        <v>298506</v>
      </c>
      <c r="H1199" s="5">
        <v>29851</v>
      </c>
      <c r="J1199" t="s">
        <v>92</v>
      </c>
      <c r="K1199" t="s">
        <v>67</v>
      </c>
      <c r="L1199" t="s">
        <v>16</v>
      </c>
      <c r="M1199" s="1">
        <v>43921</v>
      </c>
      <c r="N1199">
        <v>0</v>
      </c>
      <c r="O1199" t="str">
        <f>VLOOKUP(F1199,'[1]Master Data'!$E:$E,1,FALSE)</f>
        <v>AMTPD4355L</v>
      </c>
    </row>
    <row r="1200" spans="1:15" x14ac:dyDescent="0.3">
      <c r="A1200" t="s">
        <v>18</v>
      </c>
      <c r="B1200">
        <v>1142</v>
      </c>
      <c r="C1200" s="1">
        <v>43921</v>
      </c>
      <c r="D1200" t="s">
        <v>455</v>
      </c>
      <c r="E1200" t="s">
        <v>455</v>
      </c>
      <c r="F1200" t="s">
        <v>165</v>
      </c>
      <c r="G1200" s="5">
        <v>516351</v>
      </c>
      <c r="H1200" s="5">
        <v>51635</v>
      </c>
      <c r="J1200" t="s">
        <v>92</v>
      </c>
      <c r="K1200" t="s">
        <v>67</v>
      </c>
      <c r="L1200" t="s">
        <v>16</v>
      </c>
      <c r="M1200" s="1">
        <v>43921</v>
      </c>
      <c r="N1200">
        <v>0</v>
      </c>
      <c r="O1200" t="str">
        <f>VLOOKUP(F1200,'[1]Master Data'!$E:$E,1,FALSE)</f>
        <v>BSXPS6866G</v>
      </c>
    </row>
    <row r="1201" spans="1:15" x14ac:dyDescent="0.3">
      <c r="A1201" t="s">
        <v>18</v>
      </c>
      <c r="B1201">
        <v>1163</v>
      </c>
      <c r="C1201" s="1">
        <v>43921</v>
      </c>
      <c r="D1201" s="1" t="s">
        <v>727</v>
      </c>
      <c r="E1201" t="s">
        <v>512</v>
      </c>
      <c r="F1201" t="s">
        <v>223</v>
      </c>
      <c r="G1201" s="5">
        <v>363587</v>
      </c>
      <c r="H1201" s="5">
        <v>36359</v>
      </c>
      <c r="J1201" t="s">
        <v>92</v>
      </c>
      <c r="K1201" t="s">
        <v>67</v>
      </c>
      <c r="L1201" t="s">
        <v>16</v>
      </c>
      <c r="M1201" s="1">
        <v>43921</v>
      </c>
      <c r="N1201">
        <v>0</v>
      </c>
      <c r="O1201" t="str">
        <f>VLOOKUP(F1201,'[1]Master Data'!$E:$E,1,FALSE)</f>
        <v>AOHPL7262E</v>
      </c>
    </row>
    <row r="1202" spans="1:15" x14ac:dyDescent="0.3">
      <c r="A1202" t="s">
        <v>18</v>
      </c>
      <c r="B1202">
        <v>1112</v>
      </c>
      <c r="C1202" s="1">
        <v>43921</v>
      </c>
      <c r="D1202" s="1" t="s">
        <v>515</v>
      </c>
      <c r="E1202" t="s">
        <v>537</v>
      </c>
      <c r="F1202" t="s">
        <v>247</v>
      </c>
      <c r="G1202" s="5">
        <v>169481</v>
      </c>
      <c r="H1202" s="5">
        <v>16948</v>
      </c>
      <c r="J1202" t="s">
        <v>91</v>
      </c>
      <c r="K1202" t="s">
        <v>67</v>
      </c>
      <c r="L1202" t="s">
        <v>16</v>
      </c>
      <c r="M1202" s="1">
        <v>43921</v>
      </c>
      <c r="N1202">
        <v>0</v>
      </c>
      <c r="O1202" t="str">
        <f>VLOOKUP(F1202,'[1]Master Data'!$E:$E,1,FALSE)</f>
        <v>ASUPV0474B</v>
      </c>
    </row>
    <row r="1203" spans="1:15" x14ac:dyDescent="0.3">
      <c r="A1203" t="s">
        <v>18</v>
      </c>
      <c r="B1203">
        <v>1113</v>
      </c>
      <c r="C1203" s="1">
        <v>43921</v>
      </c>
      <c r="D1203" s="1" t="s">
        <v>515</v>
      </c>
      <c r="E1203" t="s">
        <v>515</v>
      </c>
      <c r="F1203" t="s">
        <v>226</v>
      </c>
      <c r="G1203" s="5">
        <v>47077</v>
      </c>
      <c r="H1203" s="5">
        <v>4708</v>
      </c>
      <c r="J1203" t="s">
        <v>91</v>
      </c>
      <c r="K1203" t="s">
        <v>67</v>
      </c>
      <c r="L1203" t="s">
        <v>16</v>
      </c>
      <c r="M1203" s="1">
        <v>43921</v>
      </c>
      <c r="N1203">
        <v>0</v>
      </c>
      <c r="O1203" t="str">
        <f>VLOOKUP(F1203,'[1]Master Data'!$E:$E,1,FALSE)</f>
        <v>CVZPS8137A</v>
      </c>
    </row>
    <row r="1204" spans="1:15" x14ac:dyDescent="0.3">
      <c r="A1204" t="s">
        <v>19</v>
      </c>
      <c r="B1204">
        <v>1212</v>
      </c>
      <c r="C1204" s="1">
        <v>43959</v>
      </c>
      <c r="D1204" s="1" t="s">
        <v>497</v>
      </c>
      <c r="E1204" t="s">
        <v>497</v>
      </c>
      <c r="F1204" t="s">
        <v>209</v>
      </c>
      <c r="G1204" s="5">
        <v>29149</v>
      </c>
      <c r="H1204" s="5">
        <v>2915</v>
      </c>
      <c r="J1204" t="s">
        <v>93</v>
      </c>
      <c r="K1204" t="s">
        <v>67</v>
      </c>
      <c r="L1204" t="s">
        <v>16</v>
      </c>
      <c r="M1204" s="1">
        <v>43948</v>
      </c>
      <c r="N1204">
        <v>11</v>
      </c>
      <c r="O1204" t="str">
        <f>VLOOKUP(F1204,'[1]Master Data'!$E:$E,1,FALSE)</f>
        <v>AIBPC2244H</v>
      </c>
    </row>
    <row r="1205" spans="1:15" x14ac:dyDescent="0.3">
      <c r="A1205" t="s">
        <v>19</v>
      </c>
      <c r="B1205">
        <v>1206</v>
      </c>
      <c r="C1205" s="1">
        <v>43959</v>
      </c>
      <c r="D1205" s="1" t="s">
        <v>440</v>
      </c>
      <c r="E1205" t="s">
        <v>440</v>
      </c>
      <c r="F1205" t="s">
        <v>150</v>
      </c>
      <c r="G1205" s="5">
        <v>8607</v>
      </c>
      <c r="H1205" s="5">
        <v>861</v>
      </c>
      <c r="J1205" t="s">
        <v>93</v>
      </c>
      <c r="K1205" t="s">
        <v>67</v>
      </c>
      <c r="L1205" t="s">
        <v>16</v>
      </c>
      <c r="M1205" s="1">
        <v>43948</v>
      </c>
      <c r="N1205">
        <v>11</v>
      </c>
      <c r="O1205" t="str">
        <f>VLOOKUP(F1205,'[1]Master Data'!$E:$E,1,FALSE)</f>
        <v>ANVPM7520K</v>
      </c>
    </row>
    <row r="1206" spans="1:15" x14ac:dyDescent="0.3">
      <c r="A1206" t="s">
        <v>19</v>
      </c>
      <c r="B1206">
        <v>1207</v>
      </c>
      <c r="C1206" s="1">
        <v>43959</v>
      </c>
      <c r="D1206" s="1" t="s">
        <v>440</v>
      </c>
      <c r="E1206" t="s">
        <v>441</v>
      </c>
      <c r="F1206" t="s">
        <v>151</v>
      </c>
      <c r="G1206" s="5">
        <v>8607</v>
      </c>
      <c r="H1206" s="5">
        <v>861</v>
      </c>
      <c r="J1206" t="s">
        <v>93</v>
      </c>
      <c r="K1206" t="s">
        <v>67</v>
      </c>
      <c r="L1206" t="s">
        <v>16</v>
      </c>
      <c r="M1206" s="1">
        <v>43948</v>
      </c>
      <c r="N1206">
        <v>11</v>
      </c>
      <c r="O1206" t="str">
        <f>VLOOKUP(F1206,'[1]Master Data'!$E:$E,1,FALSE)</f>
        <v>BRVPM1719H</v>
      </c>
    </row>
    <row r="1207" spans="1:15" x14ac:dyDescent="0.3">
      <c r="A1207" t="s">
        <v>19</v>
      </c>
      <c r="B1207">
        <v>1213</v>
      </c>
      <c r="C1207" s="1">
        <v>43959</v>
      </c>
      <c r="D1207" t="s">
        <v>729</v>
      </c>
      <c r="E1207" t="s">
        <v>729</v>
      </c>
      <c r="F1207" t="s">
        <v>204</v>
      </c>
      <c r="G1207" s="5">
        <v>49006</v>
      </c>
      <c r="H1207" s="5">
        <v>4901</v>
      </c>
      <c r="J1207" t="s">
        <v>93</v>
      </c>
      <c r="K1207" t="s">
        <v>67</v>
      </c>
      <c r="L1207" t="s">
        <v>16</v>
      </c>
      <c r="M1207" s="1">
        <v>43948</v>
      </c>
      <c r="N1207">
        <v>11</v>
      </c>
      <c r="O1207" t="str">
        <f>VLOOKUP(F1207,'[1]Master Data'!$E:$E,1,FALSE)</f>
        <v>BBEPS9472G</v>
      </c>
    </row>
    <row r="1208" spans="1:15" x14ac:dyDescent="0.3">
      <c r="A1208" t="s">
        <v>19</v>
      </c>
      <c r="B1208">
        <v>1215</v>
      </c>
      <c r="C1208" s="1">
        <v>43959</v>
      </c>
      <c r="D1208" t="s">
        <v>510</v>
      </c>
      <c r="E1208" t="s">
        <v>510</v>
      </c>
      <c r="F1208" t="s">
        <v>221</v>
      </c>
      <c r="G1208" s="5">
        <v>3604</v>
      </c>
      <c r="H1208" s="5">
        <v>360</v>
      </c>
      <c r="J1208" t="s">
        <v>93</v>
      </c>
      <c r="K1208" t="s">
        <v>67</v>
      </c>
      <c r="L1208" t="s">
        <v>16</v>
      </c>
      <c r="M1208" s="1">
        <v>43948</v>
      </c>
      <c r="N1208">
        <v>11</v>
      </c>
      <c r="O1208" t="str">
        <f>VLOOKUP(F1208,'[1]Master Data'!$E:$E,1,FALSE)</f>
        <v>AVQPS5445L</v>
      </c>
    </row>
    <row r="1209" spans="1:15" x14ac:dyDescent="0.3">
      <c r="A1209" t="s">
        <v>19</v>
      </c>
      <c r="B1209">
        <v>1204</v>
      </c>
      <c r="C1209" s="1">
        <v>43959</v>
      </c>
      <c r="D1209" s="1" t="s">
        <v>459</v>
      </c>
      <c r="E1209" t="s">
        <v>459</v>
      </c>
      <c r="F1209" t="s">
        <v>169</v>
      </c>
      <c r="G1209" s="5">
        <v>6970</v>
      </c>
      <c r="H1209" s="5">
        <v>697</v>
      </c>
      <c r="J1209" t="s">
        <v>93</v>
      </c>
      <c r="K1209" t="s">
        <v>67</v>
      </c>
      <c r="L1209" t="s">
        <v>16</v>
      </c>
      <c r="M1209" s="1">
        <v>43948</v>
      </c>
      <c r="N1209">
        <v>11</v>
      </c>
      <c r="O1209" t="str">
        <f>VLOOKUP(F1209,'[1]Master Data'!$E:$E,1,FALSE)</f>
        <v>BMRPS3723E</v>
      </c>
    </row>
    <row r="1210" spans="1:15" x14ac:dyDescent="0.3">
      <c r="A1210" t="s">
        <v>19</v>
      </c>
      <c r="B1210">
        <v>1205</v>
      </c>
      <c r="C1210" s="1">
        <v>43959</v>
      </c>
      <c r="D1210" s="1" t="s">
        <v>459</v>
      </c>
      <c r="E1210" t="s">
        <v>460</v>
      </c>
      <c r="F1210" t="s">
        <v>170</v>
      </c>
      <c r="G1210" s="5">
        <v>6970</v>
      </c>
      <c r="H1210" s="5">
        <v>697</v>
      </c>
      <c r="J1210" t="s">
        <v>93</v>
      </c>
      <c r="K1210" t="s">
        <v>67</v>
      </c>
      <c r="L1210" t="s">
        <v>16</v>
      </c>
      <c r="M1210" s="1">
        <v>43948</v>
      </c>
      <c r="N1210">
        <v>11</v>
      </c>
      <c r="O1210" t="str">
        <f>VLOOKUP(F1210,'[1]Master Data'!$E:$E,1,FALSE)</f>
        <v>GBCPS8333D</v>
      </c>
    </row>
    <row r="1211" spans="1:15" x14ac:dyDescent="0.3">
      <c r="A1211" t="s">
        <v>19</v>
      </c>
      <c r="B1211">
        <v>1217</v>
      </c>
      <c r="C1211" s="1">
        <v>43959</v>
      </c>
      <c r="D1211" s="1" t="s">
        <v>737</v>
      </c>
      <c r="E1211" t="s">
        <v>732</v>
      </c>
      <c r="F1211" t="s">
        <v>186</v>
      </c>
      <c r="G1211" s="5">
        <v>158923</v>
      </c>
      <c r="H1211" s="5">
        <v>15892</v>
      </c>
      <c r="J1211" t="s">
        <v>93</v>
      </c>
      <c r="K1211" t="s">
        <v>67</v>
      </c>
      <c r="L1211" t="s">
        <v>16</v>
      </c>
      <c r="M1211" s="1">
        <v>43948</v>
      </c>
      <c r="N1211">
        <v>11</v>
      </c>
      <c r="O1211" t="str">
        <f>VLOOKUP(F1211,'[1]Master Data'!$E:$E,1,FALSE)</f>
        <v>AZJPS0827R</v>
      </c>
    </row>
    <row r="1212" spans="1:15" x14ac:dyDescent="0.3">
      <c r="A1212" t="s">
        <v>19</v>
      </c>
      <c r="B1212">
        <v>1210</v>
      </c>
      <c r="C1212" s="1">
        <v>43959</v>
      </c>
      <c r="D1212" s="1" t="s">
        <v>535</v>
      </c>
      <c r="E1212" t="s">
        <v>483</v>
      </c>
      <c r="F1212" t="s">
        <v>194</v>
      </c>
      <c r="G1212" s="5">
        <v>109842</v>
      </c>
      <c r="H1212" s="5">
        <v>10984</v>
      </c>
      <c r="J1212" t="s">
        <v>93</v>
      </c>
      <c r="K1212" t="s">
        <v>67</v>
      </c>
      <c r="L1212" t="s">
        <v>16</v>
      </c>
      <c r="M1212" s="1">
        <v>43948</v>
      </c>
      <c r="N1212">
        <v>11</v>
      </c>
      <c r="O1212" t="str">
        <f>VLOOKUP(F1212,'[1]Master Data'!$E:$E,1,FALSE)</f>
        <v>AGVPS7118N</v>
      </c>
    </row>
    <row r="1213" spans="1:15" x14ac:dyDescent="0.3">
      <c r="A1213" t="s">
        <v>19</v>
      </c>
      <c r="B1213">
        <v>1211</v>
      </c>
      <c r="C1213" s="1">
        <v>43959</v>
      </c>
      <c r="D1213" s="1" t="s">
        <v>535</v>
      </c>
      <c r="E1213" t="s">
        <v>535</v>
      </c>
      <c r="F1213" t="s">
        <v>245</v>
      </c>
      <c r="G1213" s="5">
        <v>109842</v>
      </c>
      <c r="H1213" s="5">
        <v>10984</v>
      </c>
      <c r="J1213" t="s">
        <v>93</v>
      </c>
      <c r="K1213" t="s">
        <v>67</v>
      </c>
      <c r="L1213" t="s">
        <v>16</v>
      </c>
      <c r="M1213" s="1">
        <v>43948</v>
      </c>
      <c r="N1213">
        <v>11</v>
      </c>
      <c r="O1213" t="str">
        <f>VLOOKUP(F1213,'[1]Master Data'!$E:$E,1,FALSE)</f>
        <v>LEAPS8201J</v>
      </c>
    </row>
    <row r="1214" spans="1:15" x14ac:dyDescent="0.3">
      <c r="A1214" t="s">
        <v>19</v>
      </c>
      <c r="B1214">
        <v>1214</v>
      </c>
      <c r="C1214" s="1">
        <v>43959</v>
      </c>
      <c r="D1214" t="s">
        <v>504</v>
      </c>
      <c r="E1214" t="s">
        <v>504</v>
      </c>
      <c r="F1214" t="s">
        <v>215</v>
      </c>
      <c r="G1214" s="5">
        <v>34147</v>
      </c>
      <c r="H1214" s="5">
        <v>3415</v>
      </c>
      <c r="J1214" t="s">
        <v>93</v>
      </c>
      <c r="K1214" t="s">
        <v>67</v>
      </c>
      <c r="L1214" t="s">
        <v>16</v>
      </c>
      <c r="M1214" s="1">
        <v>43948</v>
      </c>
      <c r="N1214">
        <v>11</v>
      </c>
      <c r="O1214" t="str">
        <f>VLOOKUP(F1214,'[1]Master Data'!$E:$E,1,FALSE)</f>
        <v>AQXPK8198G</v>
      </c>
    </row>
    <row r="1215" spans="1:15" x14ac:dyDescent="0.3">
      <c r="A1215" t="s">
        <v>19</v>
      </c>
      <c r="B1215">
        <v>1209</v>
      </c>
      <c r="C1215" s="1">
        <v>43959</v>
      </c>
      <c r="D1215" t="s">
        <v>469</v>
      </c>
      <c r="E1215" t="s">
        <v>477</v>
      </c>
      <c r="F1215" t="s">
        <v>188</v>
      </c>
      <c r="G1215" s="5">
        <v>26168</v>
      </c>
      <c r="H1215" s="5">
        <v>2617</v>
      </c>
      <c r="J1215" t="s">
        <v>93</v>
      </c>
      <c r="K1215" t="s">
        <v>67</v>
      </c>
      <c r="L1215" t="s">
        <v>16</v>
      </c>
      <c r="M1215" s="1">
        <v>43948</v>
      </c>
      <c r="N1215">
        <v>11</v>
      </c>
      <c r="O1215" t="str">
        <f>VLOOKUP(F1215,'[1]Master Data'!$E:$E,1,FALSE)</f>
        <v>BYNPG4697P</v>
      </c>
    </row>
    <row r="1216" spans="1:15" x14ac:dyDescent="0.3">
      <c r="A1216" t="s">
        <v>19</v>
      </c>
      <c r="B1216">
        <v>1208</v>
      </c>
      <c r="C1216" s="1">
        <v>43959</v>
      </c>
      <c r="D1216" t="s">
        <v>469</v>
      </c>
      <c r="E1216" t="s">
        <v>469</v>
      </c>
      <c r="F1216" t="s">
        <v>179</v>
      </c>
      <c r="G1216" s="5">
        <v>26168</v>
      </c>
      <c r="H1216" s="5">
        <v>2617</v>
      </c>
      <c r="J1216" t="s">
        <v>93</v>
      </c>
      <c r="K1216" t="s">
        <v>67</v>
      </c>
      <c r="L1216" t="s">
        <v>16</v>
      </c>
      <c r="M1216" s="1">
        <v>43948</v>
      </c>
      <c r="N1216">
        <v>11</v>
      </c>
      <c r="O1216" t="str">
        <f>VLOOKUP(F1216,'[1]Master Data'!$E:$E,1,FALSE)</f>
        <v>AJZPG5193Q</v>
      </c>
    </row>
    <row r="1217" spans="1:15" x14ac:dyDescent="0.3">
      <c r="A1217" t="s">
        <v>19</v>
      </c>
      <c r="B1217">
        <v>1216</v>
      </c>
      <c r="C1217" s="1">
        <v>43959</v>
      </c>
      <c r="D1217" s="1" t="s">
        <v>515</v>
      </c>
      <c r="E1217" t="s">
        <v>515</v>
      </c>
      <c r="F1217" t="s">
        <v>226</v>
      </c>
      <c r="G1217" s="5">
        <v>103791</v>
      </c>
      <c r="H1217" s="5">
        <v>10379</v>
      </c>
      <c r="J1217" t="s">
        <v>93</v>
      </c>
      <c r="K1217" t="s">
        <v>67</v>
      </c>
      <c r="L1217" t="s">
        <v>16</v>
      </c>
      <c r="M1217" s="1">
        <v>43948</v>
      </c>
      <c r="N1217">
        <v>11</v>
      </c>
      <c r="O1217" t="str">
        <f>VLOOKUP(F1217,'[1]Master Data'!$E:$E,1,FALSE)</f>
        <v>CVZPS8137A</v>
      </c>
    </row>
    <row r="1218" spans="1:15" x14ac:dyDescent="0.3">
      <c r="A1218" t="s">
        <v>19</v>
      </c>
      <c r="B1218">
        <v>1219</v>
      </c>
      <c r="C1218" s="1">
        <v>43965</v>
      </c>
      <c r="D1218" s="1" t="s">
        <v>723</v>
      </c>
      <c r="E1218" t="s">
        <v>437</v>
      </c>
      <c r="F1218" t="s">
        <v>147</v>
      </c>
      <c r="G1218" s="5">
        <v>25000</v>
      </c>
      <c r="H1218" s="5">
        <v>2500</v>
      </c>
      <c r="J1218" t="s">
        <v>94</v>
      </c>
      <c r="K1218" t="s">
        <v>67</v>
      </c>
      <c r="L1218" t="s">
        <v>16</v>
      </c>
      <c r="M1218" s="1">
        <v>43957</v>
      </c>
      <c r="N1218">
        <v>8</v>
      </c>
      <c r="O1218" t="str">
        <f>VLOOKUP(F1218,'[1]Master Data'!$E:$E,1,FALSE)</f>
        <v>CICPD8911M</v>
      </c>
    </row>
    <row r="1219" spans="1:15" x14ac:dyDescent="0.3">
      <c r="A1219" t="s">
        <v>19</v>
      </c>
      <c r="B1219">
        <v>1218</v>
      </c>
      <c r="C1219" s="1">
        <v>43965</v>
      </c>
      <c r="D1219" s="1" t="s">
        <v>723</v>
      </c>
      <c r="E1219" t="s">
        <v>436</v>
      </c>
      <c r="F1219" t="s">
        <v>146</v>
      </c>
      <c r="G1219" s="5">
        <v>25000</v>
      </c>
      <c r="H1219" s="5">
        <v>2500</v>
      </c>
      <c r="J1219" t="s">
        <v>94</v>
      </c>
      <c r="K1219" t="s">
        <v>67</v>
      </c>
      <c r="L1219" t="s">
        <v>16</v>
      </c>
      <c r="M1219" s="1">
        <v>43957</v>
      </c>
      <c r="N1219">
        <v>8</v>
      </c>
      <c r="O1219" t="str">
        <f>VLOOKUP(F1219,'[1]Master Data'!$E:$E,1,FALSE)</f>
        <v>APGPD9139Q</v>
      </c>
    </row>
    <row r="1220" spans="1:15" x14ac:dyDescent="0.3">
      <c r="A1220" t="s">
        <v>19</v>
      </c>
      <c r="B1220">
        <v>1220</v>
      </c>
      <c r="C1220" s="1">
        <v>43980</v>
      </c>
      <c r="D1220" s="1" t="s">
        <v>442</v>
      </c>
      <c r="E1220" t="s">
        <v>446</v>
      </c>
      <c r="F1220" t="s">
        <v>156</v>
      </c>
      <c r="G1220" s="5">
        <v>220000</v>
      </c>
      <c r="H1220" s="5">
        <v>22000</v>
      </c>
      <c r="J1220" t="s">
        <v>94</v>
      </c>
      <c r="K1220" t="s">
        <v>67</v>
      </c>
      <c r="L1220" t="s">
        <v>16</v>
      </c>
      <c r="M1220" s="1">
        <v>43971</v>
      </c>
      <c r="N1220">
        <v>9</v>
      </c>
      <c r="O1220" t="str">
        <f>VLOOKUP(F1220,'[1]Master Data'!$E:$E,1,FALSE)</f>
        <v>BJIPD6884M</v>
      </c>
    </row>
    <row r="1221" spans="1:15" x14ac:dyDescent="0.3">
      <c r="A1221" t="s">
        <v>19</v>
      </c>
      <c r="B1221">
        <v>1228</v>
      </c>
      <c r="C1221" s="1">
        <v>43987</v>
      </c>
      <c r="D1221" s="1" t="s">
        <v>497</v>
      </c>
      <c r="E1221" t="s">
        <v>497</v>
      </c>
      <c r="F1221" t="s">
        <v>209</v>
      </c>
      <c r="G1221" s="5">
        <v>7456</v>
      </c>
      <c r="H1221" s="5">
        <v>746</v>
      </c>
      <c r="J1221" t="s">
        <v>95</v>
      </c>
      <c r="K1221" t="s">
        <v>67</v>
      </c>
      <c r="L1221" t="s">
        <v>16</v>
      </c>
      <c r="M1221" s="1">
        <v>43976</v>
      </c>
      <c r="N1221">
        <v>11</v>
      </c>
      <c r="O1221" t="str">
        <f>VLOOKUP(F1221,'[1]Master Data'!$E:$E,1,FALSE)</f>
        <v>AIBPC2244H</v>
      </c>
    </row>
    <row r="1222" spans="1:15" x14ac:dyDescent="0.3">
      <c r="A1222" t="s">
        <v>19</v>
      </c>
      <c r="B1222">
        <v>1236</v>
      </c>
      <c r="C1222" s="1">
        <v>43987</v>
      </c>
      <c r="D1222" t="s">
        <v>526</v>
      </c>
      <c r="E1222" t="s">
        <v>526</v>
      </c>
      <c r="F1222" t="s">
        <v>236</v>
      </c>
      <c r="G1222" s="5">
        <v>4293</v>
      </c>
      <c r="H1222" s="5">
        <v>429</v>
      </c>
      <c r="J1222" t="s">
        <v>95</v>
      </c>
      <c r="K1222" t="s">
        <v>67</v>
      </c>
      <c r="L1222" t="s">
        <v>16</v>
      </c>
      <c r="M1222" s="1">
        <v>43976</v>
      </c>
      <c r="N1222">
        <v>11</v>
      </c>
      <c r="O1222" t="str">
        <f>VLOOKUP(F1222,'[1]Master Data'!$E:$E,1,FALSE)</f>
        <v>BPAPS0225M</v>
      </c>
    </row>
    <row r="1223" spans="1:15" x14ac:dyDescent="0.3">
      <c r="A1223" t="s">
        <v>19</v>
      </c>
      <c r="B1223">
        <v>1229</v>
      </c>
      <c r="C1223" s="1">
        <v>43987</v>
      </c>
      <c r="D1223" t="s">
        <v>729</v>
      </c>
      <c r="E1223" t="s">
        <v>729</v>
      </c>
      <c r="F1223" t="s">
        <v>204</v>
      </c>
      <c r="G1223" s="5">
        <v>549254</v>
      </c>
      <c r="H1223" s="5">
        <v>54925</v>
      </c>
      <c r="J1223" t="s">
        <v>95</v>
      </c>
      <c r="K1223" t="s">
        <v>67</v>
      </c>
      <c r="L1223" t="s">
        <v>16</v>
      </c>
      <c r="M1223" s="1">
        <v>43976</v>
      </c>
      <c r="N1223">
        <v>11</v>
      </c>
      <c r="O1223" t="str">
        <f>VLOOKUP(F1223,'[1]Master Data'!$E:$E,1,FALSE)</f>
        <v>BBEPS9472G</v>
      </c>
    </row>
    <row r="1224" spans="1:15" x14ac:dyDescent="0.3">
      <c r="A1224" t="s">
        <v>19</v>
      </c>
      <c r="B1224">
        <v>1233</v>
      </c>
      <c r="C1224" s="1">
        <v>43987</v>
      </c>
      <c r="D1224" t="s">
        <v>510</v>
      </c>
      <c r="E1224" t="s">
        <v>510</v>
      </c>
      <c r="F1224" t="s">
        <v>221</v>
      </c>
      <c r="G1224" s="5">
        <v>12074</v>
      </c>
      <c r="H1224" s="5">
        <v>1207</v>
      </c>
      <c r="J1224" t="s">
        <v>95</v>
      </c>
      <c r="K1224" t="s">
        <v>67</v>
      </c>
      <c r="L1224" t="s">
        <v>16</v>
      </c>
      <c r="M1224" s="1">
        <v>43976</v>
      </c>
      <c r="N1224">
        <v>11</v>
      </c>
      <c r="O1224" t="str">
        <f>VLOOKUP(F1224,'[1]Master Data'!$E:$E,1,FALSE)</f>
        <v>AVQPS5445L</v>
      </c>
    </row>
    <row r="1225" spans="1:15" x14ac:dyDescent="0.3">
      <c r="A1225" t="s">
        <v>19</v>
      </c>
      <c r="B1225">
        <v>1226</v>
      </c>
      <c r="C1225" s="1">
        <v>43987</v>
      </c>
      <c r="D1225" s="1" t="s">
        <v>501</v>
      </c>
      <c r="E1225" t="s">
        <v>501</v>
      </c>
      <c r="F1225" t="s">
        <v>214</v>
      </c>
      <c r="G1225" s="5">
        <v>32512</v>
      </c>
      <c r="H1225" s="5">
        <v>3251</v>
      </c>
      <c r="J1225" t="s">
        <v>95</v>
      </c>
      <c r="K1225" t="s">
        <v>67</v>
      </c>
      <c r="L1225" t="s">
        <v>16</v>
      </c>
      <c r="M1225" s="1">
        <v>43976</v>
      </c>
      <c r="N1225">
        <v>11</v>
      </c>
      <c r="O1225" t="str">
        <f>VLOOKUP(F1225,'[1]Master Data'!$E:$E,1,FALSE)</f>
        <v>DXVPP1114F</v>
      </c>
    </row>
    <row r="1226" spans="1:15" x14ac:dyDescent="0.3">
      <c r="A1226" t="s">
        <v>19</v>
      </c>
      <c r="B1226">
        <v>1221</v>
      </c>
      <c r="C1226" s="1">
        <v>43987</v>
      </c>
      <c r="D1226" s="1" t="s">
        <v>724</v>
      </c>
      <c r="E1226" t="s">
        <v>465</v>
      </c>
      <c r="F1226" t="s">
        <v>175</v>
      </c>
      <c r="G1226" s="5">
        <v>190922</v>
      </c>
      <c r="H1226" s="5">
        <v>19092</v>
      </c>
      <c r="J1226" t="s">
        <v>95</v>
      </c>
      <c r="K1226" t="s">
        <v>67</v>
      </c>
      <c r="L1226" t="s">
        <v>16</v>
      </c>
      <c r="M1226" s="1">
        <v>43976</v>
      </c>
      <c r="N1226">
        <v>11</v>
      </c>
      <c r="O1226" t="str">
        <f>VLOOKUP(F1226,'[1]Master Data'!$E:$E,1,FALSE)</f>
        <v>AWVPM8396E</v>
      </c>
    </row>
    <row r="1227" spans="1:15" x14ac:dyDescent="0.3">
      <c r="A1227" t="s">
        <v>19</v>
      </c>
      <c r="B1227">
        <v>1234</v>
      </c>
      <c r="C1227" s="1">
        <v>43987</v>
      </c>
      <c r="D1227" s="1" t="s">
        <v>513</v>
      </c>
      <c r="E1227" t="s">
        <v>513</v>
      </c>
      <c r="F1227" t="s">
        <v>224</v>
      </c>
      <c r="G1227" s="5">
        <v>15598</v>
      </c>
      <c r="H1227" s="5">
        <v>1560</v>
      </c>
      <c r="J1227" t="s">
        <v>95</v>
      </c>
      <c r="K1227" t="s">
        <v>67</v>
      </c>
      <c r="L1227" t="s">
        <v>16</v>
      </c>
      <c r="M1227" s="1">
        <v>43976</v>
      </c>
      <c r="N1227">
        <v>11</v>
      </c>
      <c r="O1227" t="str">
        <f>VLOOKUP(F1227,'[1]Master Data'!$E:$E,1,FALSE)</f>
        <v>BDDPM7126E</v>
      </c>
    </row>
    <row r="1228" spans="1:15" x14ac:dyDescent="0.3">
      <c r="A1228" t="s">
        <v>19</v>
      </c>
      <c r="B1228">
        <v>1227</v>
      </c>
      <c r="C1228" s="1">
        <v>43987</v>
      </c>
      <c r="D1228" t="s">
        <v>466</v>
      </c>
      <c r="E1228" t="s">
        <v>574</v>
      </c>
      <c r="F1228" t="s">
        <v>285</v>
      </c>
      <c r="G1228" s="5">
        <v>292608</v>
      </c>
      <c r="H1228" s="5">
        <v>29261</v>
      </c>
      <c r="J1228" t="s">
        <v>95</v>
      </c>
      <c r="K1228" t="s">
        <v>67</v>
      </c>
      <c r="L1228" t="s">
        <v>16</v>
      </c>
      <c r="M1228" s="1">
        <v>43976</v>
      </c>
      <c r="N1228">
        <v>11</v>
      </c>
      <c r="O1228" t="str">
        <f>VLOOKUP(F1228,'[1]Master Data'!$E:$E,1,FALSE)</f>
        <v>EDSPP8018Q</v>
      </c>
    </row>
    <row r="1229" spans="1:15" x14ac:dyDescent="0.3">
      <c r="A1229" t="s">
        <v>19</v>
      </c>
      <c r="B1229">
        <v>1237</v>
      </c>
      <c r="C1229" s="1">
        <v>43987</v>
      </c>
      <c r="D1229" s="1" t="s">
        <v>737</v>
      </c>
      <c r="E1229" t="s">
        <v>732</v>
      </c>
      <c r="F1229" t="s">
        <v>186</v>
      </c>
      <c r="G1229" s="5">
        <v>121611</v>
      </c>
      <c r="H1229" s="5">
        <v>12161</v>
      </c>
      <c r="J1229" t="s">
        <v>95</v>
      </c>
      <c r="K1229" t="s">
        <v>67</v>
      </c>
      <c r="L1229" t="s">
        <v>16</v>
      </c>
      <c r="M1229" s="1">
        <v>43976</v>
      </c>
      <c r="N1229">
        <v>11</v>
      </c>
      <c r="O1229" t="str">
        <f>VLOOKUP(F1229,'[1]Master Data'!$E:$E,1,FALSE)</f>
        <v>AZJPS0827R</v>
      </c>
    </row>
    <row r="1230" spans="1:15" x14ac:dyDescent="0.3">
      <c r="A1230" t="s">
        <v>19</v>
      </c>
      <c r="B1230">
        <v>1230</v>
      </c>
      <c r="C1230" s="1">
        <v>43987</v>
      </c>
      <c r="D1230" t="s">
        <v>503</v>
      </c>
      <c r="E1230" t="s">
        <v>503</v>
      </c>
      <c r="F1230" t="s">
        <v>206</v>
      </c>
      <c r="G1230" s="5">
        <v>37671</v>
      </c>
      <c r="H1230" s="5">
        <v>3767</v>
      </c>
      <c r="J1230" t="s">
        <v>95</v>
      </c>
      <c r="K1230" t="s">
        <v>67</v>
      </c>
      <c r="L1230" t="s">
        <v>16</v>
      </c>
      <c r="M1230" s="1">
        <v>43976</v>
      </c>
      <c r="N1230">
        <v>11</v>
      </c>
      <c r="O1230" t="str">
        <f>VLOOKUP(F1230,'[1]Master Data'!$E:$E,1,FALSE)</f>
        <v>AEQPT4039J</v>
      </c>
    </row>
    <row r="1231" spans="1:15" x14ac:dyDescent="0.3">
      <c r="A1231" t="s">
        <v>19</v>
      </c>
      <c r="B1231">
        <v>1224</v>
      </c>
      <c r="C1231" s="1">
        <v>43987</v>
      </c>
      <c r="D1231" s="1" t="s">
        <v>535</v>
      </c>
      <c r="E1231" t="s">
        <v>483</v>
      </c>
      <c r="F1231" t="s">
        <v>194</v>
      </c>
      <c r="G1231" s="5">
        <v>99524</v>
      </c>
      <c r="H1231" s="5">
        <v>9952</v>
      </c>
      <c r="J1231" t="s">
        <v>95</v>
      </c>
      <c r="K1231" t="s">
        <v>67</v>
      </c>
      <c r="L1231" t="s">
        <v>16</v>
      </c>
      <c r="M1231" s="1">
        <v>43976</v>
      </c>
      <c r="N1231">
        <v>11</v>
      </c>
      <c r="O1231" t="str">
        <f>VLOOKUP(F1231,'[1]Master Data'!$E:$E,1,FALSE)</f>
        <v>AGVPS7118N</v>
      </c>
    </row>
    <row r="1232" spans="1:15" x14ac:dyDescent="0.3">
      <c r="A1232" t="s">
        <v>19</v>
      </c>
      <c r="B1232">
        <v>1225</v>
      </c>
      <c r="C1232" s="1">
        <v>43987</v>
      </c>
      <c r="D1232" s="1" t="s">
        <v>535</v>
      </c>
      <c r="E1232" t="s">
        <v>535</v>
      </c>
      <c r="F1232" t="s">
        <v>245</v>
      </c>
      <c r="G1232" s="5">
        <v>99524</v>
      </c>
      <c r="H1232" s="5">
        <v>9952</v>
      </c>
      <c r="J1232" t="s">
        <v>95</v>
      </c>
      <c r="K1232" t="s">
        <v>67</v>
      </c>
      <c r="L1232" t="s">
        <v>16</v>
      </c>
      <c r="M1232" s="1">
        <v>43976</v>
      </c>
      <c r="N1232">
        <v>11</v>
      </c>
      <c r="O1232" t="str">
        <f>VLOOKUP(F1232,'[1]Master Data'!$E:$E,1,FALSE)</f>
        <v>LEAPS8201J</v>
      </c>
    </row>
    <row r="1233" spans="1:15" x14ac:dyDescent="0.3">
      <c r="A1233" t="s">
        <v>19</v>
      </c>
      <c r="B1233">
        <v>1232</v>
      </c>
      <c r="C1233" s="1">
        <v>43987</v>
      </c>
      <c r="D1233" s="1" t="s">
        <v>504</v>
      </c>
      <c r="E1233" t="s">
        <v>533</v>
      </c>
      <c r="F1233" t="s">
        <v>243</v>
      </c>
      <c r="G1233" s="5">
        <v>276191</v>
      </c>
      <c r="H1233" s="5">
        <v>27619</v>
      </c>
      <c r="J1233" t="s">
        <v>95</v>
      </c>
      <c r="K1233" t="s">
        <v>67</v>
      </c>
      <c r="L1233" t="s">
        <v>16</v>
      </c>
      <c r="M1233" s="1">
        <v>43976</v>
      </c>
      <c r="N1233">
        <v>11</v>
      </c>
      <c r="O1233" t="str">
        <f>VLOOKUP(F1233,'[1]Master Data'!$E:$E,1,FALSE)</f>
        <v>AYGPK6648G</v>
      </c>
    </row>
    <row r="1234" spans="1:15" x14ac:dyDescent="0.3">
      <c r="A1234" t="s">
        <v>19</v>
      </c>
      <c r="B1234">
        <v>1231</v>
      </c>
      <c r="C1234" s="1">
        <v>43987</v>
      </c>
      <c r="D1234" t="s">
        <v>504</v>
      </c>
      <c r="E1234" t="s">
        <v>504</v>
      </c>
      <c r="F1234" t="s">
        <v>215</v>
      </c>
      <c r="G1234" s="5">
        <v>276191</v>
      </c>
      <c r="H1234" s="5">
        <v>27619</v>
      </c>
      <c r="J1234" t="s">
        <v>95</v>
      </c>
      <c r="K1234" t="s">
        <v>67</v>
      </c>
      <c r="L1234" t="s">
        <v>16</v>
      </c>
      <c r="M1234" s="1">
        <v>43976</v>
      </c>
      <c r="N1234">
        <v>11</v>
      </c>
      <c r="O1234" t="str">
        <f>VLOOKUP(F1234,'[1]Master Data'!$E:$E,1,FALSE)</f>
        <v>AQXPK8198G</v>
      </c>
    </row>
    <row r="1235" spans="1:15" x14ac:dyDescent="0.3">
      <c r="A1235" t="s">
        <v>19</v>
      </c>
      <c r="B1235">
        <v>1223</v>
      </c>
      <c r="C1235" s="1">
        <v>43987</v>
      </c>
      <c r="D1235" t="s">
        <v>469</v>
      </c>
      <c r="E1235" t="s">
        <v>477</v>
      </c>
      <c r="F1235" t="s">
        <v>188</v>
      </c>
      <c r="G1235" s="5">
        <v>64407</v>
      </c>
      <c r="H1235" s="5">
        <v>6441</v>
      </c>
      <c r="J1235" t="s">
        <v>95</v>
      </c>
      <c r="K1235" t="s">
        <v>67</v>
      </c>
      <c r="L1235" t="s">
        <v>16</v>
      </c>
      <c r="M1235" s="1">
        <v>43976</v>
      </c>
      <c r="N1235">
        <v>11</v>
      </c>
      <c r="O1235" t="str">
        <f>VLOOKUP(F1235,'[1]Master Data'!$E:$E,1,FALSE)</f>
        <v>BYNPG4697P</v>
      </c>
    </row>
    <row r="1236" spans="1:15" x14ac:dyDescent="0.3">
      <c r="A1236" t="s">
        <v>19</v>
      </c>
      <c r="B1236">
        <v>1222</v>
      </c>
      <c r="C1236" s="1">
        <v>43987</v>
      </c>
      <c r="D1236" t="s">
        <v>469</v>
      </c>
      <c r="E1236" t="s">
        <v>469</v>
      </c>
      <c r="F1236" t="s">
        <v>179</v>
      </c>
      <c r="G1236" s="5">
        <v>64407</v>
      </c>
      <c r="H1236" s="5">
        <v>6441</v>
      </c>
      <c r="J1236" t="s">
        <v>95</v>
      </c>
      <c r="K1236" t="s">
        <v>67</v>
      </c>
      <c r="L1236" t="s">
        <v>16</v>
      </c>
      <c r="M1236" s="1">
        <v>43976</v>
      </c>
      <c r="N1236">
        <v>11</v>
      </c>
      <c r="O1236" t="str">
        <f>VLOOKUP(F1236,'[1]Master Data'!$E:$E,1,FALSE)</f>
        <v>AJZPG5193Q</v>
      </c>
    </row>
    <row r="1237" spans="1:15" x14ac:dyDescent="0.3">
      <c r="A1237" t="s">
        <v>19</v>
      </c>
      <c r="B1237">
        <v>1235</v>
      </c>
      <c r="C1237" s="1">
        <v>43987</v>
      </c>
      <c r="D1237" s="1" t="s">
        <v>515</v>
      </c>
      <c r="E1237" t="s">
        <v>537</v>
      </c>
      <c r="F1237" t="s">
        <v>247</v>
      </c>
      <c r="G1237" s="5">
        <v>296367</v>
      </c>
      <c r="H1237" s="5">
        <v>29637</v>
      </c>
      <c r="J1237" t="s">
        <v>95</v>
      </c>
      <c r="K1237" t="s">
        <v>67</v>
      </c>
      <c r="L1237" t="s">
        <v>16</v>
      </c>
      <c r="M1237" s="1">
        <v>43976</v>
      </c>
      <c r="N1237">
        <v>11</v>
      </c>
      <c r="O1237" t="str">
        <f>VLOOKUP(F1237,'[1]Master Data'!$E:$E,1,FALSE)</f>
        <v>ASUPV0474B</v>
      </c>
    </row>
    <row r="1238" spans="1:15" x14ac:dyDescent="0.3">
      <c r="A1238" t="s">
        <v>19</v>
      </c>
      <c r="B1238">
        <v>1242</v>
      </c>
      <c r="C1238" s="1">
        <v>44002</v>
      </c>
      <c r="D1238" s="1" t="s">
        <v>440</v>
      </c>
      <c r="E1238" t="s">
        <v>440</v>
      </c>
      <c r="F1238" t="s">
        <v>150</v>
      </c>
      <c r="G1238" s="5">
        <v>200000</v>
      </c>
      <c r="H1238" s="5">
        <v>20000</v>
      </c>
      <c r="J1238" t="s">
        <v>96</v>
      </c>
      <c r="K1238" t="s">
        <v>67</v>
      </c>
      <c r="L1238" t="s">
        <v>16</v>
      </c>
      <c r="M1238" s="1">
        <v>43987</v>
      </c>
      <c r="N1238">
        <v>15</v>
      </c>
      <c r="O1238" t="str">
        <f>VLOOKUP(F1238,'[1]Master Data'!$E:$E,1,FALSE)</f>
        <v>ANVPM7520K</v>
      </c>
    </row>
    <row r="1239" spans="1:15" x14ac:dyDescent="0.3">
      <c r="A1239" t="s">
        <v>19</v>
      </c>
      <c r="B1239">
        <v>1243</v>
      </c>
      <c r="C1239" s="1">
        <v>44002</v>
      </c>
      <c r="D1239" s="1" t="s">
        <v>440</v>
      </c>
      <c r="E1239" t="s">
        <v>441</v>
      </c>
      <c r="F1239" t="s">
        <v>151</v>
      </c>
      <c r="G1239" s="5">
        <v>200000</v>
      </c>
      <c r="H1239" s="5">
        <v>20000</v>
      </c>
      <c r="J1239" t="s">
        <v>96</v>
      </c>
      <c r="K1239" t="s">
        <v>67</v>
      </c>
      <c r="L1239" t="s">
        <v>16</v>
      </c>
      <c r="M1239" s="1">
        <v>43987</v>
      </c>
      <c r="N1239">
        <v>15</v>
      </c>
      <c r="O1239" t="str">
        <f>VLOOKUP(F1239,'[1]Master Data'!$E:$E,1,FALSE)</f>
        <v>BRVPM1719H</v>
      </c>
    </row>
    <row r="1240" spans="1:15" x14ac:dyDescent="0.3">
      <c r="A1240" t="s">
        <v>19</v>
      </c>
      <c r="B1240">
        <v>1245</v>
      </c>
      <c r="C1240" s="1">
        <v>44002</v>
      </c>
      <c r="D1240" s="1" t="s">
        <v>440</v>
      </c>
      <c r="E1240" t="s">
        <v>441</v>
      </c>
      <c r="F1240" t="s">
        <v>151</v>
      </c>
      <c r="G1240" s="5">
        <v>200000</v>
      </c>
      <c r="H1240" s="5">
        <v>20000</v>
      </c>
      <c r="J1240" t="s">
        <v>96</v>
      </c>
      <c r="K1240" t="s">
        <v>67</v>
      </c>
      <c r="L1240" t="s">
        <v>16</v>
      </c>
      <c r="M1240" s="1">
        <v>43987</v>
      </c>
      <c r="N1240">
        <v>15</v>
      </c>
      <c r="O1240" t="str">
        <f>VLOOKUP(F1240,'[1]Master Data'!$E:$E,1,FALSE)</f>
        <v>BRVPM1719H</v>
      </c>
    </row>
    <row r="1241" spans="1:15" x14ac:dyDescent="0.3">
      <c r="A1241" t="s">
        <v>19</v>
      </c>
      <c r="B1241">
        <v>1239</v>
      </c>
      <c r="C1241" s="1">
        <v>44002</v>
      </c>
      <c r="D1241" s="1" t="s">
        <v>438</v>
      </c>
      <c r="E1241" t="s">
        <v>575</v>
      </c>
      <c r="F1241" t="s">
        <v>262</v>
      </c>
      <c r="G1241" s="5">
        <v>306468</v>
      </c>
      <c r="H1241" s="5">
        <v>30647</v>
      </c>
      <c r="J1241" t="s">
        <v>96</v>
      </c>
      <c r="K1241" t="s">
        <v>67</v>
      </c>
      <c r="L1241" t="s">
        <v>16</v>
      </c>
      <c r="M1241" s="1">
        <v>43987</v>
      </c>
      <c r="N1241">
        <v>15</v>
      </c>
      <c r="O1241" t="str">
        <f>VLOOKUP(F1241,'[1]Master Data'!$E:$E,1,FALSE)</f>
        <v>AHOPB3153G</v>
      </c>
    </row>
    <row r="1242" spans="1:15" x14ac:dyDescent="0.3">
      <c r="A1242" t="s">
        <v>19</v>
      </c>
      <c r="B1242">
        <v>1238</v>
      </c>
      <c r="C1242" s="1">
        <v>44002</v>
      </c>
      <c r="D1242" t="s">
        <v>438</v>
      </c>
      <c r="E1242" t="s">
        <v>550</v>
      </c>
      <c r="F1242" t="s">
        <v>261</v>
      </c>
      <c r="G1242" s="5">
        <v>306832</v>
      </c>
      <c r="H1242" s="5">
        <v>30683</v>
      </c>
      <c r="J1242" t="s">
        <v>96</v>
      </c>
      <c r="K1242" t="s">
        <v>67</v>
      </c>
      <c r="L1242" t="s">
        <v>16</v>
      </c>
      <c r="M1242" s="1">
        <v>43987</v>
      </c>
      <c r="N1242">
        <v>15</v>
      </c>
      <c r="O1242" t="str">
        <f>VLOOKUP(F1242,'[1]Master Data'!$E:$E,1,FALSE)</f>
        <v>BGQPG0189P</v>
      </c>
    </row>
    <row r="1243" spans="1:15" x14ac:dyDescent="0.3">
      <c r="A1243" t="s">
        <v>19</v>
      </c>
      <c r="B1243">
        <v>1241</v>
      </c>
      <c r="C1243" s="1">
        <v>44002</v>
      </c>
      <c r="D1243" t="s">
        <v>438</v>
      </c>
      <c r="E1243" t="s">
        <v>733</v>
      </c>
      <c r="F1243" t="s">
        <v>253</v>
      </c>
      <c r="G1243" s="5">
        <v>306350</v>
      </c>
      <c r="H1243" s="5">
        <v>30635</v>
      </c>
      <c r="J1243" t="s">
        <v>96</v>
      </c>
      <c r="K1243" t="s">
        <v>67</v>
      </c>
      <c r="L1243" t="s">
        <v>16</v>
      </c>
      <c r="M1243" s="1">
        <v>43987</v>
      </c>
      <c r="N1243">
        <v>15</v>
      </c>
      <c r="O1243" t="str">
        <f>VLOOKUP(F1243,'[1]Master Data'!$E:$E,1,FALSE)</f>
        <v>CWZPS7342J</v>
      </c>
    </row>
    <row r="1244" spans="1:15" x14ac:dyDescent="0.3">
      <c r="A1244" t="s">
        <v>19</v>
      </c>
      <c r="B1244">
        <v>1240</v>
      </c>
      <c r="C1244" s="1">
        <v>44002</v>
      </c>
      <c r="D1244" s="1" t="s">
        <v>438</v>
      </c>
      <c r="E1244" t="s">
        <v>542</v>
      </c>
      <c r="F1244" t="s">
        <v>252</v>
      </c>
      <c r="G1244" s="5">
        <v>306654</v>
      </c>
      <c r="H1244" s="5">
        <v>30665</v>
      </c>
      <c r="J1244" t="s">
        <v>96</v>
      </c>
      <c r="K1244" t="s">
        <v>67</v>
      </c>
      <c r="L1244" t="s">
        <v>16</v>
      </c>
      <c r="M1244" s="1">
        <v>43987</v>
      </c>
      <c r="N1244">
        <v>15</v>
      </c>
      <c r="O1244" t="str">
        <f>VLOOKUP(F1244,'[1]Master Data'!$E:$E,1,FALSE)</f>
        <v>CMHPB6565N</v>
      </c>
    </row>
    <row r="1245" spans="1:15" x14ac:dyDescent="0.3">
      <c r="A1245" t="s">
        <v>19</v>
      </c>
      <c r="B1245">
        <v>1244</v>
      </c>
      <c r="C1245" s="1">
        <v>44002</v>
      </c>
      <c r="D1245" s="1" t="s">
        <v>459</v>
      </c>
      <c r="E1245" t="s">
        <v>576</v>
      </c>
      <c r="F1245" t="s">
        <v>286</v>
      </c>
      <c r="G1245" s="5">
        <v>200000</v>
      </c>
      <c r="H1245" s="5">
        <v>20000</v>
      </c>
      <c r="J1245" t="s">
        <v>96</v>
      </c>
      <c r="K1245" t="s">
        <v>67</v>
      </c>
      <c r="L1245" t="s">
        <v>16</v>
      </c>
      <c r="M1245" s="1">
        <v>43987</v>
      </c>
      <c r="N1245">
        <v>15</v>
      </c>
      <c r="O1245" t="str">
        <f>VLOOKUP(F1245,'[1]Master Data'!$E:$E,1,FALSE)</f>
        <v>ASOPV6663L</v>
      </c>
    </row>
    <row r="1246" spans="1:15" x14ac:dyDescent="0.3">
      <c r="A1246" t="s">
        <v>19</v>
      </c>
      <c r="B1246">
        <v>1254</v>
      </c>
      <c r="C1246" s="1">
        <v>44012</v>
      </c>
      <c r="D1246" s="1" t="s">
        <v>495</v>
      </c>
      <c r="E1246" t="s">
        <v>495</v>
      </c>
      <c r="F1246" t="s">
        <v>207</v>
      </c>
      <c r="G1246" s="5">
        <v>1212</v>
      </c>
      <c r="H1246" s="5">
        <v>121</v>
      </c>
      <c r="J1246" t="s">
        <v>97</v>
      </c>
      <c r="K1246" t="s">
        <v>67</v>
      </c>
      <c r="L1246" t="s">
        <v>16</v>
      </c>
      <c r="M1246" s="1">
        <v>44004</v>
      </c>
      <c r="N1246">
        <v>8</v>
      </c>
      <c r="O1246" t="str">
        <f>VLOOKUP(F1246,'[1]Master Data'!$E:$E,1,FALSE)</f>
        <v>AHIPT0853H</v>
      </c>
    </row>
    <row r="1247" spans="1:15" x14ac:dyDescent="0.3">
      <c r="A1247" t="s">
        <v>19</v>
      </c>
      <c r="B1247">
        <v>1256</v>
      </c>
      <c r="C1247" s="1">
        <v>44012</v>
      </c>
      <c r="D1247" t="s">
        <v>526</v>
      </c>
      <c r="E1247" t="s">
        <v>526</v>
      </c>
      <c r="F1247" t="s">
        <v>236</v>
      </c>
      <c r="G1247" s="5">
        <v>2540</v>
      </c>
      <c r="H1247" s="5">
        <v>254</v>
      </c>
      <c r="J1247" t="s">
        <v>97</v>
      </c>
      <c r="K1247" t="s">
        <v>67</v>
      </c>
      <c r="L1247" t="s">
        <v>16</v>
      </c>
      <c r="M1247" s="1">
        <v>44004</v>
      </c>
      <c r="N1247">
        <v>8</v>
      </c>
      <c r="O1247" t="str">
        <f>VLOOKUP(F1247,'[1]Master Data'!$E:$E,1,FALSE)</f>
        <v>BPAPS0225M</v>
      </c>
    </row>
    <row r="1248" spans="1:15" x14ac:dyDescent="0.3">
      <c r="A1248" t="s">
        <v>19</v>
      </c>
      <c r="B1248">
        <v>1252</v>
      </c>
      <c r="C1248" s="1">
        <v>44012</v>
      </c>
      <c r="D1248" t="s">
        <v>729</v>
      </c>
      <c r="E1248" t="s">
        <v>729</v>
      </c>
      <c r="F1248" t="s">
        <v>204</v>
      </c>
      <c r="G1248" s="5">
        <v>23158</v>
      </c>
      <c r="H1248" s="5">
        <v>2316</v>
      </c>
      <c r="J1248" t="s">
        <v>97</v>
      </c>
      <c r="K1248" t="s">
        <v>67</v>
      </c>
      <c r="L1248" t="s">
        <v>16</v>
      </c>
      <c r="M1248" s="1">
        <v>44004</v>
      </c>
      <c r="N1248">
        <v>8</v>
      </c>
      <c r="O1248" t="str">
        <f>VLOOKUP(F1248,'[1]Master Data'!$E:$E,1,FALSE)</f>
        <v>BBEPS9472G</v>
      </c>
    </row>
    <row r="1249" spans="1:15" x14ac:dyDescent="0.3">
      <c r="A1249" t="s">
        <v>19</v>
      </c>
      <c r="B1249">
        <v>1250</v>
      </c>
      <c r="C1249" s="1">
        <v>44012</v>
      </c>
      <c r="D1249" s="1" t="s">
        <v>501</v>
      </c>
      <c r="E1249" t="s">
        <v>501</v>
      </c>
      <c r="F1249" t="s">
        <v>214</v>
      </c>
      <c r="G1249" s="5">
        <v>15760</v>
      </c>
      <c r="H1249" s="5">
        <v>1576</v>
      </c>
      <c r="J1249" t="s">
        <v>97</v>
      </c>
      <c r="K1249" t="s">
        <v>67</v>
      </c>
      <c r="L1249" t="s">
        <v>16</v>
      </c>
      <c r="M1249" s="1">
        <v>44004</v>
      </c>
      <c r="N1249">
        <v>8</v>
      </c>
      <c r="O1249" t="str">
        <f>VLOOKUP(F1249,'[1]Master Data'!$E:$E,1,FALSE)</f>
        <v>DXVPP1114F</v>
      </c>
    </row>
    <row r="1250" spans="1:15" x14ac:dyDescent="0.3">
      <c r="A1250" t="s">
        <v>19</v>
      </c>
      <c r="B1250">
        <v>1246</v>
      </c>
      <c r="C1250" s="1">
        <v>44012</v>
      </c>
      <c r="D1250" s="1" t="s">
        <v>724</v>
      </c>
      <c r="E1250" t="s">
        <v>465</v>
      </c>
      <c r="F1250" t="s">
        <v>175</v>
      </c>
      <c r="G1250" s="5">
        <v>44660</v>
      </c>
      <c r="H1250" s="5">
        <v>4466</v>
      </c>
      <c r="J1250" t="s">
        <v>97</v>
      </c>
      <c r="K1250" t="s">
        <v>67</v>
      </c>
      <c r="L1250" t="s">
        <v>16</v>
      </c>
      <c r="M1250" s="1">
        <v>44004</v>
      </c>
      <c r="N1250">
        <v>8</v>
      </c>
      <c r="O1250" t="str">
        <f>VLOOKUP(F1250,'[1]Master Data'!$E:$E,1,FALSE)</f>
        <v>AWVPM8396E</v>
      </c>
    </row>
    <row r="1251" spans="1:15" x14ac:dyDescent="0.3">
      <c r="A1251" t="s">
        <v>19</v>
      </c>
      <c r="B1251">
        <v>1247</v>
      </c>
      <c r="C1251" s="1">
        <v>44012</v>
      </c>
      <c r="D1251" s="1" t="s">
        <v>724</v>
      </c>
      <c r="E1251" t="s">
        <v>490</v>
      </c>
      <c r="F1251" t="s">
        <v>201</v>
      </c>
      <c r="G1251" s="5">
        <v>44660</v>
      </c>
      <c r="H1251" s="5">
        <v>4466</v>
      </c>
      <c r="J1251" t="s">
        <v>97</v>
      </c>
      <c r="K1251" t="s">
        <v>67</v>
      </c>
      <c r="L1251" t="s">
        <v>16</v>
      </c>
      <c r="M1251" s="1">
        <v>44004</v>
      </c>
      <c r="N1251">
        <v>8</v>
      </c>
      <c r="O1251" t="str">
        <f>VLOOKUP(F1251,'[1]Master Data'!$E:$E,1,FALSE)</f>
        <v>CUIPM0916M</v>
      </c>
    </row>
    <row r="1252" spans="1:15" x14ac:dyDescent="0.3">
      <c r="A1252" t="s">
        <v>19</v>
      </c>
      <c r="B1252">
        <v>1255</v>
      </c>
      <c r="C1252" s="1">
        <v>44012</v>
      </c>
      <c r="D1252" s="1" t="s">
        <v>513</v>
      </c>
      <c r="E1252" t="s">
        <v>513</v>
      </c>
      <c r="F1252" t="s">
        <v>224</v>
      </c>
      <c r="G1252" s="5">
        <v>241646</v>
      </c>
      <c r="H1252" s="5">
        <v>24165</v>
      </c>
      <c r="J1252" t="s">
        <v>97</v>
      </c>
      <c r="K1252" t="s">
        <v>67</v>
      </c>
      <c r="L1252" t="s">
        <v>16</v>
      </c>
      <c r="M1252" s="1">
        <v>44004</v>
      </c>
      <c r="N1252">
        <v>8</v>
      </c>
      <c r="O1252" t="str">
        <f>VLOOKUP(F1252,'[1]Master Data'!$E:$E,1,FALSE)</f>
        <v>BDDPM7126E</v>
      </c>
    </row>
    <row r="1253" spans="1:15" x14ac:dyDescent="0.3">
      <c r="A1253" t="s">
        <v>19</v>
      </c>
      <c r="B1253">
        <v>1251</v>
      </c>
      <c r="C1253" s="1">
        <v>44012</v>
      </c>
      <c r="D1253" t="s">
        <v>466</v>
      </c>
      <c r="E1253" t="s">
        <v>574</v>
      </c>
      <c r="F1253" t="s">
        <v>285</v>
      </c>
      <c r="G1253" s="5">
        <v>141843</v>
      </c>
      <c r="H1253" s="5">
        <v>14184</v>
      </c>
      <c r="J1253" t="s">
        <v>97</v>
      </c>
      <c r="K1253" t="s">
        <v>67</v>
      </c>
      <c r="L1253" t="s">
        <v>16</v>
      </c>
      <c r="M1253" s="1">
        <v>44004</v>
      </c>
      <c r="N1253">
        <v>8</v>
      </c>
      <c r="O1253" t="str">
        <f>VLOOKUP(F1253,'[1]Master Data'!$E:$E,1,FALSE)</f>
        <v>EDSPP8018Q</v>
      </c>
    </row>
    <row r="1254" spans="1:15" x14ac:dyDescent="0.3">
      <c r="A1254" t="s">
        <v>19</v>
      </c>
      <c r="B1254">
        <v>1257</v>
      </c>
      <c r="C1254" s="1">
        <v>44012</v>
      </c>
      <c r="D1254" s="1" t="s">
        <v>737</v>
      </c>
      <c r="E1254" t="s">
        <v>732</v>
      </c>
      <c r="F1254" t="s">
        <v>186</v>
      </c>
      <c r="G1254" s="5">
        <v>16892</v>
      </c>
      <c r="H1254" s="5">
        <v>1689</v>
      </c>
      <c r="J1254" t="s">
        <v>97</v>
      </c>
      <c r="K1254" t="s">
        <v>67</v>
      </c>
      <c r="L1254" t="s">
        <v>16</v>
      </c>
      <c r="M1254" s="1">
        <v>44004</v>
      </c>
      <c r="N1254">
        <v>8</v>
      </c>
      <c r="O1254" t="str">
        <f>VLOOKUP(F1254,'[1]Master Data'!$E:$E,1,FALSE)</f>
        <v>AZJPS0827R</v>
      </c>
    </row>
    <row r="1255" spans="1:15" x14ac:dyDescent="0.3">
      <c r="A1255" t="s">
        <v>19</v>
      </c>
      <c r="B1255">
        <v>1253</v>
      </c>
      <c r="C1255" s="1">
        <v>44012</v>
      </c>
      <c r="D1255" t="s">
        <v>503</v>
      </c>
      <c r="E1255" t="s">
        <v>503</v>
      </c>
      <c r="F1255" t="s">
        <v>206</v>
      </c>
      <c r="G1255" s="5">
        <v>41321</v>
      </c>
      <c r="H1255" s="5">
        <v>4132</v>
      </c>
      <c r="J1255" t="s">
        <v>97</v>
      </c>
      <c r="K1255" t="s">
        <v>67</v>
      </c>
      <c r="L1255" t="s">
        <v>16</v>
      </c>
      <c r="M1255" s="1">
        <v>44004</v>
      </c>
      <c r="N1255">
        <v>8</v>
      </c>
      <c r="O1255" t="str">
        <f>VLOOKUP(F1255,'[1]Master Data'!$E:$E,1,FALSE)</f>
        <v>AEQPT4039J</v>
      </c>
    </row>
    <row r="1256" spans="1:15" x14ac:dyDescent="0.3">
      <c r="A1256" t="s">
        <v>19</v>
      </c>
      <c r="B1256">
        <v>1249</v>
      </c>
      <c r="C1256" s="1">
        <v>44012</v>
      </c>
      <c r="D1256" t="s">
        <v>469</v>
      </c>
      <c r="E1256" t="s">
        <v>477</v>
      </c>
      <c r="F1256" t="s">
        <v>188</v>
      </c>
      <c r="G1256" s="5">
        <v>26071</v>
      </c>
      <c r="H1256" s="5">
        <v>2607</v>
      </c>
      <c r="J1256" t="s">
        <v>97</v>
      </c>
      <c r="K1256" t="s">
        <v>67</v>
      </c>
      <c r="L1256" t="s">
        <v>16</v>
      </c>
      <c r="M1256" s="1">
        <v>44004</v>
      </c>
      <c r="N1256">
        <v>8</v>
      </c>
      <c r="O1256" t="str">
        <f>VLOOKUP(F1256,'[1]Master Data'!$E:$E,1,FALSE)</f>
        <v>BYNPG4697P</v>
      </c>
    </row>
    <row r="1257" spans="1:15" x14ac:dyDescent="0.3">
      <c r="A1257" t="s">
        <v>19</v>
      </c>
      <c r="B1257">
        <v>1248</v>
      </c>
      <c r="C1257" s="1">
        <v>44012</v>
      </c>
      <c r="D1257" t="s">
        <v>469</v>
      </c>
      <c r="E1257" t="s">
        <v>469</v>
      </c>
      <c r="F1257" t="s">
        <v>179</v>
      </c>
      <c r="G1257" s="5">
        <v>26071</v>
      </c>
      <c r="H1257" s="5">
        <v>2607</v>
      </c>
      <c r="J1257" t="s">
        <v>97</v>
      </c>
      <c r="K1257" t="s">
        <v>67</v>
      </c>
      <c r="L1257" t="s">
        <v>16</v>
      </c>
      <c r="M1257" s="1">
        <v>44004</v>
      </c>
      <c r="N1257">
        <v>8</v>
      </c>
      <c r="O1257" t="str">
        <f>VLOOKUP(F1257,'[1]Master Data'!$E:$E,1,FALSE)</f>
        <v>AJZPG5193Q</v>
      </c>
    </row>
    <row r="1258" spans="1:15" x14ac:dyDescent="0.3">
      <c r="A1258" t="s">
        <v>19</v>
      </c>
      <c r="B1258">
        <v>1258</v>
      </c>
      <c r="C1258" s="1">
        <v>44035</v>
      </c>
      <c r="D1258" s="1" t="s">
        <v>470</v>
      </c>
      <c r="E1258" t="s">
        <v>502</v>
      </c>
      <c r="F1258" t="s">
        <v>203</v>
      </c>
      <c r="G1258" s="5">
        <v>270000</v>
      </c>
      <c r="H1258" s="5">
        <v>27000</v>
      </c>
      <c r="J1258" t="s">
        <v>98</v>
      </c>
      <c r="K1258" t="s">
        <v>67</v>
      </c>
      <c r="L1258" t="s">
        <v>16</v>
      </c>
      <c r="M1258" s="1">
        <v>44023</v>
      </c>
      <c r="N1258">
        <v>12</v>
      </c>
      <c r="O1258" t="str">
        <f>VLOOKUP(F1258,'[1]Master Data'!$E:$E,1,FALSE)</f>
        <v>AMZPV8765C</v>
      </c>
    </row>
    <row r="1259" spans="1:15" x14ac:dyDescent="0.3">
      <c r="A1259" t="s">
        <v>19</v>
      </c>
      <c r="B1259">
        <v>1259</v>
      </c>
      <c r="C1259" s="1">
        <v>44035</v>
      </c>
      <c r="D1259" s="1" t="s">
        <v>440</v>
      </c>
      <c r="E1259" t="s">
        <v>440</v>
      </c>
      <c r="F1259" t="s">
        <v>150</v>
      </c>
      <c r="G1259" s="5">
        <v>68912</v>
      </c>
      <c r="H1259" s="5">
        <v>6891</v>
      </c>
      <c r="J1259" t="s">
        <v>98</v>
      </c>
      <c r="K1259" t="s">
        <v>67</v>
      </c>
      <c r="L1259" t="s">
        <v>16</v>
      </c>
      <c r="M1259" s="1">
        <v>44023</v>
      </c>
      <c r="N1259">
        <v>12</v>
      </c>
      <c r="O1259" t="str">
        <f>VLOOKUP(F1259,'[1]Master Data'!$E:$E,1,FALSE)</f>
        <v>ANVPM7520K</v>
      </c>
    </row>
    <row r="1260" spans="1:15" x14ac:dyDescent="0.3">
      <c r="A1260" t="s">
        <v>19</v>
      </c>
      <c r="B1260">
        <v>1260</v>
      </c>
      <c r="C1260" s="1">
        <v>44035</v>
      </c>
      <c r="D1260" s="1" t="s">
        <v>440</v>
      </c>
      <c r="E1260" t="s">
        <v>441</v>
      </c>
      <c r="F1260" t="s">
        <v>151</v>
      </c>
      <c r="G1260" s="5">
        <v>68912</v>
      </c>
      <c r="H1260" s="5">
        <v>6891</v>
      </c>
      <c r="J1260" t="s">
        <v>98</v>
      </c>
      <c r="K1260" t="s">
        <v>67</v>
      </c>
      <c r="L1260" t="s">
        <v>16</v>
      </c>
      <c r="M1260" s="1">
        <v>44023</v>
      </c>
      <c r="N1260">
        <v>12</v>
      </c>
      <c r="O1260" t="str">
        <f>VLOOKUP(F1260,'[1]Master Data'!$E:$E,1,FALSE)</f>
        <v>BRVPM1719H</v>
      </c>
    </row>
    <row r="1261" spans="1:15" x14ac:dyDescent="0.3">
      <c r="A1261" t="s">
        <v>19</v>
      </c>
      <c r="B1261">
        <v>1261</v>
      </c>
      <c r="C1261" s="1">
        <v>44035</v>
      </c>
      <c r="D1261" s="1" t="s">
        <v>440</v>
      </c>
      <c r="E1261" t="s">
        <v>441</v>
      </c>
      <c r="F1261" t="s">
        <v>151</v>
      </c>
      <c r="G1261" s="5">
        <v>200000</v>
      </c>
      <c r="H1261" s="5">
        <v>20000</v>
      </c>
      <c r="J1261" t="s">
        <v>98</v>
      </c>
      <c r="K1261" t="s">
        <v>67</v>
      </c>
      <c r="L1261" t="s">
        <v>16</v>
      </c>
      <c r="M1261" s="1">
        <v>44023</v>
      </c>
      <c r="N1261">
        <v>12</v>
      </c>
      <c r="O1261" t="str">
        <f>VLOOKUP(F1261,'[1]Master Data'!$E:$E,1,FALSE)</f>
        <v>BRVPM1719H</v>
      </c>
    </row>
    <row r="1262" spans="1:15" x14ac:dyDescent="0.3">
      <c r="A1262" t="s">
        <v>19</v>
      </c>
      <c r="B1262">
        <v>1265</v>
      </c>
      <c r="C1262" s="1">
        <v>44042</v>
      </c>
      <c r="D1262" t="s">
        <v>470</v>
      </c>
      <c r="E1262" t="s">
        <v>571</v>
      </c>
      <c r="F1262" t="s">
        <v>282</v>
      </c>
      <c r="G1262" s="5">
        <v>199623</v>
      </c>
      <c r="H1262" s="5">
        <v>19962</v>
      </c>
      <c r="J1262" t="s">
        <v>99</v>
      </c>
      <c r="K1262" t="s">
        <v>67</v>
      </c>
      <c r="L1262" t="s">
        <v>16</v>
      </c>
      <c r="M1262" s="1">
        <v>44033</v>
      </c>
      <c r="N1262">
        <v>9</v>
      </c>
      <c r="O1262" t="str">
        <f>VLOOKUP(F1262,'[1]Master Data'!$E:$E,1,FALSE)</f>
        <v>HCGPS5327R</v>
      </c>
    </row>
    <row r="1263" spans="1:15" x14ac:dyDescent="0.3">
      <c r="A1263" t="s">
        <v>19</v>
      </c>
      <c r="B1263">
        <v>1266</v>
      </c>
      <c r="C1263" s="1">
        <v>44042</v>
      </c>
      <c r="D1263" s="1" t="s">
        <v>442</v>
      </c>
      <c r="E1263" t="s">
        <v>563</v>
      </c>
      <c r="F1263" t="s">
        <v>274</v>
      </c>
      <c r="G1263" s="5">
        <v>199623</v>
      </c>
      <c r="H1263" s="5">
        <v>19962</v>
      </c>
      <c r="J1263" t="s">
        <v>99</v>
      </c>
      <c r="K1263" t="s">
        <v>67</v>
      </c>
      <c r="L1263" t="s">
        <v>16</v>
      </c>
      <c r="M1263" s="1">
        <v>44033</v>
      </c>
      <c r="N1263">
        <v>9</v>
      </c>
      <c r="O1263" t="str">
        <f>VLOOKUP(F1263,'[1]Master Data'!$E:$E,1,FALSE)</f>
        <v>ABPPF7914C</v>
      </c>
    </row>
    <row r="1264" spans="1:15" x14ac:dyDescent="0.3">
      <c r="A1264" t="s">
        <v>19</v>
      </c>
      <c r="B1264">
        <v>1264</v>
      </c>
      <c r="C1264" s="1">
        <v>44042</v>
      </c>
      <c r="D1264" s="1" t="s">
        <v>442</v>
      </c>
      <c r="E1264" t="s">
        <v>564</v>
      </c>
      <c r="F1264" t="s">
        <v>275</v>
      </c>
      <c r="G1264" s="5">
        <v>197030</v>
      </c>
      <c r="H1264" s="5">
        <v>19703</v>
      </c>
      <c r="J1264" t="s">
        <v>99</v>
      </c>
      <c r="K1264" t="s">
        <v>67</v>
      </c>
      <c r="L1264" t="s">
        <v>16</v>
      </c>
      <c r="M1264" s="1">
        <v>44033</v>
      </c>
      <c r="N1264">
        <v>9</v>
      </c>
      <c r="O1264" t="str">
        <f>VLOOKUP(F1264,'[1]Master Data'!$E:$E,1,FALSE)</f>
        <v>BZKPB2315M</v>
      </c>
    </row>
    <row r="1265" spans="1:15" x14ac:dyDescent="0.3">
      <c r="A1265" t="s">
        <v>19</v>
      </c>
      <c r="B1265">
        <v>1263</v>
      </c>
      <c r="C1265" s="1">
        <v>44042</v>
      </c>
      <c r="D1265" t="s">
        <v>442</v>
      </c>
      <c r="E1265" t="s">
        <v>443</v>
      </c>
      <c r="F1265" t="s">
        <v>153</v>
      </c>
      <c r="G1265" s="5">
        <v>399868</v>
      </c>
      <c r="H1265" s="5">
        <v>39987</v>
      </c>
      <c r="J1265" t="s">
        <v>99</v>
      </c>
      <c r="K1265" t="s">
        <v>67</v>
      </c>
      <c r="L1265" t="s">
        <v>16</v>
      </c>
      <c r="M1265" s="1">
        <v>44033</v>
      </c>
      <c r="N1265">
        <v>9</v>
      </c>
      <c r="O1265" t="str">
        <f>VLOOKUP(F1265,'[1]Master Data'!$E:$E,1,FALSE)</f>
        <v>AWSPB3693E</v>
      </c>
    </row>
    <row r="1266" spans="1:15" x14ac:dyDescent="0.3">
      <c r="A1266" t="s">
        <v>19</v>
      </c>
      <c r="B1266">
        <v>1262</v>
      </c>
      <c r="C1266" s="1">
        <v>44042</v>
      </c>
      <c r="D1266" t="s">
        <v>442</v>
      </c>
      <c r="E1266" t="s">
        <v>442</v>
      </c>
      <c r="F1266" t="s">
        <v>152</v>
      </c>
      <c r="G1266" s="5">
        <v>799736</v>
      </c>
      <c r="H1266" s="5">
        <v>79974</v>
      </c>
      <c r="J1266" t="s">
        <v>99</v>
      </c>
      <c r="K1266" t="s">
        <v>67</v>
      </c>
      <c r="L1266" t="s">
        <v>16</v>
      </c>
      <c r="M1266" s="1">
        <v>44033</v>
      </c>
      <c r="N1266">
        <v>9</v>
      </c>
      <c r="O1266" t="str">
        <f>VLOOKUP(F1266,'[1]Master Data'!$E:$E,1,FALSE)</f>
        <v>BJBPS5522C</v>
      </c>
    </row>
    <row r="1267" spans="1:15" x14ac:dyDescent="0.3">
      <c r="A1267" t="s">
        <v>19</v>
      </c>
      <c r="B1267">
        <v>1271</v>
      </c>
      <c r="C1267" s="1">
        <v>44046</v>
      </c>
      <c r="D1267" s="1" t="s">
        <v>455</v>
      </c>
      <c r="E1267" t="s">
        <v>578</v>
      </c>
      <c r="F1267" t="s">
        <v>288</v>
      </c>
      <c r="G1267" s="5">
        <v>423334</v>
      </c>
      <c r="H1267" s="5">
        <v>42333</v>
      </c>
      <c r="J1267" t="s">
        <v>100</v>
      </c>
      <c r="K1267" t="s">
        <v>67</v>
      </c>
      <c r="L1267" t="s">
        <v>16</v>
      </c>
      <c r="M1267" s="1">
        <v>44037</v>
      </c>
      <c r="N1267">
        <v>9</v>
      </c>
      <c r="O1267" t="str">
        <f>VLOOKUP(F1267,'[1]Master Data'!$E:$E,1,FALSE)</f>
        <v>BFRPH3442E</v>
      </c>
    </row>
    <row r="1268" spans="1:15" x14ac:dyDescent="0.3">
      <c r="A1268" t="s">
        <v>19</v>
      </c>
      <c r="B1268">
        <v>1269</v>
      </c>
      <c r="C1268" s="1">
        <v>44046</v>
      </c>
      <c r="D1268" s="1" t="s">
        <v>455</v>
      </c>
      <c r="E1268" t="s">
        <v>572</v>
      </c>
      <c r="F1268" t="s">
        <v>283</v>
      </c>
      <c r="G1268" s="5">
        <v>423136</v>
      </c>
      <c r="H1268" s="5">
        <v>42314</v>
      </c>
      <c r="J1268" t="s">
        <v>100</v>
      </c>
      <c r="K1268" t="s">
        <v>67</v>
      </c>
      <c r="L1268" t="s">
        <v>16</v>
      </c>
      <c r="M1268" s="1">
        <v>44037</v>
      </c>
      <c r="N1268">
        <v>9</v>
      </c>
      <c r="O1268" t="str">
        <f>VLOOKUP(F1268,'[1]Master Data'!$E:$E,1,FALSE)</f>
        <v>BGGPL1799A</v>
      </c>
    </row>
    <row r="1269" spans="1:15" x14ac:dyDescent="0.3">
      <c r="A1269" t="s">
        <v>19</v>
      </c>
      <c r="B1269">
        <v>1267</v>
      </c>
      <c r="C1269" s="1">
        <v>44046</v>
      </c>
      <c r="D1269" s="1" t="s">
        <v>455</v>
      </c>
      <c r="E1269" t="s">
        <v>552</v>
      </c>
      <c r="F1269" t="s">
        <v>263</v>
      </c>
      <c r="G1269" s="5">
        <v>424128</v>
      </c>
      <c r="H1269" s="5">
        <v>42413</v>
      </c>
      <c r="J1269" t="s">
        <v>100</v>
      </c>
      <c r="K1269" t="s">
        <v>67</v>
      </c>
      <c r="L1269" t="s">
        <v>16</v>
      </c>
      <c r="M1269" s="1">
        <v>44037</v>
      </c>
      <c r="N1269">
        <v>9</v>
      </c>
      <c r="O1269" t="str">
        <f>VLOOKUP(F1269,'[1]Master Data'!$E:$E,1,FALSE)</f>
        <v>CHBPS4143N</v>
      </c>
    </row>
    <row r="1270" spans="1:15" x14ac:dyDescent="0.3">
      <c r="A1270" t="s">
        <v>19</v>
      </c>
      <c r="B1270">
        <v>1270</v>
      </c>
      <c r="C1270" s="1">
        <v>44046</v>
      </c>
      <c r="D1270" s="1" t="s">
        <v>455</v>
      </c>
      <c r="E1270" t="s">
        <v>577</v>
      </c>
      <c r="F1270" t="s">
        <v>287</v>
      </c>
      <c r="G1270" s="5">
        <v>423730</v>
      </c>
      <c r="H1270" s="5">
        <v>42373</v>
      </c>
      <c r="J1270" t="s">
        <v>100</v>
      </c>
      <c r="K1270" t="s">
        <v>67</v>
      </c>
      <c r="L1270" t="s">
        <v>16</v>
      </c>
      <c r="M1270" s="1">
        <v>44037</v>
      </c>
      <c r="N1270">
        <v>9</v>
      </c>
      <c r="O1270" t="str">
        <f>VLOOKUP(F1270,'[1]Master Data'!$E:$E,1,FALSE)</f>
        <v>HWIPS0401Q</v>
      </c>
    </row>
    <row r="1271" spans="1:15" x14ac:dyDescent="0.3">
      <c r="A1271" t="s">
        <v>19</v>
      </c>
      <c r="B1271">
        <v>1268</v>
      </c>
      <c r="C1271" s="1">
        <v>44046</v>
      </c>
      <c r="D1271" s="1" t="s">
        <v>455</v>
      </c>
      <c r="E1271" t="s">
        <v>540</v>
      </c>
      <c r="F1271" t="s">
        <v>250</v>
      </c>
      <c r="G1271" s="5">
        <v>422145</v>
      </c>
      <c r="H1271" s="5">
        <v>42215</v>
      </c>
      <c r="J1271" t="s">
        <v>100</v>
      </c>
      <c r="K1271" t="s">
        <v>67</v>
      </c>
      <c r="L1271" t="s">
        <v>16</v>
      </c>
      <c r="M1271" s="1">
        <v>44037</v>
      </c>
      <c r="N1271">
        <v>9</v>
      </c>
      <c r="O1271" t="str">
        <f>VLOOKUP(F1271,'[1]Master Data'!$E:$E,1,FALSE)</f>
        <v>BSHPS9836G</v>
      </c>
    </row>
    <row r="1272" spans="1:15" x14ac:dyDescent="0.3">
      <c r="A1272" t="s">
        <v>19</v>
      </c>
      <c r="B1272">
        <v>1274</v>
      </c>
      <c r="C1272" s="1">
        <v>44050</v>
      </c>
      <c r="D1272" s="1" t="s">
        <v>501</v>
      </c>
      <c r="E1272" t="s">
        <v>501</v>
      </c>
      <c r="F1272" t="s">
        <v>214</v>
      </c>
      <c r="G1272" s="5">
        <v>57</v>
      </c>
      <c r="H1272" s="5">
        <v>6</v>
      </c>
      <c r="J1272" t="s">
        <v>100</v>
      </c>
      <c r="K1272" t="s">
        <v>67</v>
      </c>
      <c r="L1272" t="s">
        <v>16</v>
      </c>
      <c r="M1272" s="1">
        <v>44043</v>
      </c>
      <c r="N1272">
        <v>7</v>
      </c>
      <c r="O1272" t="str">
        <f>VLOOKUP(F1272,'[1]Master Data'!$E:$E,1,FALSE)</f>
        <v>DXVPP1114F</v>
      </c>
    </row>
    <row r="1273" spans="1:15" x14ac:dyDescent="0.3">
      <c r="A1273" t="s">
        <v>19</v>
      </c>
      <c r="B1273">
        <v>1272</v>
      </c>
      <c r="C1273" s="1">
        <v>44050</v>
      </c>
      <c r="D1273" s="1" t="s">
        <v>724</v>
      </c>
      <c r="E1273" t="s">
        <v>465</v>
      </c>
      <c r="F1273" t="s">
        <v>175</v>
      </c>
      <c r="G1273" s="5">
        <v>4861</v>
      </c>
      <c r="H1273" s="5">
        <v>486</v>
      </c>
      <c r="J1273" t="s">
        <v>100</v>
      </c>
      <c r="K1273" t="s">
        <v>67</v>
      </c>
      <c r="L1273" t="s">
        <v>16</v>
      </c>
      <c r="M1273" s="1">
        <v>44043</v>
      </c>
      <c r="N1273">
        <v>7</v>
      </c>
      <c r="O1273" t="str">
        <f>VLOOKUP(F1273,'[1]Master Data'!$E:$E,1,FALSE)</f>
        <v>AWVPM8396E</v>
      </c>
    </row>
    <row r="1274" spans="1:15" x14ac:dyDescent="0.3">
      <c r="A1274" t="s">
        <v>19</v>
      </c>
      <c r="B1274">
        <v>1273</v>
      </c>
      <c r="C1274" s="1">
        <v>44050</v>
      </c>
      <c r="D1274" s="1" t="s">
        <v>724</v>
      </c>
      <c r="E1274" t="s">
        <v>490</v>
      </c>
      <c r="F1274" t="s">
        <v>201</v>
      </c>
      <c r="G1274" s="5">
        <v>4861</v>
      </c>
      <c r="H1274" s="5">
        <v>486</v>
      </c>
      <c r="J1274" t="s">
        <v>100</v>
      </c>
      <c r="K1274" t="s">
        <v>67</v>
      </c>
      <c r="L1274" t="s">
        <v>16</v>
      </c>
      <c r="M1274" s="1">
        <v>44043</v>
      </c>
      <c r="N1274">
        <v>7</v>
      </c>
      <c r="O1274" t="str">
        <f>VLOOKUP(F1274,'[1]Master Data'!$E:$E,1,FALSE)</f>
        <v>CUIPM0916M</v>
      </c>
    </row>
    <row r="1275" spans="1:15" x14ac:dyDescent="0.3">
      <c r="A1275" t="s">
        <v>19</v>
      </c>
      <c r="B1275">
        <v>1275</v>
      </c>
      <c r="C1275" s="1">
        <v>44050</v>
      </c>
      <c r="D1275" t="s">
        <v>466</v>
      </c>
      <c r="E1275" t="s">
        <v>574</v>
      </c>
      <c r="F1275" t="s">
        <v>285</v>
      </c>
      <c r="G1275" s="5">
        <v>57</v>
      </c>
      <c r="H1275" s="5">
        <v>6</v>
      </c>
      <c r="J1275" t="s">
        <v>100</v>
      </c>
      <c r="K1275" t="s">
        <v>67</v>
      </c>
      <c r="L1275" t="s">
        <v>16</v>
      </c>
      <c r="M1275" s="1">
        <v>44043</v>
      </c>
      <c r="N1275">
        <v>7</v>
      </c>
      <c r="O1275" t="str">
        <f>VLOOKUP(F1275,'[1]Master Data'!$E:$E,1,FALSE)</f>
        <v>EDSPP8018Q</v>
      </c>
    </row>
    <row r="1276" spans="1:15" x14ac:dyDescent="0.3">
      <c r="A1276" t="s">
        <v>19</v>
      </c>
      <c r="B1276">
        <v>1280</v>
      </c>
      <c r="C1276" s="1">
        <v>44078</v>
      </c>
      <c r="D1276" s="1" t="s">
        <v>470</v>
      </c>
      <c r="E1276" t="s">
        <v>502</v>
      </c>
      <c r="F1276" t="s">
        <v>203</v>
      </c>
      <c r="G1276" s="5">
        <v>140000</v>
      </c>
      <c r="H1276" s="5">
        <v>14000</v>
      </c>
      <c r="J1276" t="s">
        <v>101</v>
      </c>
      <c r="K1276" t="s">
        <v>67</v>
      </c>
      <c r="L1276" t="s">
        <v>16</v>
      </c>
      <c r="M1276" s="1">
        <v>44067</v>
      </c>
      <c r="N1276">
        <v>11</v>
      </c>
      <c r="O1276" t="str">
        <f>VLOOKUP(F1276,'[1]Master Data'!$E:$E,1,FALSE)</f>
        <v>AMZPV8765C</v>
      </c>
    </row>
    <row r="1277" spans="1:15" x14ac:dyDescent="0.3">
      <c r="A1277" t="s">
        <v>19</v>
      </c>
      <c r="B1277">
        <v>1278</v>
      </c>
      <c r="C1277" s="1">
        <v>44078</v>
      </c>
      <c r="D1277" s="1" t="s">
        <v>501</v>
      </c>
      <c r="E1277" t="s">
        <v>501</v>
      </c>
      <c r="F1277" t="s">
        <v>214</v>
      </c>
      <c r="G1277" s="5">
        <v>50155</v>
      </c>
      <c r="H1277" s="5">
        <v>5016</v>
      </c>
      <c r="J1277" t="s">
        <v>101</v>
      </c>
      <c r="K1277" t="s">
        <v>67</v>
      </c>
      <c r="L1277" t="s">
        <v>16</v>
      </c>
      <c r="M1277" s="1">
        <v>44067</v>
      </c>
      <c r="N1277">
        <v>11</v>
      </c>
      <c r="O1277" t="str">
        <f>VLOOKUP(F1277,'[1]Master Data'!$E:$E,1,FALSE)</f>
        <v>DXVPP1114F</v>
      </c>
    </row>
    <row r="1278" spans="1:15" x14ac:dyDescent="0.3">
      <c r="A1278" t="s">
        <v>19</v>
      </c>
      <c r="B1278">
        <v>1276</v>
      </c>
      <c r="C1278" s="1">
        <v>44078</v>
      </c>
      <c r="D1278" s="1" t="s">
        <v>724</v>
      </c>
      <c r="E1278" t="s">
        <v>465</v>
      </c>
      <c r="F1278" t="s">
        <v>175</v>
      </c>
      <c r="G1278" s="5">
        <v>19824</v>
      </c>
      <c r="H1278" s="5">
        <v>1982</v>
      </c>
      <c r="J1278" t="s">
        <v>101</v>
      </c>
      <c r="K1278" t="s">
        <v>67</v>
      </c>
      <c r="L1278" t="s">
        <v>16</v>
      </c>
      <c r="M1278" s="1">
        <v>44067</v>
      </c>
      <c r="N1278">
        <v>11</v>
      </c>
      <c r="O1278" t="str">
        <f>VLOOKUP(F1278,'[1]Master Data'!$E:$E,1,FALSE)</f>
        <v>AWVPM8396E</v>
      </c>
    </row>
    <row r="1279" spans="1:15" x14ac:dyDescent="0.3">
      <c r="A1279" t="s">
        <v>19</v>
      </c>
      <c r="B1279">
        <v>1277</v>
      </c>
      <c r="C1279" s="1">
        <v>44078</v>
      </c>
      <c r="D1279" s="1" t="s">
        <v>724</v>
      </c>
      <c r="E1279" t="s">
        <v>490</v>
      </c>
      <c r="F1279" t="s">
        <v>201</v>
      </c>
      <c r="G1279" s="5">
        <v>19824</v>
      </c>
      <c r="H1279" s="5">
        <v>1982</v>
      </c>
      <c r="J1279" t="s">
        <v>101</v>
      </c>
      <c r="K1279" t="s">
        <v>67</v>
      </c>
      <c r="L1279" t="s">
        <v>16</v>
      </c>
      <c r="M1279" s="1">
        <v>44067</v>
      </c>
      <c r="N1279">
        <v>11</v>
      </c>
      <c r="O1279" t="str">
        <f>VLOOKUP(F1279,'[1]Master Data'!$E:$E,1,FALSE)</f>
        <v>CUIPM0916M</v>
      </c>
    </row>
    <row r="1280" spans="1:15" x14ac:dyDescent="0.3">
      <c r="A1280" t="s">
        <v>19</v>
      </c>
      <c r="B1280">
        <v>1279</v>
      </c>
      <c r="C1280" s="1">
        <v>44078</v>
      </c>
      <c r="D1280" s="1" t="s">
        <v>513</v>
      </c>
      <c r="E1280" t="s">
        <v>513</v>
      </c>
      <c r="F1280" t="s">
        <v>224</v>
      </c>
      <c r="G1280" s="5">
        <v>139948</v>
      </c>
      <c r="H1280" s="5">
        <v>13995</v>
      </c>
      <c r="J1280" t="s">
        <v>101</v>
      </c>
      <c r="K1280" t="s">
        <v>67</v>
      </c>
      <c r="L1280" t="s">
        <v>16</v>
      </c>
      <c r="M1280" s="1">
        <v>44067</v>
      </c>
      <c r="N1280">
        <v>11</v>
      </c>
      <c r="O1280" t="str">
        <f>VLOOKUP(F1280,'[1]Master Data'!$E:$E,1,FALSE)</f>
        <v>BDDPM7126E</v>
      </c>
    </row>
    <row r="1281" spans="1:15" x14ac:dyDescent="0.3">
      <c r="A1281" t="s">
        <v>19</v>
      </c>
      <c r="B1281">
        <v>1283</v>
      </c>
      <c r="C1281" s="1">
        <v>44078</v>
      </c>
      <c r="D1281" t="s">
        <v>466</v>
      </c>
      <c r="E1281" t="s">
        <v>574</v>
      </c>
      <c r="F1281" t="s">
        <v>285</v>
      </c>
      <c r="G1281" s="5">
        <v>117027</v>
      </c>
      <c r="H1281" s="5">
        <v>11703</v>
      </c>
      <c r="J1281" t="s">
        <v>101</v>
      </c>
      <c r="K1281" t="s">
        <v>67</v>
      </c>
      <c r="L1281" t="s">
        <v>16</v>
      </c>
      <c r="M1281" s="1">
        <v>44067</v>
      </c>
      <c r="N1281">
        <v>11</v>
      </c>
      <c r="O1281" t="str">
        <f>VLOOKUP(F1281,'[1]Master Data'!$E:$E,1,FALSE)</f>
        <v>EDSPP8018Q</v>
      </c>
    </row>
    <row r="1282" spans="1:15" x14ac:dyDescent="0.3">
      <c r="A1282" t="s">
        <v>19</v>
      </c>
      <c r="B1282">
        <v>1282</v>
      </c>
      <c r="C1282" s="1">
        <v>44078</v>
      </c>
      <c r="D1282" s="1" t="s">
        <v>535</v>
      </c>
      <c r="E1282" t="s">
        <v>483</v>
      </c>
      <c r="F1282" t="s">
        <v>194</v>
      </c>
      <c r="G1282" s="5">
        <v>40000</v>
      </c>
      <c r="H1282" s="5">
        <v>4000</v>
      </c>
      <c r="J1282" t="s">
        <v>101</v>
      </c>
      <c r="K1282" t="s">
        <v>67</v>
      </c>
      <c r="L1282" t="s">
        <v>16</v>
      </c>
      <c r="M1282" s="1">
        <v>44067</v>
      </c>
      <c r="N1282">
        <v>11</v>
      </c>
      <c r="O1282" t="str">
        <f>VLOOKUP(F1282,'[1]Master Data'!$E:$E,1,FALSE)</f>
        <v>AGVPS7118N</v>
      </c>
    </row>
    <row r="1283" spans="1:15" x14ac:dyDescent="0.3">
      <c r="A1283" t="s">
        <v>19</v>
      </c>
      <c r="B1283">
        <v>1281</v>
      </c>
      <c r="C1283" s="1">
        <v>44078</v>
      </c>
      <c r="D1283" s="1" t="s">
        <v>535</v>
      </c>
      <c r="E1283" t="s">
        <v>535</v>
      </c>
      <c r="F1283" t="s">
        <v>245</v>
      </c>
      <c r="G1283" s="5">
        <v>40000</v>
      </c>
      <c r="H1283" s="5">
        <v>4000</v>
      </c>
      <c r="J1283" t="s">
        <v>101</v>
      </c>
      <c r="K1283" t="s">
        <v>67</v>
      </c>
      <c r="L1283" t="s">
        <v>16</v>
      </c>
      <c r="M1283" s="1">
        <v>44067</v>
      </c>
      <c r="N1283">
        <v>11</v>
      </c>
      <c r="O1283" t="str">
        <f>VLOOKUP(F1283,'[1]Master Data'!$E:$E,1,FALSE)</f>
        <v>LEAPS8201J</v>
      </c>
    </row>
    <row r="1284" spans="1:15" x14ac:dyDescent="0.3">
      <c r="A1284" t="s">
        <v>19</v>
      </c>
      <c r="B1284">
        <v>1286</v>
      </c>
      <c r="C1284" s="1">
        <v>44104</v>
      </c>
      <c r="D1284" s="1" t="s">
        <v>501</v>
      </c>
      <c r="E1284" t="s">
        <v>501</v>
      </c>
      <c r="F1284" t="s">
        <v>214</v>
      </c>
      <c r="G1284" s="5">
        <v>44229</v>
      </c>
      <c r="H1284" s="5">
        <v>4423</v>
      </c>
      <c r="J1284" t="s">
        <v>102</v>
      </c>
      <c r="K1284" t="s">
        <v>67</v>
      </c>
      <c r="L1284" t="s">
        <v>16</v>
      </c>
      <c r="M1284" s="1">
        <v>44095</v>
      </c>
      <c r="N1284">
        <v>9</v>
      </c>
      <c r="O1284" t="str">
        <f>VLOOKUP(F1284,'[1]Master Data'!$E:$E,1,FALSE)</f>
        <v>DXVPP1114F</v>
      </c>
    </row>
    <row r="1285" spans="1:15" x14ac:dyDescent="0.3">
      <c r="A1285" t="s">
        <v>19</v>
      </c>
      <c r="B1285">
        <v>1284</v>
      </c>
      <c r="C1285" s="1">
        <v>44104</v>
      </c>
      <c r="D1285" s="1" t="s">
        <v>724</v>
      </c>
      <c r="E1285" t="s">
        <v>465</v>
      </c>
      <c r="F1285" t="s">
        <v>175</v>
      </c>
      <c r="G1285" s="5">
        <v>15467</v>
      </c>
      <c r="H1285" s="5">
        <v>1547</v>
      </c>
      <c r="J1285" t="s">
        <v>102</v>
      </c>
      <c r="K1285" t="s">
        <v>67</v>
      </c>
      <c r="L1285" t="s">
        <v>16</v>
      </c>
      <c r="M1285" s="1">
        <v>44095</v>
      </c>
      <c r="N1285">
        <v>9</v>
      </c>
      <c r="O1285" t="str">
        <f>VLOOKUP(F1285,'[1]Master Data'!$E:$E,1,FALSE)</f>
        <v>AWVPM8396E</v>
      </c>
    </row>
    <row r="1286" spans="1:15" x14ac:dyDescent="0.3">
      <c r="A1286" t="s">
        <v>19</v>
      </c>
      <c r="B1286">
        <v>1285</v>
      </c>
      <c r="C1286" s="1">
        <v>44104</v>
      </c>
      <c r="D1286" s="1" t="s">
        <v>724</v>
      </c>
      <c r="E1286" t="s">
        <v>490</v>
      </c>
      <c r="F1286" t="s">
        <v>201</v>
      </c>
      <c r="G1286" s="5">
        <v>15467</v>
      </c>
      <c r="H1286" s="5">
        <v>1547</v>
      </c>
      <c r="J1286" t="s">
        <v>102</v>
      </c>
      <c r="K1286" t="s">
        <v>67</v>
      </c>
      <c r="L1286" t="s">
        <v>16</v>
      </c>
      <c r="M1286" s="1">
        <v>44095</v>
      </c>
      <c r="N1286">
        <v>9</v>
      </c>
      <c r="O1286" t="str">
        <f>VLOOKUP(F1286,'[1]Master Data'!$E:$E,1,FALSE)</f>
        <v>CUIPM0916M</v>
      </c>
    </row>
    <row r="1287" spans="1:15" x14ac:dyDescent="0.3">
      <c r="A1287" t="s">
        <v>19</v>
      </c>
      <c r="B1287">
        <v>1287</v>
      </c>
      <c r="C1287" s="1">
        <v>44104</v>
      </c>
      <c r="D1287" t="s">
        <v>466</v>
      </c>
      <c r="E1287" t="s">
        <v>574</v>
      </c>
      <c r="F1287" t="s">
        <v>285</v>
      </c>
      <c r="G1287" s="5">
        <v>103201</v>
      </c>
      <c r="H1287" s="5">
        <v>10320</v>
      </c>
      <c r="J1287" t="s">
        <v>102</v>
      </c>
      <c r="K1287" t="s">
        <v>67</v>
      </c>
      <c r="L1287" t="s">
        <v>16</v>
      </c>
      <c r="M1287" s="1">
        <v>44095</v>
      </c>
      <c r="N1287">
        <v>9</v>
      </c>
      <c r="O1287" t="str">
        <f>VLOOKUP(F1287,'[1]Master Data'!$E:$E,1,FALSE)</f>
        <v>EDSPP8018Q</v>
      </c>
    </row>
    <row r="1288" spans="1:15" x14ac:dyDescent="0.3">
      <c r="A1288" t="s">
        <v>19</v>
      </c>
      <c r="B1288">
        <v>1289</v>
      </c>
      <c r="C1288" s="1">
        <v>44112</v>
      </c>
      <c r="D1288" s="1" t="s">
        <v>470</v>
      </c>
      <c r="E1288" t="s">
        <v>502</v>
      </c>
      <c r="F1288" t="s">
        <v>203</v>
      </c>
      <c r="G1288" s="5">
        <v>70000</v>
      </c>
      <c r="H1288" s="5">
        <v>7000</v>
      </c>
      <c r="J1288" t="s">
        <v>103</v>
      </c>
      <c r="K1288" t="s">
        <v>67</v>
      </c>
      <c r="L1288" t="s">
        <v>16</v>
      </c>
      <c r="M1288" s="1">
        <v>44105</v>
      </c>
      <c r="N1288">
        <v>7</v>
      </c>
      <c r="O1288" t="str">
        <f>VLOOKUP(F1288,'[1]Master Data'!$E:$E,1,FALSE)</f>
        <v>AMZPV8765C</v>
      </c>
    </row>
    <row r="1289" spans="1:15" x14ac:dyDescent="0.3">
      <c r="A1289" t="s">
        <v>19</v>
      </c>
      <c r="B1289">
        <v>1291</v>
      </c>
      <c r="C1289" s="1">
        <v>44112</v>
      </c>
      <c r="D1289" s="1" t="s">
        <v>535</v>
      </c>
      <c r="E1289" t="s">
        <v>483</v>
      </c>
      <c r="F1289" t="s">
        <v>194</v>
      </c>
      <c r="G1289" s="5">
        <v>50000</v>
      </c>
      <c r="H1289" s="5">
        <v>5000</v>
      </c>
      <c r="J1289" t="s">
        <v>103</v>
      </c>
      <c r="K1289" t="s">
        <v>67</v>
      </c>
      <c r="L1289" t="s">
        <v>16</v>
      </c>
      <c r="M1289" s="1">
        <v>44105</v>
      </c>
      <c r="N1289">
        <v>7</v>
      </c>
      <c r="O1289" t="str">
        <f>VLOOKUP(F1289,'[1]Master Data'!$E:$E,1,FALSE)</f>
        <v>AGVPS7118N</v>
      </c>
    </row>
    <row r="1290" spans="1:15" x14ac:dyDescent="0.3">
      <c r="A1290" t="s">
        <v>19</v>
      </c>
      <c r="B1290">
        <v>1290</v>
      </c>
      <c r="C1290" s="1">
        <v>44112</v>
      </c>
      <c r="D1290" s="1" t="s">
        <v>535</v>
      </c>
      <c r="E1290" t="s">
        <v>535</v>
      </c>
      <c r="F1290" t="s">
        <v>245</v>
      </c>
      <c r="G1290" s="5">
        <v>50000</v>
      </c>
      <c r="H1290" s="5">
        <v>5000</v>
      </c>
      <c r="J1290" t="s">
        <v>103</v>
      </c>
      <c r="K1290" t="s">
        <v>67</v>
      </c>
      <c r="L1290" t="s">
        <v>16</v>
      </c>
      <c r="M1290" s="1">
        <v>44105</v>
      </c>
      <c r="N1290">
        <v>7</v>
      </c>
      <c r="O1290" t="str">
        <f>VLOOKUP(F1290,'[1]Master Data'!$E:$E,1,FALSE)</f>
        <v>LEAPS8201J</v>
      </c>
    </row>
    <row r="1291" spans="1:15" x14ac:dyDescent="0.3">
      <c r="A1291" t="s">
        <v>19</v>
      </c>
      <c r="B1291">
        <v>1288</v>
      </c>
      <c r="C1291" s="1">
        <v>44112</v>
      </c>
      <c r="D1291" s="1" t="s">
        <v>455</v>
      </c>
      <c r="E1291" t="s">
        <v>499</v>
      </c>
      <c r="F1291" t="s">
        <v>211</v>
      </c>
      <c r="G1291" s="5">
        <v>449533</v>
      </c>
      <c r="H1291" s="5">
        <v>44953</v>
      </c>
      <c r="J1291" t="s">
        <v>103</v>
      </c>
      <c r="K1291" t="s">
        <v>67</v>
      </c>
      <c r="L1291" t="s">
        <v>16</v>
      </c>
      <c r="M1291" s="1">
        <v>44105</v>
      </c>
      <c r="N1291">
        <v>7</v>
      </c>
      <c r="O1291" t="str">
        <f>VLOOKUP(F1291,'[1]Master Data'!$E:$E,1,FALSE)</f>
        <v>CYRPM9785M</v>
      </c>
    </row>
    <row r="1292" spans="1:15" x14ac:dyDescent="0.3">
      <c r="A1292" t="s">
        <v>19</v>
      </c>
      <c r="B1292">
        <v>1292</v>
      </c>
      <c r="C1292" s="1">
        <v>44112</v>
      </c>
      <c r="D1292" s="1" t="s">
        <v>455</v>
      </c>
      <c r="E1292" t="s">
        <v>498</v>
      </c>
      <c r="F1292" t="s">
        <v>210</v>
      </c>
      <c r="G1292" s="5">
        <v>450812</v>
      </c>
      <c r="H1292" s="5">
        <v>45081</v>
      </c>
      <c r="J1292" t="s">
        <v>103</v>
      </c>
      <c r="K1292" t="s">
        <v>67</v>
      </c>
      <c r="L1292" t="s">
        <v>16</v>
      </c>
      <c r="M1292" s="1">
        <v>44105</v>
      </c>
      <c r="N1292">
        <v>7</v>
      </c>
      <c r="O1292" t="str">
        <f>VLOOKUP(F1292,'[1]Master Data'!$E:$E,1,FALSE)</f>
        <v>CYSPM0169G</v>
      </c>
    </row>
    <row r="1293" spans="1:15" x14ac:dyDescent="0.3">
      <c r="A1293" t="s">
        <v>19</v>
      </c>
      <c r="B1293">
        <v>1293</v>
      </c>
      <c r="C1293" s="1">
        <v>44117</v>
      </c>
      <c r="D1293" s="1" t="s">
        <v>723</v>
      </c>
      <c r="E1293" t="s">
        <v>579</v>
      </c>
      <c r="F1293" t="s">
        <v>289</v>
      </c>
      <c r="G1293" s="5">
        <v>500129</v>
      </c>
      <c r="H1293" s="5">
        <v>50013</v>
      </c>
      <c r="J1293" t="s">
        <v>103</v>
      </c>
      <c r="K1293" t="s">
        <v>67</v>
      </c>
      <c r="L1293" t="s">
        <v>16</v>
      </c>
      <c r="M1293" s="1">
        <v>44110</v>
      </c>
      <c r="N1293">
        <v>7</v>
      </c>
      <c r="O1293" t="str">
        <f>VLOOKUP(F1293,'[1]Master Data'!$E:$E,1,FALSE)</f>
        <v>BHGPV9635J</v>
      </c>
    </row>
    <row r="1294" spans="1:15" x14ac:dyDescent="0.3">
      <c r="A1294" t="s">
        <v>19</v>
      </c>
      <c r="B1294">
        <v>1294</v>
      </c>
      <c r="C1294" s="1">
        <v>44117</v>
      </c>
      <c r="D1294" s="1" t="s">
        <v>723</v>
      </c>
      <c r="E1294" t="s">
        <v>580</v>
      </c>
      <c r="F1294" t="s">
        <v>290</v>
      </c>
      <c r="G1294" s="5">
        <v>500153</v>
      </c>
      <c r="H1294" s="5">
        <v>50015</v>
      </c>
      <c r="J1294" t="s">
        <v>103</v>
      </c>
      <c r="K1294" t="s">
        <v>67</v>
      </c>
      <c r="L1294" t="s">
        <v>16</v>
      </c>
      <c r="M1294" s="1">
        <v>44110</v>
      </c>
      <c r="N1294">
        <v>7</v>
      </c>
      <c r="O1294" t="str">
        <f>VLOOKUP(F1294,'[1]Master Data'!$E:$E,1,FALSE)</f>
        <v>AFEPV8931Q</v>
      </c>
    </row>
    <row r="1295" spans="1:15" x14ac:dyDescent="0.3">
      <c r="A1295" t="s">
        <v>19</v>
      </c>
      <c r="B1295">
        <v>1295</v>
      </c>
      <c r="C1295" s="1">
        <v>44117</v>
      </c>
      <c r="D1295" s="1" t="s">
        <v>455</v>
      </c>
      <c r="E1295" t="s">
        <v>519</v>
      </c>
      <c r="F1295" t="s">
        <v>230</v>
      </c>
      <c r="G1295" s="5">
        <v>700351</v>
      </c>
      <c r="H1295" s="5">
        <v>70035</v>
      </c>
      <c r="J1295" t="s">
        <v>103</v>
      </c>
      <c r="K1295" t="s">
        <v>67</v>
      </c>
      <c r="L1295" t="s">
        <v>16</v>
      </c>
      <c r="M1295" s="1">
        <v>44110</v>
      </c>
      <c r="N1295">
        <v>7</v>
      </c>
      <c r="O1295" t="str">
        <f>VLOOKUP(F1295,'[1]Master Data'!$E:$E,1,FALSE)</f>
        <v>AXLPD6210B</v>
      </c>
    </row>
    <row r="1296" spans="1:15" x14ac:dyDescent="0.3">
      <c r="A1296" t="s">
        <v>19</v>
      </c>
      <c r="B1296">
        <v>1297</v>
      </c>
      <c r="C1296" s="1">
        <v>44117</v>
      </c>
      <c r="D1296" s="1" t="s">
        <v>455</v>
      </c>
      <c r="E1296" s="6" t="s">
        <v>738</v>
      </c>
      <c r="F1296" t="s">
        <v>291</v>
      </c>
      <c r="G1296" s="5">
        <v>500095</v>
      </c>
      <c r="H1296" s="5">
        <v>50010</v>
      </c>
      <c r="J1296" t="s">
        <v>103</v>
      </c>
      <c r="K1296" t="s">
        <v>67</v>
      </c>
      <c r="L1296" t="s">
        <v>16</v>
      </c>
      <c r="M1296" s="1">
        <v>44110</v>
      </c>
      <c r="N1296">
        <v>7</v>
      </c>
      <c r="O1296" t="str">
        <f>VLOOKUP(F1296,'[1]Master Data'!$E:$E,1,FALSE)</f>
        <v>AACPM3975G</v>
      </c>
    </row>
    <row r="1297" spans="1:15" x14ac:dyDescent="0.3">
      <c r="A1297" t="s">
        <v>19</v>
      </c>
      <c r="B1297">
        <v>1296</v>
      </c>
      <c r="C1297" s="1">
        <v>44117</v>
      </c>
      <c r="D1297" s="1" t="s">
        <v>455</v>
      </c>
      <c r="E1297" t="s">
        <v>486</v>
      </c>
      <c r="F1297" t="s">
        <v>197</v>
      </c>
      <c r="G1297" s="5">
        <v>700132</v>
      </c>
      <c r="H1297" s="5">
        <v>70013</v>
      </c>
      <c r="J1297" t="s">
        <v>103</v>
      </c>
      <c r="K1297" t="s">
        <v>67</v>
      </c>
      <c r="L1297" t="s">
        <v>16</v>
      </c>
      <c r="M1297" s="1">
        <v>44110</v>
      </c>
      <c r="N1297">
        <v>7</v>
      </c>
      <c r="O1297" t="str">
        <f>VLOOKUP(F1297,'[1]Master Data'!$E:$E,1,FALSE)</f>
        <v>BZIPS6407F</v>
      </c>
    </row>
    <row r="1298" spans="1:15" x14ac:dyDescent="0.3">
      <c r="A1298" t="s">
        <v>19</v>
      </c>
      <c r="B1298">
        <v>1298</v>
      </c>
      <c r="C1298" s="1">
        <v>44120</v>
      </c>
      <c r="D1298" s="1" t="s">
        <v>470</v>
      </c>
      <c r="E1298" t="s">
        <v>505</v>
      </c>
      <c r="F1298" t="s">
        <v>216</v>
      </c>
      <c r="G1298" s="5">
        <v>800126</v>
      </c>
      <c r="H1298" s="5">
        <v>80013</v>
      </c>
      <c r="J1298" t="s">
        <v>103</v>
      </c>
      <c r="K1298" t="s">
        <v>67</v>
      </c>
      <c r="L1298" t="s">
        <v>16</v>
      </c>
      <c r="M1298" s="1">
        <v>44113</v>
      </c>
      <c r="N1298">
        <v>7</v>
      </c>
      <c r="O1298" t="str">
        <f>VLOOKUP(F1298,'[1]Master Data'!$E:$E,1,FALSE)</f>
        <v>DNQPS8987E</v>
      </c>
    </row>
    <row r="1299" spans="1:15" x14ac:dyDescent="0.3">
      <c r="A1299" t="s">
        <v>19</v>
      </c>
      <c r="B1299">
        <v>1299</v>
      </c>
      <c r="C1299" s="1">
        <v>44120</v>
      </c>
      <c r="D1299" t="s">
        <v>470</v>
      </c>
      <c r="E1299" t="s">
        <v>573</v>
      </c>
      <c r="F1299" t="s">
        <v>284</v>
      </c>
      <c r="G1299" s="5">
        <v>799930</v>
      </c>
      <c r="H1299" s="5">
        <v>79993</v>
      </c>
      <c r="J1299" t="s">
        <v>103</v>
      </c>
      <c r="K1299" t="s">
        <v>67</v>
      </c>
      <c r="L1299" t="s">
        <v>16</v>
      </c>
      <c r="M1299" s="1">
        <v>44113</v>
      </c>
      <c r="N1299">
        <v>7</v>
      </c>
      <c r="O1299" t="str">
        <f>VLOOKUP(F1299,'[1]Master Data'!$E:$E,1,FALSE)</f>
        <v>BGAPS3830F</v>
      </c>
    </row>
    <row r="1300" spans="1:15" x14ac:dyDescent="0.3">
      <c r="A1300" t="s">
        <v>19</v>
      </c>
      <c r="B1300">
        <v>1302</v>
      </c>
      <c r="C1300" s="1">
        <v>44130</v>
      </c>
      <c r="D1300" s="1" t="s">
        <v>442</v>
      </c>
      <c r="E1300" t="s">
        <v>583</v>
      </c>
      <c r="F1300" t="s">
        <v>294</v>
      </c>
      <c r="G1300" s="5">
        <v>315650</v>
      </c>
      <c r="H1300" s="5">
        <v>31565</v>
      </c>
      <c r="J1300" t="s">
        <v>103</v>
      </c>
      <c r="K1300" t="s">
        <v>67</v>
      </c>
      <c r="L1300" t="s">
        <v>16</v>
      </c>
      <c r="M1300" s="1">
        <v>44119</v>
      </c>
      <c r="N1300">
        <v>11</v>
      </c>
      <c r="O1300" t="str">
        <f>VLOOKUP(F1300,'[1]Master Data'!$E:$E,1,FALSE)</f>
        <v>AFIPJ3628Q</v>
      </c>
    </row>
    <row r="1301" spans="1:15" x14ac:dyDescent="0.3">
      <c r="A1301" t="s">
        <v>19</v>
      </c>
      <c r="B1301">
        <v>1301</v>
      </c>
      <c r="C1301" s="1">
        <v>44130</v>
      </c>
      <c r="D1301" s="1" t="s">
        <v>442</v>
      </c>
      <c r="E1301" t="s">
        <v>582</v>
      </c>
      <c r="F1301" t="s">
        <v>293</v>
      </c>
      <c r="G1301" s="5">
        <v>315480</v>
      </c>
      <c r="H1301" s="5">
        <v>31548</v>
      </c>
      <c r="J1301" t="s">
        <v>103</v>
      </c>
      <c r="K1301" t="s">
        <v>67</v>
      </c>
      <c r="L1301" t="s">
        <v>16</v>
      </c>
      <c r="M1301" s="1">
        <v>44119</v>
      </c>
      <c r="N1301">
        <v>11</v>
      </c>
      <c r="O1301" t="str">
        <f>VLOOKUP(F1301,'[1]Master Data'!$E:$E,1,FALSE)</f>
        <v>AIEPJ6131F</v>
      </c>
    </row>
    <row r="1302" spans="1:15" x14ac:dyDescent="0.3">
      <c r="A1302" t="s">
        <v>19</v>
      </c>
      <c r="B1302">
        <v>1303</v>
      </c>
      <c r="C1302" s="1">
        <v>44130</v>
      </c>
      <c r="D1302" s="1" t="s">
        <v>442</v>
      </c>
      <c r="E1302" t="s">
        <v>584</v>
      </c>
      <c r="F1302" t="s">
        <v>295</v>
      </c>
      <c r="G1302" s="5">
        <v>286900</v>
      </c>
      <c r="H1302" s="5">
        <v>28690</v>
      </c>
      <c r="J1302" t="s">
        <v>103</v>
      </c>
      <c r="K1302" t="s">
        <v>67</v>
      </c>
      <c r="L1302" t="s">
        <v>16</v>
      </c>
      <c r="M1302" s="1">
        <v>44119</v>
      </c>
      <c r="N1302">
        <v>11</v>
      </c>
      <c r="O1302" t="str">
        <f>VLOOKUP(F1302,'[1]Master Data'!$E:$E,1,FALSE)</f>
        <v>ALBPJ2706Q</v>
      </c>
    </row>
    <row r="1303" spans="1:15" x14ac:dyDescent="0.3">
      <c r="A1303" t="s">
        <v>19</v>
      </c>
      <c r="B1303">
        <v>1300</v>
      </c>
      <c r="C1303" s="1">
        <v>44130</v>
      </c>
      <c r="D1303" s="1" t="s">
        <v>442</v>
      </c>
      <c r="E1303" t="s">
        <v>581</v>
      </c>
      <c r="F1303" t="s">
        <v>292</v>
      </c>
      <c r="G1303" s="5">
        <v>330270</v>
      </c>
      <c r="H1303" s="5">
        <v>33027</v>
      </c>
      <c r="J1303" t="s">
        <v>103</v>
      </c>
      <c r="K1303" t="s">
        <v>67</v>
      </c>
      <c r="L1303" t="s">
        <v>16</v>
      </c>
      <c r="M1303" s="1">
        <v>44119</v>
      </c>
      <c r="N1303">
        <v>11</v>
      </c>
      <c r="O1303" t="str">
        <f>VLOOKUP(F1303,'[1]Master Data'!$E:$E,1,FALSE)</f>
        <v>ALBPJ2728E</v>
      </c>
    </row>
    <row r="1304" spans="1:15" x14ac:dyDescent="0.3">
      <c r="A1304" t="s">
        <v>19</v>
      </c>
      <c r="B1304">
        <v>1304</v>
      </c>
      <c r="C1304" s="1">
        <v>44130</v>
      </c>
      <c r="D1304" s="1" t="s">
        <v>442</v>
      </c>
      <c r="E1304" t="s">
        <v>446</v>
      </c>
      <c r="F1304" t="s">
        <v>156</v>
      </c>
      <c r="G1304" s="5">
        <v>251700</v>
      </c>
      <c r="H1304" s="5">
        <v>25170</v>
      </c>
      <c r="J1304" t="s">
        <v>103</v>
      </c>
      <c r="K1304" t="s">
        <v>67</v>
      </c>
      <c r="L1304" t="s">
        <v>16</v>
      </c>
      <c r="M1304" s="1">
        <v>44119</v>
      </c>
      <c r="N1304">
        <v>11</v>
      </c>
      <c r="O1304" t="str">
        <f>VLOOKUP(F1304,'[1]Master Data'!$E:$E,1,FALSE)</f>
        <v>BJIPD6884M</v>
      </c>
    </row>
    <row r="1305" spans="1:15" x14ac:dyDescent="0.3">
      <c r="A1305" t="s">
        <v>19</v>
      </c>
      <c r="B1305">
        <v>1305</v>
      </c>
      <c r="C1305" s="1">
        <v>44130</v>
      </c>
      <c r="D1305" t="s">
        <v>455</v>
      </c>
      <c r="E1305" t="s">
        <v>455</v>
      </c>
      <c r="F1305" t="s">
        <v>165</v>
      </c>
      <c r="G1305" s="5">
        <v>600000</v>
      </c>
      <c r="H1305" s="5">
        <v>60000</v>
      </c>
      <c r="J1305" t="s">
        <v>103</v>
      </c>
      <c r="K1305" t="s">
        <v>67</v>
      </c>
      <c r="L1305" t="s">
        <v>16</v>
      </c>
      <c r="M1305" s="1">
        <v>44119</v>
      </c>
      <c r="N1305">
        <v>11</v>
      </c>
      <c r="O1305" t="str">
        <f>VLOOKUP(F1305,'[1]Master Data'!$E:$E,1,FALSE)</f>
        <v>BSXPS6866G</v>
      </c>
    </row>
    <row r="1306" spans="1:15" x14ac:dyDescent="0.3">
      <c r="A1306" t="s">
        <v>19</v>
      </c>
      <c r="B1306">
        <v>1308</v>
      </c>
      <c r="C1306" s="1">
        <v>44138</v>
      </c>
      <c r="D1306" t="s">
        <v>470</v>
      </c>
      <c r="E1306" t="s">
        <v>571</v>
      </c>
      <c r="F1306" t="s">
        <v>282</v>
      </c>
      <c r="G1306" s="5">
        <v>301568</v>
      </c>
      <c r="H1306" s="5">
        <v>30157</v>
      </c>
      <c r="J1306" t="s">
        <v>104</v>
      </c>
      <c r="K1306" t="s">
        <v>67</v>
      </c>
      <c r="L1306" t="s">
        <v>16</v>
      </c>
      <c r="M1306" s="1">
        <v>44131</v>
      </c>
      <c r="N1306">
        <v>7</v>
      </c>
      <c r="O1306" t="str">
        <f>VLOOKUP(F1306,'[1]Master Data'!$E:$E,1,FALSE)</f>
        <v>HCGPS5327R</v>
      </c>
    </row>
    <row r="1307" spans="1:15" x14ac:dyDescent="0.3">
      <c r="A1307" t="s">
        <v>19</v>
      </c>
      <c r="B1307">
        <v>1307</v>
      </c>
      <c r="C1307" s="1">
        <v>44138</v>
      </c>
      <c r="D1307" s="1" t="s">
        <v>442</v>
      </c>
      <c r="E1307" t="s">
        <v>563</v>
      </c>
      <c r="F1307" t="s">
        <v>274</v>
      </c>
      <c r="G1307" s="5">
        <v>299563</v>
      </c>
      <c r="H1307" s="5">
        <v>29956</v>
      </c>
      <c r="J1307" t="s">
        <v>104</v>
      </c>
      <c r="K1307" t="s">
        <v>67</v>
      </c>
      <c r="L1307" t="s">
        <v>16</v>
      </c>
      <c r="M1307" s="1">
        <v>44131</v>
      </c>
      <c r="N1307">
        <v>7</v>
      </c>
      <c r="O1307" t="str">
        <f>VLOOKUP(F1307,'[1]Master Data'!$E:$E,1,FALSE)</f>
        <v>ABPPF7914C</v>
      </c>
    </row>
    <row r="1308" spans="1:15" x14ac:dyDescent="0.3">
      <c r="A1308" t="s">
        <v>19</v>
      </c>
      <c r="B1308">
        <v>1310</v>
      </c>
      <c r="C1308" s="1">
        <v>44138</v>
      </c>
      <c r="D1308" t="s">
        <v>442</v>
      </c>
      <c r="E1308" t="s">
        <v>443</v>
      </c>
      <c r="F1308" t="s">
        <v>153</v>
      </c>
      <c r="G1308" s="5">
        <v>299898</v>
      </c>
      <c r="H1308" s="5">
        <v>29990</v>
      </c>
      <c r="J1308" t="s">
        <v>104</v>
      </c>
      <c r="K1308" t="s">
        <v>67</v>
      </c>
      <c r="L1308" t="s">
        <v>16</v>
      </c>
      <c r="M1308" s="1">
        <v>44131</v>
      </c>
      <c r="N1308">
        <v>7</v>
      </c>
      <c r="O1308" t="str">
        <f>VLOOKUP(F1308,'[1]Master Data'!$E:$E,1,FALSE)</f>
        <v>AWSPB3693E</v>
      </c>
    </row>
    <row r="1309" spans="1:15" x14ac:dyDescent="0.3">
      <c r="A1309" t="s">
        <v>19</v>
      </c>
      <c r="B1309">
        <v>1306</v>
      </c>
      <c r="C1309" s="1">
        <v>44138</v>
      </c>
      <c r="D1309" t="s">
        <v>442</v>
      </c>
      <c r="E1309" t="s">
        <v>442</v>
      </c>
      <c r="F1309" t="s">
        <v>152</v>
      </c>
      <c r="G1309" s="5">
        <v>461852</v>
      </c>
      <c r="H1309" s="5">
        <v>46185</v>
      </c>
      <c r="J1309" t="s">
        <v>104</v>
      </c>
      <c r="K1309" t="s">
        <v>67</v>
      </c>
      <c r="L1309" t="s">
        <v>16</v>
      </c>
      <c r="M1309" s="1">
        <v>44131</v>
      </c>
      <c r="N1309">
        <v>7</v>
      </c>
      <c r="O1309" t="str">
        <f>VLOOKUP(F1309,'[1]Master Data'!$E:$E,1,FALSE)</f>
        <v>BJBPS5522C</v>
      </c>
    </row>
    <row r="1310" spans="1:15" x14ac:dyDescent="0.3">
      <c r="A1310" t="s">
        <v>19</v>
      </c>
      <c r="B1310">
        <v>1309</v>
      </c>
      <c r="C1310" s="1">
        <v>44138</v>
      </c>
      <c r="D1310" s="1" t="s">
        <v>442</v>
      </c>
      <c r="E1310" t="s">
        <v>446</v>
      </c>
      <c r="F1310" t="s">
        <v>156</v>
      </c>
      <c r="G1310" s="5">
        <v>201807</v>
      </c>
      <c r="H1310" s="5">
        <v>20181</v>
      </c>
      <c r="J1310" t="s">
        <v>104</v>
      </c>
      <c r="K1310" t="s">
        <v>67</v>
      </c>
      <c r="L1310" t="s">
        <v>16</v>
      </c>
      <c r="M1310" s="1">
        <v>44131</v>
      </c>
      <c r="N1310">
        <v>7</v>
      </c>
      <c r="O1310" t="str">
        <f>VLOOKUP(F1310,'[1]Master Data'!$E:$E,1,FALSE)</f>
        <v>BJIPD6884M</v>
      </c>
    </row>
    <row r="1311" spans="1:15" x14ac:dyDescent="0.3">
      <c r="A1311" t="s">
        <v>19</v>
      </c>
      <c r="B1311">
        <v>1315</v>
      </c>
      <c r="C1311" s="1">
        <v>44158</v>
      </c>
      <c r="D1311" s="1" t="s">
        <v>484</v>
      </c>
      <c r="E1311" t="s">
        <v>484</v>
      </c>
      <c r="F1311" t="s">
        <v>195</v>
      </c>
      <c r="G1311" s="5">
        <v>432194</v>
      </c>
      <c r="H1311" s="5">
        <v>43219</v>
      </c>
      <c r="J1311" t="s">
        <v>104</v>
      </c>
      <c r="K1311" t="s">
        <v>67</v>
      </c>
      <c r="L1311" t="s">
        <v>16</v>
      </c>
      <c r="M1311" s="1">
        <v>44146</v>
      </c>
      <c r="N1311">
        <v>12</v>
      </c>
      <c r="O1311" t="str">
        <f>VLOOKUP(F1311,'[1]Master Data'!$E:$E,1,FALSE)</f>
        <v>AQEPM1733E</v>
      </c>
    </row>
    <row r="1312" spans="1:15" x14ac:dyDescent="0.3">
      <c r="A1312" t="s">
        <v>19</v>
      </c>
      <c r="B1312">
        <v>1320</v>
      </c>
      <c r="C1312" s="1">
        <v>44158</v>
      </c>
      <c r="D1312" s="1" t="s">
        <v>484</v>
      </c>
      <c r="E1312" t="s">
        <v>529</v>
      </c>
      <c r="F1312" t="s">
        <v>239</v>
      </c>
      <c r="G1312" s="5">
        <v>345798</v>
      </c>
      <c r="H1312" s="5">
        <v>34580</v>
      </c>
      <c r="J1312" t="s">
        <v>104</v>
      </c>
      <c r="K1312" t="s">
        <v>67</v>
      </c>
      <c r="L1312" t="s">
        <v>16</v>
      </c>
      <c r="M1312" s="1">
        <v>44146</v>
      </c>
      <c r="N1312">
        <v>12</v>
      </c>
      <c r="O1312" t="str">
        <f>VLOOKUP(F1312,'[1]Master Data'!$E:$E,1,FALSE)</f>
        <v>AUBPP7302F</v>
      </c>
    </row>
    <row r="1313" spans="1:15" x14ac:dyDescent="0.3">
      <c r="A1313" t="s">
        <v>19</v>
      </c>
      <c r="B1313">
        <v>1317</v>
      </c>
      <c r="C1313" s="1">
        <v>44158</v>
      </c>
      <c r="D1313" s="1" t="s">
        <v>484</v>
      </c>
      <c r="E1313" t="s">
        <v>521</v>
      </c>
      <c r="F1313" t="s">
        <v>232</v>
      </c>
      <c r="G1313" s="5">
        <v>345756</v>
      </c>
      <c r="H1313" s="5">
        <v>34576</v>
      </c>
      <c r="J1313" t="s">
        <v>104</v>
      </c>
      <c r="K1313" t="s">
        <v>67</v>
      </c>
      <c r="L1313" t="s">
        <v>16</v>
      </c>
      <c r="M1313" s="1">
        <v>44146</v>
      </c>
      <c r="N1313">
        <v>12</v>
      </c>
      <c r="O1313" t="str">
        <f>VLOOKUP(F1313,'[1]Master Data'!$E:$E,1,FALSE)</f>
        <v>ENEPP0629F</v>
      </c>
    </row>
    <row r="1314" spans="1:15" x14ac:dyDescent="0.3">
      <c r="A1314" t="s">
        <v>19</v>
      </c>
      <c r="B1314">
        <v>1318</v>
      </c>
      <c r="C1314" s="1">
        <v>44158</v>
      </c>
      <c r="D1314" s="1" t="s">
        <v>484</v>
      </c>
      <c r="E1314" t="s">
        <v>516</v>
      </c>
      <c r="F1314" t="s">
        <v>227</v>
      </c>
      <c r="G1314" s="5">
        <v>489814</v>
      </c>
      <c r="H1314" s="5">
        <v>48981</v>
      </c>
      <c r="J1314" t="s">
        <v>104</v>
      </c>
      <c r="K1314" t="s">
        <v>67</v>
      </c>
      <c r="L1314" t="s">
        <v>16</v>
      </c>
      <c r="M1314" s="1">
        <v>44146</v>
      </c>
      <c r="N1314">
        <v>12</v>
      </c>
      <c r="O1314" t="str">
        <f>VLOOKUP(F1314,'[1]Master Data'!$E:$E,1,FALSE)</f>
        <v>BLZPM4099N</v>
      </c>
    </row>
    <row r="1315" spans="1:15" x14ac:dyDescent="0.3">
      <c r="A1315" t="s">
        <v>19</v>
      </c>
      <c r="B1315">
        <v>1316</v>
      </c>
      <c r="C1315" s="1">
        <v>44158</v>
      </c>
      <c r="D1315" s="1" t="s">
        <v>484</v>
      </c>
      <c r="E1315" t="s">
        <v>522</v>
      </c>
      <c r="F1315" t="s">
        <v>233</v>
      </c>
      <c r="G1315" s="5">
        <v>489821</v>
      </c>
      <c r="H1315" s="5">
        <v>48982</v>
      </c>
      <c r="J1315" t="s">
        <v>104</v>
      </c>
      <c r="K1315" t="s">
        <v>67</v>
      </c>
      <c r="L1315" t="s">
        <v>16</v>
      </c>
      <c r="M1315" s="1">
        <v>44146</v>
      </c>
      <c r="N1315">
        <v>12</v>
      </c>
      <c r="O1315" t="str">
        <f>VLOOKUP(F1315,'[1]Master Data'!$E:$E,1,FALSE)</f>
        <v>ACIPT2769F</v>
      </c>
    </row>
    <row r="1316" spans="1:15" x14ac:dyDescent="0.3">
      <c r="A1316" t="s">
        <v>19</v>
      </c>
      <c r="B1316">
        <v>1319</v>
      </c>
      <c r="C1316" s="1">
        <v>44158</v>
      </c>
      <c r="D1316" s="1" t="s">
        <v>484</v>
      </c>
      <c r="E1316" t="s">
        <v>517</v>
      </c>
      <c r="F1316" t="s">
        <v>228</v>
      </c>
      <c r="G1316" s="5">
        <v>432193</v>
      </c>
      <c r="H1316" s="5">
        <v>43219</v>
      </c>
      <c r="J1316" t="s">
        <v>104</v>
      </c>
      <c r="K1316" t="s">
        <v>67</v>
      </c>
      <c r="L1316" t="s">
        <v>16</v>
      </c>
      <c r="M1316" s="1">
        <v>44146</v>
      </c>
      <c r="N1316">
        <v>12</v>
      </c>
      <c r="O1316" t="str">
        <f>VLOOKUP(F1316,'[1]Master Data'!$E:$E,1,FALSE)</f>
        <v>DHOPM0685K</v>
      </c>
    </row>
    <row r="1317" spans="1:15" x14ac:dyDescent="0.3">
      <c r="A1317" t="s">
        <v>19</v>
      </c>
      <c r="B1317">
        <v>1327</v>
      </c>
      <c r="C1317" s="1">
        <v>44158</v>
      </c>
      <c r="D1317" s="1" t="s">
        <v>484</v>
      </c>
      <c r="E1317" t="s">
        <v>570</v>
      </c>
      <c r="F1317" t="s">
        <v>281</v>
      </c>
      <c r="G1317" s="5">
        <v>345806</v>
      </c>
      <c r="H1317" s="5">
        <v>34581</v>
      </c>
      <c r="J1317" t="s">
        <v>104</v>
      </c>
      <c r="K1317" t="s">
        <v>67</v>
      </c>
      <c r="L1317" t="s">
        <v>16</v>
      </c>
      <c r="M1317" s="1">
        <v>44146</v>
      </c>
      <c r="N1317">
        <v>12</v>
      </c>
      <c r="O1317" t="str">
        <f>VLOOKUP(F1317,'[1]Master Data'!$E:$E,1,FALSE)</f>
        <v>AJEPP6333L</v>
      </c>
    </row>
    <row r="1318" spans="1:15" x14ac:dyDescent="0.3">
      <c r="A1318" t="s">
        <v>19</v>
      </c>
      <c r="B1318">
        <v>1323</v>
      </c>
      <c r="C1318" s="1">
        <v>44158</v>
      </c>
      <c r="D1318" s="1" t="s">
        <v>501</v>
      </c>
      <c r="E1318" t="s">
        <v>501</v>
      </c>
      <c r="F1318" t="s">
        <v>214</v>
      </c>
      <c r="G1318" s="5">
        <v>347673</v>
      </c>
      <c r="H1318" s="5">
        <v>34767</v>
      </c>
      <c r="J1318" t="s">
        <v>104</v>
      </c>
      <c r="K1318" t="s">
        <v>67</v>
      </c>
      <c r="L1318" t="s">
        <v>16</v>
      </c>
      <c r="M1318" s="1">
        <v>44146</v>
      </c>
      <c r="N1318">
        <v>12</v>
      </c>
      <c r="O1318" t="str">
        <f>VLOOKUP(F1318,'[1]Master Data'!$E:$E,1,FALSE)</f>
        <v>DXVPP1114F</v>
      </c>
    </row>
    <row r="1319" spans="1:15" x14ac:dyDescent="0.3">
      <c r="A1319" t="s">
        <v>19</v>
      </c>
      <c r="B1319">
        <v>1314</v>
      </c>
      <c r="C1319" s="1">
        <v>44158</v>
      </c>
      <c r="D1319" s="1" t="s">
        <v>478</v>
      </c>
      <c r="E1319" t="s">
        <v>534</v>
      </c>
      <c r="F1319" t="s">
        <v>244</v>
      </c>
      <c r="G1319" s="5">
        <v>500129</v>
      </c>
      <c r="H1319" s="5">
        <v>50013</v>
      </c>
      <c r="J1319" t="s">
        <v>104</v>
      </c>
      <c r="K1319" t="s">
        <v>67</v>
      </c>
      <c r="L1319" t="s">
        <v>16</v>
      </c>
      <c r="M1319" s="1">
        <v>44146</v>
      </c>
      <c r="N1319">
        <v>12</v>
      </c>
      <c r="O1319" t="str">
        <f>VLOOKUP(F1319,'[1]Master Data'!$E:$E,1,FALSE)</f>
        <v>FJUPM2617D</v>
      </c>
    </row>
    <row r="1320" spans="1:15" x14ac:dyDescent="0.3">
      <c r="A1320" t="s">
        <v>19</v>
      </c>
      <c r="B1320">
        <v>1325</v>
      </c>
      <c r="C1320" s="1">
        <v>44158</v>
      </c>
      <c r="D1320" s="1" t="s">
        <v>478</v>
      </c>
      <c r="E1320" t="s">
        <v>585</v>
      </c>
      <c r="F1320" t="s">
        <v>296</v>
      </c>
      <c r="G1320" s="5">
        <v>650416</v>
      </c>
      <c r="H1320" s="5">
        <v>65042</v>
      </c>
      <c r="J1320" t="s">
        <v>104</v>
      </c>
      <c r="K1320" t="s">
        <v>67</v>
      </c>
      <c r="L1320" t="s">
        <v>16</v>
      </c>
      <c r="M1320" s="1">
        <v>44146</v>
      </c>
      <c r="N1320">
        <v>12</v>
      </c>
      <c r="O1320" t="str">
        <f>VLOOKUP(F1320,'[1]Master Data'!$E:$E,1,FALSE)</f>
        <v>CVSPM1216R</v>
      </c>
    </row>
    <row r="1321" spans="1:15" x14ac:dyDescent="0.3">
      <c r="A1321" t="s">
        <v>19</v>
      </c>
      <c r="B1321">
        <v>1313</v>
      </c>
      <c r="C1321" s="1">
        <v>44158</v>
      </c>
      <c r="D1321" s="1" t="s">
        <v>478</v>
      </c>
      <c r="E1321" t="s">
        <v>491</v>
      </c>
      <c r="F1321" t="s">
        <v>202</v>
      </c>
      <c r="G1321" s="5">
        <v>649563</v>
      </c>
      <c r="H1321" s="5">
        <v>64956</v>
      </c>
      <c r="J1321" t="s">
        <v>104</v>
      </c>
      <c r="K1321" t="s">
        <v>67</v>
      </c>
      <c r="L1321" t="s">
        <v>16</v>
      </c>
      <c r="M1321" s="1">
        <v>44146</v>
      </c>
      <c r="N1321">
        <v>12</v>
      </c>
      <c r="O1321" t="str">
        <f>VLOOKUP(F1321,'[1]Master Data'!$E:$E,1,FALSE)</f>
        <v>CMMPM3584M</v>
      </c>
    </row>
    <row r="1322" spans="1:15" x14ac:dyDescent="0.3">
      <c r="A1322" t="s">
        <v>19</v>
      </c>
      <c r="B1322">
        <v>1311</v>
      </c>
      <c r="C1322" s="1">
        <v>44158</v>
      </c>
      <c r="D1322" s="1" t="s">
        <v>478</v>
      </c>
      <c r="E1322" t="s">
        <v>478</v>
      </c>
      <c r="F1322" t="s">
        <v>189</v>
      </c>
      <c r="G1322" s="5">
        <v>692671</v>
      </c>
      <c r="H1322" s="5">
        <v>69267</v>
      </c>
      <c r="J1322" t="s">
        <v>104</v>
      </c>
      <c r="K1322" t="s">
        <v>67</v>
      </c>
      <c r="L1322" t="s">
        <v>16</v>
      </c>
      <c r="M1322" s="1">
        <v>44146</v>
      </c>
      <c r="N1322">
        <v>12</v>
      </c>
      <c r="O1322" t="str">
        <f>VLOOKUP(F1322,'[1]Master Data'!$E:$E,1,FALSE)</f>
        <v>BJFPM3782A</v>
      </c>
    </row>
    <row r="1323" spans="1:15" x14ac:dyDescent="0.3">
      <c r="A1323" t="s">
        <v>19</v>
      </c>
      <c r="B1323">
        <v>1326</v>
      </c>
      <c r="C1323" s="1">
        <v>44158</v>
      </c>
      <c r="D1323" s="1" t="s">
        <v>478</v>
      </c>
      <c r="E1323" t="s">
        <v>586</v>
      </c>
      <c r="F1323" t="s">
        <v>297</v>
      </c>
      <c r="G1323" s="5">
        <v>449897</v>
      </c>
      <c r="H1323" s="5">
        <v>44990</v>
      </c>
      <c r="J1323" t="s">
        <v>104</v>
      </c>
      <c r="K1323" t="s">
        <v>67</v>
      </c>
      <c r="L1323" t="s">
        <v>16</v>
      </c>
      <c r="M1323" s="1">
        <v>44146</v>
      </c>
      <c r="N1323">
        <v>12</v>
      </c>
      <c r="O1323" t="str">
        <f>VLOOKUP(F1323,'[1]Master Data'!$E:$E,1,FALSE)</f>
        <v>BKTPM8272J</v>
      </c>
    </row>
    <row r="1324" spans="1:15" x14ac:dyDescent="0.3">
      <c r="A1324" t="s">
        <v>19</v>
      </c>
      <c r="B1324">
        <v>1324</v>
      </c>
      <c r="C1324" s="1">
        <v>44158</v>
      </c>
      <c r="D1324" s="1" t="s">
        <v>478</v>
      </c>
      <c r="E1324" t="s">
        <v>543</v>
      </c>
      <c r="F1324" t="s">
        <v>254</v>
      </c>
      <c r="G1324" s="5">
        <v>650351</v>
      </c>
      <c r="H1324" s="5">
        <v>65035</v>
      </c>
      <c r="J1324" t="s">
        <v>104</v>
      </c>
      <c r="K1324" t="s">
        <v>67</v>
      </c>
      <c r="L1324" t="s">
        <v>16</v>
      </c>
      <c r="M1324" s="1">
        <v>44146</v>
      </c>
      <c r="N1324">
        <v>12</v>
      </c>
      <c r="O1324" t="str">
        <f>VLOOKUP(F1324,'[1]Master Data'!$E:$E,1,FALSE)</f>
        <v>FSZPM4268N</v>
      </c>
    </row>
    <row r="1325" spans="1:15" x14ac:dyDescent="0.3">
      <c r="A1325" t="s">
        <v>19</v>
      </c>
      <c r="B1325">
        <v>1312</v>
      </c>
      <c r="C1325" s="1">
        <v>44158</v>
      </c>
      <c r="D1325" s="1" t="s">
        <v>478</v>
      </c>
      <c r="E1325" t="s">
        <v>479</v>
      </c>
      <c r="F1325" t="s">
        <v>190</v>
      </c>
      <c r="G1325" s="5">
        <v>650123</v>
      </c>
      <c r="H1325" s="5">
        <v>65012</v>
      </c>
      <c r="J1325" t="s">
        <v>104</v>
      </c>
      <c r="K1325" t="s">
        <v>67</v>
      </c>
      <c r="L1325" t="s">
        <v>16</v>
      </c>
      <c r="M1325" s="1">
        <v>44146</v>
      </c>
      <c r="N1325">
        <v>12</v>
      </c>
      <c r="O1325" t="str">
        <f>VLOOKUP(F1325,'[1]Master Data'!$E:$E,1,FALSE)</f>
        <v>BGBPM7834G</v>
      </c>
    </row>
    <row r="1326" spans="1:15" x14ac:dyDescent="0.3">
      <c r="A1326" t="s">
        <v>19</v>
      </c>
      <c r="B1326">
        <v>1322</v>
      </c>
      <c r="C1326" s="1">
        <v>44158</v>
      </c>
      <c r="D1326" s="1" t="s">
        <v>535</v>
      </c>
      <c r="E1326" t="s">
        <v>483</v>
      </c>
      <c r="F1326" t="s">
        <v>194</v>
      </c>
      <c r="G1326" s="5">
        <v>100000</v>
      </c>
      <c r="H1326" s="5">
        <v>10000</v>
      </c>
      <c r="J1326" t="s">
        <v>104</v>
      </c>
      <c r="K1326" t="s">
        <v>67</v>
      </c>
      <c r="L1326" t="s">
        <v>16</v>
      </c>
      <c r="M1326" s="1">
        <v>44146</v>
      </c>
      <c r="N1326">
        <v>12</v>
      </c>
      <c r="O1326" t="str">
        <f>VLOOKUP(F1326,'[1]Master Data'!$E:$E,1,FALSE)</f>
        <v>AGVPS7118N</v>
      </c>
    </row>
    <row r="1327" spans="1:15" x14ac:dyDescent="0.3">
      <c r="A1327" t="s">
        <v>19</v>
      </c>
      <c r="B1327">
        <v>1321</v>
      </c>
      <c r="C1327" s="1">
        <v>44158</v>
      </c>
      <c r="D1327" s="1" t="s">
        <v>535</v>
      </c>
      <c r="E1327" t="s">
        <v>535</v>
      </c>
      <c r="F1327" t="s">
        <v>245</v>
      </c>
      <c r="G1327" s="5">
        <v>100000</v>
      </c>
      <c r="H1327" s="5">
        <v>10000</v>
      </c>
      <c r="J1327" t="s">
        <v>104</v>
      </c>
      <c r="K1327" t="s">
        <v>67</v>
      </c>
      <c r="L1327" t="s">
        <v>16</v>
      </c>
      <c r="M1327" s="1">
        <v>44146</v>
      </c>
      <c r="N1327">
        <v>12</v>
      </c>
      <c r="O1327" t="str">
        <f>VLOOKUP(F1327,'[1]Master Data'!$E:$E,1,FALSE)</f>
        <v>LEAPS8201J</v>
      </c>
    </row>
    <row r="1328" spans="1:15" x14ac:dyDescent="0.3">
      <c r="A1328" t="s">
        <v>19</v>
      </c>
      <c r="B1328">
        <v>1328</v>
      </c>
      <c r="C1328" s="1">
        <v>44160</v>
      </c>
      <c r="D1328" s="1" t="s">
        <v>470</v>
      </c>
      <c r="E1328" t="s">
        <v>502</v>
      </c>
      <c r="F1328" t="s">
        <v>203</v>
      </c>
      <c r="G1328" s="5">
        <v>70000</v>
      </c>
      <c r="H1328" s="5">
        <v>7000</v>
      </c>
      <c r="J1328" t="s">
        <v>104</v>
      </c>
      <c r="K1328" t="s">
        <v>67</v>
      </c>
      <c r="L1328" t="s">
        <v>16</v>
      </c>
      <c r="M1328" s="1">
        <v>44152</v>
      </c>
      <c r="N1328">
        <v>8</v>
      </c>
      <c r="O1328" t="str">
        <f>VLOOKUP(F1328,'[1]Master Data'!$E:$E,1,FALSE)</f>
        <v>AMZPV8765C</v>
      </c>
    </row>
    <row r="1329" spans="1:15" x14ac:dyDescent="0.3">
      <c r="A1329" t="s">
        <v>19</v>
      </c>
      <c r="B1329">
        <v>1329</v>
      </c>
      <c r="C1329" s="1">
        <v>44166</v>
      </c>
      <c r="D1329" s="1" t="s">
        <v>455</v>
      </c>
      <c r="E1329" t="s">
        <v>587</v>
      </c>
      <c r="F1329" t="s">
        <v>298</v>
      </c>
      <c r="G1329" s="5">
        <v>899567</v>
      </c>
      <c r="H1329" s="5">
        <v>89957</v>
      </c>
      <c r="J1329" t="s">
        <v>105</v>
      </c>
      <c r="K1329" t="s">
        <v>67</v>
      </c>
      <c r="L1329" t="s">
        <v>16</v>
      </c>
      <c r="M1329" s="1">
        <v>44158</v>
      </c>
      <c r="N1329">
        <v>8</v>
      </c>
      <c r="O1329" t="str">
        <f>VLOOKUP(F1329,'[1]Master Data'!$E:$E,1,FALSE)</f>
        <v>AKFPP7692A</v>
      </c>
    </row>
    <row r="1330" spans="1:15" x14ac:dyDescent="0.3">
      <c r="A1330" t="s">
        <v>19</v>
      </c>
      <c r="B1330">
        <v>1334</v>
      </c>
      <c r="C1330" s="1">
        <v>44168</v>
      </c>
      <c r="D1330" s="1" t="s">
        <v>470</v>
      </c>
      <c r="E1330" t="s">
        <v>470</v>
      </c>
      <c r="F1330" t="s">
        <v>180</v>
      </c>
      <c r="G1330" s="5">
        <v>500123</v>
      </c>
      <c r="H1330" s="5">
        <v>50012</v>
      </c>
      <c r="J1330" t="s">
        <v>105</v>
      </c>
      <c r="K1330" t="s">
        <v>67</v>
      </c>
      <c r="L1330" t="s">
        <v>16</v>
      </c>
      <c r="M1330" s="1">
        <v>44161</v>
      </c>
      <c r="N1330">
        <v>7</v>
      </c>
      <c r="O1330" t="str">
        <f>VLOOKUP(F1330,'[1]Master Data'!$E:$E,1,FALSE)</f>
        <v>ATYPM1144L</v>
      </c>
    </row>
    <row r="1331" spans="1:15" x14ac:dyDescent="0.3">
      <c r="A1331" t="s">
        <v>19</v>
      </c>
      <c r="B1331">
        <v>1336</v>
      </c>
      <c r="C1331" s="1">
        <v>44168</v>
      </c>
      <c r="D1331" s="1" t="s">
        <v>470</v>
      </c>
      <c r="E1331" t="s">
        <v>473</v>
      </c>
      <c r="F1331" t="s">
        <v>183</v>
      </c>
      <c r="G1331" s="5">
        <v>500370</v>
      </c>
      <c r="H1331" s="5">
        <v>50037</v>
      </c>
      <c r="J1331" t="s">
        <v>105</v>
      </c>
      <c r="K1331" t="s">
        <v>67</v>
      </c>
      <c r="L1331" t="s">
        <v>16</v>
      </c>
      <c r="M1331" s="1">
        <v>44161</v>
      </c>
      <c r="N1331">
        <v>7</v>
      </c>
      <c r="O1331" t="str">
        <f>VLOOKUP(F1331,'[1]Master Data'!$E:$E,1,FALSE)</f>
        <v>AZPPM4049R</v>
      </c>
    </row>
    <row r="1332" spans="1:15" x14ac:dyDescent="0.3">
      <c r="A1332" t="s">
        <v>19</v>
      </c>
      <c r="B1332">
        <v>1337</v>
      </c>
      <c r="C1332" s="1">
        <v>44168</v>
      </c>
      <c r="D1332" t="s">
        <v>470</v>
      </c>
      <c r="E1332" t="s">
        <v>474</v>
      </c>
      <c r="F1332" t="s">
        <v>184</v>
      </c>
      <c r="G1332" s="5">
        <v>500495</v>
      </c>
      <c r="H1332" s="5">
        <v>50050</v>
      </c>
      <c r="J1332" t="s">
        <v>105</v>
      </c>
      <c r="K1332" t="s">
        <v>67</v>
      </c>
      <c r="L1332" t="s">
        <v>16</v>
      </c>
      <c r="M1332" s="1">
        <v>44161</v>
      </c>
      <c r="N1332">
        <v>7</v>
      </c>
      <c r="O1332" t="str">
        <f>VLOOKUP(F1332,'[1]Master Data'!$E:$E,1,FALSE)</f>
        <v>DPPPK9998G</v>
      </c>
    </row>
    <row r="1333" spans="1:15" x14ac:dyDescent="0.3">
      <c r="A1333" t="s">
        <v>19</v>
      </c>
      <c r="B1333">
        <v>1335</v>
      </c>
      <c r="C1333" s="1">
        <v>44168</v>
      </c>
      <c r="D1333" t="s">
        <v>470</v>
      </c>
      <c r="E1333" t="s">
        <v>471</v>
      </c>
      <c r="F1333" t="s">
        <v>181</v>
      </c>
      <c r="G1333" s="5">
        <v>500246</v>
      </c>
      <c r="H1333" s="5">
        <v>50025</v>
      </c>
      <c r="J1333" t="s">
        <v>105</v>
      </c>
      <c r="K1333" t="s">
        <v>67</v>
      </c>
      <c r="L1333" t="s">
        <v>16</v>
      </c>
      <c r="M1333" s="1">
        <v>44161</v>
      </c>
      <c r="N1333">
        <v>7</v>
      </c>
      <c r="O1333" t="str">
        <f>VLOOKUP(F1333,'[1]Master Data'!$E:$E,1,FALSE)</f>
        <v>CFEPM3263G</v>
      </c>
    </row>
    <row r="1334" spans="1:15" x14ac:dyDescent="0.3">
      <c r="A1334" t="s">
        <v>19</v>
      </c>
      <c r="B1334">
        <v>1342</v>
      </c>
      <c r="C1334" s="1">
        <v>44168</v>
      </c>
      <c r="D1334" t="s">
        <v>470</v>
      </c>
      <c r="E1334" t="s">
        <v>559</v>
      </c>
      <c r="F1334" t="s">
        <v>270</v>
      </c>
      <c r="G1334" s="5">
        <v>500475</v>
      </c>
      <c r="H1334" s="5">
        <v>50048</v>
      </c>
      <c r="J1334" t="s">
        <v>105</v>
      </c>
      <c r="K1334" t="s">
        <v>67</v>
      </c>
      <c r="L1334" t="s">
        <v>16</v>
      </c>
      <c r="M1334" s="1">
        <v>44161</v>
      </c>
      <c r="N1334">
        <v>7</v>
      </c>
      <c r="O1334" t="str">
        <f>VLOOKUP(F1334,'[1]Master Data'!$E:$E,1,FALSE)</f>
        <v>BBPPV8356P</v>
      </c>
    </row>
    <row r="1335" spans="1:15" x14ac:dyDescent="0.3">
      <c r="A1335" t="s">
        <v>19</v>
      </c>
      <c r="B1335">
        <v>1343</v>
      </c>
      <c r="C1335" s="1">
        <v>44168</v>
      </c>
      <c r="D1335" t="s">
        <v>470</v>
      </c>
      <c r="E1335" t="s">
        <v>525</v>
      </c>
      <c r="F1335" t="s">
        <v>220</v>
      </c>
      <c r="G1335" s="5">
        <v>500631</v>
      </c>
      <c r="H1335" s="5">
        <v>50063</v>
      </c>
      <c r="J1335" t="s">
        <v>105</v>
      </c>
      <c r="K1335" t="s">
        <v>67</v>
      </c>
      <c r="L1335" t="s">
        <v>16</v>
      </c>
      <c r="M1335" s="1">
        <v>44161</v>
      </c>
      <c r="N1335">
        <v>7</v>
      </c>
      <c r="O1335" t="str">
        <f>VLOOKUP(F1335,'[1]Master Data'!$E:$E,1,FALSE)</f>
        <v>AYCPV4912E</v>
      </c>
    </row>
    <row r="1336" spans="1:15" x14ac:dyDescent="0.3">
      <c r="A1336" t="s">
        <v>19</v>
      </c>
      <c r="B1336">
        <v>1341</v>
      </c>
      <c r="C1336" s="1">
        <v>44168</v>
      </c>
      <c r="D1336" t="s">
        <v>470</v>
      </c>
      <c r="E1336" t="s">
        <v>554</v>
      </c>
      <c r="F1336" t="s">
        <v>265</v>
      </c>
      <c r="G1336" s="5">
        <v>502552</v>
      </c>
      <c r="H1336" s="5">
        <v>50255</v>
      </c>
      <c r="J1336" t="s">
        <v>105</v>
      </c>
      <c r="K1336" t="s">
        <v>67</v>
      </c>
      <c r="L1336" t="s">
        <v>16</v>
      </c>
      <c r="M1336" s="1">
        <v>44161</v>
      </c>
      <c r="N1336">
        <v>7</v>
      </c>
      <c r="O1336" t="str">
        <f>VLOOKUP(F1336,'[1]Master Data'!$E:$E,1,FALSE)</f>
        <v>BCCPD0936R</v>
      </c>
    </row>
    <row r="1337" spans="1:15" x14ac:dyDescent="0.3">
      <c r="A1337" t="s">
        <v>19</v>
      </c>
      <c r="B1337">
        <v>1340</v>
      </c>
      <c r="C1337" s="1">
        <v>44168</v>
      </c>
      <c r="D1337" t="s">
        <v>470</v>
      </c>
      <c r="E1337" t="s">
        <v>556</v>
      </c>
      <c r="F1337" t="s">
        <v>267</v>
      </c>
      <c r="G1337" s="5">
        <v>505301</v>
      </c>
      <c r="H1337" s="5">
        <v>50530</v>
      </c>
      <c r="J1337" t="s">
        <v>105</v>
      </c>
      <c r="K1337" t="s">
        <v>67</v>
      </c>
      <c r="L1337" t="s">
        <v>16</v>
      </c>
      <c r="M1337" s="1">
        <v>44161</v>
      </c>
      <c r="N1337">
        <v>7</v>
      </c>
      <c r="O1337" t="str">
        <f>VLOOKUP(F1337,'[1]Master Data'!$E:$E,1,FALSE)</f>
        <v>BERPL4083G</v>
      </c>
    </row>
    <row r="1338" spans="1:15" x14ac:dyDescent="0.3">
      <c r="A1338" t="s">
        <v>19</v>
      </c>
      <c r="B1338">
        <v>1338</v>
      </c>
      <c r="C1338" s="1">
        <v>44168</v>
      </c>
      <c r="D1338" t="s">
        <v>510</v>
      </c>
      <c r="E1338" t="s">
        <v>510</v>
      </c>
      <c r="F1338" t="s">
        <v>221</v>
      </c>
      <c r="G1338" s="5">
        <v>549831</v>
      </c>
      <c r="H1338" s="5">
        <v>54983</v>
      </c>
      <c r="J1338" t="s">
        <v>105</v>
      </c>
      <c r="K1338" t="s">
        <v>67</v>
      </c>
      <c r="L1338" t="s">
        <v>16</v>
      </c>
      <c r="M1338" s="1">
        <v>44161</v>
      </c>
      <c r="N1338">
        <v>7</v>
      </c>
      <c r="O1338" t="str">
        <f>VLOOKUP(F1338,'[1]Master Data'!$E:$E,1,FALSE)</f>
        <v>AVQPS5445L</v>
      </c>
    </row>
    <row r="1339" spans="1:15" x14ac:dyDescent="0.3">
      <c r="A1339" t="s">
        <v>19</v>
      </c>
      <c r="B1339">
        <v>1332</v>
      </c>
      <c r="C1339" s="1">
        <v>44168</v>
      </c>
      <c r="D1339" s="1" t="s">
        <v>726</v>
      </c>
      <c r="E1339" t="s">
        <v>476</v>
      </c>
      <c r="F1339" t="s">
        <v>187</v>
      </c>
      <c r="G1339" s="5">
        <v>515207</v>
      </c>
      <c r="H1339" s="5">
        <v>51521</v>
      </c>
      <c r="J1339" t="s">
        <v>105</v>
      </c>
      <c r="K1339" t="s">
        <v>67</v>
      </c>
      <c r="L1339" t="s">
        <v>16</v>
      </c>
      <c r="M1339" s="1">
        <v>44161</v>
      </c>
      <c r="N1339">
        <v>7</v>
      </c>
      <c r="O1339" t="str">
        <f>VLOOKUP(F1339,'[1]Master Data'!$E:$E,1,FALSE)</f>
        <v>ECHPK0520A</v>
      </c>
    </row>
    <row r="1340" spans="1:15" x14ac:dyDescent="0.3">
      <c r="A1340" t="s">
        <v>19</v>
      </c>
      <c r="B1340">
        <v>1333</v>
      </c>
      <c r="C1340" s="1">
        <v>44168</v>
      </c>
      <c r="D1340" s="1" t="s">
        <v>726</v>
      </c>
      <c r="E1340" t="s">
        <v>464</v>
      </c>
      <c r="F1340" t="s">
        <v>174</v>
      </c>
      <c r="G1340" s="5">
        <v>514113</v>
      </c>
      <c r="H1340" s="5">
        <v>51411</v>
      </c>
      <c r="J1340" t="s">
        <v>105</v>
      </c>
      <c r="K1340" t="s">
        <v>67</v>
      </c>
      <c r="L1340" t="s">
        <v>16</v>
      </c>
      <c r="M1340" s="1">
        <v>44161</v>
      </c>
      <c r="N1340">
        <v>7</v>
      </c>
      <c r="O1340" t="str">
        <f>VLOOKUP(F1340,'[1]Master Data'!$E:$E,1,FALSE)</f>
        <v>DEHPK4543G</v>
      </c>
    </row>
    <row r="1341" spans="1:15" x14ac:dyDescent="0.3">
      <c r="A1341" t="s">
        <v>19</v>
      </c>
      <c r="B1341">
        <v>1331</v>
      </c>
      <c r="C1341" s="1">
        <v>44168</v>
      </c>
      <c r="D1341" s="1" t="s">
        <v>726</v>
      </c>
      <c r="E1341" t="s">
        <v>487</v>
      </c>
      <c r="F1341" t="s">
        <v>198</v>
      </c>
      <c r="G1341" s="5">
        <v>514929</v>
      </c>
      <c r="H1341" s="5">
        <v>51493</v>
      </c>
      <c r="J1341" t="s">
        <v>105</v>
      </c>
      <c r="K1341" t="s">
        <v>67</v>
      </c>
      <c r="L1341" t="s">
        <v>16</v>
      </c>
      <c r="M1341" s="1">
        <v>44161</v>
      </c>
      <c r="N1341">
        <v>7</v>
      </c>
      <c r="O1341" t="str">
        <f>VLOOKUP(F1341,'[1]Master Data'!$E:$E,1,FALSE)</f>
        <v>ATUPK7060M</v>
      </c>
    </row>
    <row r="1342" spans="1:15" x14ac:dyDescent="0.3">
      <c r="A1342" t="s">
        <v>19</v>
      </c>
      <c r="B1342">
        <v>1330</v>
      </c>
      <c r="C1342" s="1">
        <v>44168</v>
      </c>
      <c r="D1342" s="1" t="s">
        <v>726</v>
      </c>
      <c r="E1342" t="s">
        <v>463</v>
      </c>
      <c r="F1342" t="s">
        <v>173</v>
      </c>
      <c r="G1342" s="5">
        <v>715116</v>
      </c>
      <c r="H1342" s="5">
        <v>71512</v>
      </c>
      <c r="J1342" t="s">
        <v>105</v>
      </c>
      <c r="K1342" t="s">
        <v>67</v>
      </c>
      <c r="L1342" t="s">
        <v>16</v>
      </c>
      <c r="M1342" s="1">
        <v>44161</v>
      </c>
      <c r="N1342">
        <v>7</v>
      </c>
      <c r="O1342" t="str">
        <f>VLOOKUP(F1342,'[1]Master Data'!$E:$E,1,FALSE)</f>
        <v>ATUPK7059A</v>
      </c>
    </row>
    <row r="1343" spans="1:15" x14ac:dyDescent="0.3">
      <c r="A1343" t="s">
        <v>19</v>
      </c>
      <c r="B1343">
        <v>1339</v>
      </c>
      <c r="C1343" s="1">
        <v>44168</v>
      </c>
      <c r="D1343" s="1" t="s">
        <v>727</v>
      </c>
      <c r="E1343" t="s">
        <v>512</v>
      </c>
      <c r="F1343" t="s">
        <v>223</v>
      </c>
      <c r="G1343" s="5">
        <v>499812</v>
      </c>
      <c r="H1343" s="5">
        <v>49981</v>
      </c>
      <c r="J1343" t="s">
        <v>105</v>
      </c>
      <c r="K1343" t="s">
        <v>67</v>
      </c>
      <c r="L1343" t="s">
        <v>16</v>
      </c>
      <c r="M1343" s="1">
        <v>44161</v>
      </c>
      <c r="N1343">
        <v>7</v>
      </c>
      <c r="O1343" t="str">
        <f>VLOOKUP(F1343,'[1]Master Data'!$E:$E,1,FALSE)</f>
        <v>AOHPL7262E</v>
      </c>
    </row>
    <row r="1344" spans="1:15" x14ac:dyDescent="0.3">
      <c r="A1344" t="s">
        <v>19</v>
      </c>
      <c r="B1344">
        <v>1344</v>
      </c>
      <c r="C1344" s="1">
        <v>44172</v>
      </c>
      <c r="D1344" s="1" t="s">
        <v>470</v>
      </c>
      <c r="E1344" t="s">
        <v>502</v>
      </c>
      <c r="F1344" t="s">
        <v>203</v>
      </c>
      <c r="G1344" s="5">
        <v>70000</v>
      </c>
      <c r="H1344" s="5">
        <v>7000</v>
      </c>
      <c r="J1344" t="s">
        <v>105</v>
      </c>
      <c r="K1344" t="s">
        <v>67</v>
      </c>
      <c r="L1344" t="s">
        <v>16</v>
      </c>
      <c r="M1344" s="1">
        <v>44158</v>
      </c>
      <c r="N1344">
        <v>14</v>
      </c>
      <c r="O1344" t="str">
        <f>VLOOKUP(F1344,'[1]Master Data'!$E:$E,1,FALSE)</f>
        <v>AMZPV8765C</v>
      </c>
    </row>
    <row r="1345" spans="1:15" x14ac:dyDescent="0.3">
      <c r="A1345" t="s">
        <v>19</v>
      </c>
      <c r="B1345">
        <v>1345</v>
      </c>
      <c r="C1345" s="1">
        <v>44175</v>
      </c>
      <c r="D1345" t="s">
        <v>438</v>
      </c>
      <c r="E1345" t="s">
        <v>550</v>
      </c>
      <c r="F1345" t="s">
        <v>261</v>
      </c>
      <c r="G1345" s="5">
        <v>432397</v>
      </c>
      <c r="H1345" s="5">
        <v>43240</v>
      </c>
      <c r="J1345" t="s">
        <v>105</v>
      </c>
      <c r="K1345" t="s">
        <v>67</v>
      </c>
      <c r="L1345" t="s">
        <v>16</v>
      </c>
      <c r="M1345" s="1">
        <v>44167</v>
      </c>
      <c r="N1345">
        <v>8</v>
      </c>
      <c r="O1345" t="str">
        <f>VLOOKUP(F1345,'[1]Master Data'!$E:$E,1,FALSE)</f>
        <v>BGQPG0189P</v>
      </c>
    </row>
    <row r="1346" spans="1:15" x14ac:dyDescent="0.3">
      <c r="A1346" t="s">
        <v>19</v>
      </c>
      <c r="B1346">
        <v>1347</v>
      </c>
      <c r="C1346" s="1">
        <v>44175</v>
      </c>
      <c r="D1346" s="1" t="s">
        <v>724</v>
      </c>
      <c r="E1346" t="s">
        <v>465</v>
      </c>
      <c r="F1346" t="s">
        <v>175</v>
      </c>
      <c r="G1346" s="5">
        <v>125939</v>
      </c>
      <c r="H1346" s="5">
        <v>12594</v>
      </c>
      <c r="J1346" t="s">
        <v>105</v>
      </c>
      <c r="K1346" t="s">
        <v>67</v>
      </c>
      <c r="L1346" t="s">
        <v>16</v>
      </c>
      <c r="M1346" s="1">
        <v>44167</v>
      </c>
      <c r="N1346">
        <v>8</v>
      </c>
      <c r="O1346" t="str">
        <f>VLOOKUP(F1346,'[1]Master Data'!$E:$E,1,FALSE)</f>
        <v>AWVPM8396E</v>
      </c>
    </row>
    <row r="1347" spans="1:15" x14ac:dyDescent="0.3">
      <c r="A1347" t="s">
        <v>19</v>
      </c>
      <c r="B1347">
        <v>1348</v>
      </c>
      <c r="C1347" s="1">
        <v>44175</v>
      </c>
      <c r="D1347" s="1" t="s">
        <v>724</v>
      </c>
      <c r="E1347" t="s">
        <v>490</v>
      </c>
      <c r="F1347" t="s">
        <v>201</v>
      </c>
      <c r="G1347" s="5">
        <v>125939</v>
      </c>
      <c r="H1347" s="5">
        <v>12594</v>
      </c>
      <c r="J1347" t="s">
        <v>105</v>
      </c>
      <c r="K1347" t="s">
        <v>67</v>
      </c>
      <c r="L1347" t="s">
        <v>16</v>
      </c>
      <c r="M1347" s="1">
        <v>44167</v>
      </c>
      <c r="N1347">
        <v>8</v>
      </c>
      <c r="O1347" t="str">
        <f>VLOOKUP(F1347,'[1]Master Data'!$E:$E,1,FALSE)</f>
        <v>CUIPM0916M</v>
      </c>
    </row>
    <row r="1348" spans="1:15" x14ac:dyDescent="0.3">
      <c r="A1348" t="s">
        <v>19</v>
      </c>
      <c r="B1348">
        <v>1346</v>
      </c>
      <c r="C1348" s="1">
        <v>44175</v>
      </c>
      <c r="D1348" s="1" t="s">
        <v>726</v>
      </c>
      <c r="E1348" t="s">
        <v>463</v>
      </c>
      <c r="F1348" t="s">
        <v>173</v>
      </c>
      <c r="G1348" s="5">
        <v>211389</v>
      </c>
      <c r="H1348" s="5">
        <v>21139</v>
      </c>
      <c r="J1348" t="s">
        <v>105</v>
      </c>
      <c r="K1348" t="s">
        <v>67</v>
      </c>
      <c r="L1348" t="s">
        <v>16</v>
      </c>
      <c r="M1348" s="1">
        <v>44167</v>
      </c>
      <c r="N1348">
        <v>8</v>
      </c>
      <c r="O1348" t="str">
        <f>VLOOKUP(F1348,'[1]Master Data'!$E:$E,1,FALSE)</f>
        <v>ATUPK7059A</v>
      </c>
    </row>
    <row r="1349" spans="1:15" x14ac:dyDescent="0.3">
      <c r="A1349" t="s">
        <v>19</v>
      </c>
      <c r="B1349">
        <v>1349</v>
      </c>
      <c r="C1349" s="1">
        <v>44180</v>
      </c>
      <c r="D1349" s="1" t="s">
        <v>501</v>
      </c>
      <c r="E1349" t="s">
        <v>501</v>
      </c>
      <c r="F1349" t="s">
        <v>214</v>
      </c>
      <c r="G1349" s="5">
        <v>300953</v>
      </c>
      <c r="H1349" s="5">
        <v>30095</v>
      </c>
      <c r="J1349" t="s">
        <v>105</v>
      </c>
      <c r="K1349" t="s">
        <v>67</v>
      </c>
      <c r="L1349" t="s">
        <v>16</v>
      </c>
      <c r="M1349" s="1">
        <v>44170</v>
      </c>
      <c r="N1349">
        <v>10</v>
      </c>
      <c r="O1349" t="str">
        <f>VLOOKUP(F1349,'[1]Master Data'!$E:$E,1,FALSE)</f>
        <v>DXVPP1114F</v>
      </c>
    </row>
    <row r="1350" spans="1:15" x14ac:dyDescent="0.3">
      <c r="A1350" t="s">
        <v>19</v>
      </c>
      <c r="B1350">
        <v>1350</v>
      </c>
      <c r="C1350" s="1">
        <v>44202</v>
      </c>
      <c r="D1350" s="1" t="s">
        <v>470</v>
      </c>
      <c r="E1350" t="s">
        <v>502</v>
      </c>
      <c r="F1350" t="s">
        <v>203</v>
      </c>
      <c r="G1350" s="5">
        <v>66000</v>
      </c>
      <c r="H1350" s="5">
        <v>6600</v>
      </c>
      <c r="J1350" t="s">
        <v>106</v>
      </c>
      <c r="K1350" t="s">
        <v>67</v>
      </c>
      <c r="L1350" t="s">
        <v>16</v>
      </c>
      <c r="M1350" s="1">
        <v>44189</v>
      </c>
      <c r="N1350">
        <v>13</v>
      </c>
      <c r="O1350" t="str">
        <f>VLOOKUP(F1350,'[1]Master Data'!$E:$E,1,FALSE)</f>
        <v>AMZPV8765C</v>
      </c>
    </row>
    <row r="1351" spans="1:15" x14ac:dyDescent="0.3">
      <c r="A1351" t="s">
        <v>19</v>
      </c>
      <c r="B1351">
        <v>1355</v>
      </c>
      <c r="C1351" s="1">
        <v>44202</v>
      </c>
      <c r="D1351" s="1" t="s">
        <v>724</v>
      </c>
      <c r="E1351" t="s">
        <v>465</v>
      </c>
      <c r="F1351" t="s">
        <v>175</v>
      </c>
      <c r="G1351" s="5">
        <v>38370</v>
      </c>
      <c r="H1351" s="5">
        <v>3837</v>
      </c>
      <c r="J1351" t="s">
        <v>106</v>
      </c>
      <c r="K1351" t="s">
        <v>67</v>
      </c>
      <c r="L1351" t="s">
        <v>16</v>
      </c>
      <c r="M1351" s="1">
        <v>44189</v>
      </c>
      <c r="N1351">
        <v>13</v>
      </c>
      <c r="O1351" t="str">
        <f>VLOOKUP(F1351,'[1]Master Data'!$E:$E,1,FALSE)</f>
        <v>AWVPM8396E</v>
      </c>
    </row>
    <row r="1352" spans="1:15" x14ac:dyDescent="0.3">
      <c r="A1352" t="s">
        <v>19</v>
      </c>
      <c r="B1352">
        <v>1356</v>
      </c>
      <c r="C1352" s="1">
        <v>44202</v>
      </c>
      <c r="D1352" s="1" t="s">
        <v>724</v>
      </c>
      <c r="E1352" t="s">
        <v>490</v>
      </c>
      <c r="F1352" t="s">
        <v>201</v>
      </c>
      <c r="G1352" s="5">
        <v>38370</v>
      </c>
      <c r="H1352" s="5">
        <v>3837</v>
      </c>
      <c r="J1352" t="s">
        <v>106</v>
      </c>
      <c r="K1352" t="s">
        <v>67</v>
      </c>
      <c r="L1352" t="s">
        <v>16</v>
      </c>
      <c r="M1352" s="1">
        <v>44189</v>
      </c>
      <c r="N1352">
        <v>13</v>
      </c>
      <c r="O1352" t="str">
        <f>VLOOKUP(F1352,'[1]Master Data'!$E:$E,1,FALSE)</f>
        <v>CUIPM0916M</v>
      </c>
    </row>
    <row r="1353" spans="1:15" x14ac:dyDescent="0.3">
      <c r="A1353" t="s">
        <v>19</v>
      </c>
      <c r="B1353">
        <v>1353</v>
      </c>
      <c r="C1353" s="1">
        <v>44202</v>
      </c>
      <c r="D1353" t="s">
        <v>466</v>
      </c>
      <c r="E1353" t="s">
        <v>466</v>
      </c>
      <c r="F1353" t="s">
        <v>176</v>
      </c>
      <c r="G1353" s="5">
        <v>354000</v>
      </c>
      <c r="H1353" s="5">
        <v>35400</v>
      </c>
      <c r="J1353" t="s">
        <v>106</v>
      </c>
      <c r="K1353" t="s">
        <v>67</v>
      </c>
      <c r="L1353" t="s">
        <v>16</v>
      </c>
      <c r="M1353" s="1">
        <v>44189</v>
      </c>
      <c r="N1353">
        <v>13</v>
      </c>
      <c r="O1353" t="str">
        <f>VLOOKUP(F1353,'[1]Master Data'!$E:$E,1,FALSE)</f>
        <v>BCHPM4625F</v>
      </c>
    </row>
    <row r="1354" spans="1:15" x14ac:dyDescent="0.3">
      <c r="A1354" t="s">
        <v>19</v>
      </c>
      <c r="B1354">
        <v>1354</v>
      </c>
      <c r="C1354" s="1">
        <v>44202</v>
      </c>
      <c r="D1354" t="s">
        <v>466</v>
      </c>
      <c r="E1354" t="s">
        <v>468</v>
      </c>
      <c r="F1354" t="s">
        <v>178</v>
      </c>
      <c r="G1354" s="5">
        <v>354000</v>
      </c>
      <c r="H1354" s="5">
        <v>35400</v>
      </c>
      <c r="J1354" t="s">
        <v>106</v>
      </c>
      <c r="K1354" t="s">
        <v>67</v>
      </c>
      <c r="L1354" t="s">
        <v>16</v>
      </c>
      <c r="M1354" s="1">
        <v>44189</v>
      </c>
      <c r="N1354">
        <v>13</v>
      </c>
      <c r="O1354" t="str">
        <f>VLOOKUP(F1354,'[1]Master Data'!$E:$E,1,FALSE)</f>
        <v>DGQPM4392J</v>
      </c>
    </row>
    <row r="1355" spans="1:15" x14ac:dyDescent="0.3">
      <c r="A1355" t="s">
        <v>19</v>
      </c>
      <c r="B1355">
        <v>1352</v>
      </c>
      <c r="C1355" s="1">
        <v>44202</v>
      </c>
      <c r="D1355" s="1" t="s">
        <v>535</v>
      </c>
      <c r="E1355" t="s">
        <v>483</v>
      </c>
      <c r="F1355" t="s">
        <v>194</v>
      </c>
      <c r="G1355" s="5">
        <v>200000</v>
      </c>
      <c r="H1355" s="5">
        <v>20000</v>
      </c>
      <c r="J1355" t="s">
        <v>106</v>
      </c>
      <c r="K1355" t="s">
        <v>67</v>
      </c>
      <c r="L1355" t="s">
        <v>16</v>
      </c>
      <c r="M1355" s="1">
        <v>44189</v>
      </c>
      <c r="N1355">
        <v>13</v>
      </c>
      <c r="O1355" t="str">
        <f>VLOOKUP(F1355,'[1]Master Data'!$E:$E,1,FALSE)</f>
        <v>AGVPS7118N</v>
      </c>
    </row>
    <row r="1356" spans="1:15" x14ac:dyDescent="0.3">
      <c r="A1356" t="s">
        <v>19</v>
      </c>
      <c r="B1356">
        <v>1351</v>
      </c>
      <c r="C1356" s="1">
        <v>44202</v>
      </c>
      <c r="D1356" s="1" t="s">
        <v>535</v>
      </c>
      <c r="E1356" t="s">
        <v>535</v>
      </c>
      <c r="F1356" t="s">
        <v>245</v>
      </c>
      <c r="G1356" s="5">
        <v>200000</v>
      </c>
      <c r="H1356" s="5">
        <v>20000</v>
      </c>
      <c r="J1356" t="s">
        <v>106</v>
      </c>
      <c r="K1356" t="s">
        <v>67</v>
      </c>
      <c r="L1356" t="s">
        <v>16</v>
      </c>
      <c r="M1356" s="1">
        <v>44189</v>
      </c>
      <c r="N1356">
        <v>13</v>
      </c>
      <c r="O1356" t="str">
        <f>VLOOKUP(F1356,'[1]Master Data'!$E:$E,1,FALSE)</f>
        <v>LEAPS8201J</v>
      </c>
    </row>
    <row r="1357" spans="1:15" x14ac:dyDescent="0.3">
      <c r="A1357" t="s">
        <v>19</v>
      </c>
      <c r="B1357">
        <v>1357</v>
      </c>
      <c r="C1357" s="1">
        <v>44204</v>
      </c>
      <c r="D1357" s="1" t="s">
        <v>588</v>
      </c>
      <c r="E1357" t="s">
        <v>588</v>
      </c>
      <c r="F1357" t="s">
        <v>299</v>
      </c>
      <c r="G1357" s="5">
        <v>73833</v>
      </c>
      <c r="H1357" s="5">
        <v>7383</v>
      </c>
      <c r="J1357" t="s">
        <v>106</v>
      </c>
      <c r="K1357" t="s">
        <v>67</v>
      </c>
      <c r="L1357" t="s">
        <v>16</v>
      </c>
      <c r="M1357" s="1">
        <v>44189</v>
      </c>
      <c r="N1357">
        <v>15</v>
      </c>
      <c r="O1357" t="str">
        <f>VLOOKUP(F1357,'[1]Master Data'!$E:$E,1,FALSE)</f>
        <v>AQYPP6269Q</v>
      </c>
    </row>
    <row r="1358" spans="1:15" x14ac:dyDescent="0.3">
      <c r="A1358" t="s">
        <v>19</v>
      </c>
      <c r="B1358">
        <v>1358</v>
      </c>
      <c r="C1358" s="1">
        <v>44209</v>
      </c>
      <c r="D1358" s="1" t="s">
        <v>501</v>
      </c>
      <c r="E1358" t="s">
        <v>501</v>
      </c>
      <c r="F1358" t="s">
        <v>214</v>
      </c>
      <c r="G1358" s="5">
        <v>150000</v>
      </c>
      <c r="H1358" s="5">
        <v>15000</v>
      </c>
      <c r="J1358" t="s">
        <v>106</v>
      </c>
      <c r="K1358" t="s">
        <v>67</v>
      </c>
      <c r="L1358" t="s">
        <v>16</v>
      </c>
      <c r="M1358" s="1">
        <v>44203</v>
      </c>
      <c r="N1358">
        <v>6</v>
      </c>
      <c r="O1358" t="str">
        <f>VLOOKUP(F1358,'[1]Master Data'!$E:$E,1,FALSE)</f>
        <v>DXVPP1114F</v>
      </c>
    </row>
    <row r="1359" spans="1:15" x14ac:dyDescent="0.3">
      <c r="A1359" t="s">
        <v>19</v>
      </c>
      <c r="B1359">
        <v>1359</v>
      </c>
      <c r="C1359" s="1">
        <v>44209</v>
      </c>
      <c r="D1359" t="s">
        <v>466</v>
      </c>
      <c r="E1359" t="s">
        <v>574</v>
      </c>
      <c r="F1359" t="s">
        <v>285</v>
      </c>
      <c r="G1359" s="5">
        <v>127000</v>
      </c>
      <c r="H1359" s="5">
        <v>12700</v>
      </c>
      <c r="J1359" t="s">
        <v>106</v>
      </c>
      <c r="K1359" t="s">
        <v>67</v>
      </c>
      <c r="L1359" t="s">
        <v>16</v>
      </c>
      <c r="M1359" s="1">
        <v>44203</v>
      </c>
      <c r="N1359">
        <v>6</v>
      </c>
      <c r="O1359" t="str">
        <f>VLOOKUP(F1359,'[1]Master Data'!$E:$E,1,FALSE)</f>
        <v>EDSPP8018Q</v>
      </c>
    </row>
    <row r="1360" spans="1:15" x14ac:dyDescent="0.3">
      <c r="A1360" t="s">
        <v>19</v>
      </c>
      <c r="B1360">
        <v>1360</v>
      </c>
      <c r="C1360" s="1">
        <v>44209</v>
      </c>
      <c r="D1360" s="1" t="s">
        <v>589</v>
      </c>
      <c r="E1360" t="s">
        <v>589</v>
      </c>
      <c r="F1360" t="s">
        <v>300</v>
      </c>
      <c r="G1360" s="5">
        <v>26292</v>
      </c>
      <c r="H1360" s="5">
        <v>2629</v>
      </c>
      <c r="J1360" t="s">
        <v>106</v>
      </c>
      <c r="K1360" t="s">
        <v>67</v>
      </c>
      <c r="L1360" t="s">
        <v>16</v>
      </c>
      <c r="M1360" s="1">
        <v>44203</v>
      </c>
      <c r="N1360">
        <v>6</v>
      </c>
      <c r="O1360" t="str">
        <f>VLOOKUP(F1360,'[1]Master Data'!$E:$E,1,FALSE)</f>
        <v>AMZPM9917D</v>
      </c>
    </row>
    <row r="1361" spans="1:15" x14ac:dyDescent="0.3">
      <c r="A1361" t="s">
        <v>19</v>
      </c>
      <c r="B1361">
        <v>1362</v>
      </c>
      <c r="C1361" s="1">
        <v>44211</v>
      </c>
      <c r="D1361" s="1" t="s">
        <v>470</v>
      </c>
      <c r="E1361" t="s">
        <v>473</v>
      </c>
      <c r="F1361" t="s">
        <v>183</v>
      </c>
      <c r="G1361" s="5">
        <v>510385</v>
      </c>
      <c r="H1361" s="5">
        <v>51039</v>
      </c>
      <c r="J1361" t="s">
        <v>106</v>
      </c>
      <c r="K1361" t="s">
        <v>67</v>
      </c>
      <c r="L1361" t="s">
        <v>16</v>
      </c>
      <c r="M1361" s="1">
        <v>44202</v>
      </c>
      <c r="N1361">
        <v>9</v>
      </c>
      <c r="O1361" t="str">
        <f>VLOOKUP(F1361,'[1]Master Data'!$E:$E,1,FALSE)</f>
        <v>AZPPM4049R</v>
      </c>
    </row>
    <row r="1362" spans="1:15" x14ac:dyDescent="0.3">
      <c r="A1362" t="s">
        <v>19</v>
      </c>
      <c r="B1362">
        <v>1368</v>
      </c>
      <c r="C1362" s="1">
        <v>44211</v>
      </c>
      <c r="D1362" s="1" t="s">
        <v>470</v>
      </c>
      <c r="E1362" t="s">
        <v>505</v>
      </c>
      <c r="F1362" t="s">
        <v>216</v>
      </c>
      <c r="G1362" s="5">
        <v>559839</v>
      </c>
      <c r="H1362" s="5">
        <v>55984</v>
      </c>
      <c r="J1362" t="s">
        <v>106</v>
      </c>
      <c r="K1362" t="s">
        <v>67</v>
      </c>
      <c r="L1362" t="s">
        <v>16</v>
      </c>
      <c r="M1362" s="1">
        <v>44202</v>
      </c>
      <c r="N1362">
        <v>9</v>
      </c>
      <c r="O1362" t="str">
        <f>VLOOKUP(F1362,'[1]Master Data'!$E:$E,1,FALSE)</f>
        <v>DNQPS8987E</v>
      </c>
    </row>
    <row r="1363" spans="1:15" x14ac:dyDescent="0.3">
      <c r="A1363" t="s">
        <v>19</v>
      </c>
      <c r="B1363">
        <v>1363</v>
      </c>
      <c r="C1363" s="1">
        <v>44211</v>
      </c>
      <c r="D1363" t="s">
        <v>470</v>
      </c>
      <c r="E1363" t="s">
        <v>474</v>
      </c>
      <c r="F1363" t="s">
        <v>184</v>
      </c>
      <c r="G1363" s="5">
        <v>485234</v>
      </c>
      <c r="H1363" s="5">
        <v>48523</v>
      </c>
      <c r="J1363" t="s">
        <v>106</v>
      </c>
      <c r="K1363" t="s">
        <v>67</v>
      </c>
      <c r="L1363" t="s">
        <v>16</v>
      </c>
      <c r="M1363" s="1">
        <v>44202</v>
      </c>
      <c r="N1363">
        <v>9</v>
      </c>
      <c r="O1363" t="str">
        <f>VLOOKUP(F1363,'[1]Master Data'!$E:$E,1,FALSE)</f>
        <v>DPPPK9998G</v>
      </c>
    </row>
    <row r="1364" spans="1:15" x14ac:dyDescent="0.3">
      <c r="A1364" t="s">
        <v>19</v>
      </c>
      <c r="B1364">
        <v>1361</v>
      </c>
      <c r="C1364" s="1">
        <v>44211</v>
      </c>
      <c r="D1364" t="s">
        <v>470</v>
      </c>
      <c r="E1364" t="s">
        <v>471</v>
      </c>
      <c r="F1364" t="s">
        <v>181</v>
      </c>
      <c r="G1364" s="5">
        <v>490285</v>
      </c>
      <c r="H1364" s="5">
        <v>49029</v>
      </c>
      <c r="J1364" t="s">
        <v>106</v>
      </c>
      <c r="K1364" t="s">
        <v>67</v>
      </c>
      <c r="L1364" t="s">
        <v>16</v>
      </c>
      <c r="M1364" s="1">
        <v>44202</v>
      </c>
      <c r="N1364">
        <v>9</v>
      </c>
      <c r="O1364" t="str">
        <f>VLOOKUP(F1364,'[1]Master Data'!$E:$E,1,FALSE)</f>
        <v>CFEPM3263G</v>
      </c>
    </row>
    <row r="1365" spans="1:15" x14ac:dyDescent="0.3">
      <c r="A1365" t="s">
        <v>19</v>
      </c>
      <c r="B1365">
        <v>1365</v>
      </c>
      <c r="C1365" s="1">
        <v>44211</v>
      </c>
      <c r="D1365" t="s">
        <v>470</v>
      </c>
      <c r="E1365" t="s">
        <v>559</v>
      </c>
      <c r="F1365" t="s">
        <v>270</v>
      </c>
      <c r="G1365" s="5">
        <v>478345</v>
      </c>
      <c r="H1365" s="5">
        <v>47835</v>
      </c>
      <c r="J1365" t="s">
        <v>106</v>
      </c>
      <c r="K1365" t="s">
        <v>67</v>
      </c>
      <c r="L1365" t="s">
        <v>16</v>
      </c>
      <c r="M1365" s="1">
        <v>44202</v>
      </c>
      <c r="N1365">
        <v>9</v>
      </c>
      <c r="O1365" t="str">
        <f>VLOOKUP(F1365,'[1]Master Data'!$E:$E,1,FALSE)</f>
        <v>BBPPV8356P</v>
      </c>
    </row>
    <row r="1366" spans="1:15" x14ac:dyDescent="0.3">
      <c r="A1366" t="s">
        <v>19</v>
      </c>
      <c r="B1366">
        <v>1364</v>
      </c>
      <c r="C1366" s="1">
        <v>44211</v>
      </c>
      <c r="D1366" t="s">
        <v>470</v>
      </c>
      <c r="E1366" t="s">
        <v>525</v>
      </c>
      <c r="F1366" t="s">
        <v>220</v>
      </c>
      <c r="G1366" s="5">
        <v>510334</v>
      </c>
      <c r="H1366" s="5">
        <v>51033</v>
      </c>
      <c r="J1366" t="s">
        <v>106</v>
      </c>
      <c r="K1366" t="s">
        <v>67</v>
      </c>
      <c r="L1366" t="s">
        <v>16</v>
      </c>
      <c r="M1366" s="1">
        <v>44202</v>
      </c>
      <c r="N1366">
        <v>9</v>
      </c>
      <c r="O1366" t="str">
        <f>VLOOKUP(F1366,'[1]Master Data'!$E:$E,1,FALSE)</f>
        <v>AYCPV4912E</v>
      </c>
    </row>
    <row r="1367" spans="1:15" x14ac:dyDescent="0.3">
      <c r="A1367" t="s">
        <v>19</v>
      </c>
      <c r="B1367">
        <v>1366</v>
      </c>
      <c r="C1367" s="1">
        <v>44211</v>
      </c>
      <c r="D1367" t="s">
        <v>470</v>
      </c>
      <c r="E1367" t="s">
        <v>554</v>
      </c>
      <c r="F1367" t="s">
        <v>265</v>
      </c>
      <c r="G1367" s="5">
        <v>525385</v>
      </c>
      <c r="H1367" s="5">
        <v>52539</v>
      </c>
      <c r="J1367" t="s">
        <v>106</v>
      </c>
      <c r="K1367" t="s">
        <v>67</v>
      </c>
      <c r="L1367" t="s">
        <v>16</v>
      </c>
      <c r="M1367" s="1">
        <v>44202</v>
      </c>
      <c r="N1367">
        <v>9</v>
      </c>
      <c r="O1367" t="str">
        <f>VLOOKUP(F1367,'[1]Master Data'!$E:$E,1,FALSE)</f>
        <v>BCCPD0936R</v>
      </c>
    </row>
    <row r="1368" spans="1:15" x14ac:dyDescent="0.3">
      <c r="A1368" t="s">
        <v>19</v>
      </c>
      <c r="B1368">
        <v>1367</v>
      </c>
      <c r="C1368" s="1">
        <v>44211</v>
      </c>
      <c r="D1368" t="s">
        <v>470</v>
      </c>
      <c r="E1368" t="s">
        <v>556</v>
      </c>
      <c r="F1368" t="s">
        <v>267</v>
      </c>
      <c r="G1368" s="5">
        <v>459899</v>
      </c>
      <c r="H1368" s="5">
        <v>45990</v>
      </c>
      <c r="J1368" t="s">
        <v>106</v>
      </c>
      <c r="K1368" t="s">
        <v>67</v>
      </c>
      <c r="L1368" t="s">
        <v>16</v>
      </c>
      <c r="M1368" s="1">
        <v>44202</v>
      </c>
      <c r="N1368">
        <v>9</v>
      </c>
      <c r="O1368" t="str">
        <f>VLOOKUP(F1368,'[1]Master Data'!$E:$E,1,FALSE)</f>
        <v>BERPL4083G</v>
      </c>
    </row>
    <row r="1369" spans="1:15" x14ac:dyDescent="0.3">
      <c r="A1369" t="s">
        <v>19</v>
      </c>
      <c r="B1369">
        <v>1375</v>
      </c>
      <c r="C1369" s="1">
        <v>44214</v>
      </c>
      <c r="D1369" s="1" t="s">
        <v>438</v>
      </c>
      <c r="E1369" t="s">
        <v>590</v>
      </c>
      <c r="F1369" t="s">
        <v>301</v>
      </c>
      <c r="G1369" s="5">
        <v>500000</v>
      </c>
      <c r="H1369" s="5">
        <v>50000</v>
      </c>
      <c r="J1369" t="s">
        <v>106</v>
      </c>
      <c r="K1369" t="s">
        <v>67</v>
      </c>
      <c r="L1369" t="s">
        <v>16</v>
      </c>
      <c r="M1369" s="1">
        <v>44202</v>
      </c>
      <c r="N1369">
        <v>12</v>
      </c>
      <c r="O1369" t="str">
        <f>VLOOKUP(F1369,'[1]Master Data'!$E:$E,1,FALSE)</f>
        <v>CGZPM5172L</v>
      </c>
    </row>
    <row r="1370" spans="1:15" x14ac:dyDescent="0.3">
      <c r="A1370" t="s">
        <v>19</v>
      </c>
      <c r="B1370">
        <v>1372</v>
      </c>
      <c r="C1370" s="1">
        <v>44214</v>
      </c>
      <c r="D1370" s="1" t="s">
        <v>478</v>
      </c>
      <c r="E1370" t="s">
        <v>534</v>
      </c>
      <c r="F1370" t="s">
        <v>244</v>
      </c>
      <c r="G1370" s="5">
        <v>750000</v>
      </c>
      <c r="H1370" s="5">
        <v>75000</v>
      </c>
      <c r="J1370" t="s">
        <v>106</v>
      </c>
      <c r="K1370" t="s">
        <v>67</v>
      </c>
      <c r="L1370" t="s">
        <v>16</v>
      </c>
      <c r="M1370" s="1">
        <v>44202</v>
      </c>
      <c r="N1370">
        <v>12</v>
      </c>
      <c r="O1370" t="str">
        <f>VLOOKUP(F1370,'[1]Master Data'!$E:$E,1,FALSE)</f>
        <v>FJUPM2617D</v>
      </c>
    </row>
    <row r="1371" spans="1:15" x14ac:dyDescent="0.3">
      <c r="A1371" t="s">
        <v>19</v>
      </c>
      <c r="B1371">
        <v>1374</v>
      </c>
      <c r="C1371" s="1">
        <v>44214</v>
      </c>
      <c r="D1371" s="1" t="s">
        <v>478</v>
      </c>
      <c r="E1371" t="s">
        <v>585</v>
      </c>
      <c r="F1371" t="s">
        <v>296</v>
      </c>
      <c r="G1371" s="5">
        <v>600000</v>
      </c>
      <c r="H1371" s="5">
        <v>60000</v>
      </c>
      <c r="J1371" t="s">
        <v>106</v>
      </c>
      <c r="K1371" t="s">
        <v>67</v>
      </c>
      <c r="L1371" t="s">
        <v>16</v>
      </c>
      <c r="M1371" s="1">
        <v>44202</v>
      </c>
      <c r="N1371">
        <v>12</v>
      </c>
      <c r="O1371" t="str">
        <f>VLOOKUP(F1371,'[1]Master Data'!$E:$E,1,FALSE)</f>
        <v>CVSPM1216R</v>
      </c>
    </row>
    <row r="1372" spans="1:15" x14ac:dyDescent="0.3">
      <c r="A1372" t="s">
        <v>19</v>
      </c>
      <c r="B1372">
        <v>1371</v>
      </c>
      <c r="C1372" s="1">
        <v>44214</v>
      </c>
      <c r="D1372" s="1" t="s">
        <v>478</v>
      </c>
      <c r="E1372" t="s">
        <v>491</v>
      </c>
      <c r="F1372" t="s">
        <v>202</v>
      </c>
      <c r="G1372" s="5">
        <v>600000</v>
      </c>
      <c r="H1372" s="5">
        <v>60000</v>
      </c>
      <c r="J1372" t="s">
        <v>106</v>
      </c>
      <c r="K1372" t="s">
        <v>67</v>
      </c>
      <c r="L1372" t="s">
        <v>16</v>
      </c>
      <c r="M1372" s="1">
        <v>44202</v>
      </c>
      <c r="N1372">
        <v>12</v>
      </c>
      <c r="O1372" t="str">
        <f>VLOOKUP(F1372,'[1]Master Data'!$E:$E,1,FALSE)</f>
        <v>CMMPM3584M</v>
      </c>
    </row>
    <row r="1373" spans="1:15" x14ac:dyDescent="0.3">
      <c r="A1373" t="s">
        <v>19</v>
      </c>
      <c r="B1373">
        <v>1369</v>
      </c>
      <c r="C1373" s="1">
        <v>44214</v>
      </c>
      <c r="D1373" s="1" t="s">
        <v>478</v>
      </c>
      <c r="E1373" t="s">
        <v>478</v>
      </c>
      <c r="F1373" t="s">
        <v>189</v>
      </c>
      <c r="G1373" s="5">
        <v>528741</v>
      </c>
      <c r="H1373" s="5">
        <v>52874</v>
      </c>
      <c r="J1373" t="s">
        <v>106</v>
      </c>
      <c r="K1373" t="s">
        <v>67</v>
      </c>
      <c r="L1373" t="s">
        <v>16</v>
      </c>
      <c r="M1373" s="1">
        <v>44202</v>
      </c>
      <c r="N1373">
        <v>12</v>
      </c>
      <c r="O1373" t="str">
        <f>VLOOKUP(F1373,'[1]Master Data'!$E:$E,1,FALSE)</f>
        <v>BJFPM3782A</v>
      </c>
    </row>
    <row r="1374" spans="1:15" x14ac:dyDescent="0.3">
      <c r="A1374" t="s">
        <v>19</v>
      </c>
      <c r="B1374">
        <v>1373</v>
      </c>
      <c r="C1374" s="1">
        <v>44214</v>
      </c>
      <c r="D1374" s="1" t="s">
        <v>478</v>
      </c>
      <c r="E1374" t="s">
        <v>543</v>
      </c>
      <c r="F1374" t="s">
        <v>254</v>
      </c>
      <c r="G1374" s="5">
        <v>600000</v>
      </c>
      <c r="H1374" s="5">
        <v>60000</v>
      </c>
      <c r="J1374" t="s">
        <v>106</v>
      </c>
      <c r="K1374" t="s">
        <v>67</v>
      </c>
      <c r="L1374" t="s">
        <v>16</v>
      </c>
      <c r="M1374" s="1">
        <v>44202</v>
      </c>
      <c r="N1374">
        <v>12</v>
      </c>
      <c r="O1374" t="str">
        <f>VLOOKUP(F1374,'[1]Master Data'!$E:$E,1,FALSE)</f>
        <v>FSZPM4268N</v>
      </c>
    </row>
    <row r="1375" spans="1:15" x14ac:dyDescent="0.3">
      <c r="A1375" t="s">
        <v>19</v>
      </c>
      <c r="B1375">
        <v>1370</v>
      </c>
      <c r="C1375" s="1">
        <v>44214</v>
      </c>
      <c r="D1375" s="1" t="s">
        <v>478</v>
      </c>
      <c r="E1375" t="s">
        <v>479</v>
      </c>
      <c r="F1375" t="s">
        <v>190</v>
      </c>
      <c r="G1375" s="5">
        <v>600000</v>
      </c>
      <c r="H1375" s="5">
        <v>60000</v>
      </c>
      <c r="J1375" t="s">
        <v>106</v>
      </c>
      <c r="K1375" t="s">
        <v>67</v>
      </c>
      <c r="L1375" t="s">
        <v>16</v>
      </c>
      <c r="M1375" s="1">
        <v>44202</v>
      </c>
      <c r="N1375">
        <v>12</v>
      </c>
      <c r="O1375" t="str">
        <f>VLOOKUP(F1375,'[1]Master Data'!$E:$E,1,FALSE)</f>
        <v>BGBPM7834G</v>
      </c>
    </row>
    <row r="1376" spans="1:15" x14ac:dyDescent="0.3">
      <c r="A1376" t="s">
        <v>19</v>
      </c>
      <c r="B1376">
        <v>1376</v>
      </c>
      <c r="C1376" s="1">
        <v>44215</v>
      </c>
      <c r="D1376" s="1" t="s">
        <v>459</v>
      </c>
      <c r="E1376" t="s">
        <v>576</v>
      </c>
      <c r="F1376" t="s">
        <v>286</v>
      </c>
      <c r="G1376" s="5">
        <v>19657</v>
      </c>
      <c r="H1376" s="5">
        <v>1966</v>
      </c>
      <c r="J1376" t="s">
        <v>106</v>
      </c>
      <c r="K1376" t="s">
        <v>67</v>
      </c>
      <c r="L1376" t="s">
        <v>16</v>
      </c>
      <c r="M1376" s="1">
        <v>44208</v>
      </c>
      <c r="N1376">
        <v>7</v>
      </c>
      <c r="O1376" t="str">
        <f>VLOOKUP(F1376,'[1]Master Data'!$E:$E,1,FALSE)</f>
        <v>ASOPV6663L</v>
      </c>
    </row>
    <row r="1377" spans="1:15" x14ac:dyDescent="0.3">
      <c r="A1377" t="s">
        <v>19</v>
      </c>
      <c r="B1377">
        <v>1377</v>
      </c>
      <c r="C1377" s="1">
        <v>44215</v>
      </c>
      <c r="D1377" s="1" t="s">
        <v>459</v>
      </c>
      <c r="E1377" t="s">
        <v>591</v>
      </c>
      <c r="F1377" t="s">
        <v>302</v>
      </c>
      <c r="G1377" s="5">
        <v>220000</v>
      </c>
      <c r="H1377" s="5">
        <v>22000</v>
      </c>
      <c r="J1377" t="s">
        <v>106</v>
      </c>
      <c r="K1377" t="s">
        <v>67</v>
      </c>
      <c r="L1377" t="s">
        <v>16</v>
      </c>
      <c r="M1377" s="1">
        <v>44208</v>
      </c>
      <c r="N1377">
        <v>7</v>
      </c>
      <c r="O1377" t="str">
        <f>VLOOKUP(F1377,'[1]Master Data'!$E:$E,1,FALSE)</f>
        <v>COPPK1651C</v>
      </c>
    </row>
    <row r="1378" spans="1:15" x14ac:dyDescent="0.3">
      <c r="A1378" t="s">
        <v>19</v>
      </c>
      <c r="B1378">
        <v>1379</v>
      </c>
      <c r="C1378" s="1">
        <v>44231</v>
      </c>
      <c r="D1378" t="s">
        <v>442</v>
      </c>
      <c r="E1378" t="s">
        <v>443</v>
      </c>
      <c r="F1378" t="s">
        <v>153</v>
      </c>
      <c r="G1378" s="5">
        <v>102251</v>
      </c>
      <c r="H1378" s="5">
        <v>10225</v>
      </c>
      <c r="J1378" t="s">
        <v>107</v>
      </c>
      <c r="K1378" t="s">
        <v>67</v>
      </c>
      <c r="L1378" t="s">
        <v>16</v>
      </c>
      <c r="M1378" s="1">
        <v>44223</v>
      </c>
      <c r="N1378">
        <v>8</v>
      </c>
      <c r="O1378" t="str">
        <f>VLOOKUP(F1378,'[1]Master Data'!$E:$E,1,FALSE)</f>
        <v>AWSPB3693E</v>
      </c>
    </row>
    <row r="1379" spans="1:15" x14ac:dyDescent="0.3">
      <c r="A1379" t="s">
        <v>19</v>
      </c>
      <c r="B1379">
        <v>1378</v>
      </c>
      <c r="C1379" s="1">
        <v>44231</v>
      </c>
      <c r="D1379" t="s">
        <v>442</v>
      </c>
      <c r="E1379" t="s">
        <v>442</v>
      </c>
      <c r="F1379" t="s">
        <v>152</v>
      </c>
      <c r="G1379" s="5">
        <v>150226</v>
      </c>
      <c r="H1379" s="5">
        <v>15023</v>
      </c>
      <c r="J1379" t="s">
        <v>107</v>
      </c>
      <c r="K1379" t="s">
        <v>67</v>
      </c>
      <c r="L1379" t="s">
        <v>16</v>
      </c>
      <c r="M1379" s="1">
        <v>44223</v>
      </c>
      <c r="N1379">
        <v>8</v>
      </c>
      <c r="O1379" t="str">
        <f>VLOOKUP(F1379,'[1]Master Data'!$E:$E,1,FALSE)</f>
        <v>BJBPS5522C</v>
      </c>
    </row>
    <row r="1380" spans="1:15" x14ac:dyDescent="0.3">
      <c r="A1380" t="s">
        <v>19</v>
      </c>
      <c r="B1380">
        <v>1380</v>
      </c>
      <c r="C1380" s="1">
        <v>44232</v>
      </c>
      <c r="D1380" s="1" t="s">
        <v>442</v>
      </c>
      <c r="E1380" t="s">
        <v>446</v>
      </c>
      <c r="F1380" t="s">
        <v>156</v>
      </c>
      <c r="G1380" s="5">
        <v>74714</v>
      </c>
      <c r="H1380" s="5">
        <v>7471</v>
      </c>
      <c r="J1380" t="s">
        <v>107</v>
      </c>
      <c r="K1380" t="s">
        <v>67</v>
      </c>
      <c r="L1380" t="s">
        <v>16</v>
      </c>
      <c r="M1380" s="1">
        <v>44223</v>
      </c>
      <c r="N1380">
        <v>9</v>
      </c>
      <c r="O1380" t="str">
        <f>VLOOKUP(F1380,'[1]Master Data'!$E:$E,1,FALSE)</f>
        <v>BJIPD6884M</v>
      </c>
    </row>
    <row r="1381" spans="1:15" x14ac:dyDescent="0.3">
      <c r="A1381" t="s">
        <v>19</v>
      </c>
      <c r="B1381">
        <v>1387</v>
      </c>
      <c r="C1381" s="1">
        <v>44239</v>
      </c>
      <c r="D1381" s="1" t="s">
        <v>724</v>
      </c>
      <c r="E1381" t="s">
        <v>465</v>
      </c>
      <c r="F1381" t="s">
        <v>175</v>
      </c>
      <c r="G1381" s="5">
        <v>39229</v>
      </c>
      <c r="H1381" s="5">
        <v>3923</v>
      </c>
      <c r="J1381" t="s">
        <v>107</v>
      </c>
      <c r="K1381" t="s">
        <v>67</v>
      </c>
      <c r="L1381" t="s">
        <v>16</v>
      </c>
      <c r="M1381" s="1">
        <v>44230</v>
      </c>
      <c r="N1381">
        <v>9</v>
      </c>
      <c r="O1381" t="str">
        <f>VLOOKUP(F1381,'[1]Master Data'!$E:$E,1,FALSE)</f>
        <v>AWVPM8396E</v>
      </c>
    </row>
    <row r="1382" spans="1:15" x14ac:dyDescent="0.3">
      <c r="A1382" t="s">
        <v>19</v>
      </c>
      <c r="B1382">
        <v>1388</v>
      </c>
      <c r="C1382" s="1">
        <v>44239</v>
      </c>
      <c r="D1382" s="1" t="s">
        <v>724</v>
      </c>
      <c r="E1382" t="s">
        <v>490</v>
      </c>
      <c r="F1382" t="s">
        <v>201</v>
      </c>
      <c r="G1382" s="5">
        <v>39230</v>
      </c>
      <c r="H1382" s="5">
        <v>3923</v>
      </c>
      <c r="J1382" t="s">
        <v>107</v>
      </c>
      <c r="K1382" t="s">
        <v>67</v>
      </c>
      <c r="L1382" t="s">
        <v>16</v>
      </c>
      <c r="M1382" s="1">
        <v>44230</v>
      </c>
      <c r="N1382">
        <v>9</v>
      </c>
      <c r="O1382" t="str">
        <f>VLOOKUP(F1382,'[1]Master Data'!$E:$E,1,FALSE)</f>
        <v>CUIPM0916M</v>
      </c>
    </row>
    <row r="1383" spans="1:15" x14ac:dyDescent="0.3">
      <c r="A1383" t="s">
        <v>19</v>
      </c>
      <c r="B1383">
        <v>1385</v>
      </c>
      <c r="C1383" s="1">
        <v>44239</v>
      </c>
      <c r="D1383" s="1" t="s">
        <v>459</v>
      </c>
      <c r="E1383" t="s">
        <v>595</v>
      </c>
      <c r="F1383" t="s">
        <v>306</v>
      </c>
      <c r="G1383" s="5">
        <v>378520</v>
      </c>
      <c r="H1383" s="5">
        <v>37852</v>
      </c>
      <c r="J1383" t="s">
        <v>107</v>
      </c>
      <c r="K1383" t="s">
        <v>67</v>
      </c>
      <c r="L1383" t="s">
        <v>16</v>
      </c>
      <c r="M1383" s="1">
        <v>44230</v>
      </c>
      <c r="N1383">
        <v>9</v>
      </c>
      <c r="O1383" t="str">
        <f>VLOOKUP(F1383,'[1]Master Data'!$E:$E,1,FALSE)</f>
        <v>FEXPK6451P</v>
      </c>
    </row>
    <row r="1384" spans="1:15" x14ac:dyDescent="0.3">
      <c r="A1384" t="s">
        <v>19</v>
      </c>
      <c r="B1384">
        <v>1386</v>
      </c>
      <c r="C1384" s="1">
        <v>44239</v>
      </c>
      <c r="D1384" s="1" t="s">
        <v>459</v>
      </c>
      <c r="E1384" t="s">
        <v>591</v>
      </c>
      <c r="F1384" t="s">
        <v>302</v>
      </c>
      <c r="G1384" s="5">
        <v>155268</v>
      </c>
      <c r="H1384" s="5">
        <v>15527</v>
      </c>
      <c r="J1384" t="s">
        <v>107</v>
      </c>
      <c r="K1384" t="s">
        <v>67</v>
      </c>
      <c r="L1384" t="s">
        <v>16</v>
      </c>
      <c r="M1384" s="1">
        <v>44230</v>
      </c>
      <c r="N1384">
        <v>9</v>
      </c>
      <c r="O1384" t="str">
        <f>VLOOKUP(F1384,'[1]Master Data'!$E:$E,1,FALSE)</f>
        <v>COPPK1651C</v>
      </c>
    </row>
    <row r="1385" spans="1:15" x14ac:dyDescent="0.3">
      <c r="A1385" t="s">
        <v>19</v>
      </c>
      <c r="B1385">
        <v>1384</v>
      </c>
      <c r="C1385" s="1">
        <v>44239</v>
      </c>
      <c r="D1385" s="1" t="s">
        <v>478</v>
      </c>
      <c r="E1385" t="s">
        <v>594</v>
      </c>
      <c r="F1385" t="s">
        <v>305</v>
      </c>
      <c r="G1385" s="5">
        <v>430110</v>
      </c>
      <c r="H1385" s="5">
        <v>43011</v>
      </c>
      <c r="J1385" t="s">
        <v>107</v>
      </c>
      <c r="K1385" t="s">
        <v>67</v>
      </c>
      <c r="L1385" t="s">
        <v>16</v>
      </c>
      <c r="M1385" s="1">
        <v>44230</v>
      </c>
      <c r="N1385">
        <v>9</v>
      </c>
      <c r="O1385" t="str">
        <f>VLOOKUP(F1385,'[1]Master Data'!$E:$E,1,FALSE)</f>
        <v>FKKPK1009Q</v>
      </c>
    </row>
    <row r="1386" spans="1:15" x14ac:dyDescent="0.3">
      <c r="A1386" t="s">
        <v>19</v>
      </c>
      <c r="B1386">
        <v>1382</v>
      </c>
      <c r="C1386" s="1">
        <v>44239</v>
      </c>
      <c r="D1386" s="1" t="s">
        <v>515</v>
      </c>
      <c r="E1386" t="s">
        <v>592</v>
      </c>
      <c r="F1386" t="s">
        <v>303</v>
      </c>
      <c r="G1386" s="5">
        <v>299563</v>
      </c>
      <c r="H1386" s="5">
        <v>29956</v>
      </c>
      <c r="J1386" t="s">
        <v>107</v>
      </c>
      <c r="K1386" t="s">
        <v>67</v>
      </c>
      <c r="L1386" t="s">
        <v>16</v>
      </c>
      <c r="M1386" s="1">
        <v>44230</v>
      </c>
      <c r="N1386">
        <v>9</v>
      </c>
      <c r="O1386" t="str">
        <f>VLOOKUP(F1386,'[1]Master Data'!$E:$E,1,FALSE)</f>
        <v>MPIPS9388Q</v>
      </c>
    </row>
    <row r="1387" spans="1:15" x14ac:dyDescent="0.3">
      <c r="A1387" t="s">
        <v>19</v>
      </c>
      <c r="B1387">
        <v>1383</v>
      </c>
      <c r="C1387" s="1">
        <v>44239</v>
      </c>
      <c r="D1387" s="1" t="s">
        <v>515</v>
      </c>
      <c r="E1387" t="s">
        <v>593</v>
      </c>
      <c r="F1387" t="s">
        <v>304</v>
      </c>
      <c r="G1387" s="5">
        <v>302531</v>
      </c>
      <c r="H1387" s="5">
        <v>30253</v>
      </c>
      <c r="J1387" t="s">
        <v>107</v>
      </c>
      <c r="K1387" t="s">
        <v>67</v>
      </c>
      <c r="L1387" t="s">
        <v>16</v>
      </c>
      <c r="M1387" s="1">
        <v>44230</v>
      </c>
      <c r="N1387">
        <v>9</v>
      </c>
      <c r="O1387" t="str">
        <f>VLOOKUP(F1387,'[1]Master Data'!$E:$E,1,FALSE)</f>
        <v>MPIPS7692F</v>
      </c>
    </row>
    <row r="1388" spans="1:15" x14ac:dyDescent="0.3">
      <c r="A1388" t="s">
        <v>19</v>
      </c>
      <c r="B1388">
        <v>1381</v>
      </c>
      <c r="C1388" s="1">
        <v>44239</v>
      </c>
      <c r="D1388" s="1" t="s">
        <v>515</v>
      </c>
      <c r="E1388" t="s">
        <v>515</v>
      </c>
      <c r="F1388" t="s">
        <v>226</v>
      </c>
      <c r="G1388" s="5">
        <v>102357</v>
      </c>
      <c r="H1388" s="5">
        <v>10236</v>
      </c>
      <c r="J1388" t="s">
        <v>107</v>
      </c>
      <c r="K1388" t="s">
        <v>67</v>
      </c>
      <c r="L1388" t="s">
        <v>16</v>
      </c>
      <c r="M1388" s="1">
        <v>44230</v>
      </c>
      <c r="N1388">
        <v>9</v>
      </c>
      <c r="O1388" t="str">
        <f>VLOOKUP(F1388,'[1]Master Data'!$E:$E,1,FALSE)</f>
        <v>CVZPS8137A</v>
      </c>
    </row>
    <row r="1389" spans="1:15" x14ac:dyDescent="0.3">
      <c r="A1389" t="s">
        <v>19</v>
      </c>
      <c r="B1389">
        <v>1389</v>
      </c>
      <c r="C1389" s="1">
        <v>44240</v>
      </c>
      <c r="D1389" s="1" t="s">
        <v>438</v>
      </c>
      <c r="E1389" t="s">
        <v>590</v>
      </c>
      <c r="F1389" t="s">
        <v>301</v>
      </c>
      <c r="G1389" s="5">
        <v>501261</v>
      </c>
      <c r="H1389" s="5">
        <v>50126</v>
      </c>
      <c r="J1389" t="s">
        <v>107</v>
      </c>
      <c r="K1389" t="s">
        <v>67</v>
      </c>
      <c r="L1389" t="s">
        <v>16</v>
      </c>
      <c r="M1389" s="1">
        <v>44235</v>
      </c>
      <c r="N1389">
        <v>5</v>
      </c>
      <c r="O1389" t="str">
        <f>VLOOKUP(F1389,'[1]Master Data'!$E:$E,1,FALSE)</f>
        <v>CGZPM5172L</v>
      </c>
    </row>
    <row r="1390" spans="1:15" x14ac:dyDescent="0.3">
      <c r="A1390" t="s">
        <v>19</v>
      </c>
      <c r="B1390">
        <v>1393</v>
      </c>
      <c r="C1390" s="1">
        <v>44250</v>
      </c>
      <c r="D1390" s="1" t="s">
        <v>737</v>
      </c>
      <c r="E1390" t="s">
        <v>562</v>
      </c>
      <c r="F1390" t="s">
        <v>273</v>
      </c>
      <c r="G1390" s="5">
        <v>657374</v>
      </c>
      <c r="H1390" s="5">
        <v>65737</v>
      </c>
      <c r="J1390" t="s">
        <v>107</v>
      </c>
      <c r="K1390" t="s">
        <v>67</v>
      </c>
      <c r="L1390" t="s">
        <v>16</v>
      </c>
      <c r="M1390" s="1">
        <v>44239</v>
      </c>
      <c r="N1390">
        <v>11</v>
      </c>
      <c r="O1390" t="str">
        <f>VLOOKUP(F1390,'[1]Master Data'!$E:$E,1,FALSE)</f>
        <v>BSAPS2629L</v>
      </c>
    </row>
    <row r="1391" spans="1:15" x14ac:dyDescent="0.3">
      <c r="A1391" t="s">
        <v>19</v>
      </c>
      <c r="B1391">
        <v>1394</v>
      </c>
      <c r="C1391" s="1">
        <v>44250</v>
      </c>
      <c r="D1391" s="1" t="s">
        <v>737</v>
      </c>
      <c r="E1391" t="s">
        <v>561</v>
      </c>
      <c r="F1391" t="s">
        <v>272</v>
      </c>
      <c r="G1391" s="5">
        <v>190415</v>
      </c>
      <c r="H1391" s="5">
        <v>19042</v>
      </c>
      <c r="J1391" t="s">
        <v>107</v>
      </c>
      <c r="K1391" t="s">
        <v>67</v>
      </c>
      <c r="L1391" t="s">
        <v>16</v>
      </c>
      <c r="M1391" s="1">
        <v>44239</v>
      </c>
      <c r="N1391">
        <v>11</v>
      </c>
      <c r="O1391" t="str">
        <f>VLOOKUP(F1391,'[1]Master Data'!$E:$E,1,FALSE)</f>
        <v>BSAPS1719K</v>
      </c>
    </row>
    <row r="1392" spans="1:15" x14ac:dyDescent="0.3">
      <c r="A1392" t="s">
        <v>19</v>
      </c>
      <c r="B1392">
        <v>1390</v>
      </c>
      <c r="C1392" s="1">
        <v>44250</v>
      </c>
      <c r="D1392" s="1" t="s">
        <v>737</v>
      </c>
      <c r="E1392" t="s">
        <v>481</v>
      </c>
      <c r="F1392" t="s">
        <v>192</v>
      </c>
      <c r="G1392" s="5">
        <v>673149</v>
      </c>
      <c r="H1392" s="5">
        <v>67315</v>
      </c>
      <c r="J1392" t="s">
        <v>107</v>
      </c>
      <c r="K1392" t="s">
        <v>67</v>
      </c>
      <c r="L1392" t="s">
        <v>16</v>
      </c>
      <c r="M1392" s="1">
        <v>44239</v>
      </c>
      <c r="N1392">
        <v>11</v>
      </c>
      <c r="O1392" t="str">
        <f>VLOOKUP(F1392,'[1]Master Data'!$E:$E,1,FALSE)</f>
        <v>CBTPS7039H</v>
      </c>
    </row>
    <row r="1393" spans="1:15" x14ac:dyDescent="0.3">
      <c r="A1393" t="s">
        <v>19</v>
      </c>
      <c r="B1393">
        <v>1392</v>
      </c>
      <c r="C1393" s="1">
        <v>44250</v>
      </c>
      <c r="D1393" s="1" t="s">
        <v>535</v>
      </c>
      <c r="E1393" t="s">
        <v>483</v>
      </c>
      <c r="F1393" t="s">
        <v>194</v>
      </c>
      <c r="G1393" s="5">
        <v>100000</v>
      </c>
      <c r="H1393" s="5">
        <v>10000</v>
      </c>
      <c r="J1393" t="s">
        <v>107</v>
      </c>
      <c r="K1393" t="s">
        <v>67</v>
      </c>
      <c r="L1393" t="s">
        <v>16</v>
      </c>
      <c r="M1393" s="1">
        <v>44239</v>
      </c>
      <c r="N1393">
        <v>11</v>
      </c>
      <c r="O1393" t="str">
        <f>VLOOKUP(F1393,'[1]Master Data'!$E:$E,1,FALSE)</f>
        <v>AGVPS7118N</v>
      </c>
    </row>
    <row r="1394" spans="1:15" x14ac:dyDescent="0.3">
      <c r="A1394" t="s">
        <v>19</v>
      </c>
      <c r="B1394">
        <v>1391</v>
      </c>
      <c r="C1394" s="1">
        <v>44250</v>
      </c>
      <c r="D1394" s="1" t="s">
        <v>535</v>
      </c>
      <c r="E1394" t="s">
        <v>535</v>
      </c>
      <c r="F1394" t="s">
        <v>245</v>
      </c>
      <c r="G1394" s="5">
        <v>100000</v>
      </c>
      <c r="H1394" s="5">
        <v>10000</v>
      </c>
      <c r="J1394" t="s">
        <v>107</v>
      </c>
      <c r="K1394" t="s">
        <v>67</v>
      </c>
      <c r="L1394" t="s">
        <v>16</v>
      </c>
      <c r="M1394" s="1">
        <v>44239</v>
      </c>
      <c r="N1394">
        <v>11</v>
      </c>
      <c r="O1394" t="str">
        <f>VLOOKUP(F1394,'[1]Master Data'!$E:$E,1,FALSE)</f>
        <v>LEAPS8201J</v>
      </c>
    </row>
    <row r="1395" spans="1:15" x14ac:dyDescent="0.3">
      <c r="A1395" t="s">
        <v>19</v>
      </c>
      <c r="B1395">
        <v>1396</v>
      </c>
      <c r="C1395" s="1">
        <v>44256</v>
      </c>
      <c r="D1395" s="1" t="s">
        <v>455</v>
      </c>
      <c r="E1395" t="s">
        <v>596</v>
      </c>
      <c r="F1395" t="s">
        <v>307</v>
      </c>
      <c r="G1395" s="5">
        <v>799864</v>
      </c>
      <c r="H1395" s="5">
        <v>79986</v>
      </c>
      <c r="J1395" t="s">
        <v>108</v>
      </c>
      <c r="K1395" t="s">
        <v>67</v>
      </c>
      <c r="L1395" t="s">
        <v>16</v>
      </c>
      <c r="M1395" s="1">
        <v>44242</v>
      </c>
      <c r="N1395">
        <v>14</v>
      </c>
      <c r="O1395" t="str">
        <f>VLOOKUP(F1395,'[1]Master Data'!$E:$E,1,FALSE)</f>
        <v>EHPPS7263K</v>
      </c>
    </row>
    <row r="1396" spans="1:15" x14ac:dyDescent="0.3">
      <c r="A1396" t="s">
        <v>19</v>
      </c>
      <c r="B1396">
        <v>1395</v>
      </c>
      <c r="C1396" s="1">
        <v>44256</v>
      </c>
      <c r="D1396" s="1" t="s">
        <v>455</v>
      </c>
      <c r="E1396" s="6" t="s">
        <v>738</v>
      </c>
      <c r="F1396" t="s">
        <v>291</v>
      </c>
      <c r="G1396" s="5">
        <v>151237</v>
      </c>
      <c r="H1396" s="5">
        <v>15124</v>
      </c>
      <c r="J1396" t="s">
        <v>108</v>
      </c>
      <c r="K1396" t="s">
        <v>67</v>
      </c>
      <c r="L1396" t="s">
        <v>16</v>
      </c>
      <c r="M1396" s="1">
        <v>44242</v>
      </c>
      <c r="N1396">
        <v>14</v>
      </c>
      <c r="O1396" t="str">
        <f>VLOOKUP(F1396,'[1]Master Data'!$E:$E,1,FALSE)</f>
        <v>AACPM3975G</v>
      </c>
    </row>
    <row r="1397" spans="1:15" x14ac:dyDescent="0.3">
      <c r="A1397" t="s">
        <v>19</v>
      </c>
      <c r="B1397">
        <v>1398</v>
      </c>
      <c r="C1397" s="1">
        <v>44265</v>
      </c>
      <c r="D1397" s="1" t="s">
        <v>459</v>
      </c>
      <c r="E1397" t="s">
        <v>595</v>
      </c>
      <c r="F1397" t="s">
        <v>306</v>
      </c>
      <c r="G1397" s="5">
        <v>421480</v>
      </c>
      <c r="H1397" s="5">
        <v>42148</v>
      </c>
      <c r="J1397" t="s">
        <v>108</v>
      </c>
      <c r="K1397" t="s">
        <v>67</v>
      </c>
      <c r="L1397" t="s">
        <v>16</v>
      </c>
      <c r="M1397" s="1">
        <v>44251</v>
      </c>
      <c r="N1397">
        <v>14</v>
      </c>
      <c r="O1397" t="str">
        <f>VLOOKUP(F1397,'[1]Master Data'!$E:$E,1,FALSE)</f>
        <v>FEXPK6451P</v>
      </c>
    </row>
    <row r="1398" spans="1:15" x14ac:dyDescent="0.3">
      <c r="A1398" t="s">
        <v>19</v>
      </c>
      <c r="B1398">
        <v>1397</v>
      </c>
      <c r="C1398" s="1">
        <v>44265</v>
      </c>
      <c r="D1398" s="1" t="s">
        <v>478</v>
      </c>
      <c r="E1398" t="s">
        <v>594</v>
      </c>
      <c r="F1398" t="s">
        <v>305</v>
      </c>
      <c r="G1398" s="5">
        <v>369159</v>
      </c>
      <c r="H1398" s="5">
        <v>36916</v>
      </c>
      <c r="J1398" t="s">
        <v>108</v>
      </c>
      <c r="K1398" t="s">
        <v>67</v>
      </c>
      <c r="L1398" t="s">
        <v>16</v>
      </c>
      <c r="M1398" s="1">
        <v>44251</v>
      </c>
      <c r="N1398">
        <v>14</v>
      </c>
      <c r="O1398" t="str">
        <f>VLOOKUP(F1398,'[1]Master Data'!$E:$E,1,FALSE)</f>
        <v>FKKPK1009Q</v>
      </c>
    </row>
    <row r="1399" spans="1:15" x14ac:dyDescent="0.3">
      <c r="A1399" t="s">
        <v>19</v>
      </c>
      <c r="B1399">
        <v>1407</v>
      </c>
      <c r="C1399" s="1">
        <v>44272</v>
      </c>
      <c r="D1399" s="1" t="s">
        <v>467</v>
      </c>
      <c r="E1399" t="s">
        <v>467</v>
      </c>
      <c r="F1399" t="s">
        <v>177</v>
      </c>
      <c r="G1399" s="5">
        <v>138484</v>
      </c>
      <c r="H1399" s="5">
        <v>13848</v>
      </c>
      <c r="J1399" t="s">
        <v>108</v>
      </c>
      <c r="K1399" t="s">
        <v>67</v>
      </c>
      <c r="L1399" t="s">
        <v>16</v>
      </c>
      <c r="M1399" s="1">
        <v>44265</v>
      </c>
      <c r="N1399">
        <v>7</v>
      </c>
      <c r="O1399" t="str">
        <f>VLOOKUP(F1399,'[1]Master Data'!$E:$E,1,FALSE)</f>
        <v>CNYPM6786Q</v>
      </c>
    </row>
    <row r="1400" spans="1:15" x14ac:dyDescent="0.3">
      <c r="A1400" t="s">
        <v>19</v>
      </c>
      <c r="B1400">
        <v>1408</v>
      </c>
      <c r="C1400" s="1">
        <v>44272</v>
      </c>
      <c r="D1400" s="1" t="s">
        <v>724</v>
      </c>
      <c r="E1400" t="s">
        <v>465</v>
      </c>
      <c r="F1400" t="s">
        <v>175</v>
      </c>
      <c r="G1400" s="5">
        <v>29884</v>
      </c>
      <c r="H1400" s="5">
        <v>2988</v>
      </c>
      <c r="J1400" t="s">
        <v>108</v>
      </c>
      <c r="K1400" t="s">
        <v>67</v>
      </c>
      <c r="L1400" t="s">
        <v>16</v>
      </c>
      <c r="M1400" s="1">
        <v>44265</v>
      </c>
      <c r="N1400">
        <v>7</v>
      </c>
      <c r="O1400" t="str">
        <f>VLOOKUP(F1400,'[1]Master Data'!$E:$E,1,FALSE)</f>
        <v>AWVPM8396E</v>
      </c>
    </row>
    <row r="1401" spans="1:15" x14ac:dyDescent="0.3">
      <c r="A1401" t="s">
        <v>19</v>
      </c>
      <c r="B1401">
        <v>1409</v>
      </c>
      <c r="C1401" s="1">
        <v>44272</v>
      </c>
      <c r="D1401" s="1" t="s">
        <v>724</v>
      </c>
      <c r="E1401" t="s">
        <v>490</v>
      </c>
      <c r="F1401" t="s">
        <v>201</v>
      </c>
      <c r="G1401" s="5">
        <v>29884</v>
      </c>
      <c r="H1401" s="5">
        <v>2988</v>
      </c>
      <c r="J1401" t="s">
        <v>108</v>
      </c>
      <c r="K1401" t="s">
        <v>67</v>
      </c>
      <c r="L1401" t="s">
        <v>16</v>
      </c>
      <c r="M1401" s="1">
        <v>44265</v>
      </c>
      <c r="N1401">
        <v>7</v>
      </c>
      <c r="O1401" t="str">
        <f>VLOOKUP(F1401,'[1]Master Data'!$E:$E,1,FALSE)</f>
        <v>CUIPM0916M</v>
      </c>
    </row>
    <row r="1402" spans="1:15" x14ac:dyDescent="0.3">
      <c r="A1402" t="s">
        <v>19</v>
      </c>
      <c r="B1402">
        <v>1404</v>
      </c>
      <c r="C1402" s="1">
        <v>44272</v>
      </c>
      <c r="D1402" t="s">
        <v>466</v>
      </c>
      <c r="E1402" t="s">
        <v>466</v>
      </c>
      <c r="F1402" t="s">
        <v>176</v>
      </c>
      <c r="G1402" s="5">
        <v>223922</v>
      </c>
      <c r="H1402" s="5">
        <v>22392</v>
      </c>
      <c r="J1402" t="s">
        <v>108</v>
      </c>
      <c r="K1402" t="s">
        <v>67</v>
      </c>
      <c r="L1402" t="s">
        <v>16</v>
      </c>
      <c r="M1402" s="1">
        <v>44265</v>
      </c>
      <c r="N1402">
        <v>7</v>
      </c>
      <c r="O1402" t="str">
        <f>VLOOKUP(F1402,'[1]Master Data'!$E:$E,1,FALSE)</f>
        <v>BCHPM4625F</v>
      </c>
    </row>
    <row r="1403" spans="1:15" x14ac:dyDescent="0.3">
      <c r="A1403" t="s">
        <v>19</v>
      </c>
      <c r="B1403">
        <v>1406</v>
      </c>
      <c r="C1403" s="1">
        <v>44272</v>
      </c>
      <c r="D1403" t="s">
        <v>466</v>
      </c>
      <c r="E1403" t="s">
        <v>488</v>
      </c>
      <c r="F1403" t="s">
        <v>199</v>
      </c>
      <c r="G1403" s="5">
        <v>401341</v>
      </c>
      <c r="H1403" s="5">
        <v>40134</v>
      </c>
      <c r="J1403" t="s">
        <v>108</v>
      </c>
      <c r="K1403" t="s">
        <v>67</v>
      </c>
      <c r="L1403" t="s">
        <v>16</v>
      </c>
      <c r="M1403" s="1">
        <v>44265</v>
      </c>
      <c r="N1403">
        <v>7</v>
      </c>
      <c r="O1403" t="str">
        <f>VLOOKUP(F1403,'[1]Master Data'!$E:$E,1,FALSE)</f>
        <v>DJEPM9645D</v>
      </c>
    </row>
    <row r="1404" spans="1:15" x14ac:dyDescent="0.3">
      <c r="A1404" t="s">
        <v>19</v>
      </c>
      <c r="B1404">
        <v>1405</v>
      </c>
      <c r="C1404" s="1">
        <v>44272</v>
      </c>
      <c r="D1404" t="s">
        <v>466</v>
      </c>
      <c r="E1404" t="s">
        <v>468</v>
      </c>
      <c r="F1404" t="s">
        <v>178</v>
      </c>
      <c r="G1404" s="5">
        <v>223922</v>
      </c>
      <c r="H1404" s="5">
        <v>22392</v>
      </c>
      <c r="J1404" t="s">
        <v>108</v>
      </c>
      <c r="K1404" t="s">
        <v>67</v>
      </c>
      <c r="L1404" t="s">
        <v>16</v>
      </c>
      <c r="M1404" s="1">
        <v>44265</v>
      </c>
      <c r="N1404">
        <v>7</v>
      </c>
      <c r="O1404" t="str">
        <f>VLOOKUP(F1404,'[1]Master Data'!$E:$E,1,FALSE)</f>
        <v>DGQPM4392J</v>
      </c>
    </row>
    <row r="1405" spans="1:15" x14ac:dyDescent="0.3">
      <c r="A1405" t="s">
        <v>19</v>
      </c>
      <c r="B1405">
        <v>1403</v>
      </c>
      <c r="C1405" s="1">
        <v>44272</v>
      </c>
      <c r="D1405" s="1" t="s">
        <v>459</v>
      </c>
      <c r="E1405" t="s">
        <v>600</v>
      </c>
      <c r="F1405" t="s">
        <v>311</v>
      </c>
      <c r="G1405" s="5">
        <v>341956</v>
      </c>
      <c r="H1405" s="5">
        <v>34196</v>
      </c>
      <c r="J1405" t="s">
        <v>108</v>
      </c>
      <c r="K1405" t="s">
        <v>67</v>
      </c>
      <c r="L1405" t="s">
        <v>16</v>
      </c>
      <c r="M1405" s="1">
        <v>44265</v>
      </c>
      <c r="N1405">
        <v>7</v>
      </c>
      <c r="O1405" t="str">
        <f>VLOOKUP(F1405,'[1]Master Data'!$E:$E,1,FALSE)</f>
        <v>BLUPM7048C</v>
      </c>
    </row>
    <row r="1406" spans="1:15" x14ac:dyDescent="0.3">
      <c r="A1406" t="s">
        <v>19</v>
      </c>
      <c r="B1406">
        <v>1400</v>
      </c>
      <c r="C1406" s="1">
        <v>44272</v>
      </c>
      <c r="D1406" s="1" t="s">
        <v>455</v>
      </c>
      <c r="E1406" t="s">
        <v>597</v>
      </c>
      <c r="F1406" t="s">
        <v>308</v>
      </c>
      <c r="G1406" s="5">
        <v>503356</v>
      </c>
      <c r="H1406" s="5">
        <v>50336</v>
      </c>
      <c r="J1406" t="s">
        <v>108</v>
      </c>
      <c r="K1406" t="s">
        <v>67</v>
      </c>
      <c r="L1406" t="s">
        <v>16</v>
      </c>
      <c r="M1406" s="1">
        <v>44265</v>
      </c>
      <c r="N1406">
        <v>7</v>
      </c>
      <c r="O1406" t="str">
        <f>VLOOKUP(F1406,'[1]Master Data'!$E:$E,1,FALSE)</f>
        <v>BZWPJ9705M</v>
      </c>
    </row>
    <row r="1407" spans="1:15" x14ac:dyDescent="0.3">
      <c r="A1407" t="s">
        <v>19</v>
      </c>
      <c r="B1407">
        <v>1401</v>
      </c>
      <c r="C1407" s="1">
        <v>44272</v>
      </c>
      <c r="D1407" s="1" t="s">
        <v>455</v>
      </c>
      <c r="E1407" t="s">
        <v>598</v>
      </c>
      <c r="F1407" t="s">
        <v>309</v>
      </c>
      <c r="G1407" s="5">
        <v>501274</v>
      </c>
      <c r="H1407" s="5">
        <v>50127</v>
      </c>
      <c r="J1407" t="s">
        <v>108</v>
      </c>
      <c r="K1407" t="s">
        <v>67</v>
      </c>
      <c r="L1407" t="s">
        <v>16</v>
      </c>
      <c r="M1407" s="1">
        <v>44265</v>
      </c>
      <c r="N1407">
        <v>7</v>
      </c>
      <c r="O1407" t="str">
        <f>VLOOKUP(F1407,'[1]Master Data'!$E:$E,1,FALSE)</f>
        <v>FPWPS4832G</v>
      </c>
    </row>
    <row r="1408" spans="1:15" x14ac:dyDescent="0.3">
      <c r="A1408" t="s">
        <v>19</v>
      </c>
      <c r="B1408">
        <v>1399</v>
      </c>
      <c r="C1408" s="1">
        <v>44272</v>
      </c>
      <c r="D1408" s="1" t="s">
        <v>455</v>
      </c>
      <c r="E1408" t="s">
        <v>458</v>
      </c>
      <c r="F1408" t="s">
        <v>168</v>
      </c>
      <c r="G1408" s="5">
        <v>497174</v>
      </c>
      <c r="H1408" s="5">
        <v>49717</v>
      </c>
      <c r="J1408" t="s">
        <v>108</v>
      </c>
      <c r="K1408" t="s">
        <v>67</v>
      </c>
      <c r="L1408" t="s">
        <v>16</v>
      </c>
      <c r="M1408" s="1">
        <v>44265</v>
      </c>
      <c r="N1408">
        <v>7</v>
      </c>
      <c r="O1408" t="str">
        <f>VLOOKUP(F1408,'[1]Master Data'!$E:$E,1,FALSE)</f>
        <v>APMPV7390H</v>
      </c>
    </row>
    <row r="1409" spans="1:15" x14ac:dyDescent="0.3">
      <c r="A1409" t="s">
        <v>19</v>
      </c>
      <c r="B1409">
        <v>1402</v>
      </c>
      <c r="C1409" s="1">
        <v>44272</v>
      </c>
      <c r="D1409" s="1" t="s">
        <v>455</v>
      </c>
      <c r="E1409" t="s">
        <v>599</v>
      </c>
      <c r="F1409" t="s">
        <v>310</v>
      </c>
      <c r="G1409" s="5">
        <v>504953</v>
      </c>
      <c r="H1409" s="5">
        <v>50495</v>
      </c>
      <c r="J1409" t="s">
        <v>108</v>
      </c>
      <c r="K1409" t="s">
        <v>67</v>
      </c>
      <c r="L1409" t="s">
        <v>16</v>
      </c>
      <c r="M1409" s="1">
        <v>44265</v>
      </c>
      <c r="N1409">
        <v>7</v>
      </c>
      <c r="O1409" t="e">
        <f>VLOOKUP(F1409,'[1]Master Data'!$E:$E,1,FALSE)</f>
        <v>#N/A</v>
      </c>
    </row>
    <row r="1410" spans="1:15" x14ac:dyDescent="0.3">
      <c r="A1410" t="s">
        <v>19</v>
      </c>
      <c r="B1410">
        <v>1411</v>
      </c>
      <c r="C1410" s="1">
        <v>44278</v>
      </c>
      <c r="D1410" s="1" t="s">
        <v>467</v>
      </c>
      <c r="E1410" t="s">
        <v>467</v>
      </c>
      <c r="F1410" t="s">
        <v>177</v>
      </c>
      <c r="G1410" s="5">
        <v>49792</v>
      </c>
      <c r="H1410" s="5">
        <v>4979</v>
      </c>
      <c r="J1410" t="s">
        <v>108</v>
      </c>
      <c r="K1410" t="s">
        <v>67</v>
      </c>
      <c r="L1410" t="s">
        <v>16</v>
      </c>
      <c r="M1410" s="1">
        <v>44273</v>
      </c>
      <c r="N1410">
        <v>5</v>
      </c>
      <c r="O1410" t="str">
        <f>VLOOKUP(F1410,'[1]Master Data'!$E:$E,1,FALSE)</f>
        <v>CNYPM6786Q</v>
      </c>
    </row>
    <row r="1411" spans="1:15" x14ac:dyDescent="0.3">
      <c r="A1411" t="s">
        <v>19</v>
      </c>
      <c r="B1411">
        <v>1410</v>
      </c>
      <c r="C1411" s="1">
        <v>44278</v>
      </c>
      <c r="D1411" t="s">
        <v>466</v>
      </c>
      <c r="E1411" t="s">
        <v>601</v>
      </c>
      <c r="F1411" t="s">
        <v>312</v>
      </c>
      <c r="G1411" s="5">
        <v>301126</v>
      </c>
      <c r="H1411" s="5">
        <v>30113</v>
      </c>
      <c r="J1411" t="s">
        <v>108</v>
      </c>
      <c r="K1411" t="s">
        <v>67</v>
      </c>
      <c r="L1411" t="s">
        <v>16</v>
      </c>
      <c r="M1411" s="1">
        <v>44273</v>
      </c>
      <c r="N1411">
        <v>5</v>
      </c>
      <c r="O1411" t="str">
        <f>VLOOKUP(F1411,'[1]Master Data'!$E:$E,1,FALSE)</f>
        <v>BCHPM4623D</v>
      </c>
    </row>
    <row r="1412" spans="1:15" x14ac:dyDescent="0.3">
      <c r="A1412" t="s">
        <v>19</v>
      </c>
      <c r="B1412">
        <v>1412</v>
      </c>
      <c r="C1412" s="1">
        <v>44281</v>
      </c>
      <c r="D1412" s="1" t="s">
        <v>455</v>
      </c>
      <c r="E1412" t="s">
        <v>597</v>
      </c>
      <c r="F1412" t="s">
        <v>308</v>
      </c>
      <c r="G1412" s="5">
        <v>498253</v>
      </c>
      <c r="H1412" s="5">
        <v>49825</v>
      </c>
      <c r="J1412" t="s">
        <v>108</v>
      </c>
      <c r="K1412" t="s">
        <v>67</v>
      </c>
      <c r="L1412" t="s">
        <v>16</v>
      </c>
      <c r="M1412" s="1">
        <v>44268</v>
      </c>
      <c r="N1412">
        <v>13</v>
      </c>
      <c r="O1412" t="str">
        <f>VLOOKUP(F1412,'[1]Master Data'!$E:$E,1,FALSE)</f>
        <v>BZWPJ9705M</v>
      </c>
    </row>
    <row r="1413" spans="1:15" x14ac:dyDescent="0.3">
      <c r="A1413" t="s">
        <v>19</v>
      </c>
      <c r="B1413">
        <v>1413</v>
      </c>
      <c r="C1413" s="1">
        <v>44281</v>
      </c>
      <c r="D1413" s="1" t="s">
        <v>455</v>
      </c>
      <c r="E1413" t="s">
        <v>598</v>
      </c>
      <c r="F1413" t="s">
        <v>309</v>
      </c>
      <c r="G1413" s="5">
        <v>499743</v>
      </c>
      <c r="H1413" s="5">
        <v>49974</v>
      </c>
      <c r="J1413" t="s">
        <v>108</v>
      </c>
      <c r="K1413" t="s">
        <v>67</v>
      </c>
      <c r="L1413" t="s">
        <v>16</v>
      </c>
      <c r="M1413" s="1">
        <v>44268</v>
      </c>
      <c r="N1413">
        <v>13</v>
      </c>
      <c r="O1413" t="str">
        <f>VLOOKUP(F1413,'[1]Master Data'!$E:$E,1,FALSE)</f>
        <v>FPWPS4832G</v>
      </c>
    </row>
    <row r="1414" spans="1:15" x14ac:dyDescent="0.3">
      <c r="A1414" t="s">
        <v>19</v>
      </c>
      <c r="B1414">
        <v>1414</v>
      </c>
      <c r="C1414" s="1">
        <v>44281</v>
      </c>
      <c r="D1414" s="1" t="s">
        <v>455</v>
      </c>
      <c r="E1414" t="s">
        <v>599</v>
      </c>
      <c r="F1414" t="s">
        <v>310</v>
      </c>
      <c r="G1414" s="5">
        <v>497861</v>
      </c>
      <c r="H1414" s="5">
        <v>49786</v>
      </c>
      <c r="J1414" t="s">
        <v>108</v>
      </c>
      <c r="K1414" t="s">
        <v>67</v>
      </c>
      <c r="L1414" t="s">
        <v>16</v>
      </c>
      <c r="M1414" s="1">
        <v>44268</v>
      </c>
      <c r="N1414">
        <v>13</v>
      </c>
      <c r="O1414" t="e">
        <f>VLOOKUP(F1414,'[1]Master Data'!$E:$E,1,FALSE)</f>
        <v>#N/A</v>
      </c>
    </row>
    <row r="1415" spans="1:15" x14ac:dyDescent="0.3">
      <c r="A1415" t="s">
        <v>19</v>
      </c>
      <c r="B1415">
        <v>1434</v>
      </c>
      <c r="C1415" s="1">
        <v>44286</v>
      </c>
      <c r="D1415" s="1" t="s">
        <v>484</v>
      </c>
      <c r="E1415" t="s">
        <v>484</v>
      </c>
      <c r="F1415" t="s">
        <v>195</v>
      </c>
      <c r="G1415" s="5">
        <v>219674</v>
      </c>
      <c r="H1415" s="5">
        <v>21967</v>
      </c>
      <c r="J1415" t="s">
        <v>109</v>
      </c>
      <c r="K1415" t="s">
        <v>67</v>
      </c>
      <c r="L1415" t="s">
        <v>16</v>
      </c>
      <c r="M1415" s="1">
        <v>44286</v>
      </c>
      <c r="N1415">
        <v>0</v>
      </c>
      <c r="O1415" t="str">
        <f>VLOOKUP(F1415,'[1]Master Data'!$E:$E,1,FALSE)</f>
        <v>AQEPM1733E</v>
      </c>
    </row>
    <row r="1416" spans="1:15" x14ac:dyDescent="0.3">
      <c r="A1416" t="s">
        <v>19</v>
      </c>
      <c r="B1416">
        <v>1435</v>
      </c>
      <c r="C1416" s="1">
        <v>44286</v>
      </c>
      <c r="D1416" s="1" t="s">
        <v>484</v>
      </c>
      <c r="E1416" t="s">
        <v>521</v>
      </c>
      <c r="F1416" t="s">
        <v>232</v>
      </c>
      <c r="G1416" s="5">
        <v>292899</v>
      </c>
      <c r="H1416" s="5">
        <v>29290</v>
      </c>
      <c r="J1416" t="s">
        <v>109</v>
      </c>
      <c r="K1416" t="s">
        <v>67</v>
      </c>
      <c r="L1416" t="s">
        <v>16</v>
      </c>
      <c r="M1416" s="1">
        <v>44286</v>
      </c>
      <c r="N1416">
        <v>0</v>
      </c>
      <c r="O1416" t="str">
        <f>VLOOKUP(F1416,'[1]Master Data'!$E:$E,1,FALSE)</f>
        <v>ENEPP0629F</v>
      </c>
    </row>
    <row r="1417" spans="1:15" x14ac:dyDescent="0.3">
      <c r="A1417" t="s">
        <v>19</v>
      </c>
      <c r="B1417">
        <v>1436</v>
      </c>
      <c r="C1417" s="1">
        <v>44286</v>
      </c>
      <c r="D1417" s="1" t="s">
        <v>484</v>
      </c>
      <c r="E1417" t="s">
        <v>516</v>
      </c>
      <c r="F1417" t="s">
        <v>227</v>
      </c>
      <c r="G1417" s="5">
        <v>183062</v>
      </c>
      <c r="H1417" s="5">
        <v>18306</v>
      </c>
      <c r="J1417" t="s">
        <v>109</v>
      </c>
      <c r="K1417" t="s">
        <v>67</v>
      </c>
      <c r="L1417" t="s">
        <v>16</v>
      </c>
      <c r="M1417" s="1">
        <v>44286</v>
      </c>
      <c r="N1417">
        <v>0</v>
      </c>
      <c r="O1417" t="str">
        <f>VLOOKUP(F1417,'[1]Master Data'!$E:$E,1,FALSE)</f>
        <v>BLZPM4099N</v>
      </c>
    </row>
    <row r="1418" spans="1:15" x14ac:dyDescent="0.3">
      <c r="A1418" t="s">
        <v>19</v>
      </c>
      <c r="B1418">
        <v>1437</v>
      </c>
      <c r="C1418" s="1">
        <v>44286</v>
      </c>
      <c r="D1418" s="1" t="s">
        <v>484</v>
      </c>
      <c r="E1418" t="s">
        <v>517</v>
      </c>
      <c r="F1418" t="s">
        <v>228</v>
      </c>
      <c r="G1418" s="5">
        <v>219674</v>
      </c>
      <c r="H1418" s="5">
        <v>21967</v>
      </c>
      <c r="J1418" t="s">
        <v>109</v>
      </c>
      <c r="K1418" t="s">
        <v>67</v>
      </c>
      <c r="L1418" t="s">
        <v>16</v>
      </c>
      <c r="M1418" s="1">
        <v>44286</v>
      </c>
      <c r="N1418">
        <v>0</v>
      </c>
      <c r="O1418" t="str">
        <f>VLOOKUP(F1418,'[1]Master Data'!$E:$E,1,FALSE)</f>
        <v>DHOPM0685K</v>
      </c>
    </row>
    <row r="1419" spans="1:15" x14ac:dyDescent="0.3">
      <c r="A1419" t="s">
        <v>19</v>
      </c>
      <c r="B1419">
        <v>1445</v>
      </c>
      <c r="C1419" s="1">
        <v>44286</v>
      </c>
      <c r="D1419" s="1" t="s">
        <v>467</v>
      </c>
      <c r="E1419" t="s">
        <v>467</v>
      </c>
      <c r="F1419" t="s">
        <v>177</v>
      </c>
      <c r="G1419" s="5">
        <v>388613</v>
      </c>
      <c r="H1419" s="5">
        <v>38861</v>
      </c>
      <c r="J1419" t="s">
        <v>109</v>
      </c>
      <c r="K1419" t="s">
        <v>67</v>
      </c>
      <c r="L1419" t="s">
        <v>16</v>
      </c>
      <c r="M1419" s="1">
        <v>44286</v>
      </c>
      <c r="N1419">
        <v>0</v>
      </c>
      <c r="O1419" t="str">
        <f>VLOOKUP(F1419,'[1]Master Data'!$E:$E,1,FALSE)</f>
        <v>CNYPM6786Q</v>
      </c>
    </row>
    <row r="1420" spans="1:15" x14ac:dyDescent="0.3">
      <c r="A1420" t="s">
        <v>19</v>
      </c>
      <c r="B1420">
        <v>1426</v>
      </c>
      <c r="C1420" s="1">
        <v>44286</v>
      </c>
      <c r="D1420" s="1" t="s">
        <v>588</v>
      </c>
      <c r="E1420" t="s">
        <v>588</v>
      </c>
      <c r="F1420" t="s">
        <v>299</v>
      </c>
      <c r="G1420" s="5">
        <v>752150</v>
      </c>
      <c r="H1420" s="5">
        <v>75215</v>
      </c>
      <c r="J1420" t="s">
        <v>109</v>
      </c>
      <c r="K1420" t="s">
        <v>67</v>
      </c>
      <c r="L1420" t="s">
        <v>16</v>
      </c>
      <c r="M1420" s="1">
        <v>44286</v>
      </c>
      <c r="N1420">
        <v>0</v>
      </c>
      <c r="O1420" t="str">
        <f>VLOOKUP(F1420,'[1]Master Data'!$E:$E,1,FALSE)</f>
        <v>AQYPP6269Q</v>
      </c>
    </row>
    <row r="1421" spans="1:15" x14ac:dyDescent="0.3">
      <c r="A1421" t="s">
        <v>19</v>
      </c>
      <c r="B1421">
        <v>1415</v>
      </c>
      <c r="C1421" s="1">
        <v>44286</v>
      </c>
      <c r="D1421" s="1" t="s">
        <v>470</v>
      </c>
      <c r="E1421" t="s">
        <v>470</v>
      </c>
      <c r="F1421" t="s">
        <v>180</v>
      </c>
      <c r="G1421" s="5">
        <v>18610</v>
      </c>
      <c r="H1421" s="5">
        <v>1861</v>
      </c>
      <c r="J1421" t="s">
        <v>109</v>
      </c>
      <c r="K1421" t="s">
        <v>67</v>
      </c>
      <c r="L1421" t="s">
        <v>16</v>
      </c>
      <c r="M1421" s="1">
        <v>44286</v>
      </c>
      <c r="N1421">
        <v>0</v>
      </c>
      <c r="O1421" t="str">
        <f>VLOOKUP(F1421,'[1]Master Data'!$E:$E,1,FALSE)</f>
        <v>ATYPM1144L</v>
      </c>
    </row>
    <row r="1422" spans="1:15" x14ac:dyDescent="0.3">
      <c r="A1422" t="s">
        <v>19</v>
      </c>
      <c r="B1422">
        <v>1459</v>
      </c>
      <c r="C1422" s="1">
        <v>44286</v>
      </c>
      <c r="D1422" s="1" t="s">
        <v>440</v>
      </c>
      <c r="E1422" t="s">
        <v>609</v>
      </c>
      <c r="F1422" t="s">
        <v>320</v>
      </c>
      <c r="G1422" s="5">
        <v>301357</v>
      </c>
      <c r="H1422" s="5">
        <v>30136</v>
      </c>
      <c r="J1422" t="s">
        <v>109</v>
      </c>
      <c r="K1422" t="s">
        <v>67</v>
      </c>
      <c r="L1422" t="s">
        <v>16</v>
      </c>
      <c r="M1422" s="1">
        <v>44286</v>
      </c>
      <c r="N1422">
        <v>0</v>
      </c>
      <c r="O1422" t="str">
        <f>VLOOKUP(F1422,'[1]Master Data'!$E:$E,1,FALSE)</f>
        <v>BTOPM8426L</v>
      </c>
    </row>
    <row r="1423" spans="1:15" x14ac:dyDescent="0.3">
      <c r="A1423" t="s">
        <v>19</v>
      </c>
      <c r="B1423">
        <v>1441</v>
      </c>
      <c r="C1423" s="1">
        <v>44286</v>
      </c>
      <c r="D1423" s="1" t="s">
        <v>440</v>
      </c>
      <c r="E1423" t="s">
        <v>440</v>
      </c>
      <c r="F1423" t="s">
        <v>150</v>
      </c>
      <c r="G1423" s="5">
        <v>246458</v>
      </c>
      <c r="H1423" s="5">
        <v>24646</v>
      </c>
      <c r="J1423" t="s">
        <v>109</v>
      </c>
      <c r="K1423" t="s">
        <v>67</v>
      </c>
      <c r="L1423" t="s">
        <v>16</v>
      </c>
      <c r="M1423" s="1">
        <v>44286</v>
      </c>
      <c r="N1423">
        <v>0</v>
      </c>
      <c r="O1423" t="str">
        <f>VLOOKUP(F1423,'[1]Master Data'!$E:$E,1,FALSE)</f>
        <v>ANVPM7520K</v>
      </c>
    </row>
    <row r="1424" spans="1:15" x14ac:dyDescent="0.3">
      <c r="A1424" t="s">
        <v>19</v>
      </c>
      <c r="B1424">
        <v>1465</v>
      </c>
      <c r="C1424" s="1">
        <v>44286</v>
      </c>
      <c r="D1424" s="1" t="s">
        <v>440</v>
      </c>
      <c r="E1424" t="s">
        <v>440</v>
      </c>
      <c r="F1424" t="s">
        <v>150</v>
      </c>
      <c r="G1424" s="5">
        <v>30000</v>
      </c>
      <c r="H1424" s="5">
        <v>3000</v>
      </c>
      <c r="J1424" t="s">
        <v>109</v>
      </c>
      <c r="K1424" t="s">
        <v>67</v>
      </c>
      <c r="L1424" t="s">
        <v>16</v>
      </c>
      <c r="M1424" s="1">
        <v>44286</v>
      </c>
      <c r="N1424">
        <v>0</v>
      </c>
      <c r="O1424" t="str">
        <f>VLOOKUP(F1424,'[1]Master Data'!$E:$E,1,FALSE)</f>
        <v>ANVPM7520K</v>
      </c>
    </row>
    <row r="1425" spans="1:15" x14ac:dyDescent="0.3">
      <c r="A1425" t="s">
        <v>19</v>
      </c>
      <c r="B1425">
        <v>1466</v>
      </c>
      <c r="C1425" s="1">
        <v>44286</v>
      </c>
      <c r="D1425" s="1" t="s">
        <v>440</v>
      </c>
      <c r="E1425" t="s">
        <v>615</v>
      </c>
      <c r="F1425" t="s">
        <v>326</v>
      </c>
      <c r="G1425" s="5">
        <v>548681</v>
      </c>
      <c r="H1425" s="5">
        <v>54868</v>
      </c>
      <c r="J1425" t="s">
        <v>109</v>
      </c>
      <c r="K1425" t="s">
        <v>67</v>
      </c>
      <c r="L1425" t="s">
        <v>16</v>
      </c>
      <c r="M1425" s="1">
        <v>44286</v>
      </c>
      <c r="N1425">
        <v>0</v>
      </c>
      <c r="O1425" t="str">
        <f>VLOOKUP(F1425,'[1]Master Data'!$E:$E,1,FALSE)</f>
        <v>CBCPP0069D</v>
      </c>
    </row>
    <row r="1426" spans="1:15" x14ac:dyDescent="0.3">
      <c r="A1426" t="s">
        <v>19</v>
      </c>
      <c r="B1426">
        <v>1458</v>
      </c>
      <c r="C1426" s="1">
        <v>44286</v>
      </c>
      <c r="D1426" s="1" t="s">
        <v>440</v>
      </c>
      <c r="E1426" t="s">
        <v>608</v>
      </c>
      <c r="F1426" t="s">
        <v>319</v>
      </c>
      <c r="G1426" s="5">
        <v>302164</v>
      </c>
      <c r="H1426" s="5">
        <v>30216</v>
      </c>
      <c r="J1426" t="s">
        <v>109</v>
      </c>
      <c r="K1426" t="s">
        <v>67</v>
      </c>
      <c r="L1426" t="s">
        <v>16</v>
      </c>
      <c r="M1426" s="1">
        <v>44286</v>
      </c>
      <c r="N1426">
        <v>0</v>
      </c>
      <c r="O1426" t="str">
        <f>VLOOKUP(F1426,'[1]Master Data'!$E:$E,1,FALSE)</f>
        <v>ALTPM6339G</v>
      </c>
    </row>
    <row r="1427" spans="1:15" x14ac:dyDescent="0.3">
      <c r="A1427" t="s">
        <v>19</v>
      </c>
      <c r="B1427">
        <v>1461</v>
      </c>
      <c r="C1427" s="1">
        <v>44286</v>
      </c>
      <c r="D1427" s="1" t="s">
        <v>440</v>
      </c>
      <c r="E1427" t="s">
        <v>611</v>
      </c>
      <c r="F1427" t="s">
        <v>322</v>
      </c>
      <c r="G1427" s="5">
        <v>298134</v>
      </c>
      <c r="H1427" s="5">
        <v>29813</v>
      </c>
      <c r="J1427" t="s">
        <v>109</v>
      </c>
      <c r="K1427" t="s">
        <v>67</v>
      </c>
      <c r="L1427" t="s">
        <v>16</v>
      </c>
      <c r="M1427" s="1">
        <v>44286</v>
      </c>
      <c r="N1427">
        <v>0</v>
      </c>
      <c r="O1427" t="str">
        <f>VLOOKUP(F1427,'[1]Master Data'!$E:$E,1,FALSE)</f>
        <v>CZHPM0850L</v>
      </c>
    </row>
    <row r="1428" spans="1:15" x14ac:dyDescent="0.3">
      <c r="A1428" t="s">
        <v>19</v>
      </c>
      <c r="B1428">
        <v>1460</v>
      </c>
      <c r="C1428" s="1">
        <v>44286</v>
      </c>
      <c r="D1428" s="1" t="s">
        <v>440</v>
      </c>
      <c r="E1428" t="s">
        <v>610</v>
      </c>
      <c r="F1428" t="s">
        <v>321</v>
      </c>
      <c r="G1428" s="5">
        <v>299496</v>
      </c>
      <c r="H1428" s="5">
        <v>29950</v>
      </c>
      <c r="J1428" t="s">
        <v>109</v>
      </c>
      <c r="K1428" t="s">
        <v>67</v>
      </c>
      <c r="L1428" t="s">
        <v>16</v>
      </c>
      <c r="M1428" s="1">
        <v>44286</v>
      </c>
      <c r="N1428">
        <v>0</v>
      </c>
      <c r="O1428" t="str">
        <f>VLOOKUP(F1428,'[1]Master Data'!$E:$E,1,FALSE)</f>
        <v>BPEPM3346H</v>
      </c>
    </row>
    <row r="1429" spans="1:15" x14ac:dyDescent="0.3">
      <c r="A1429" t="s">
        <v>19</v>
      </c>
      <c r="B1429">
        <v>1447</v>
      </c>
      <c r="C1429" s="1">
        <v>44286</v>
      </c>
      <c r="D1429" s="1" t="s">
        <v>501</v>
      </c>
      <c r="E1429" t="s">
        <v>501</v>
      </c>
      <c r="F1429" t="s">
        <v>214</v>
      </c>
      <c r="G1429" s="5">
        <v>405761</v>
      </c>
      <c r="H1429" s="5">
        <v>40576</v>
      </c>
      <c r="J1429" t="s">
        <v>109</v>
      </c>
      <c r="K1429" t="s">
        <v>67</v>
      </c>
      <c r="L1429" t="s">
        <v>16</v>
      </c>
      <c r="M1429" s="1">
        <v>44286</v>
      </c>
      <c r="N1429">
        <v>0</v>
      </c>
      <c r="O1429" t="str">
        <f>VLOOKUP(F1429,'[1]Master Data'!$E:$E,1,FALSE)</f>
        <v>DXVPP1114F</v>
      </c>
    </row>
    <row r="1430" spans="1:15" x14ac:dyDescent="0.3">
      <c r="A1430" t="s">
        <v>19</v>
      </c>
      <c r="B1430">
        <v>1427</v>
      </c>
      <c r="C1430" s="1">
        <v>44286</v>
      </c>
      <c r="D1430" t="s">
        <v>438</v>
      </c>
      <c r="E1430" t="s">
        <v>550</v>
      </c>
      <c r="F1430" t="s">
        <v>261</v>
      </c>
      <c r="G1430" s="5">
        <v>918946</v>
      </c>
      <c r="H1430" s="5">
        <v>91895</v>
      </c>
      <c r="J1430" t="s">
        <v>109</v>
      </c>
      <c r="K1430" t="s">
        <v>67</v>
      </c>
      <c r="L1430" t="s">
        <v>16</v>
      </c>
      <c r="M1430" s="1">
        <v>44286</v>
      </c>
      <c r="N1430">
        <v>0</v>
      </c>
      <c r="O1430" t="str">
        <f>VLOOKUP(F1430,'[1]Master Data'!$E:$E,1,FALSE)</f>
        <v>BGQPG0189P</v>
      </c>
    </row>
    <row r="1431" spans="1:15" x14ac:dyDescent="0.3">
      <c r="A1431" t="s">
        <v>19</v>
      </c>
      <c r="B1431">
        <v>1452</v>
      </c>
      <c r="C1431" s="1">
        <v>44286</v>
      </c>
      <c r="D1431" t="s">
        <v>438</v>
      </c>
      <c r="E1431" t="s">
        <v>602</v>
      </c>
      <c r="F1431" t="s">
        <v>313</v>
      </c>
      <c r="G1431" s="5">
        <v>792152</v>
      </c>
      <c r="H1431" s="5">
        <v>79215</v>
      </c>
      <c r="J1431" t="s">
        <v>109</v>
      </c>
      <c r="K1431" t="s">
        <v>67</v>
      </c>
      <c r="L1431" t="s">
        <v>16</v>
      </c>
      <c r="M1431" s="1">
        <v>44286</v>
      </c>
      <c r="N1431">
        <v>0</v>
      </c>
      <c r="O1431" t="str">
        <f>VLOOKUP(F1431,'[1]Master Data'!$E:$E,1,FALSE)</f>
        <v>DPOPP6212P</v>
      </c>
    </row>
    <row r="1432" spans="1:15" x14ac:dyDescent="0.3">
      <c r="A1432" t="s">
        <v>19</v>
      </c>
      <c r="B1432">
        <v>1429</v>
      </c>
      <c r="C1432" s="1">
        <v>44286</v>
      </c>
      <c r="D1432" s="1" t="s">
        <v>723</v>
      </c>
      <c r="E1432" t="s">
        <v>437</v>
      </c>
      <c r="F1432" t="s">
        <v>147</v>
      </c>
      <c r="G1432" s="5">
        <v>938356</v>
      </c>
      <c r="H1432" s="5">
        <v>93836</v>
      </c>
      <c r="J1432" t="s">
        <v>109</v>
      </c>
      <c r="K1432" t="s">
        <v>67</v>
      </c>
      <c r="L1432" t="s">
        <v>16</v>
      </c>
      <c r="M1432" s="1">
        <v>44286</v>
      </c>
      <c r="N1432">
        <v>0</v>
      </c>
      <c r="O1432" t="str">
        <f>VLOOKUP(F1432,'[1]Master Data'!$E:$E,1,FALSE)</f>
        <v>CICPD8911M</v>
      </c>
    </row>
    <row r="1433" spans="1:15" x14ac:dyDescent="0.3">
      <c r="A1433" t="s">
        <v>19</v>
      </c>
      <c r="B1433">
        <v>1451</v>
      </c>
      <c r="C1433" s="1">
        <v>44286</v>
      </c>
      <c r="D1433" s="1" t="s">
        <v>723</v>
      </c>
      <c r="E1433" t="s">
        <v>544</v>
      </c>
      <c r="F1433" t="s">
        <v>255</v>
      </c>
      <c r="G1433" s="5">
        <v>938356</v>
      </c>
      <c r="H1433" s="5">
        <v>93836</v>
      </c>
      <c r="J1433" t="s">
        <v>109</v>
      </c>
      <c r="K1433" t="s">
        <v>67</v>
      </c>
      <c r="L1433" t="s">
        <v>16</v>
      </c>
      <c r="M1433" s="1">
        <v>44286</v>
      </c>
      <c r="N1433">
        <v>0</v>
      </c>
      <c r="O1433" t="str">
        <f>VLOOKUP(F1433,'[1]Master Data'!$E:$E,1,FALSE)</f>
        <v>AATPD0607P</v>
      </c>
    </row>
    <row r="1434" spans="1:15" x14ac:dyDescent="0.3">
      <c r="A1434" t="s">
        <v>19</v>
      </c>
      <c r="B1434">
        <v>1428</v>
      </c>
      <c r="C1434" s="1">
        <v>44286</v>
      </c>
      <c r="D1434" s="1" t="s">
        <v>723</v>
      </c>
      <c r="E1434" t="s">
        <v>436</v>
      </c>
      <c r="F1434" t="s">
        <v>146</v>
      </c>
      <c r="G1434" s="5">
        <v>938356</v>
      </c>
      <c r="H1434" s="5">
        <v>93836</v>
      </c>
      <c r="J1434" t="s">
        <v>109</v>
      </c>
      <c r="K1434" t="s">
        <v>67</v>
      </c>
      <c r="L1434" t="s">
        <v>16</v>
      </c>
      <c r="M1434" s="1">
        <v>44286</v>
      </c>
      <c r="N1434">
        <v>0</v>
      </c>
      <c r="O1434" t="str">
        <f>VLOOKUP(F1434,'[1]Master Data'!$E:$E,1,FALSE)</f>
        <v>APGPD9139Q</v>
      </c>
    </row>
    <row r="1435" spans="1:15" x14ac:dyDescent="0.3">
      <c r="A1435" t="s">
        <v>19</v>
      </c>
      <c r="B1435">
        <v>1418</v>
      </c>
      <c r="C1435" s="1">
        <v>44286</v>
      </c>
      <c r="D1435" s="1" t="s">
        <v>724</v>
      </c>
      <c r="E1435" t="s">
        <v>465</v>
      </c>
      <c r="F1435" t="s">
        <v>175</v>
      </c>
      <c r="G1435" s="5">
        <v>167619</v>
      </c>
      <c r="H1435" s="5">
        <v>16762</v>
      </c>
      <c r="J1435" t="s">
        <v>109</v>
      </c>
      <c r="K1435" t="s">
        <v>67</v>
      </c>
      <c r="L1435" t="s">
        <v>16</v>
      </c>
      <c r="M1435" s="1">
        <v>44286</v>
      </c>
      <c r="N1435">
        <v>0</v>
      </c>
      <c r="O1435" t="str">
        <f>VLOOKUP(F1435,'[1]Master Data'!$E:$E,1,FALSE)</f>
        <v>AWVPM8396E</v>
      </c>
    </row>
    <row r="1436" spans="1:15" x14ac:dyDescent="0.3">
      <c r="A1436" t="s">
        <v>19</v>
      </c>
      <c r="B1436">
        <v>1475</v>
      </c>
      <c r="C1436" s="1">
        <v>44286</v>
      </c>
      <c r="D1436" s="1" t="s">
        <v>724</v>
      </c>
      <c r="E1436" t="s">
        <v>549</v>
      </c>
      <c r="F1436" t="s">
        <v>260</v>
      </c>
      <c r="G1436" s="5">
        <v>902197</v>
      </c>
      <c r="H1436" s="5">
        <v>90220</v>
      </c>
      <c r="J1436" t="s">
        <v>110</v>
      </c>
      <c r="K1436" t="s">
        <v>67</v>
      </c>
      <c r="L1436" t="s">
        <v>16</v>
      </c>
      <c r="M1436" s="1">
        <v>44286</v>
      </c>
      <c r="N1436">
        <v>0</v>
      </c>
      <c r="O1436" t="str">
        <f>VLOOKUP(F1436,'[1]Master Data'!$E:$E,1,FALSE)</f>
        <v>AMMPV1249C</v>
      </c>
    </row>
    <row r="1437" spans="1:15" x14ac:dyDescent="0.3">
      <c r="A1437" t="s">
        <v>19</v>
      </c>
      <c r="B1437">
        <v>1419</v>
      </c>
      <c r="C1437" s="1">
        <v>44286</v>
      </c>
      <c r="D1437" s="1" t="s">
        <v>724</v>
      </c>
      <c r="E1437" t="s">
        <v>490</v>
      </c>
      <c r="F1437" t="s">
        <v>201</v>
      </c>
      <c r="G1437" s="5">
        <v>167619</v>
      </c>
      <c r="H1437" s="5">
        <v>16762</v>
      </c>
      <c r="J1437" t="s">
        <v>109</v>
      </c>
      <c r="K1437" t="s">
        <v>67</v>
      </c>
      <c r="L1437" t="s">
        <v>16</v>
      </c>
      <c r="M1437" s="1">
        <v>44286</v>
      </c>
      <c r="N1437">
        <v>0</v>
      </c>
      <c r="O1437" t="str">
        <f>VLOOKUP(F1437,'[1]Master Data'!$E:$E,1,FALSE)</f>
        <v>CUIPM0916M</v>
      </c>
    </row>
    <row r="1438" spans="1:15" x14ac:dyDescent="0.3">
      <c r="A1438" t="s">
        <v>19</v>
      </c>
      <c r="B1438">
        <v>1464</v>
      </c>
      <c r="C1438" s="1">
        <v>44286</v>
      </c>
      <c r="D1438" s="1" t="s">
        <v>513</v>
      </c>
      <c r="E1438" t="s">
        <v>614</v>
      </c>
      <c r="F1438" t="s">
        <v>325</v>
      </c>
      <c r="G1438" s="5">
        <v>499357</v>
      </c>
      <c r="H1438" s="5">
        <v>49936</v>
      </c>
      <c r="J1438" t="s">
        <v>109</v>
      </c>
      <c r="K1438" t="s">
        <v>67</v>
      </c>
      <c r="L1438" t="s">
        <v>16</v>
      </c>
      <c r="M1438" s="1">
        <v>44286</v>
      </c>
      <c r="N1438">
        <v>0</v>
      </c>
      <c r="O1438" t="str">
        <f>VLOOKUP(F1438,'[1]Master Data'!$E:$E,1,FALSE)</f>
        <v>CRLPP1062K</v>
      </c>
    </row>
    <row r="1439" spans="1:15" x14ac:dyDescent="0.3">
      <c r="A1439" t="s">
        <v>19</v>
      </c>
      <c r="B1439">
        <v>1449</v>
      </c>
      <c r="C1439" s="1">
        <v>44286</v>
      </c>
      <c r="D1439" s="1" t="s">
        <v>513</v>
      </c>
      <c r="E1439" t="s">
        <v>513</v>
      </c>
      <c r="F1439" t="s">
        <v>224</v>
      </c>
      <c r="G1439" s="5">
        <v>402371</v>
      </c>
      <c r="H1439" s="5">
        <v>40237</v>
      </c>
      <c r="J1439" t="s">
        <v>109</v>
      </c>
      <c r="K1439" t="s">
        <v>67</v>
      </c>
      <c r="L1439" t="s">
        <v>16</v>
      </c>
      <c r="M1439" s="1">
        <v>44286</v>
      </c>
      <c r="N1439">
        <v>0</v>
      </c>
      <c r="O1439" t="str">
        <f>VLOOKUP(F1439,'[1]Master Data'!$E:$E,1,FALSE)</f>
        <v>BDDPM7126E</v>
      </c>
    </row>
    <row r="1440" spans="1:15" x14ac:dyDescent="0.3">
      <c r="A1440" t="s">
        <v>19</v>
      </c>
      <c r="B1440">
        <v>1442</v>
      </c>
      <c r="C1440" s="1">
        <v>44286</v>
      </c>
      <c r="D1440" t="s">
        <v>466</v>
      </c>
      <c r="E1440" t="s">
        <v>466</v>
      </c>
      <c r="F1440" t="s">
        <v>176</v>
      </c>
      <c r="G1440" s="5">
        <v>148324</v>
      </c>
      <c r="H1440" s="5">
        <v>14832</v>
      </c>
      <c r="J1440" t="s">
        <v>109</v>
      </c>
      <c r="K1440" t="s">
        <v>67</v>
      </c>
      <c r="L1440" t="s">
        <v>16</v>
      </c>
      <c r="M1440" s="1">
        <v>44286</v>
      </c>
      <c r="N1440">
        <v>0</v>
      </c>
      <c r="O1440" t="str">
        <f>VLOOKUP(F1440,'[1]Master Data'!$E:$E,1,FALSE)</f>
        <v>BCHPM4625F</v>
      </c>
    </row>
    <row r="1441" spans="1:15" x14ac:dyDescent="0.3">
      <c r="A1441" t="s">
        <v>19</v>
      </c>
      <c r="B1441">
        <v>1444</v>
      </c>
      <c r="C1441" s="1">
        <v>44286</v>
      </c>
      <c r="D1441" t="s">
        <v>466</v>
      </c>
      <c r="E1441" t="s">
        <v>601</v>
      </c>
      <c r="F1441" t="s">
        <v>312</v>
      </c>
      <c r="G1441" s="5">
        <v>188440</v>
      </c>
      <c r="H1441" s="5">
        <v>18844</v>
      </c>
      <c r="J1441" t="s">
        <v>109</v>
      </c>
      <c r="K1441" t="s">
        <v>67</v>
      </c>
      <c r="L1441" t="s">
        <v>16</v>
      </c>
      <c r="M1441" s="1">
        <v>44286</v>
      </c>
      <c r="N1441">
        <v>0</v>
      </c>
      <c r="O1441" t="str">
        <f>VLOOKUP(F1441,'[1]Master Data'!$E:$E,1,FALSE)</f>
        <v>BCHPM4623D</v>
      </c>
    </row>
    <row r="1442" spans="1:15" x14ac:dyDescent="0.3">
      <c r="A1442" t="s">
        <v>19</v>
      </c>
      <c r="B1442">
        <v>1446</v>
      </c>
      <c r="C1442" s="1">
        <v>44286</v>
      </c>
      <c r="D1442" t="s">
        <v>466</v>
      </c>
      <c r="E1442" t="s">
        <v>488</v>
      </c>
      <c r="F1442" t="s">
        <v>199</v>
      </c>
      <c r="G1442" s="5">
        <v>51900</v>
      </c>
      <c r="H1442" s="5">
        <v>5190</v>
      </c>
      <c r="J1442" t="s">
        <v>109</v>
      </c>
      <c r="K1442" t="s">
        <v>67</v>
      </c>
      <c r="L1442" t="s">
        <v>16</v>
      </c>
      <c r="M1442" s="1">
        <v>44286</v>
      </c>
      <c r="N1442">
        <v>0</v>
      </c>
      <c r="O1442" t="str">
        <f>VLOOKUP(F1442,'[1]Master Data'!$E:$E,1,FALSE)</f>
        <v>DJEPM9645D</v>
      </c>
    </row>
    <row r="1443" spans="1:15" x14ac:dyDescent="0.3">
      <c r="A1443" t="s">
        <v>19</v>
      </c>
      <c r="B1443">
        <v>1448</v>
      </c>
      <c r="C1443" s="1">
        <v>44286</v>
      </c>
      <c r="D1443" t="s">
        <v>466</v>
      </c>
      <c r="E1443" t="s">
        <v>574</v>
      </c>
      <c r="F1443" t="s">
        <v>285</v>
      </c>
      <c r="G1443" s="5">
        <v>498647</v>
      </c>
      <c r="H1443" s="5">
        <v>49865</v>
      </c>
      <c r="J1443" t="s">
        <v>109</v>
      </c>
      <c r="K1443" t="s">
        <v>67</v>
      </c>
      <c r="L1443" t="s">
        <v>16</v>
      </c>
      <c r="M1443" s="1">
        <v>44286</v>
      </c>
      <c r="N1443">
        <v>0</v>
      </c>
      <c r="O1443" t="str">
        <f>VLOOKUP(F1443,'[1]Master Data'!$E:$E,1,FALSE)</f>
        <v>EDSPP8018Q</v>
      </c>
    </row>
    <row r="1444" spans="1:15" x14ac:dyDescent="0.3">
      <c r="A1444" t="s">
        <v>19</v>
      </c>
      <c r="B1444">
        <v>1443</v>
      </c>
      <c r="C1444" s="1">
        <v>44286</v>
      </c>
      <c r="D1444" t="s">
        <v>466</v>
      </c>
      <c r="E1444" t="s">
        <v>468</v>
      </c>
      <c r="F1444" t="s">
        <v>178</v>
      </c>
      <c r="G1444" s="5">
        <v>146681</v>
      </c>
      <c r="H1444" s="5">
        <v>14668</v>
      </c>
      <c r="J1444" t="s">
        <v>109</v>
      </c>
      <c r="K1444" t="s">
        <v>67</v>
      </c>
      <c r="L1444" t="s">
        <v>16</v>
      </c>
      <c r="M1444" s="1">
        <v>44286</v>
      </c>
      <c r="N1444">
        <v>0</v>
      </c>
      <c r="O1444" t="str">
        <f>VLOOKUP(F1444,'[1]Master Data'!$E:$E,1,FALSE)</f>
        <v>DGQPM4392J</v>
      </c>
    </row>
    <row r="1445" spans="1:15" x14ac:dyDescent="0.3">
      <c r="A1445" t="s">
        <v>19</v>
      </c>
      <c r="B1445">
        <v>1440</v>
      </c>
      <c r="C1445" s="1">
        <v>44286</v>
      </c>
      <c r="D1445" s="1" t="s">
        <v>459</v>
      </c>
      <c r="E1445" t="s">
        <v>600</v>
      </c>
      <c r="F1445" t="s">
        <v>311</v>
      </c>
      <c r="G1445" s="5">
        <v>201382</v>
      </c>
      <c r="H1445" s="5">
        <v>20138</v>
      </c>
      <c r="J1445" t="s">
        <v>109</v>
      </c>
      <c r="K1445" t="s">
        <v>67</v>
      </c>
      <c r="L1445" t="s">
        <v>16</v>
      </c>
      <c r="M1445" s="1">
        <v>44286</v>
      </c>
      <c r="N1445">
        <v>0</v>
      </c>
      <c r="O1445" t="str">
        <f>VLOOKUP(F1445,'[1]Master Data'!$E:$E,1,FALSE)</f>
        <v>BLUPM7048C</v>
      </c>
    </row>
    <row r="1446" spans="1:15" x14ac:dyDescent="0.3">
      <c r="A1446" t="s">
        <v>19</v>
      </c>
      <c r="B1446">
        <v>1423</v>
      </c>
      <c r="C1446" s="1">
        <v>44286</v>
      </c>
      <c r="D1446" s="1" t="s">
        <v>478</v>
      </c>
      <c r="E1446" t="s">
        <v>534</v>
      </c>
      <c r="F1446" t="s">
        <v>244</v>
      </c>
      <c r="G1446" s="5">
        <v>149863</v>
      </c>
      <c r="H1446" s="5">
        <v>14986</v>
      </c>
      <c r="J1446" t="s">
        <v>109</v>
      </c>
      <c r="K1446" t="s">
        <v>67</v>
      </c>
      <c r="L1446" t="s">
        <v>16</v>
      </c>
      <c r="M1446" s="1">
        <v>44286</v>
      </c>
      <c r="N1446">
        <v>0</v>
      </c>
      <c r="O1446" t="str">
        <f>VLOOKUP(F1446,'[1]Master Data'!$E:$E,1,FALSE)</f>
        <v>FJUPM2617D</v>
      </c>
    </row>
    <row r="1447" spans="1:15" x14ac:dyDescent="0.3">
      <c r="A1447" t="s">
        <v>19</v>
      </c>
      <c r="B1447">
        <v>1425</v>
      </c>
      <c r="C1447" s="1">
        <v>44286</v>
      </c>
      <c r="D1447" s="1" t="s">
        <v>478</v>
      </c>
      <c r="E1447" t="s">
        <v>585</v>
      </c>
      <c r="F1447" t="s">
        <v>296</v>
      </c>
      <c r="G1447" s="5">
        <v>348568</v>
      </c>
      <c r="H1447" s="5">
        <v>34857</v>
      </c>
      <c r="J1447" t="s">
        <v>109</v>
      </c>
      <c r="K1447" t="s">
        <v>67</v>
      </c>
      <c r="L1447" t="s">
        <v>16</v>
      </c>
      <c r="M1447" s="1">
        <v>44286</v>
      </c>
      <c r="N1447">
        <v>0</v>
      </c>
      <c r="O1447" t="str">
        <f>VLOOKUP(F1447,'[1]Master Data'!$E:$E,1,FALSE)</f>
        <v>CVSPM1216R</v>
      </c>
    </row>
    <row r="1448" spans="1:15" x14ac:dyDescent="0.3">
      <c r="A1448" t="s">
        <v>19</v>
      </c>
      <c r="B1448">
        <v>1422</v>
      </c>
      <c r="C1448" s="1">
        <v>44286</v>
      </c>
      <c r="D1448" s="1" t="s">
        <v>478</v>
      </c>
      <c r="E1448" t="s">
        <v>491</v>
      </c>
      <c r="F1448" t="s">
        <v>202</v>
      </c>
      <c r="G1448" s="5">
        <v>249856</v>
      </c>
      <c r="H1448" s="5">
        <v>24986</v>
      </c>
      <c r="J1448" t="s">
        <v>109</v>
      </c>
      <c r="K1448" t="s">
        <v>67</v>
      </c>
      <c r="L1448" t="s">
        <v>16</v>
      </c>
      <c r="M1448" s="1">
        <v>44286</v>
      </c>
      <c r="N1448">
        <v>0</v>
      </c>
      <c r="O1448" t="str">
        <f>VLOOKUP(F1448,'[1]Master Data'!$E:$E,1,FALSE)</f>
        <v>CMMPM3584M</v>
      </c>
    </row>
    <row r="1449" spans="1:15" x14ac:dyDescent="0.3">
      <c r="A1449" t="s">
        <v>19</v>
      </c>
      <c r="B1449">
        <v>1420</v>
      </c>
      <c r="C1449" s="1">
        <v>44286</v>
      </c>
      <c r="D1449" s="1" t="s">
        <v>478</v>
      </c>
      <c r="E1449" t="s">
        <v>478</v>
      </c>
      <c r="F1449" t="s">
        <v>189</v>
      </c>
      <c r="G1449" s="5">
        <v>339214</v>
      </c>
      <c r="H1449" s="5">
        <v>33921</v>
      </c>
      <c r="J1449" t="s">
        <v>109</v>
      </c>
      <c r="K1449" t="s">
        <v>67</v>
      </c>
      <c r="L1449" t="s">
        <v>16</v>
      </c>
      <c r="M1449" s="1">
        <v>44286</v>
      </c>
      <c r="N1449">
        <v>0</v>
      </c>
      <c r="O1449" t="str">
        <f>VLOOKUP(F1449,'[1]Master Data'!$E:$E,1,FALSE)</f>
        <v>BJFPM3782A</v>
      </c>
    </row>
    <row r="1450" spans="1:15" x14ac:dyDescent="0.3">
      <c r="A1450" t="s">
        <v>19</v>
      </c>
      <c r="B1450">
        <v>1424</v>
      </c>
      <c r="C1450" s="1">
        <v>44286</v>
      </c>
      <c r="D1450" s="1" t="s">
        <v>478</v>
      </c>
      <c r="E1450" t="s">
        <v>543</v>
      </c>
      <c r="F1450" t="s">
        <v>254</v>
      </c>
      <c r="G1450" s="5">
        <v>251689</v>
      </c>
      <c r="H1450" s="5">
        <v>25169</v>
      </c>
      <c r="J1450" t="s">
        <v>109</v>
      </c>
      <c r="K1450" t="s">
        <v>67</v>
      </c>
      <c r="L1450" t="s">
        <v>16</v>
      </c>
      <c r="M1450" s="1">
        <v>44286</v>
      </c>
      <c r="N1450">
        <v>0</v>
      </c>
      <c r="O1450" t="str">
        <f>VLOOKUP(F1450,'[1]Master Data'!$E:$E,1,FALSE)</f>
        <v>FSZPM4268N</v>
      </c>
    </row>
    <row r="1451" spans="1:15" x14ac:dyDescent="0.3">
      <c r="A1451" t="s">
        <v>19</v>
      </c>
      <c r="B1451">
        <v>1421</v>
      </c>
      <c r="C1451" s="1">
        <v>44286</v>
      </c>
      <c r="D1451" s="1" t="s">
        <v>478</v>
      </c>
      <c r="E1451" t="s">
        <v>479</v>
      </c>
      <c r="F1451" t="s">
        <v>190</v>
      </c>
      <c r="G1451" s="5">
        <v>150024</v>
      </c>
      <c r="H1451" s="5">
        <v>15002</v>
      </c>
      <c r="J1451" t="s">
        <v>109</v>
      </c>
      <c r="K1451" t="s">
        <v>67</v>
      </c>
      <c r="L1451" t="s">
        <v>16</v>
      </c>
      <c r="M1451" s="1">
        <v>44286</v>
      </c>
      <c r="N1451">
        <v>0</v>
      </c>
      <c r="O1451" t="str">
        <f>VLOOKUP(F1451,'[1]Master Data'!$E:$E,1,FALSE)</f>
        <v>BGBPM7834G</v>
      </c>
    </row>
    <row r="1452" spans="1:15" x14ac:dyDescent="0.3">
      <c r="A1452" t="s">
        <v>19</v>
      </c>
      <c r="B1452">
        <v>1416</v>
      </c>
      <c r="C1452" s="1">
        <v>44286</v>
      </c>
      <c r="D1452" s="1" t="s">
        <v>737</v>
      </c>
      <c r="E1452" t="s">
        <v>732</v>
      </c>
      <c r="F1452" t="s">
        <v>186</v>
      </c>
      <c r="G1452" s="5">
        <v>26502</v>
      </c>
      <c r="H1452" s="5">
        <v>2650</v>
      </c>
      <c r="J1452" t="s">
        <v>109</v>
      </c>
      <c r="K1452" t="s">
        <v>67</v>
      </c>
      <c r="L1452" t="s">
        <v>16</v>
      </c>
      <c r="M1452" s="1">
        <v>44286</v>
      </c>
      <c r="N1452">
        <v>0</v>
      </c>
      <c r="O1452" t="str">
        <f>VLOOKUP(F1452,'[1]Master Data'!$E:$E,1,FALSE)</f>
        <v>AZJPS0827R</v>
      </c>
    </row>
    <row r="1453" spans="1:15" x14ac:dyDescent="0.3">
      <c r="A1453" t="s">
        <v>19</v>
      </c>
      <c r="B1453">
        <v>1431</v>
      </c>
      <c r="C1453" s="1">
        <v>44286</v>
      </c>
      <c r="D1453" s="1" t="s">
        <v>726</v>
      </c>
      <c r="E1453" t="s">
        <v>476</v>
      </c>
      <c r="F1453" t="s">
        <v>187</v>
      </c>
      <c r="G1453" s="5">
        <v>384396</v>
      </c>
      <c r="H1453" s="5">
        <v>38440</v>
      </c>
      <c r="J1453" t="s">
        <v>109</v>
      </c>
      <c r="K1453" t="s">
        <v>67</v>
      </c>
      <c r="L1453" t="s">
        <v>16</v>
      </c>
      <c r="M1453" s="1">
        <v>44286</v>
      </c>
      <c r="N1453">
        <v>0</v>
      </c>
      <c r="O1453" t="str">
        <f>VLOOKUP(F1453,'[1]Master Data'!$E:$E,1,FALSE)</f>
        <v>ECHPK0520A</v>
      </c>
    </row>
    <row r="1454" spans="1:15" x14ac:dyDescent="0.3">
      <c r="A1454" t="s">
        <v>19</v>
      </c>
      <c r="B1454">
        <v>1433</v>
      </c>
      <c r="C1454" s="1">
        <v>44286</v>
      </c>
      <c r="D1454" s="1" t="s">
        <v>726</v>
      </c>
      <c r="E1454" t="s">
        <v>728</v>
      </c>
      <c r="F1454" t="s">
        <v>213</v>
      </c>
      <c r="G1454" s="5">
        <v>794253</v>
      </c>
      <c r="H1454" s="5">
        <v>79425</v>
      </c>
      <c r="J1454" t="s">
        <v>109</v>
      </c>
      <c r="K1454" t="s">
        <v>67</v>
      </c>
      <c r="L1454" t="s">
        <v>16</v>
      </c>
      <c r="M1454" s="1">
        <v>44286</v>
      </c>
      <c r="N1454">
        <v>0</v>
      </c>
      <c r="O1454" t="str">
        <f>VLOOKUP(F1454,'[1]Master Data'!$E:$E,1,FALSE)</f>
        <v>EPBPK9094A</v>
      </c>
    </row>
    <row r="1455" spans="1:15" x14ac:dyDescent="0.3">
      <c r="A1455" t="s">
        <v>19</v>
      </c>
      <c r="B1455">
        <v>1432</v>
      </c>
      <c r="C1455" s="1">
        <v>44286</v>
      </c>
      <c r="D1455" s="1" t="s">
        <v>726</v>
      </c>
      <c r="E1455" t="s">
        <v>464</v>
      </c>
      <c r="F1455" t="s">
        <v>174</v>
      </c>
      <c r="G1455" s="5">
        <v>386268</v>
      </c>
      <c r="H1455" s="5">
        <v>38627</v>
      </c>
      <c r="J1455" t="s">
        <v>109</v>
      </c>
      <c r="K1455" t="s">
        <v>67</v>
      </c>
      <c r="L1455" t="s">
        <v>16</v>
      </c>
      <c r="M1455" s="1">
        <v>44286</v>
      </c>
      <c r="N1455">
        <v>0</v>
      </c>
      <c r="O1455" t="str">
        <f>VLOOKUP(F1455,'[1]Master Data'!$E:$E,1,FALSE)</f>
        <v>DEHPK4543G</v>
      </c>
    </row>
    <row r="1456" spans="1:15" x14ac:dyDescent="0.3">
      <c r="A1456" t="s">
        <v>19</v>
      </c>
      <c r="B1456">
        <v>1454</v>
      </c>
      <c r="C1456" s="1">
        <v>44286</v>
      </c>
      <c r="D1456" s="1" t="s">
        <v>726</v>
      </c>
      <c r="E1456" t="s">
        <v>604</v>
      </c>
      <c r="F1456" t="s">
        <v>315</v>
      </c>
      <c r="G1456" s="5">
        <v>798157</v>
      </c>
      <c r="H1456" s="5">
        <v>79816</v>
      </c>
      <c r="J1456" t="s">
        <v>109</v>
      </c>
      <c r="K1456" t="s">
        <v>67</v>
      </c>
      <c r="L1456" t="s">
        <v>16</v>
      </c>
      <c r="M1456" s="1">
        <v>44286</v>
      </c>
      <c r="N1456">
        <v>0</v>
      </c>
      <c r="O1456" t="str">
        <f>VLOOKUP(F1456,'[1]Master Data'!$E:$E,1,FALSE)</f>
        <v>CILPP2291K</v>
      </c>
    </row>
    <row r="1457" spans="1:15" x14ac:dyDescent="0.3">
      <c r="A1457" t="s">
        <v>19</v>
      </c>
      <c r="B1457">
        <v>1453</v>
      </c>
      <c r="C1457" s="1">
        <v>44286</v>
      </c>
      <c r="D1457" s="1" t="s">
        <v>726</v>
      </c>
      <c r="E1457" t="s">
        <v>603</v>
      </c>
      <c r="F1457" t="s">
        <v>314</v>
      </c>
      <c r="G1457" s="5">
        <v>799156</v>
      </c>
      <c r="H1457" s="5">
        <v>79916</v>
      </c>
      <c r="J1457" t="s">
        <v>109</v>
      </c>
      <c r="K1457" t="s">
        <v>67</v>
      </c>
      <c r="L1457" t="s">
        <v>16</v>
      </c>
      <c r="M1457" s="1">
        <v>44286</v>
      </c>
      <c r="N1457">
        <v>0</v>
      </c>
      <c r="O1457" t="str">
        <f>VLOOKUP(F1457,'[1]Master Data'!$E:$E,1,FALSE)</f>
        <v>CTNPP1598N</v>
      </c>
    </row>
    <row r="1458" spans="1:15" x14ac:dyDescent="0.3">
      <c r="A1458" t="s">
        <v>19</v>
      </c>
      <c r="B1458">
        <v>1430</v>
      </c>
      <c r="C1458" s="1">
        <v>44286</v>
      </c>
      <c r="D1458" s="1" t="s">
        <v>726</v>
      </c>
      <c r="E1458" t="s">
        <v>463</v>
      </c>
      <c r="F1458" t="s">
        <v>173</v>
      </c>
      <c r="G1458" s="5">
        <v>273197</v>
      </c>
      <c r="H1458" s="5">
        <v>27320</v>
      </c>
      <c r="J1458" t="s">
        <v>109</v>
      </c>
      <c r="K1458" t="s">
        <v>67</v>
      </c>
      <c r="L1458" t="s">
        <v>16</v>
      </c>
      <c r="M1458" s="1">
        <v>44286</v>
      </c>
      <c r="N1458">
        <v>0</v>
      </c>
      <c r="O1458" t="str">
        <f>VLOOKUP(F1458,'[1]Master Data'!$E:$E,1,FALSE)</f>
        <v>ATUPK7059A</v>
      </c>
    </row>
    <row r="1459" spans="1:15" x14ac:dyDescent="0.3">
      <c r="A1459" t="s">
        <v>19</v>
      </c>
      <c r="B1459">
        <v>1463</v>
      </c>
      <c r="C1459" s="1">
        <v>44286</v>
      </c>
      <c r="D1459" s="1" t="s">
        <v>535</v>
      </c>
      <c r="E1459" t="s">
        <v>613</v>
      </c>
      <c r="F1459" t="s">
        <v>324</v>
      </c>
      <c r="G1459" s="5">
        <v>893738</v>
      </c>
      <c r="H1459" s="5">
        <v>89374</v>
      </c>
      <c r="J1459" t="s">
        <v>109</v>
      </c>
      <c r="K1459" t="s">
        <v>67</v>
      </c>
      <c r="L1459" t="s">
        <v>16</v>
      </c>
      <c r="M1459" s="1">
        <v>44286</v>
      </c>
      <c r="N1459">
        <v>0</v>
      </c>
      <c r="O1459" t="str">
        <f>VLOOKUP(F1459,'[1]Master Data'!$E:$E,1,FALSE)</f>
        <v>BGMPL6949L</v>
      </c>
    </row>
    <row r="1460" spans="1:15" x14ac:dyDescent="0.3">
      <c r="A1460" t="s">
        <v>19</v>
      </c>
      <c r="B1460">
        <v>1462</v>
      </c>
      <c r="C1460" s="1">
        <v>44286</v>
      </c>
      <c r="D1460" s="1" t="s">
        <v>535</v>
      </c>
      <c r="E1460" t="s">
        <v>612</v>
      </c>
      <c r="F1460" t="s">
        <v>323</v>
      </c>
      <c r="G1460" s="5">
        <v>801693</v>
      </c>
      <c r="H1460" s="5">
        <v>80169</v>
      </c>
      <c r="J1460" t="s">
        <v>109</v>
      </c>
      <c r="K1460" t="s">
        <v>67</v>
      </c>
      <c r="L1460" t="s">
        <v>16</v>
      </c>
      <c r="M1460" s="1">
        <v>44286</v>
      </c>
      <c r="N1460">
        <v>0</v>
      </c>
      <c r="O1460" t="str">
        <f>VLOOKUP(F1460,'[1]Master Data'!$E:$E,1,FALSE)</f>
        <v>KNIPS5767M</v>
      </c>
    </row>
    <row r="1461" spans="1:15" x14ac:dyDescent="0.3">
      <c r="A1461" t="s">
        <v>19</v>
      </c>
      <c r="B1461">
        <v>1474</v>
      </c>
      <c r="C1461" s="1">
        <v>44286</v>
      </c>
      <c r="D1461" t="s">
        <v>455</v>
      </c>
      <c r="E1461" t="s">
        <v>548</v>
      </c>
      <c r="F1461" t="s">
        <v>259</v>
      </c>
      <c r="G1461" s="5">
        <v>898963</v>
      </c>
      <c r="H1461" s="5">
        <v>89896</v>
      </c>
      <c r="J1461" t="s">
        <v>110</v>
      </c>
      <c r="K1461" t="s">
        <v>67</v>
      </c>
      <c r="L1461" t="s">
        <v>16</v>
      </c>
      <c r="M1461" s="1">
        <v>44286</v>
      </c>
      <c r="N1461">
        <v>0</v>
      </c>
      <c r="O1461" t="str">
        <f>VLOOKUP(F1461,'[1]Master Data'!$E:$E,1,FALSE)</f>
        <v>AETPV1279H</v>
      </c>
    </row>
    <row r="1462" spans="1:15" x14ac:dyDescent="0.3">
      <c r="A1462" t="s">
        <v>19</v>
      </c>
      <c r="B1462">
        <v>1469</v>
      </c>
      <c r="C1462" s="1">
        <v>44286</v>
      </c>
      <c r="D1462" s="1" t="s">
        <v>455</v>
      </c>
      <c r="E1462" t="s">
        <v>528</v>
      </c>
      <c r="F1462" t="s">
        <v>238</v>
      </c>
      <c r="G1462" s="5">
        <v>799962</v>
      </c>
      <c r="H1462" s="5">
        <v>79996</v>
      </c>
      <c r="J1462" t="s">
        <v>110</v>
      </c>
      <c r="K1462" t="s">
        <v>67</v>
      </c>
      <c r="L1462" t="s">
        <v>16</v>
      </c>
      <c r="M1462" s="1">
        <v>44286</v>
      </c>
      <c r="N1462">
        <v>0</v>
      </c>
      <c r="O1462" t="str">
        <f>VLOOKUP(F1462,'[1]Master Data'!$E:$E,1,FALSE)</f>
        <v>CYRPM9786J</v>
      </c>
    </row>
    <row r="1463" spans="1:15" x14ac:dyDescent="0.3">
      <c r="A1463" t="s">
        <v>19</v>
      </c>
      <c r="B1463">
        <v>1471</v>
      </c>
      <c r="C1463" s="1">
        <v>44286</v>
      </c>
      <c r="D1463" t="s">
        <v>455</v>
      </c>
      <c r="E1463" t="s">
        <v>482</v>
      </c>
      <c r="F1463" t="s">
        <v>193</v>
      </c>
      <c r="G1463" s="5">
        <v>1301293</v>
      </c>
      <c r="H1463" s="5">
        <v>130129</v>
      </c>
      <c r="J1463" t="s">
        <v>110</v>
      </c>
      <c r="K1463" t="s">
        <v>67</v>
      </c>
      <c r="L1463" t="s">
        <v>16</v>
      </c>
      <c r="M1463" s="1">
        <v>44286</v>
      </c>
      <c r="N1463">
        <v>0</v>
      </c>
      <c r="O1463" t="str">
        <f>VLOOKUP(F1463,'[1]Master Data'!$E:$E,1,FALSE)</f>
        <v>FDAPS4614A</v>
      </c>
    </row>
    <row r="1464" spans="1:15" x14ac:dyDescent="0.3">
      <c r="A1464" t="s">
        <v>19</v>
      </c>
      <c r="B1464">
        <v>1470</v>
      </c>
      <c r="C1464" s="1">
        <v>44286</v>
      </c>
      <c r="D1464" t="s">
        <v>455</v>
      </c>
      <c r="E1464" t="s">
        <v>456</v>
      </c>
      <c r="F1464" t="s">
        <v>166</v>
      </c>
      <c r="G1464" s="5">
        <v>1299834</v>
      </c>
      <c r="H1464" s="5">
        <v>129983</v>
      </c>
      <c r="J1464" t="s">
        <v>110</v>
      </c>
      <c r="K1464" t="s">
        <v>67</v>
      </c>
      <c r="L1464" t="s">
        <v>16</v>
      </c>
      <c r="M1464" s="1">
        <v>44286</v>
      </c>
      <c r="N1464">
        <v>0</v>
      </c>
      <c r="O1464" t="str">
        <f>VLOOKUP(F1464,'[1]Master Data'!$E:$E,1,FALSE)</f>
        <v>AREPG5778N</v>
      </c>
    </row>
    <row r="1465" spans="1:15" x14ac:dyDescent="0.3">
      <c r="A1465" t="s">
        <v>19</v>
      </c>
      <c r="B1465">
        <v>1468</v>
      </c>
      <c r="C1465" s="1">
        <v>44286</v>
      </c>
      <c r="D1465" s="1" t="s">
        <v>455</v>
      </c>
      <c r="E1465" t="s">
        <v>499</v>
      </c>
      <c r="F1465" t="s">
        <v>211</v>
      </c>
      <c r="G1465" s="5">
        <v>450321</v>
      </c>
      <c r="H1465" s="5">
        <v>45032</v>
      </c>
      <c r="J1465" t="s">
        <v>110</v>
      </c>
      <c r="K1465" t="s">
        <v>67</v>
      </c>
      <c r="L1465" t="s">
        <v>16</v>
      </c>
      <c r="M1465" s="1">
        <v>44286</v>
      </c>
      <c r="N1465">
        <v>0</v>
      </c>
      <c r="O1465" t="str">
        <f>VLOOKUP(F1465,'[1]Master Data'!$E:$E,1,FALSE)</f>
        <v>CYRPM9785M</v>
      </c>
    </row>
    <row r="1466" spans="1:15" x14ac:dyDescent="0.3">
      <c r="A1466" t="s">
        <v>19</v>
      </c>
      <c r="B1466">
        <v>1473</v>
      </c>
      <c r="C1466" s="1">
        <v>44286</v>
      </c>
      <c r="D1466" s="1" t="s">
        <v>455</v>
      </c>
      <c r="E1466" t="s">
        <v>616</v>
      </c>
      <c r="F1466" t="s">
        <v>327</v>
      </c>
      <c r="G1466" s="5">
        <v>499873</v>
      </c>
      <c r="H1466" s="5">
        <v>49987</v>
      </c>
      <c r="J1466" t="s">
        <v>110</v>
      </c>
      <c r="K1466" t="s">
        <v>67</v>
      </c>
      <c r="L1466" t="s">
        <v>16</v>
      </c>
      <c r="M1466" s="1">
        <v>44286</v>
      </c>
      <c r="N1466">
        <v>0</v>
      </c>
      <c r="O1466" t="str">
        <f>VLOOKUP(F1466,'[1]Master Data'!$E:$E,1,FALSE)</f>
        <v>FZHPP1245R</v>
      </c>
    </row>
    <row r="1467" spans="1:15" x14ac:dyDescent="0.3">
      <c r="A1467" t="s">
        <v>19</v>
      </c>
      <c r="B1467">
        <v>1472</v>
      </c>
      <c r="C1467" s="1">
        <v>44286</v>
      </c>
      <c r="D1467" s="1" t="s">
        <v>455</v>
      </c>
      <c r="E1467" t="s">
        <v>498</v>
      </c>
      <c r="F1467" t="s">
        <v>210</v>
      </c>
      <c r="G1467" s="5">
        <v>449621</v>
      </c>
      <c r="H1467" s="5">
        <v>44962</v>
      </c>
      <c r="J1467" t="s">
        <v>110</v>
      </c>
      <c r="K1467" t="s">
        <v>67</v>
      </c>
      <c r="L1467" t="s">
        <v>16</v>
      </c>
      <c r="M1467" s="1">
        <v>44286</v>
      </c>
      <c r="N1467">
        <v>0</v>
      </c>
      <c r="O1467" t="str">
        <f>VLOOKUP(F1467,'[1]Master Data'!$E:$E,1,FALSE)</f>
        <v>CYSPM0169G</v>
      </c>
    </row>
    <row r="1468" spans="1:15" x14ac:dyDescent="0.3">
      <c r="A1468" t="s">
        <v>19</v>
      </c>
      <c r="B1468">
        <v>1467</v>
      </c>
      <c r="C1468" s="1">
        <v>44286</v>
      </c>
      <c r="D1468" t="s">
        <v>455</v>
      </c>
      <c r="E1468" t="s">
        <v>455</v>
      </c>
      <c r="F1468" t="s">
        <v>165</v>
      </c>
      <c r="G1468" s="5">
        <v>400749</v>
      </c>
      <c r="H1468" s="5">
        <v>40075</v>
      </c>
      <c r="J1468" t="s">
        <v>110</v>
      </c>
      <c r="K1468" t="s">
        <v>67</v>
      </c>
      <c r="L1468" t="s">
        <v>16</v>
      </c>
      <c r="M1468" s="1">
        <v>44286</v>
      </c>
      <c r="N1468">
        <v>0</v>
      </c>
      <c r="O1468" t="str">
        <f>VLOOKUP(F1468,'[1]Master Data'!$E:$E,1,FALSE)</f>
        <v>BSXPS6866G</v>
      </c>
    </row>
    <row r="1469" spans="1:15" x14ac:dyDescent="0.3">
      <c r="A1469" t="s">
        <v>19</v>
      </c>
      <c r="B1469">
        <v>1457</v>
      </c>
      <c r="C1469" s="1">
        <v>44286</v>
      </c>
      <c r="D1469" s="1" t="s">
        <v>727</v>
      </c>
      <c r="E1469" t="s">
        <v>607</v>
      </c>
      <c r="F1469" t="s">
        <v>318</v>
      </c>
      <c r="G1469" s="5">
        <v>907938</v>
      </c>
      <c r="H1469" s="5">
        <v>90794</v>
      </c>
      <c r="J1469" t="s">
        <v>109</v>
      </c>
      <c r="K1469" t="s">
        <v>67</v>
      </c>
      <c r="L1469" t="s">
        <v>16</v>
      </c>
      <c r="M1469" s="1">
        <v>44286</v>
      </c>
      <c r="N1469">
        <v>0</v>
      </c>
      <c r="O1469" t="str">
        <f>VLOOKUP(F1469,'[1]Master Data'!$E:$E,1,FALSE)</f>
        <v>DZOPM2564M</v>
      </c>
    </row>
    <row r="1470" spans="1:15" x14ac:dyDescent="0.3">
      <c r="A1470" t="s">
        <v>19</v>
      </c>
      <c r="B1470">
        <v>1455</v>
      </c>
      <c r="C1470" s="1">
        <v>44286</v>
      </c>
      <c r="D1470" s="1" t="s">
        <v>727</v>
      </c>
      <c r="E1470" t="s">
        <v>605</v>
      </c>
      <c r="F1470" t="s">
        <v>316</v>
      </c>
      <c r="G1470" s="5">
        <v>903694</v>
      </c>
      <c r="H1470" s="5">
        <v>90369</v>
      </c>
      <c r="J1470" t="s">
        <v>109</v>
      </c>
      <c r="K1470" t="s">
        <v>67</v>
      </c>
      <c r="L1470" t="s">
        <v>16</v>
      </c>
      <c r="M1470" s="1">
        <v>44286</v>
      </c>
      <c r="N1470">
        <v>0</v>
      </c>
      <c r="O1470" t="str">
        <f>VLOOKUP(F1470,'[1]Master Data'!$E:$E,1,FALSE)</f>
        <v>BDNPL4462J</v>
      </c>
    </row>
    <row r="1471" spans="1:15" x14ac:dyDescent="0.3">
      <c r="A1471" t="s">
        <v>19</v>
      </c>
      <c r="B1471">
        <v>1456</v>
      </c>
      <c r="C1471" s="1">
        <v>44286</v>
      </c>
      <c r="D1471" s="1" t="s">
        <v>727</v>
      </c>
      <c r="E1471" t="s">
        <v>606</v>
      </c>
      <c r="F1471" t="s">
        <v>317</v>
      </c>
      <c r="G1471" s="5">
        <v>908683</v>
      </c>
      <c r="H1471" s="5">
        <v>90868</v>
      </c>
      <c r="J1471" t="s">
        <v>109</v>
      </c>
      <c r="K1471" t="s">
        <v>67</v>
      </c>
      <c r="L1471" t="s">
        <v>16</v>
      </c>
      <c r="M1471" s="1">
        <v>44286</v>
      </c>
      <c r="N1471">
        <v>0</v>
      </c>
      <c r="O1471" t="str">
        <f>VLOOKUP(F1471,'[1]Master Data'!$E:$E,1,FALSE)</f>
        <v>BJAPL3069E</v>
      </c>
    </row>
    <row r="1472" spans="1:15" x14ac:dyDescent="0.3">
      <c r="A1472" t="s">
        <v>19</v>
      </c>
      <c r="B1472">
        <v>1438</v>
      </c>
      <c r="C1472" s="1">
        <v>44286</v>
      </c>
      <c r="D1472" s="1" t="s">
        <v>727</v>
      </c>
      <c r="E1472" t="s">
        <v>512</v>
      </c>
      <c r="F1472" t="s">
        <v>223</v>
      </c>
      <c r="G1472" s="5">
        <v>806597</v>
      </c>
      <c r="H1472" s="5">
        <v>80660</v>
      </c>
      <c r="J1472" t="s">
        <v>109</v>
      </c>
      <c r="K1472" t="s">
        <v>67</v>
      </c>
      <c r="L1472" t="s">
        <v>16</v>
      </c>
      <c r="M1472" s="1">
        <v>44286</v>
      </c>
      <c r="N1472">
        <v>0</v>
      </c>
      <c r="O1472" t="str">
        <f>VLOOKUP(F1472,'[1]Master Data'!$E:$E,1,FALSE)</f>
        <v>AOHPL7262E</v>
      </c>
    </row>
    <row r="1473" spans="1:15" x14ac:dyDescent="0.3">
      <c r="A1473" t="s">
        <v>19</v>
      </c>
      <c r="B1473">
        <v>1450</v>
      </c>
      <c r="C1473" s="1">
        <v>44286</v>
      </c>
      <c r="D1473" s="1" t="s">
        <v>515</v>
      </c>
      <c r="E1473" t="s">
        <v>537</v>
      </c>
      <c r="F1473" t="s">
        <v>247</v>
      </c>
      <c r="G1473" s="5">
        <v>401734</v>
      </c>
      <c r="H1473" s="5">
        <v>40173</v>
      </c>
      <c r="J1473" t="s">
        <v>109</v>
      </c>
      <c r="K1473" t="s">
        <v>67</v>
      </c>
      <c r="L1473" t="s">
        <v>16</v>
      </c>
      <c r="M1473" s="1">
        <v>44286</v>
      </c>
      <c r="N1473">
        <v>0</v>
      </c>
      <c r="O1473" t="str">
        <f>VLOOKUP(F1473,'[1]Master Data'!$E:$E,1,FALSE)</f>
        <v>ASUPV0474B</v>
      </c>
    </row>
    <row r="1474" spans="1:15" x14ac:dyDescent="0.3">
      <c r="A1474" t="s">
        <v>19</v>
      </c>
      <c r="B1474">
        <v>1439</v>
      </c>
      <c r="C1474" s="1">
        <v>44286</v>
      </c>
      <c r="D1474" s="1" t="s">
        <v>515</v>
      </c>
      <c r="E1474" t="s">
        <v>592</v>
      </c>
      <c r="F1474" t="s">
        <v>303</v>
      </c>
      <c r="G1474" s="5">
        <v>285123</v>
      </c>
      <c r="H1474" s="5">
        <v>28512</v>
      </c>
      <c r="J1474" t="s">
        <v>109</v>
      </c>
      <c r="K1474" t="s">
        <v>67</v>
      </c>
      <c r="L1474" t="s">
        <v>16</v>
      </c>
      <c r="M1474" s="1">
        <v>44286</v>
      </c>
      <c r="N1474">
        <v>0</v>
      </c>
      <c r="O1474" t="str">
        <f>VLOOKUP(F1474,'[1]Master Data'!$E:$E,1,FALSE)</f>
        <v>MPIPS9388Q</v>
      </c>
    </row>
    <row r="1475" spans="1:15" x14ac:dyDescent="0.3">
      <c r="A1475" t="s">
        <v>19</v>
      </c>
      <c r="B1475">
        <v>1417</v>
      </c>
      <c r="C1475" s="1">
        <v>44286</v>
      </c>
      <c r="D1475" s="1" t="s">
        <v>515</v>
      </c>
      <c r="E1475" t="s">
        <v>515</v>
      </c>
      <c r="F1475" t="s">
        <v>226</v>
      </c>
      <c r="G1475" s="5">
        <v>100000</v>
      </c>
      <c r="H1475" s="5">
        <v>10000</v>
      </c>
      <c r="J1475" t="s">
        <v>109</v>
      </c>
      <c r="K1475" t="s">
        <v>67</v>
      </c>
      <c r="L1475" t="s">
        <v>16</v>
      </c>
      <c r="M1475" s="1">
        <v>44286</v>
      </c>
      <c r="N1475">
        <v>0</v>
      </c>
      <c r="O1475" t="str">
        <f>VLOOKUP(F1475,'[1]Master Data'!$E:$E,1,FALSE)</f>
        <v>CVZPS8137A</v>
      </c>
    </row>
    <row r="1476" spans="1:15" x14ac:dyDescent="0.3">
      <c r="A1476" t="s">
        <v>20</v>
      </c>
      <c r="B1476">
        <v>1476</v>
      </c>
      <c r="C1476" s="1">
        <v>44333</v>
      </c>
      <c r="D1476" s="1" t="s">
        <v>724</v>
      </c>
      <c r="E1476" t="s">
        <v>465</v>
      </c>
      <c r="F1476" t="s">
        <v>175</v>
      </c>
      <c r="G1476" s="5">
        <v>36271</v>
      </c>
      <c r="H1476" s="5">
        <v>3627</v>
      </c>
      <c r="J1476" t="s">
        <v>111</v>
      </c>
      <c r="K1476" t="s">
        <v>67</v>
      </c>
      <c r="L1476" t="s">
        <v>16</v>
      </c>
      <c r="M1476" s="1">
        <v>44328</v>
      </c>
      <c r="N1476">
        <v>5</v>
      </c>
      <c r="O1476" t="str">
        <f>VLOOKUP(F1476,'[1]Master Data'!$E:$E,1,FALSE)</f>
        <v>AWVPM8396E</v>
      </c>
    </row>
    <row r="1477" spans="1:15" x14ac:dyDescent="0.3">
      <c r="A1477" t="s">
        <v>20</v>
      </c>
      <c r="B1477">
        <v>1477</v>
      </c>
      <c r="C1477" s="1">
        <v>44333</v>
      </c>
      <c r="D1477" s="1" t="s">
        <v>724</v>
      </c>
      <c r="E1477" t="s">
        <v>490</v>
      </c>
      <c r="F1477" t="s">
        <v>201</v>
      </c>
      <c r="G1477" s="5">
        <v>36271</v>
      </c>
      <c r="H1477" s="5">
        <v>3627</v>
      </c>
      <c r="J1477" t="s">
        <v>111</v>
      </c>
      <c r="K1477" t="s">
        <v>67</v>
      </c>
      <c r="L1477" t="s">
        <v>16</v>
      </c>
      <c r="M1477" s="1">
        <v>44328</v>
      </c>
      <c r="N1477">
        <v>5</v>
      </c>
      <c r="O1477" t="str">
        <f>VLOOKUP(F1477,'[1]Master Data'!$E:$E,1,FALSE)</f>
        <v>CUIPM0916M</v>
      </c>
    </row>
    <row r="1478" spans="1:15" x14ac:dyDescent="0.3">
      <c r="A1478" t="s">
        <v>20</v>
      </c>
      <c r="B1478">
        <v>1478</v>
      </c>
      <c r="C1478" s="1">
        <v>44351</v>
      </c>
      <c r="D1478" s="1" t="s">
        <v>724</v>
      </c>
      <c r="E1478" t="s">
        <v>465</v>
      </c>
      <c r="F1478" t="s">
        <v>175</v>
      </c>
      <c r="G1478" s="5">
        <v>11547</v>
      </c>
      <c r="H1478" s="5">
        <v>1155</v>
      </c>
      <c r="J1478" t="s">
        <v>112</v>
      </c>
      <c r="K1478" t="s">
        <v>67</v>
      </c>
      <c r="L1478" t="s">
        <v>16</v>
      </c>
      <c r="M1478" s="1">
        <v>44340</v>
      </c>
      <c r="N1478">
        <v>11</v>
      </c>
      <c r="O1478" t="str">
        <f>VLOOKUP(F1478,'[1]Master Data'!$E:$E,1,FALSE)</f>
        <v>AWVPM8396E</v>
      </c>
    </row>
    <row r="1479" spans="1:15" x14ac:dyDescent="0.3">
      <c r="A1479" t="s">
        <v>20</v>
      </c>
      <c r="B1479">
        <v>1479</v>
      </c>
      <c r="C1479" s="1">
        <v>44351</v>
      </c>
      <c r="D1479" s="1" t="s">
        <v>724</v>
      </c>
      <c r="E1479" t="s">
        <v>490</v>
      </c>
      <c r="F1479" t="s">
        <v>201</v>
      </c>
      <c r="G1479" s="5">
        <v>11546</v>
      </c>
      <c r="H1479" s="5">
        <v>1155</v>
      </c>
      <c r="J1479" t="s">
        <v>112</v>
      </c>
      <c r="K1479" t="s">
        <v>67</v>
      </c>
      <c r="L1479" t="s">
        <v>16</v>
      </c>
      <c r="M1479" s="1">
        <v>44340</v>
      </c>
      <c r="N1479">
        <v>11</v>
      </c>
      <c r="O1479" t="str">
        <f>VLOOKUP(F1479,'[1]Master Data'!$E:$E,1,FALSE)</f>
        <v>CUIPM0916M</v>
      </c>
    </row>
    <row r="1480" spans="1:15" x14ac:dyDescent="0.3">
      <c r="A1480" t="s">
        <v>20</v>
      </c>
      <c r="B1480">
        <v>1481</v>
      </c>
      <c r="C1480" s="1">
        <v>44358</v>
      </c>
      <c r="D1480" s="1" t="s">
        <v>588</v>
      </c>
      <c r="E1480" t="s">
        <v>588</v>
      </c>
      <c r="F1480" t="s">
        <v>299</v>
      </c>
      <c r="G1480" s="5">
        <v>248647</v>
      </c>
      <c r="H1480" s="5">
        <v>24865</v>
      </c>
      <c r="J1480" t="s">
        <v>112</v>
      </c>
      <c r="K1480" t="s">
        <v>67</v>
      </c>
      <c r="L1480" t="s">
        <v>16</v>
      </c>
      <c r="M1480" s="1">
        <v>44350</v>
      </c>
      <c r="N1480">
        <v>8</v>
      </c>
      <c r="O1480" t="str">
        <f>VLOOKUP(F1480,'[1]Master Data'!$E:$E,1,FALSE)</f>
        <v>AQYPP6269Q</v>
      </c>
    </row>
    <row r="1481" spans="1:15" x14ac:dyDescent="0.3">
      <c r="A1481" t="s">
        <v>20</v>
      </c>
      <c r="B1481">
        <v>1482</v>
      </c>
      <c r="C1481" s="1">
        <v>44358</v>
      </c>
      <c r="D1481" s="1" t="s">
        <v>588</v>
      </c>
      <c r="E1481" t="s">
        <v>617</v>
      </c>
      <c r="F1481" t="s">
        <v>328</v>
      </c>
      <c r="G1481" s="5">
        <v>110889</v>
      </c>
      <c r="H1481" s="5">
        <v>11089</v>
      </c>
      <c r="J1481" t="s">
        <v>112</v>
      </c>
      <c r="K1481" t="s">
        <v>67</v>
      </c>
      <c r="L1481" t="s">
        <v>16</v>
      </c>
      <c r="M1481" s="1">
        <v>44350</v>
      </c>
      <c r="N1481">
        <v>8</v>
      </c>
      <c r="O1481" t="str">
        <f>VLOOKUP(F1481,'[1]Master Data'!$E:$E,1,FALSE)</f>
        <v>CJKPP0435K</v>
      </c>
    </row>
    <row r="1482" spans="1:15" x14ac:dyDescent="0.3">
      <c r="A1482" t="s">
        <v>20</v>
      </c>
      <c r="B1482">
        <v>1480</v>
      </c>
      <c r="C1482" s="1">
        <v>44358</v>
      </c>
      <c r="D1482" s="1" t="s">
        <v>459</v>
      </c>
      <c r="E1482" t="s">
        <v>459</v>
      </c>
      <c r="F1482" t="s">
        <v>169</v>
      </c>
      <c r="G1482" s="5">
        <v>243874</v>
      </c>
      <c r="H1482" s="5">
        <v>24387</v>
      </c>
      <c r="J1482" t="s">
        <v>112</v>
      </c>
      <c r="K1482" t="s">
        <v>67</v>
      </c>
      <c r="L1482" t="s">
        <v>16</v>
      </c>
      <c r="M1482" s="1">
        <v>44350</v>
      </c>
      <c r="N1482">
        <v>8</v>
      </c>
      <c r="O1482" t="str">
        <f>VLOOKUP(F1482,'[1]Master Data'!$E:$E,1,FALSE)</f>
        <v>BMRPS3723E</v>
      </c>
    </row>
    <row r="1483" spans="1:15" x14ac:dyDescent="0.3">
      <c r="A1483" t="s">
        <v>20</v>
      </c>
      <c r="B1483">
        <v>1486</v>
      </c>
      <c r="C1483" s="1">
        <v>44389</v>
      </c>
      <c r="D1483" s="1" t="s">
        <v>588</v>
      </c>
      <c r="E1483" t="s">
        <v>617</v>
      </c>
      <c r="F1483" t="s">
        <v>328</v>
      </c>
      <c r="G1483" s="5">
        <v>100000</v>
      </c>
      <c r="H1483" s="5">
        <v>10000</v>
      </c>
      <c r="J1483" t="s">
        <v>113</v>
      </c>
      <c r="K1483" t="s">
        <v>67</v>
      </c>
      <c r="L1483" t="s">
        <v>16</v>
      </c>
      <c r="M1483" s="1">
        <v>44382</v>
      </c>
      <c r="N1483">
        <v>7</v>
      </c>
      <c r="O1483" t="str">
        <f>VLOOKUP(F1483,'[1]Master Data'!$E:$E,1,FALSE)</f>
        <v>CJKPP0435K</v>
      </c>
    </row>
    <row r="1484" spans="1:15" x14ac:dyDescent="0.3">
      <c r="A1484" t="s">
        <v>20</v>
      </c>
      <c r="B1484">
        <v>1491</v>
      </c>
      <c r="C1484" s="1">
        <v>44389</v>
      </c>
      <c r="D1484" s="1" t="s">
        <v>440</v>
      </c>
      <c r="E1484" t="s">
        <v>615</v>
      </c>
      <c r="F1484" t="s">
        <v>326</v>
      </c>
      <c r="G1484" s="5">
        <v>400000</v>
      </c>
      <c r="H1484" s="5">
        <v>40000</v>
      </c>
      <c r="J1484" t="s">
        <v>113</v>
      </c>
      <c r="K1484" t="s">
        <v>67</v>
      </c>
      <c r="L1484" t="s">
        <v>16</v>
      </c>
      <c r="M1484" s="1">
        <v>44382</v>
      </c>
      <c r="N1484">
        <v>7</v>
      </c>
      <c r="O1484" t="str">
        <f>VLOOKUP(F1484,'[1]Master Data'!$E:$E,1,FALSE)</f>
        <v>CBCPP0069D</v>
      </c>
    </row>
    <row r="1485" spans="1:15" x14ac:dyDescent="0.3">
      <c r="A1485" t="s">
        <v>20</v>
      </c>
      <c r="B1485">
        <v>1487</v>
      </c>
      <c r="C1485" s="1">
        <v>44389</v>
      </c>
      <c r="D1485" s="1" t="s">
        <v>724</v>
      </c>
      <c r="E1485" t="s">
        <v>465</v>
      </c>
      <c r="F1485" t="s">
        <v>175</v>
      </c>
      <c r="G1485" s="5">
        <v>11547</v>
      </c>
      <c r="H1485" s="5">
        <v>1155</v>
      </c>
      <c r="J1485" t="s">
        <v>113</v>
      </c>
      <c r="K1485" t="s">
        <v>67</v>
      </c>
      <c r="L1485" t="s">
        <v>16</v>
      </c>
      <c r="M1485" s="1">
        <v>44382</v>
      </c>
      <c r="N1485">
        <v>7</v>
      </c>
      <c r="O1485" t="str">
        <f>VLOOKUP(F1485,'[1]Master Data'!$E:$E,1,FALSE)</f>
        <v>AWVPM8396E</v>
      </c>
    </row>
    <row r="1486" spans="1:15" x14ac:dyDescent="0.3">
      <c r="A1486" t="s">
        <v>20</v>
      </c>
      <c r="B1486">
        <v>1488</v>
      </c>
      <c r="C1486" s="1">
        <v>44389</v>
      </c>
      <c r="D1486" s="1" t="s">
        <v>724</v>
      </c>
      <c r="E1486" t="s">
        <v>490</v>
      </c>
      <c r="F1486" t="s">
        <v>201</v>
      </c>
      <c r="G1486" s="5">
        <v>11546</v>
      </c>
      <c r="H1486" s="5">
        <v>1155</v>
      </c>
      <c r="J1486" t="s">
        <v>113</v>
      </c>
      <c r="K1486" t="s">
        <v>67</v>
      </c>
      <c r="L1486" t="s">
        <v>16</v>
      </c>
      <c r="M1486" s="1">
        <v>44382</v>
      </c>
      <c r="N1486">
        <v>7</v>
      </c>
      <c r="O1486" t="str">
        <f>VLOOKUP(F1486,'[1]Master Data'!$E:$E,1,FALSE)</f>
        <v>CUIPM0916M</v>
      </c>
    </row>
    <row r="1487" spans="1:15" x14ac:dyDescent="0.3">
      <c r="A1487" t="s">
        <v>20</v>
      </c>
      <c r="B1487">
        <v>1489</v>
      </c>
      <c r="C1487" s="1">
        <v>44389</v>
      </c>
      <c r="D1487" s="1" t="s">
        <v>513</v>
      </c>
      <c r="E1487" t="s">
        <v>513</v>
      </c>
      <c r="F1487" t="s">
        <v>224</v>
      </c>
      <c r="G1487" s="5">
        <v>400000</v>
      </c>
      <c r="H1487" s="5">
        <v>40000</v>
      </c>
      <c r="J1487" t="s">
        <v>113</v>
      </c>
      <c r="K1487" t="s">
        <v>67</v>
      </c>
      <c r="L1487" t="s">
        <v>16</v>
      </c>
      <c r="M1487" s="1">
        <v>44382</v>
      </c>
      <c r="N1487">
        <v>7</v>
      </c>
      <c r="O1487" t="str">
        <f>VLOOKUP(F1487,'[1]Master Data'!$E:$E,1,FALSE)</f>
        <v>BDDPM7126E</v>
      </c>
    </row>
    <row r="1488" spans="1:15" x14ac:dyDescent="0.3">
      <c r="A1488" t="s">
        <v>20</v>
      </c>
      <c r="B1488">
        <v>1484</v>
      </c>
      <c r="C1488" s="1">
        <v>44389</v>
      </c>
      <c r="D1488" s="1" t="s">
        <v>459</v>
      </c>
      <c r="E1488" t="s">
        <v>595</v>
      </c>
      <c r="F1488" t="s">
        <v>306</v>
      </c>
      <c r="G1488" s="5">
        <v>270000</v>
      </c>
      <c r="H1488" s="5">
        <v>27000</v>
      </c>
      <c r="J1488" t="s">
        <v>113</v>
      </c>
      <c r="K1488" t="s">
        <v>67</v>
      </c>
      <c r="L1488" t="s">
        <v>16</v>
      </c>
      <c r="M1488" s="1">
        <v>44382</v>
      </c>
      <c r="N1488">
        <v>7</v>
      </c>
      <c r="O1488" t="str">
        <f>VLOOKUP(F1488,'[1]Master Data'!$E:$E,1,FALSE)</f>
        <v>FEXPK6451P</v>
      </c>
    </row>
    <row r="1489" spans="1:15" x14ac:dyDescent="0.3">
      <c r="A1489" t="s">
        <v>20</v>
      </c>
      <c r="B1489">
        <v>1485</v>
      </c>
      <c r="C1489" s="1">
        <v>44389</v>
      </c>
      <c r="D1489" s="1" t="s">
        <v>459</v>
      </c>
      <c r="E1489" t="s">
        <v>600</v>
      </c>
      <c r="F1489" t="s">
        <v>311</v>
      </c>
      <c r="G1489" s="5">
        <v>180000</v>
      </c>
      <c r="H1489" s="5">
        <v>18000</v>
      </c>
      <c r="J1489" t="s">
        <v>113</v>
      </c>
      <c r="K1489" t="s">
        <v>67</v>
      </c>
      <c r="L1489" t="s">
        <v>16</v>
      </c>
      <c r="M1489" s="1">
        <v>44382</v>
      </c>
      <c r="N1489">
        <v>7</v>
      </c>
      <c r="O1489" t="str">
        <f>VLOOKUP(F1489,'[1]Master Data'!$E:$E,1,FALSE)</f>
        <v>BLUPM7048C</v>
      </c>
    </row>
    <row r="1490" spans="1:15" x14ac:dyDescent="0.3">
      <c r="A1490" t="s">
        <v>20</v>
      </c>
      <c r="B1490">
        <v>1483</v>
      </c>
      <c r="C1490" s="1">
        <v>44389</v>
      </c>
      <c r="D1490" s="1" t="s">
        <v>478</v>
      </c>
      <c r="E1490" t="s">
        <v>594</v>
      </c>
      <c r="F1490" t="s">
        <v>305</v>
      </c>
      <c r="G1490" s="5">
        <v>270000</v>
      </c>
      <c r="H1490" s="5">
        <v>27000</v>
      </c>
      <c r="J1490" t="s">
        <v>113</v>
      </c>
      <c r="K1490" t="s">
        <v>67</v>
      </c>
      <c r="L1490" t="s">
        <v>16</v>
      </c>
      <c r="M1490" s="1">
        <v>44382</v>
      </c>
      <c r="N1490">
        <v>7</v>
      </c>
      <c r="O1490" t="str">
        <f>VLOOKUP(F1490,'[1]Master Data'!$E:$E,1,FALSE)</f>
        <v>FKKPK1009Q</v>
      </c>
    </row>
    <row r="1491" spans="1:15" x14ac:dyDescent="0.3">
      <c r="A1491" t="s">
        <v>20</v>
      </c>
      <c r="B1491">
        <v>1490</v>
      </c>
      <c r="C1491" s="1">
        <v>44389</v>
      </c>
      <c r="D1491" s="1" t="s">
        <v>515</v>
      </c>
      <c r="E1491" t="s">
        <v>537</v>
      </c>
      <c r="F1491" t="s">
        <v>247</v>
      </c>
      <c r="G1491" s="5">
        <v>400000</v>
      </c>
      <c r="H1491" s="5">
        <v>40000</v>
      </c>
      <c r="J1491" t="s">
        <v>113</v>
      </c>
      <c r="K1491" t="s">
        <v>67</v>
      </c>
      <c r="L1491" t="s">
        <v>16</v>
      </c>
      <c r="M1491" s="1">
        <v>44382</v>
      </c>
      <c r="N1491">
        <v>7</v>
      </c>
      <c r="O1491" t="str">
        <f>VLOOKUP(F1491,'[1]Master Data'!$E:$E,1,FALSE)</f>
        <v>ASUPV0474B</v>
      </c>
    </row>
    <row r="1492" spans="1:15" x14ac:dyDescent="0.3">
      <c r="A1492" t="s">
        <v>20</v>
      </c>
      <c r="B1492">
        <v>1493</v>
      </c>
      <c r="C1492" s="1">
        <v>44393</v>
      </c>
      <c r="D1492" s="1" t="s">
        <v>588</v>
      </c>
      <c r="E1492" t="s">
        <v>588</v>
      </c>
      <c r="F1492" t="s">
        <v>299</v>
      </c>
      <c r="G1492" s="5">
        <v>240129</v>
      </c>
      <c r="H1492" s="5">
        <v>24013</v>
      </c>
      <c r="J1492" t="s">
        <v>113</v>
      </c>
      <c r="K1492" t="s">
        <v>67</v>
      </c>
      <c r="L1492" t="s">
        <v>16</v>
      </c>
      <c r="M1492" s="1">
        <v>44387</v>
      </c>
      <c r="N1492">
        <v>6</v>
      </c>
      <c r="O1492" t="str">
        <f>VLOOKUP(F1492,'[1]Master Data'!$E:$E,1,FALSE)</f>
        <v>AQYPP6269Q</v>
      </c>
    </row>
    <row r="1493" spans="1:15" x14ac:dyDescent="0.3">
      <c r="A1493" t="s">
        <v>20</v>
      </c>
      <c r="B1493">
        <v>1495</v>
      </c>
      <c r="C1493" s="1">
        <v>44393</v>
      </c>
      <c r="D1493" s="1" t="s">
        <v>513</v>
      </c>
      <c r="E1493" t="s">
        <v>618</v>
      </c>
      <c r="F1493" t="s">
        <v>329</v>
      </c>
      <c r="G1493" s="5">
        <v>500000</v>
      </c>
      <c r="H1493" s="5">
        <v>50000</v>
      </c>
      <c r="J1493" t="s">
        <v>113</v>
      </c>
      <c r="K1493" t="s">
        <v>67</v>
      </c>
      <c r="L1493" t="s">
        <v>16</v>
      </c>
      <c r="M1493" s="1">
        <v>44387</v>
      </c>
      <c r="N1493">
        <v>6</v>
      </c>
      <c r="O1493" t="str">
        <f>VLOOKUP(F1493,'[1]Master Data'!$E:$E,1,FALSE)</f>
        <v>CQIPM2795J</v>
      </c>
    </row>
    <row r="1494" spans="1:15" x14ac:dyDescent="0.3">
      <c r="A1494" t="s">
        <v>20</v>
      </c>
      <c r="B1494">
        <v>1494</v>
      </c>
      <c r="C1494" s="1">
        <v>44393</v>
      </c>
      <c r="D1494" t="s">
        <v>466</v>
      </c>
      <c r="E1494" t="s">
        <v>574</v>
      </c>
      <c r="F1494" t="s">
        <v>285</v>
      </c>
      <c r="G1494" s="5">
        <v>520000</v>
      </c>
      <c r="H1494" s="5">
        <v>52000</v>
      </c>
      <c r="J1494" t="s">
        <v>113</v>
      </c>
      <c r="K1494" t="s">
        <v>67</v>
      </c>
      <c r="L1494" t="s">
        <v>16</v>
      </c>
      <c r="M1494" s="1">
        <v>44387</v>
      </c>
      <c r="N1494">
        <v>6</v>
      </c>
      <c r="O1494" t="str">
        <f>VLOOKUP(F1494,'[1]Master Data'!$E:$E,1,FALSE)</f>
        <v>EDSPP8018Q</v>
      </c>
    </row>
    <row r="1495" spans="1:15" x14ac:dyDescent="0.3">
      <c r="A1495" t="s">
        <v>20</v>
      </c>
      <c r="B1495">
        <v>1492</v>
      </c>
      <c r="C1495" s="1">
        <v>44393</v>
      </c>
      <c r="D1495" s="1" t="s">
        <v>459</v>
      </c>
      <c r="E1495" t="s">
        <v>459</v>
      </c>
      <c r="F1495" t="s">
        <v>169</v>
      </c>
      <c r="G1495" s="5">
        <v>138000</v>
      </c>
      <c r="H1495" s="5">
        <v>13800</v>
      </c>
      <c r="J1495" t="s">
        <v>113</v>
      </c>
      <c r="K1495" t="s">
        <v>67</v>
      </c>
      <c r="L1495" t="s">
        <v>16</v>
      </c>
      <c r="M1495" s="1">
        <v>44387</v>
      </c>
      <c r="N1495">
        <v>6</v>
      </c>
      <c r="O1495" t="str">
        <f>VLOOKUP(F1495,'[1]Master Data'!$E:$E,1,FALSE)</f>
        <v>BMRPS3723E</v>
      </c>
    </row>
    <row r="1496" spans="1:15" x14ac:dyDescent="0.3">
      <c r="A1496" t="s">
        <v>20</v>
      </c>
      <c r="B1496">
        <v>1496</v>
      </c>
      <c r="C1496" s="1">
        <v>44403</v>
      </c>
      <c r="D1496" t="s">
        <v>438</v>
      </c>
      <c r="E1496" t="s">
        <v>733</v>
      </c>
      <c r="F1496" t="s">
        <v>253</v>
      </c>
      <c r="G1496" s="5">
        <v>953419</v>
      </c>
      <c r="H1496" s="5">
        <v>95342</v>
      </c>
      <c r="J1496" t="s">
        <v>113</v>
      </c>
      <c r="K1496" t="s">
        <v>67</v>
      </c>
      <c r="L1496" t="s">
        <v>16</v>
      </c>
      <c r="M1496" s="1">
        <v>44391</v>
      </c>
      <c r="N1496">
        <v>12</v>
      </c>
      <c r="O1496" t="str">
        <f>VLOOKUP(F1496,'[1]Master Data'!$E:$E,1,FALSE)</f>
        <v>CWZPS7342J</v>
      </c>
    </row>
    <row r="1497" spans="1:15" x14ac:dyDescent="0.3">
      <c r="A1497" t="s">
        <v>20</v>
      </c>
      <c r="B1497">
        <v>1497</v>
      </c>
      <c r="C1497" s="1">
        <v>44408</v>
      </c>
      <c r="D1497" s="1" t="s">
        <v>501</v>
      </c>
      <c r="E1497" t="s">
        <v>501</v>
      </c>
      <c r="F1497" t="s">
        <v>214</v>
      </c>
      <c r="G1497" s="5">
        <v>600000</v>
      </c>
      <c r="H1497" s="5">
        <v>60000</v>
      </c>
      <c r="J1497" t="s">
        <v>113</v>
      </c>
      <c r="K1497" t="s">
        <v>67</v>
      </c>
      <c r="L1497" t="s">
        <v>16</v>
      </c>
      <c r="M1497" s="1">
        <v>44401</v>
      </c>
      <c r="N1497">
        <v>7</v>
      </c>
      <c r="O1497" t="str">
        <f>VLOOKUP(F1497,'[1]Master Data'!$E:$E,1,FALSE)</f>
        <v>DXVPP1114F</v>
      </c>
    </row>
    <row r="1498" spans="1:15" x14ac:dyDescent="0.3">
      <c r="A1498" t="s">
        <v>20</v>
      </c>
      <c r="B1498">
        <v>1498</v>
      </c>
      <c r="C1498" s="1">
        <v>44408</v>
      </c>
      <c r="D1498" t="s">
        <v>455</v>
      </c>
      <c r="E1498" t="s">
        <v>548</v>
      </c>
      <c r="F1498" t="s">
        <v>259</v>
      </c>
      <c r="G1498" s="5">
        <v>600000</v>
      </c>
      <c r="H1498" s="5">
        <v>60000</v>
      </c>
      <c r="J1498" t="s">
        <v>113</v>
      </c>
      <c r="K1498" t="s">
        <v>67</v>
      </c>
      <c r="L1498" t="s">
        <v>16</v>
      </c>
      <c r="M1498" s="1">
        <v>44401</v>
      </c>
      <c r="N1498">
        <v>7</v>
      </c>
      <c r="O1498" t="str">
        <f>VLOOKUP(F1498,'[1]Master Data'!$E:$E,1,FALSE)</f>
        <v>AETPV1279H</v>
      </c>
    </row>
    <row r="1499" spans="1:15" x14ac:dyDescent="0.3">
      <c r="A1499" t="s">
        <v>20</v>
      </c>
      <c r="B1499">
        <v>1505</v>
      </c>
      <c r="C1499" s="1">
        <v>44414</v>
      </c>
      <c r="D1499" s="1" t="s">
        <v>588</v>
      </c>
      <c r="E1499" t="s">
        <v>617</v>
      </c>
      <c r="F1499" t="s">
        <v>328</v>
      </c>
      <c r="G1499" s="5">
        <v>100000</v>
      </c>
      <c r="H1499" s="5">
        <v>10000</v>
      </c>
      <c r="J1499" t="s">
        <v>114</v>
      </c>
      <c r="K1499" t="s">
        <v>67</v>
      </c>
      <c r="L1499" t="s">
        <v>16</v>
      </c>
      <c r="M1499" s="1">
        <v>44408</v>
      </c>
      <c r="N1499">
        <v>6</v>
      </c>
      <c r="O1499" t="str">
        <f>VLOOKUP(F1499,'[1]Master Data'!$E:$E,1,FALSE)</f>
        <v>CJKPP0435K</v>
      </c>
    </row>
    <row r="1500" spans="1:15" x14ac:dyDescent="0.3">
      <c r="A1500" t="s">
        <v>20</v>
      </c>
      <c r="B1500">
        <v>1506</v>
      </c>
      <c r="C1500" s="1">
        <v>44414</v>
      </c>
      <c r="D1500" s="1" t="s">
        <v>724</v>
      </c>
      <c r="E1500" t="s">
        <v>465</v>
      </c>
      <c r="F1500" t="s">
        <v>175</v>
      </c>
      <c r="G1500" s="5">
        <v>95975</v>
      </c>
      <c r="H1500" s="5">
        <v>9598</v>
      </c>
      <c r="J1500" t="s">
        <v>114</v>
      </c>
      <c r="K1500" t="s">
        <v>67</v>
      </c>
      <c r="L1500" t="s">
        <v>16</v>
      </c>
      <c r="M1500" s="1">
        <v>44408</v>
      </c>
      <c r="N1500">
        <v>6</v>
      </c>
      <c r="O1500" t="str">
        <f>VLOOKUP(F1500,'[1]Master Data'!$E:$E,1,FALSE)</f>
        <v>AWVPM8396E</v>
      </c>
    </row>
    <row r="1501" spans="1:15" x14ac:dyDescent="0.3">
      <c r="A1501" t="s">
        <v>20</v>
      </c>
      <c r="B1501">
        <v>1502</v>
      </c>
      <c r="C1501" s="1">
        <v>44414</v>
      </c>
      <c r="D1501" s="1" t="s">
        <v>478</v>
      </c>
      <c r="E1501" t="s">
        <v>534</v>
      </c>
      <c r="F1501" t="s">
        <v>244</v>
      </c>
      <c r="G1501" s="5">
        <v>777902</v>
      </c>
      <c r="H1501" s="5">
        <v>77790</v>
      </c>
      <c r="J1501" t="s">
        <v>114</v>
      </c>
      <c r="K1501" t="s">
        <v>67</v>
      </c>
      <c r="L1501" t="s">
        <v>16</v>
      </c>
      <c r="M1501" s="1">
        <v>44408</v>
      </c>
      <c r="N1501">
        <v>6</v>
      </c>
      <c r="O1501" t="str">
        <f>VLOOKUP(F1501,'[1]Master Data'!$E:$E,1,FALSE)</f>
        <v>FJUPM2617D</v>
      </c>
    </row>
    <row r="1502" spans="1:15" x14ac:dyDescent="0.3">
      <c r="A1502" t="s">
        <v>20</v>
      </c>
      <c r="B1502">
        <v>1504</v>
      </c>
      <c r="C1502" s="1">
        <v>44414</v>
      </c>
      <c r="D1502" s="1" t="s">
        <v>478</v>
      </c>
      <c r="E1502" t="s">
        <v>585</v>
      </c>
      <c r="F1502" t="s">
        <v>296</v>
      </c>
      <c r="G1502" s="5">
        <v>777902</v>
      </c>
      <c r="H1502" s="5">
        <v>77790</v>
      </c>
      <c r="J1502" t="s">
        <v>114</v>
      </c>
      <c r="K1502" t="s">
        <v>67</v>
      </c>
      <c r="L1502" t="s">
        <v>16</v>
      </c>
      <c r="M1502" s="1">
        <v>44408</v>
      </c>
      <c r="N1502">
        <v>6</v>
      </c>
      <c r="O1502" t="str">
        <f>VLOOKUP(F1502,'[1]Master Data'!$E:$E,1,FALSE)</f>
        <v>CVSPM1216R</v>
      </c>
    </row>
    <row r="1503" spans="1:15" x14ac:dyDescent="0.3">
      <c r="A1503" t="s">
        <v>20</v>
      </c>
      <c r="B1503">
        <v>1501</v>
      </c>
      <c r="C1503" s="1">
        <v>44414</v>
      </c>
      <c r="D1503" s="1" t="s">
        <v>478</v>
      </c>
      <c r="E1503" t="s">
        <v>491</v>
      </c>
      <c r="F1503" t="s">
        <v>202</v>
      </c>
      <c r="G1503" s="5">
        <v>777902</v>
      </c>
      <c r="H1503" s="5">
        <v>77790</v>
      </c>
      <c r="J1503" t="s">
        <v>114</v>
      </c>
      <c r="K1503" t="s">
        <v>67</v>
      </c>
      <c r="L1503" t="s">
        <v>16</v>
      </c>
      <c r="M1503" s="1">
        <v>44408</v>
      </c>
      <c r="N1503">
        <v>6</v>
      </c>
      <c r="O1503" t="str">
        <f>VLOOKUP(F1503,'[1]Master Data'!$E:$E,1,FALSE)</f>
        <v>CMMPM3584M</v>
      </c>
    </row>
    <row r="1504" spans="1:15" x14ac:dyDescent="0.3">
      <c r="A1504" t="s">
        <v>20</v>
      </c>
      <c r="B1504">
        <v>1499</v>
      </c>
      <c r="C1504" s="1">
        <v>44414</v>
      </c>
      <c r="D1504" s="1" t="s">
        <v>478</v>
      </c>
      <c r="E1504" t="s">
        <v>478</v>
      </c>
      <c r="F1504" t="s">
        <v>189</v>
      </c>
      <c r="G1504" s="5">
        <v>777902</v>
      </c>
      <c r="H1504" s="5">
        <v>77790</v>
      </c>
      <c r="J1504" t="s">
        <v>114</v>
      </c>
      <c r="K1504" t="s">
        <v>67</v>
      </c>
      <c r="L1504" t="s">
        <v>16</v>
      </c>
      <c r="M1504" s="1">
        <v>44408</v>
      </c>
      <c r="N1504">
        <v>6</v>
      </c>
      <c r="O1504" t="str">
        <f>VLOOKUP(F1504,'[1]Master Data'!$E:$E,1,FALSE)</f>
        <v>BJFPM3782A</v>
      </c>
    </row>
    <row r="1505" spans="1:15" x14ac:dyDescent="0.3">
      <c r="A1505" t="s">
        <v>20</v>
      </c>
      <c r="B1505">
        <v>1503</v>
      </c>
      <c r="C1505" s="1">
        <v>44414</v>
      </c>
      <c r="D1505" s="1" t="s">
        <v>478</v>
      </c>
      <c r="E1505" t="s">
        <v>543</v>
      </c>
      <c r="F1505" t="s">
        <v>254</v>
      </c>
      <c r="G1505" s="5">
        <v>777902</v>
      </c>
      <c r="H1505" s="5">
        <v>77790</v>
      </c>
      <c r="J1505" t="s">
        <v>114</v>
      </c>
      <c r="K1505" t="s">
        <v>67</v>
      </c>
      <c r="L1505" t="s">
        <v>16</v>
      </c>
      <c r="M1505" s="1">
        <v>44408</v>
      </c>
      <c r="N1505">
        <v>6</v>
      </c>
      <c r="O1505" t="str">
        <f>VLOOKUP(F1505,'[1]Master Data'!$E:$E,1,FALSE)</f>
        <v>FSZPM4268N</v>
      </c>
    </row>
    <row r="1506" spans="1:15" x14ac:dyDescent="0.3">
      <c r="A1506" t="s">
        <v>20</v>
      </c>
      <c r="B1506">
        <v>1500</v>
      </c>
      <c r="C1506" s="1">
        <v>44414</v>
      </c>
      <c r="D1506" s="1" t="s">
        <v>478</v>
      </c>
      <c r="E1506" t="s">
        <v>479</v>
      </c>
      <c r="F1506" t="s">
        <v>190</v>
      </c>
      <c r="G1506" s="5">
        <v>777902</v>
      </c>
      <c r="H1506" s="5">
        <v>77790</v>
      </c>
      <c r="J1506" t="s">
        <v>114</v>
      </c>
      <c r="K1506" t="s">
        <v>67</v>
      </c>
      <c r="L1506" t="s">
        <v>16</v>
      </c>
      <c r="M1506" s="1">
        <v>44408</v>
      </c>
      <c r="N1506">
        <v>6</v>
      </c>
      <c r="O1506" t="str">
        <f>VLOOKUP(F1506,'[1]Master Data'!$E:$E,1,FALSE)</f>
        <v>BGBPM7834G</v>
      </c>
    </row>
    <row r="1507" spans="1:15" x14ac:dyDescent="0.3">
      <c r="A1507" t="s">
        <v>20</v>
      </c>
      <c r="B1507">
        <v>1507</v>
      </c>
      <c r="C1507" s="1">
        <v>44415</v>
      </c>
      <c r="D1507" s="1" t="s">
        <v>724</v>
      </c>
      <c r="E1507" t="s">
        <v>490</v>
      </c>
      <c r="F1507" t="s">
        <v>201</v>
      </c>
      <c r="G1507" s="5">
        <v>95975</v>
      </c>
      <c r="H1507" s="5">
        <v>9598</v>
      </c>
      <c r="J1507" t="s">
        <v>114</v>
      </c>
      <c r="K1507" t="s">
        <v>67</v>
      </c>
      <c r="L1507" t="s">
        <v>16</v>
      </c>
      <c r="M1507" s="1">
        <v>44407</v>
      </c>
      <c r="N1507">
        <v>8</v>
      </c>
      <c r="O1507" t="str">
        <f>VLOOKUP(F1507,'[1]Master Data'!$E:$E,1,FALSE)</f>
        <v>CUIPM0916M</v>
      </c>
    </row>
    <row r="1508" spans="1:15" x14ac:dyDescent="0.3">
      <c r="A1508" t="s">
        <v>20</v>
      </c>
      <c r="B1508">
        <v>1508</v>
      </c>
      <c r="C1508" s="1">
        <v>44420</v>
      </c>
      <c r="D1508" s="1" t="s">
        <v>588</v>
      </c>
      <c r="E1508" t="s">
        <v>588</v>
      </c>
      <c r="F1508" t="s">
        <v>299</v>
      </c>
      <c r="G1508" s="5">
        <v>428792</v>
      </c>
      <c r="H1508" s="5">
        <v>42879</v>
      </c>
      <c r="J1508" t="s">
        <v>114</v>
      </c>
      <c r="K1508" t="s">
        <v>67</v>
      </c>
      <c r="L1508" t="s">
        <v>16</v>
      </c>
      <c r="M1508" s="1">
        <v>44411</v>
      </c>
      <c r="N1508">
        <v>9</v>
      </c>
      <c r="O1508" t="str">
        <f>VLOOKUP(F1508,'[1]Master Data'!$E:$E,1,FALSE)</f>
        <v>AQYPP6269Q</v>
      </c>
    </row>
    <row r="1509" spans="1:15" x14ac:dyDescent="0.3">
      <c r="A1509" t="s">
        <v>20</v>
      </c>
      <c r="B1509">
        <v>1511</v>
      </c>
      <c r="C1509" s="1">
        <v>44420</v>
      </c>
      <c r="D1509" s="1" t="s">
        <v>440</v>
      </c>
      <c r="E1509" t="s">
        <v>619</v>
      </c>
      <c r="F1509" t="s">
        <v>330</v>
      </c>
      <c r="G1509" s="5">
        <v>950000</v>
      </c>
      <c r="H1509" s="5">
        <v>95000</v>
      </c>
      <c r="J1509" t="s">
        <v>114</v>
      </c>
      <c r="K1509" t="s">
        <v>67</v>
      </c>
      <c r="L1509" t="s">
        <v>16</v>
      </c>
      <c r="M1509" s="1">
        <v>44411</v>
      </c>
      <c r="N1509">
        <v>9</v>
      </c>
      <c r="O1509" t="str">
        <f>VLOOKUP(F1509,'[1]Master Data'!$E:$E,1,FALSE)</f>
        <v>ASLPM7030M</v>
      </c>
    </row>
    <row r="1510" spans="1:15" x14ac:dyDescent="0.3">
      <c r="A1510" t="s">
        <v>20</v>
      </c>
      <c r="B1510">
        <v>1510</v>
      </c>
      <c r="C1510" s="1">
        <v>44420</v>
      </c>
      <c r="D1510" s="1" t="s">
        <v>513</v>
      </c>
      <c r="E1510" t="s">
        <v>513</v>
      </c>
      <c r="F1510" t="s">
        <v>224</v>
      </c>
      <c r="G1510" s="5">
        <v>600000</v>
      </c>
      <c r="H1510" s="5">
        <v>60000</v>
      </c>
      <c r="J1510" t="s">
        <v>114</v>
      </c>
      <c r="K1510" t="s">
        <v>67</v>
      </c>
      <c r="L1510" t="s">
        <v>16</v>
      </c>
      <c r="M1510" s="1">
        <v>44411</v>
      </c>
      <c r="N1510">
        <v>9</v>
      </c>
      <c r="O1510" t="str">
        <f>VLOOKUP(F1510,'[1]Master Data'!$E:$E,1,FALSE)</f>
        <v>BDDPM7126E</v>
      </c>
    </row>
    <row r="1511" spans="1:15" x14ac:dyDescent="0.3">
      <c r="A1511" t="s">
        <v>20</v>
      </c>
      <c r="B1511">
        <v>1509</v>
      </c>
      <c r="C1511" s="1">
        <v>44420</v>
      </c>
      <c r="D1511" t="s">
        <v>466</v>
      </c>
      <c r="E1511" t="s">
        <v>574</v>
      </c>
      <c r="F1511" t="s">
        <v>285</v>
      </c>
      <c r="G1511" s="5">
        <v>550000</v>
      </c>
      <c r="H1511" s="5">
        <v>55000</v>
      </c>
      <c r="J1511" t="s">
        <v>114</v>
      </c>
      <c r="K1511" t="s">
        <v>67</v>
      </c>
      <c r="L1511" t="s">
        <v>16</v>
      </c>
      <c r="M1511" s="1">
        <v>44411</v>
      </c>
      <c r="N1511">
        <v>9</v>
      </c>
      <c r="O1511" t="str">
        <f>VLOOKUP(F1511,'[1]Master Data'!$E:$E,1,FALSE)</f>
        <v>EDSPP8018Q</v>
      </c>
    </row>
    <row r="1512" spans="1:15" x14ac:dyDescent="0.3">
      <c r="A1512" t="s">
        <v>20</v>
      </c>
      <c r="B1512">
        <v>1513</v>
      </c>
      <c r="C1512" s="1">
        <v>44426</v>
      </c>
      <c r="D1512" s="1" t="s">
        <v>440</v>
      </c>
      <c r="E1512" t="s">
        <v>621</v>
      </c>
      <c r="F1512" t="s">
        <v>332</v>
      </c>
      <c r="G1512" s="5">
        <v>424597</v>
      </c>
      <c r="H1512" s="5">
        <v>42460</v>
      </c>
      <c r="J1512" t="s">
        <v>114</v>
      </c>
      <c r="K1512" t="s">
        <v>67</v>
      </c>
      <c r="L1512" t="s">
        <v>16</v>
      </c>
      <c r="M1512" s="1">
        <v>44411</v>
      </c>
      <c r="N1512">
        <v>15</v>
      </c>
      <c r="O1512" t="str">
        <f>VLOOKUP(F1512,'[1]Master Data'!$E:$E,1,FALSE)</f>
        <v>CVCPP2492J</v>
      </c>
    </row>
    <row r="1513" spans="1:15" x14ac:dyDescent="0.3">
      <c r="A1513" t="s">
        <v>20</v>
      </c>
      <c r="B1513">
        <v>1512</v>
      </c>
      <c r="C1513" s="1">
        <v>44426</v>
      </c>
      <c r="D1513" s="1" t="s">
        <v>726</v>
      </c>
      <c r="E1513" t="s">
        <v>620</v>
      </c>
      <c r="F1513" t="s">
        <v>331</v>
      </c>
      <c r="G1513" s="5">
        <v>424597</v>
      </c>
      <c r="H1513" s="5">
        <v>42460</v>
      </c>
      <c r="J1513" t="s">
        <v>114</v>
      </c>
      <c r="K1513" t="s">
        <v>67</v>
      </c>
      <c r="L1513" t="s">
        <v>16</v>
      </c>
      <c r="M1513" s="1">
        <v>44411</v>
      </c>
      <c r="N1513">
        <v>15</v>
      </c>
      <c r="O1513" t="str">
        <f>VLOOKUP(F1513,'[1]Master Data'!$E:$E,1,FALSE)</f>
        <v>CVCPP2497P</v>
      </c>
    </row>
    <row r="1514" spans="1:15" x14ac:dyDescent="0.3">
      <c r="A1514" t="s">
        <v>20</v>
      </c>
      <c r="B1514">
        <v>1515</v>
      </c>
      <c r="C1514" s="1">
        <v>44431</v>
      </c>
      <c r="D1514" s="1" t="s">
        <v>455</v>
      </c>
      <c r="E1514" t="s">
        <v>731</v>
      </c>
      <c r="F1514" t="s">
        <v>334</v>
      </c>
      <c r="G1514" s="5">
        <v>550000</v>
      </c>
      <c r="H1514" s="5">
        <v>55000</v>
      </c>
      <c r="J1514" t="s">
        <v>114</v>
      </c>
      <c r="K1514" t="s">
        <v>67</v>
      </c>
      <c r="L1514" t="s">
        <v>16</v>
      </c>
      <c r="M1514" s="1">
        <v>44418</v>
      </c>
      <c r="N1514">
        <v>13</v>
      </c>
      <c r="O1514" t="str">
        <f>VLOOKUP(F1514,'[1]Master Data'!$E:$E,1,FALSE)</f>
        <v>AOXPK5306A</v>
      </c>
    </row>
    <row r="1515" spans="1:15" x14ac:dyDescent="0.3">
      <c r="A1515" t="s">
        <v>20</v>
      </c>
      <c r="B1515">
        <v>1514</v>
      </c>
      <c r="C1515" s="1">
        <v>44431</v>
      </c>
      <c r="D1515" t="s">
        <v>455</v>
      </c>
      <c r="E1515" t="s">
        <v>622</v>
      </c>
      <c r="F1515" t="s">
        <v>333</v>
      </c>
      <c r="G1515" s="5">
        <v>550000</v>
      </c>
      <c r="H1515" s="5">
        <v>55000</v>
      </c>
      <c r="J1515" t="s">
        <v>114</v>
      </c>
      <c r="K1515" t="s">
        <v>67</v>
      </c>
      <c r="L1515" t="s">
        <v>16</v>
      </c>
      <c r="M1515" s="1">
        <v>44418</v>
      </c>
      <c r="N1515">
        <v>13</v>
      </c>
      <c r="O1515" t="str">
        <f>VLOOKUP(F1515,'[1]Master Data'!$E:$E,1,FALSE)</f>
        <v>DWBPB1944J</v>
      </c>
    </row>
    <row r="1516" spans="1:15" x14ac:dyDescent="0.3">
      <c r="A1516" t="s">
        <v>20</v>
      </c>
      <c r="B1516">
        <v>1516</v>
      </c>
      <c r="C1516" s="1">
        <v>44431</v>
      </c>
      <c r="D1516" s="1" t="s">
        <v>727</v>
      </c>
      <c r="E1516" t="s">
        <v>512</v>
      </c>
      <c r="F1516" t="s">
        <v>223</v>
      </c>
      <c r="G1516" s="5">
        <v>472302</v>
      </c>
      <c r="H1516" s="5">
        <v>47230</v>
      </c>
      <c r="J1516" t="s">
        <v>114</v>
      </c>
      <c r="K1516" t="s">
        <v>67</v>
      </c>
      <c r="L1516" t="s">
        <v>16</v>
      </c>
      <c r="M1516" s="1">
        <v>44418</v>
      </c>
      <c r="N1516">
        <v>13</v>
      </c>
      <c r="O1516" t="str">
        <f>VLOOKUP(F1516,'[1]Master Data'!$E:$E,1,FALSE)</f>
        <v>AOHPL7262E</v>
      </c>
    </row>
    <row r="1517" spans="1:15" x14ac:dyDescent="0.3">
      <c r="A1517" t="s">
        <v>20</v>
      </c>
      <c r="B1517">
        <v>1518</v>
      </c>
      <c r="C1517" s="1">
        <v>44435</v>
      </c>
      <c r="D1517" s="1" t="s">
        <v>459</v>
      </c>
      <c r="E1517" t="s">
        <v>595</v>
      </c>
      <c r="F1517" t="s">
        <v>306</v>
      </c>
      <c r="G1517" s="5">
        <v>338000</v>
      </c>
      <c r="H1517" s="5">
        <v>33800</v>
      </c>
      <c r="J1517" t="s">
        <v>114</v>
      </c>
      <c r="K1517" t="s">
        <v>67</v>
      </c>
      <c r="L1517" t="s">
        <v>16</v>
      </c>
      <c r="M1517" s="1">
        <v>44420</v>
      </c>
      <c r="N1517">
        <v>15</v>
      </c>
      <c r="O1517" t="str">
        <f>VLOOKUP(F1517,'[1]Master Data'!$E:$E,1,FALSE)</f>
        <v>FEXPK6451P</v>
      </c>
    </row>
    <row r="1518" spans="1:15" x14ac:dyDescent="0.3">
      <c r="A1518" t="s">
        <v>20</v>
      </c>
      <c r="B1518">
        <v>1517</v>
      </c>
      <c r="C1518" s="1">
        <v>44435</v>
      </c>
      <c r="D1518" s="1" t="s">
        <v>478</v>
      </c>
      <c r="E1518" t="s">
        <v>594</v>
      </c>
      <c r="F1518" t="s">
        <v>305</v>
      </c>
      <c r="G1518" s="5">
        <v>338000</v>
      </c>
      <c r="H1518" s="5">
        <v>33800</v>
      </c>
      <c r="J1518" t="s">
        <v>114</v>
      </c>
      <c r="K1518" t="s">
        <v>67</v>
      </c>
      <c r="L1518" t="s">
        <v>16</v>
      </c>
      <c r="M1518" s="1">
        <v>44420</v>
      </c>
      <c r="N1518">
        <v>15</v>
      </c>
      <c r="O1518" t="str">
        <f>VLOOKUP(F1518,'[1]Master Data'!$E:$E,1,FALSE)</f>
        <v>FKKPK1009Q</v>
      </c>
    </row>
    <row r="1519" spans="1:15" x14ac:dyDescent="0.3">
      <c r="A1519" t="s">
        <v>20</v>
      </c>
      <c r="B1519">
        <v>1519</v>
      </c>
      <c r="C1519" s="1">
        <v>44439</v>
      </c>
      <c r="D1519" s="1" t="s">
        <v>459</v>
      </c>
      <c r="E1519" t="s">
        <v>600</v>
      </c>
      <c r="F1519" t="s">
        <v>311</v>
      </c>
      <c r="G1519" s="5">
        <v>400000</v>
      </c>
      <c r="H1519" s="5">
        <v>40000</v>
      </c>
      <c r="J1519" t="s">
        <v>114</v>
      </c>
      <c r="K1519" t="s">
        <v>67</v>
      </c>
      <c r="L1519" t="s">
        <v>16</v>
      </c>
      <c r="M1519" s="1">
        <v>44432</v>
      </c>
      <c r="N1519">
        <v>7</v>
      </c>
      <c r="O1519" t="str">
        <f>VLOOKUP(F1519,'[1]Master Data'!$E:$E,1,FALSE)</f>
        <v>BLUPM7048C</v>
      </c>
    </row>
    <row r="1520" spans="1:15" x14ac:dyDescent="0.3">
      <c r="A1520" t="s">
        <v>20</v>
      </c>
      <c r="B1520">
        <v>1520</v>
      </c>
      <c r="C1520" s="1">
        <v>44439</v>
      </c>
      <c r="D1520" s="1" t="s">
        <v>459</v>
      </c>
      <c r="E1520" t="s">
        <v>460</v>
      </c>
      <c r="F1520" t="s">
        <v>170</v>
      </c>
      <c r="G1520" s="5">
        <v>200000</v>
      </c>
      <c r="H1520" s="5">
        <v>20000</v>
      </c>
      <c r="J1520" t="s">
        <v>114</v>
      </c>
      <c r="K1520" t="s">
        <v>67</v>
      </c>
      <c r="L1520" t="s">
        <v>16</v>
      </c>
      <c r="M1520" s="1">
        <v>44432</v>
      </c>
      <c r="N1520">
        <v>7</v>
      </c>
      <c r="O1520" t="str">
        <f>VLOOKUP(F1520,'[1]Master Data'!$E:$E,1,FALSE)</f>
        <v>GBCPS8333D</v>
      </c>
    </row>
    <row r="1521" spans="1:15" x14ac:dyDescent="0.3">
      <c r="A1521" t="s">
        <v>20</v>
      </c>
      <c r="B1521">
        <v>1524</v>
      </c>
      <c r="C1521" s="1">
        <v>44452</v>
      </c>
      <c r="D1521" s="1" t="s">
        <v>588</v>
      </c>
      <c r="E1521" t="s">
        <v>588</v>
      </c>
      <c r="F1521" t="s">
        <v>299</v>
      </c>
      <c r="G1521" s="5">
        <v>429263</v>
      </c>
      <c r="H1521" s="5">
        <v>42926</v>
      </c>
      <c r="J1521" t="s">
        <v>115</v>
      </c>
      <c r="K1521" t="s">
        <v>67</v>
      </c>
      <c r="L1521" t="s">
        <v>16</v>
      </c>
      <c r="M1521" s="1">
        <v>44445</v>
      </c>
      <c r="N1521">
        <v>7</v>
      </c>
      <c r="O1521" t="str">
        <f>VLOOKUP(F1521,'[1]Master Data'!$E:$E,1,FALSE)</f>
        <v>AQYPP6269Q</v>
      </c>
    </row>
    <row r="1522" spans="1:15" x14ac:dyDescent="0.3">
      <c r="A1522" t="s">
        <v>20</v>
      </c>
      <c r="B1522">
        <v>1525</v>
      </c>
      <c r="C1522" s="1">
        <v>44452</v>
      </c>
      <c r="D1522" s="1" t="s">
        <v>588</v>
      </c>
      <c r="E1522" t="s">
        <v>617</v>
      </c>
      <c r="F1522" t="s">
        <v>328</v>
      </c>
      <c r="G1522" s="5">
        <v>100000</v>
      </c>
      <c r="H1522" s="5">
        <v>10000</v>
      </c>
      <c r="J1522" t="s">
        <v>115</v>
      </c>
      <c r="K1522" t="s">
        <v>67</v>
      </c>
      <c r="L1522" t="s">
        <v>16</v>
      </c>
      <c r="M1522" s="1">
        <v>44445</v>
      </c>
      <c r="N1522">
        <v>7</v>
      </c>
      <c r="O1522" t="str">
        <f>VLOOKUP(F1522,'[1]Master Data'!$E:$E,1,FALSE)</f>
        <v>CJKPP0435K</v>
      </c>
    </row>
    <row r="1523" spans="1:15" x14ac:dyDescent="0.3">
      <c r="A1523" t="s">
        <v>20</v>
      </c>
      <c r="B1523">
        <v>1522</v>
      </c>
      <c r="C1523" s="1">
        <v>44452</v>
      </c>
      <c r="D1523" s="1" t="s">
        <v>723</v>
      </c>
      <c r="E1523" t="s">
        <v>437</v>
      </c>
      <c r="F1523" t="s">
        <v>147</v>
      </c>
      <c r="G1523" s="5">
        <v>200000</v>
      </c>
      <c r="H1523" s="5">
        <v>20000</v>
      </c>
      <c r="J1523" t="s">
        <v>115</v>
      </c>
      <c r="K1523" t="s">
        <v>67</v>
      </c>
      <c r="L1523" t="s">
        <v>16</v>
      </c>
      <c r="M1523" s="1">
        <v>44445</v>
      </c>
      <c r="N1523">
        <v>7</v>
      </c>
      <c r="O1523" t="str">
        <f>VLOOKUP(F1523,'[1]Master Data'!$E:$E,1,FALSE)</f>
        <v>CICPD8911M</v>
      </c>
    </row>
    <row r="1524" spans="1:15" x14ac:dyDescent="0.3">
      <c r="A1524" t="s">
        <v>20</v>
      </c>
      <c r="B1524">
        <v>1523</v>
      </c>
      <c r="C1524" s="1">
        <v>44452</v>
      </c>
      <c r="D1524" s="1" t="s">
        <v>723</v>
      </c>
      <c r="E1524" t="s">
        <v>544</v>
      </c>
      <c r="F1524" t="s">
        <v>255</v>
      </c>
      <c r="G1524" s="5">
        <v>200000</v>
      </c>
      <c r="H1524" s="5">
        <v>20000</v>
      </c>
      <c r="J1524" t="s">
        <v>115</v>
      </c>
      <c r="K1524" t="s">
        <v>67</v>
      </c>
      <c r="L1524" t="s">
        <v>16</v>
      </c>
      <c r="M1524" s="1">
        <v>44445</v>
      </c>
      <c r="N1524">
        <v>7</v>
      </c>
      <c r="O1524" t="str">
        <f>VLOOKUP(F1524,'[1]Master Data'!$E:$E,1,FALSE)</f>
        <v>AATPD0607P</v>
      </c>
    </row>
    <row r="1525" spans="1:15" x14ac:dyDescent="0.3">
      <c r="A1525" t="s">
        <v>20</v>
      </c>
      <c r="B1525">
        <v>1521</v>
      </c>
      <c r="C1525" s="1">
        <v>44452</v>
      </c>
      <c r="D1525" s="1" t="s">
        <v>723</v>
      </c>
      <c r="E1525" t="s">
        <v>436</v>
      </c>
      <c r="F1525" t="s">
        <v>146</v>
      </c>
      <c r="G1525" s="5">
        <v>200000</v>
      </c>
      <c r="H1525" s="5">
        <v>20000</v>
      </c>
      <c r="J1525" t="s">
        <v>115</v>
      </c>
      <c r="K1525" t="s">
        <v>67</v>
      </c>
      <c r="L1525" t="s">
        <v>16</v>
      </c>
      <c r="M1525" s="1">
        <v>44445</v>
      </c>
      <c r="N1525">
        <v>7</v>
      </c>
      <c r="O1525" t="str">
        <f>VLOOKUP(F1525,'[1]Master Data'!$E:$E,1,FALSE)</f>
        <v>APGPD9139Q</v>
      </c>
    </row>
    <row r="1526" spans="1:15" x14ac:dyDescent="0.3">
      <c r="A1526" t="s">
        <v>20</v>
      </c>
      <c r="B1526">
        <v>1526</v>
      </c>
      <c r="C1526" s="1">
        <v>44453</v>
      </c>
      <c r="D1526" s="1" t="s">
        <v>724</v>
      </c>
      <c r="E1526" t="s">
        <v>465</v>
      </c>
      <c r="F1526" t="s">
        <v>175</v>
      </c>
      <c r="G1526" s="5">
        <v>55505</v>
      </c>
      <c r="H1526" s="5">
        <v>5551</v>
      </c>
      <c r="J1526" t="s">
        <v>115</v>
      </c>
      <c r="K1526" t="s">
        <v>67</v>
      </c>
      <c r="L1526" t="s">
        <v>16</v>
      </c>
      <c r="M1526" s="1">
        <v>44447</v>
      </c>
      <c r="N1526">
        <v>6</v>
      </c>
      <c r="O1526" t="str">
        <f>VLOOKUP(F1526,'[1]Master Data'!$E:$E,1,FALSE)</f>
        <v>AWVPM8396E</v>
      </c>
    </row>
    <row r="1527" spans="1:15" x14ac:dyDescent="0.3">
      <c r="A1527" t="s">
        <v>20</v>
      </c>
      <c r="B1527">
        <v>1527</v>
      </c>
      <c r="C1527" s="1">
        <v>44453</v>
      </c>
      <c r="D1527" s="1" t="s">
        <v>724</v>
      </c>
      <c r="E1527" t="s">
        <v>490</v>
      </c>
      <c r="F1527" t="s">
        <v>201</v>
      </c>
      <c r="G1527" s="5">
        <v>55505</v>
      </c>
      <c r="H1527" s="5">
        <v>5551</v>
      </c>
      <c r="J1527" t="s">
        <v>115</v>
      </c>
      <c r="K1527" t="s">
        <v>67</v>
      </c>
      <c r="L1527" t="s">
        <v>16</v>
      </c>
      <c r="M1527" s="1">
        <v>44447</v>
      </c>
      <c r="N1527">
        <v>6</v>
      </c>
      <c r="O1527" t="str">
        <f>VLOOKUP(F1527,'[1]Master Data'!$E:$E,1,FALSE)</f>
        <v>CUIPM0916M</v>
      </c>
    </row>
    <row r="1528" spans="1:15" x14ac:dyDescent="0.3">
      <c r="A1528" t="s">
        <v>20</v>
      </c>
      <c r="B1528">
        <v>1528</v>
      </c>
      <c r="C1528" s="1">
        <v>44456</v>
      </c>
      <c r="D1528" s="1" t="s">
        <v>459</v>
      </c>
      <c r="E1528" t="s">
        <v>459</v>
      </c>
      <c r="F1528" t="s">
        <v>169</v>
      </c>
      <c r="G1528" s="5">
        <v>59116</v>
      </c>
      <c r="H1528" s="5">
        <v>5912</v>
      </c>
      <c r="J1528" t="s">
        <v>115</v>
      </c>
      <c r="K1528" t="s">
        <v>67</v>
      </c>
      <c r="L1528" t="s">
        <v>16</v>
      </c>
      <c r="M1528" s="1">
        <v>44449</v>
      </c>
      <c r="N1528">
        <v>7</v>
      </c>
      <c r="O1528" t="str">
        <f>VLOOKUP(F1528,'[1]Master Data'!$E:$E,1,FALSE)</f>
        <v>BMRPS3723E</v>
      </c>
    </row>
    <row r="1529" spans="1:15" x14ac:dyDescent="0.3">
      <c r="A1529" t="s">
        <v>20</v>
      </c>
      <c r="B1529">
        <v>1529</v>
      </c>
      <c r="C1529" s="1">
        <v>44469</v>
      </c>
      <c r="D1529" s="1" t="s">
        <v>515</v>
      </c>
      <c r="E1529" t="s">
        <v>515</v>
      </c>
      <c r="F1529" t="s">
        <v>226</v>
      </c>
      <c r="G1529" s="5">
        <v>120000</v>
      </c>
      <c r="H1529" s="5">
        <v>12000</v>
      </c>
      <c r="J1529" t="s">
        <v>115</v>
      </c>
      <c r="K1529" t="s">
        <v>67</v>
      </c>
      <c r="L1529" t="s">
        <v>16</v>
      </c>
      <c r="M1529" s="1">
        <v>44462</v>
      </c>
      <c r="N1529">
        <v>7</v>
      </c>
      <c r="O1529" t="str">
        <f>VLOOKUP(F1529,'[1]Master Data'!$E:$E,1,FALSE)</f>
        <v>CVZPS8137A</v>
      </c>
    </row>
    <row r="1530" spans="1:15" x14ac:dyDescent="0.3">
      <c r="A1530" t="s">
        <v>20</v>
      </c>
      <c r="B1530">
        <v>1538</v>
      </c>
      <c r="C1530" s="1">
        <v>44477</v>
      </c>
      <c r="D1530" s="1" t="s">
        <v>484</v>
      </c>
      <c r="E1530" t="s">
        <v>484</v>
      </c>
      <c r="F1530" t="s">
        <v>195</v>
      </c>
      <c r="G1530" s="5">
        <v>200000</v>
      </c>
      <c r="H1530" s="5">
        <v>20000</v>
      </c>
      <c r="J1530" t="s">
        <v>116</v>
      </c>
      <c r="K1530" t="s">
        <v>67</v>
      </c>
      <c r="L1530" t="s">
        <v>16</v>
      </c>
      <c r="M1530" s="1">
        <v>44462</v>
      </c>
      <c r="N1530">
        <v>15</v>
      </c>
      <c r="O1530" t="str">
        <f>VLOOKUP(F1530,'[1]Master Data'!$E:$E,1,FALSE)</f>
        <v>AQEPM1733E</v>
      </c>
    </row>
    <row r="1531" spans="1:15" x14ac:dyDescent="0.3">
      <c r="A1531" t="s">
        <v>20</v>
      </c>
      <c r="B1531">
        <v>1541</v>
      </c>
      <c r="C1531" s="1">
        <v>44477</v>
      </c>
      <c r="D1531" s="1" t="s">
        <v>484</v>
      </c>
      <c r="E1531" t="s">
        <v>529</v>
      </c>
      <c r="F1531" t="s">
        <v>239</v>
      </c>
      <c r="G1531" s="5">
        <v>300000</v>
      </c>
      <c r="H1531" s="5">
        <v>30000</v>
      </c>
      <c r="J1531" t="s">
        <v>116</v>
      </c>
      <c r="K1531" t="s">
        <v>67</v>
      </c>
      <c r="L1531" t="s">
        <v>16</v>
      </c>
      <c r="M1531" s="1">
        <v>44462</v>
      </c>
      <c r="N1531">
        <v>15</v>
      </c>
      <c r="O1531" t="str">
        <f>VLOOKUP(F1531,'[1]Master Data'!$E:$E,1,FALSE)</f>
        <v>AUBPP7302F</v>
      </c>
    </row>
    <row r="1532" spans="1:15" x14ac:dyDescent="0.3">
      <c r="A1532" t="s">
        <v>20</v>
      </c>
      <c r="B1532">
        <v>1539</v>
      </c>
      <c r="C1532" s="1">
        <v>44477</v>
      </c>
      <c r="D1532" s="1" t="s">
        <v>484</v>
      </c>
      <c r="E1532" t="s">
        <v>521</v>
      </c>
      <c r="F1532" t="s">
        <v>232</v>
      </c>
      <c r="G1532" s="5">
        <v>300000</v>
      </c>
      <c r="H1532" s="5">
        <v>30000</v>
      </c>
      <c r="J1532" t="s">
        <v>116</v>
      </c>
      <c r="K1532" t="s">
        <v>67</v>
      </c>
      <c r="L1532" t="s">
        <v>16</v>
      </c>
      <c r="M1532" s="1">
        <v>44462</v>
      </c>
      <c r="N1532">
        <v>15</v>
      </c>
      <c r="O1532" t="str">
        <f>VLOOKUP(F1532,'[1]Master Data'!$E:$E,1,FALSE)</f>
        <v>ENEPP0629F</v>
      </c>
    </row>
    <row r="1533" spans="1:15" x14ac:dyDescent="0.3">
      <c r="A1533" t="s">
        <v>20</v>
      </c>
      <c r="B1533">
        <v>1542</v>
      </c>
      <c r="C1533" s="1">
        <v>44477</v>
      </c>
      <c r="D1533" s="1" t="s">
        <v>484</v>
      </c>
      <c r="E1533" t="s">
        <v>516</v>
      </c>
      <c r="F1533" t="s">
        <v>227</v>
      </c>
      <c r="G1533" s="5">
        <v>200000</v>
      </c>
      <c r="H1533" s="5">
        <v>20000</v>
      </c>
      <c r="J1533" t="s">
        <v>116</v>
      </c>
      <c r="K1533" t="s">
        <v>67</v>
      </c>
      <c r="L1533" t="s">
        <v>16</v>
      </c>
      <c r="M1533" s="1">
        <v>44462</v>
      </c>
      <c r="N1533">
        <v>15</v>
      </c>
      <c r="O1533" t="str">
        <f>VLOOKUP(F1533,'[1]Master Data'!$E:$E,1,FALSE)</f>
        <v>BLZPM4099N</v>
      </c>
    </row>
    <row r="1534" spans="1:15" x14ac:dyDescent="0.3">
      <c r="A1534" t="s">
        <v>20</v>
      </c>
      <c r="B1534">
        <v>1543</v>
      </c>
      <c r="C1534" s="1">
        <v>44477</v>
      </c>
      <c r="D1534" s="1" t="s">
        <v>484</v>
      </c>
      <c r="E1534" t="s">
        <v>517</v>
      </c>
      <c r="F1534" t="s">
        <v>228</v>
      </c>
      <c r="G1534" s="5">
        <v>200000</v>
      </c>
      <c r="H1534" s="5">
        <v>20000</v>
      </c>
      <c r="J1534" t="s">
        <v>116</v>
      </c>
      <c r="K1534" t="s">
        <v>67</v>
      </c>
      <c r="L1534" t="s">
        <v>16</v>
      </c>
      <c r="M1534" s="1">
        <v>44462</v>
      </c>
      <c r="N1534">
        <v>15</v>
      </c>
      <c r="O1534" t="str">
        <f>VLOOKUP(F1534,'[1]Master Data'!$E:$E,1,FALSE)</f>
        <v>DHOPM0685K</v>
      </c>
    </row>
    <row r="1535" spans="1:15" x14ac:dyDescent="0.3">
      <c r="A1535" t="s">
        <v>20</v>
      </c>
      <c r="B1535">
        <v>1540</v>
      </c>
      <c r="C1535" s="1">
        <v>44477</v>
      </c>
      <c r="D1535" s="1" t="s">
        <v>484</v>
      </c>
      <c r="E1535" t="s">
        <v>570</v>
      </c>
      <c r="F1535" t="s">
        <v>281</v>
      </c>
      <c r="G1535" s="5">
        <v>300000</v>
      </c>
      <c r="H1535" s="5">
        <v>30000</v>
      </c>
      <c r="J1535" t="s">
        <v>116</v>
      </c>
      <c r="K1535" t="s">
        <v>67</v>
      </c>
      <c r="L1535" t="s">
        <v>16</v>
      </c>
      <c r="M1535" s="1">
        <v>44462</v>
      </c>
      <c r="N1535">
        <v>15</v>
      </c>
      <c r="O1535" t="str">
        <f>VLOOKUP(F1535,'[1]Master Data'!$E:$E,1,FALSE)</f>
        <v>AJEPP6333L</v>
      </c>
    </row>
    <row r="1536" spans="1:15" x14ac:dyDescent="0.3">
      <c r="A1536" t="s">
        <v>20</v>
      </c>
      <c r="B1536">
        <v>1546</v>
      </c>
      <c r="C1536" s="1">
        <v>44477</v>
      </c>
      <c r="D1536" s="1" t="s">
        <v>588</v>
      </c>
      <c r="E1536" t="s">
        <v>588</v>
      </c>
      <c r="F1536" t="s">
        <v>299</v>
      </c>
      <c r="G1536" s="5">
        <v>282738</v>
      </c>
      <c r="H1536" s="5">
        <v>28274</v>
      </c>
      <c r="J1536" t="s">
        <v>116</v>
      </c>
      <c r="K1536" t="s">
        <v>67</v>
      </c>
      <c r="L1536" t="s">
        <v>16</v>
      </c>
      <c r="M1536" s="1">
        <v>44462</v>
      </c>
      <c r="N1536">
        <v>15</v>
      </c>
      <c r="O1536" t="str">
        <f>VLOOKUP(F1536,'[1]Master Data'!$E:$E,1,FALSE)</f>
        <v>AQYPP6269Q</v>
      </c>
    </row>
    <row r="1537" spans="1:15" x14ac:dyDescent="0.3">
      <c r="A1537" t="s">
        <v>20</v>
      </c>
      <c r="B1537">
        <v>1547</v>
      </c>
      <c r="C1537" s="1">
        <v>44477</v>
      </c>
      <c r="D1537" s="1" t="s">
        <v>588</v>
      </c>
      <c r="E1537" t="s">
        <v>617</v>
      </c>
      <c r="F1537" t="s">
        <v>328</v>
      </c>
      <c r="G1537" s="5">
        <v>100000</v>
      </c>
      <c r="H1537" s="5">
        <v>10000</v>
      </c>
      <c r="J1537" t="s">
        <v>116</v>
      </c>
      <c r="K1537" t="s">
        <v>67</v>
      </c>
      <c r="L1537" t="s">
        <v>16</v>
      </c>
      <c r="M1537" s="1">
        <v>44462</v>
      </c>
      <c r="N1537">
        <v>15</v>
      </c>
      <c r="O1537" t="str">
        <f>VLOOKUP(F1537,'[1]Master Data'!$E:$E,1,FALSE)</f>
        <v>CJKPP0435K</v>
      </c>
    </row>
    <row r="1538" spans="1:15" x14ac:dyDescent="0.3">
      <c r="A1538" t="s">
        <v>20</v>
      </c>
      <c r="B1538">
        <v>1534</v>
      </c>
      <c r="C1538" s="1">
        <v>44477</v>
      </c>
      <c r="D1538" t="s">
        <v>438</v>
      </c>
      <c r="E1538" t="s">
        <v>602</v>
      </c>
      <c r="F1538" t="s">
        <v>313</v>
      </c>
      <c r="G1538" s="5">
        <v>419000</v>
      </c>
      <c r="H1538" s="5">
        <v>41900</v>
      </c>
      <c r="J1538" t="s">
        <v>116</v>
      </c>
      <c r="K1538" t="s">
        <v>67</v>
      </c>
      <c r="L1538" t="s">
        <v>16</v>
      </c>
      <c r="M1538" s="1">
        <v>44462</v>
      </c>
      <c r="N1538">
        <v>15</v>
      </c>
      <c r="O1538" t="str">
        <f>VLOOKUP(F1538,'[1]Master Data'!$E:$E,1,FALSE)</f>
        <v>DPOPP6212P</v>
      </c>
    </row>
    <row r="1539" spans="1:15" x14ac:dyDescent="0.3">
      <c r="A1539" t="s">
        <v>20</v>
      </c>
      <c r="B1539">
        <v>1548</v>
      </c>
      <c r="C1539" s="1">
        <v>44477</v>
      </c>
      <c r="D1539" s="1" t="s">
        <v>724</v>
      </c>
      <c r="E1539" t="s">
        <v>465</v>
      </c>
      <c r="F1539" t="s">
        <v>175</v>
      </c>
      <c r="G1539" s="5">
        <v>50866</v>
      </c>
      <c r="H1539" s="5">
        <v>5087</v>
      </c>
      <c r="J1539" t="s">
        <v>116</v>
      </c>
      <c r="K1539" t="s">
        <v>67</v>
      </c>
      <c r="L1539" t="s">
        <v>16</v>
      </c>
      <c r="M1539" s="1">
        <v>44462</v>
      </c>
      <c r="N1539">
        <v>15</v>
      </c>
      <c r="O1539" t="str">
        <f>VLOOKUP(F1539,'[1]Master Data'!$E:$E,1,FALSE)</f>
        <v>AWVPM8396E</v>
      </c>
    </row>
    <row r="1540" spans="1:15" x14ac:dyDescent="0.3">
      <c r="A1540" t="s">
        <v>20</v>
      </c>
      <c r="B1540">
        <v>1549</v>
      </c>
      <c r="C1540" s="1">
        <v>44477</v>
      </c>
      <c r="D1540" s="1" t="s">
        <v>724</v>
      </c>
      <c r="E1540" t="s">
        <v>490</v>
      </c>
      <c r="F1540" t="s">
        <v>201</v>
      </c>
      <c r="G1540" s="5">
        <v>50866</v>
      </c>
      <c r="H1540" s="5">
        <v>5087</v>
      </c>
      <c r="J1540" t="s">
        <v>116</v>
      </c>
      <c r="K1540" t="s">
        <v>67</v>
      </c>
      <c r="L1540" t="s">
        <v>16</v>
      </c>
      <c r="M1540" s="1">
        <v>44462</v>
      </c>
      <c r="N1540">
        <v>15</v>
      </c>
      <c r="O1540" t="str">
        <f>VLOOKUP(F1540,'[1]Master Data'!$E:$E,1,FALSE)</f>
        <v>CUIPM0916M</v>
      </c>
    </row>
    <row r="1541" spans="1:15" x14ac:dyDescent="0.3">
      <c r="A1541" t="s">
        <v>20</v>
      </c>
      <c r="B1541">
        <v>1544</v>
      </c>
      <c r="C1541" s="1">
        <v>44477</v>
      </c>
      <c r="D1541" s="1" t="s">
        <v>459</v>
      </c>
      <c r="E1541" t="s">
        <v>459</v>
      </c>
      <c r="F1541" t="s">
        <v>169</v>
      </c>
      <c r="G1541" s="5">
        <v>100000</v>
      </c>
      <c r="H1541" s="5">
        <v>10000</v>
      </c>
      <c r="J1541" t="s">
        <v>116</v>
      </c>
      <c r="K1541" t="s">
        <v>67</v>
      </c>
      <c r="L1541" t="s">
        <v>16</v>
      </c>
      <c r="M1541" s="1">
        <v>44462</v>
      </c>
      <c r="N1541">
        <v>15</v>
      </c>
      <c r="O1541" t="str">
        <f>VLOOKUP(F1541,'[1]Master Data'!$E:$E,1,FALSE)</f>
        <v>BMRPS3723E</v>
      </c>
    </row>
    <row r="1542" spans="1:15" x14ac:dyDescent="0.3">
      <c r="A1542" t="s">
        <v>20</v>
      </c>
      <c r="B1542">
        <v>1545</v>
      </c>
      <c r="C1542" s="1">
        <v>44477</v>
      </c>
      <c r="D1542" s="1" t="s">
        <v>459</v>
      </c>
      <c r="E1542" t="s">
        <v>460</v>
      </c>
      <c r="F1542" t="s">
        <v>170</v>
      </c>
      <c r="G1542" s="5">
        <v>58581</v>
      </c>
      <c r="H1542" s="5">
        <v>5858</v>
      </c>
      <c r="J1542" t="s">
        <v>116</v>
      </c>
      <c r="K1542" t="s">
        <v>67</v>
      </c>
      <c r="L1542" t="s">
        <v>16</v>
      </c>
      <c r="M1542" s="1">
        <v>44462</v>
      </c>
      <c r="N1542">
        <v>15</v>
      </c>
      <c r="O1542" t="str">
        <f>VLOOKUP(F1542,'[1]Master Data'!$E:$E,1,FALSE)</f>
        <v>GBCPS8333D</v>
      </c>
    </row>
    <row r="1543" spans="1:15" x14ac:dyDescent="0.3">
      <c r="A1543" t="s">
        <v>20</v>
      </c>
      <c r="B1543">
        <v>1532</v>
      </c>
      <c r="C1543" s="1">
        <v>44477</v>
      </c>
      <c r="D1543" s="1" t="s">
        <v>726</v>
      </c>
      <c r="E1543" t="s">
        <v>476</v>
      </c>
      <c r="F1543" t="s">
        <v>187</v>
      </c>
      <c r="G1543" s="5">
        <v>419000</v>
      </c>
      <c r="H1543" s="5">
        <v>41900</v>
      </c>
      <c r="J1543" t="s">
        <v>116</v>
      </c>
      <c r="K1543" t="s">
        <v>67</v>
      </c>
      <c r="L1543" t="s">
        <v>16</v>
      </c>
      <c r="M1543" s="1">
        <v>44462</v>
      </c>
      <c r="N1543">
        <v>15</v>
      </c>
      <c r="O1543" t="str">
        <f>VLOOKUP(F1543,'[1]Master Data'!$E:$E,1,FALSE)</f>
        <v>ECHPK0520A</v>
      </c>
    </row>
    <row r="1544" spans="1:15" x14ac:dyDescent="0.3">
      <c r="A1544" t="s">
        <v>20</v>
      </c>
      <c r="B1544">
        <v>1537</v>
      </c>
      <c r="C1544" s="1">
        <v>44477</v>
      </c>
      <c r="D1544" s="1" t="s">
        <v>726</v>
      </c>
      <c r="E1544" t="s">
        <v>623</v>
      </c>
      <c r="F1544" t="s">
        <v>213</v>
      </c>
      <c r="G1544" s="5">
        <v>417000</v>
      </c>
      <c r="H1544" s="5">
        <v>41700</v>
      </c>
      <c r="J1544" t="s">
        <v>116</v>
      </c>
      <c r="K1544" t="s">
        <v>67</v>
      </c>
      <c r="L1544" t="s">
        <v>16</v>
      </c>
      <c r="M1544" s="1">
        <v>44462</v>
      </c>
      <c r="N1544">
        <v>15</v>
      </c>
      <c r="O1544" t="str">
        <f>VLOOKUP(F1544,'[1]Master Data'!$E:$E,1,FALSE)</f>
        <v>EPBPK9094A</v>
      </c>
    </row>
    <row r="1545" spans="1:15" x14ac:dyDescent="0.3">
      <c r="A1545" t="s">
        <v>20</v>
      </c>
      <c r="B1545">
        <v>1533</v>
      </c>
      <c r="C1545" s="1">
        <v>44477</v>
      </c>
      <c r="D1545" s="1" t="s">
        <v>726</v>
      </c>
      <c r="E1545" t="s">
        <v>464</v>
      </c>
      <c r="F1545" t="s">
        <v>174</v>
      </c>
      <c r="G1545" s="5">
        <v>421000</v>
      </c>
      <c r="H1545" s="5">
        <v>42100</v>
      </c>
      <c r="J1545" t="s">
        <v>116</v>
      </c>
      <c r="K1545" t="s">
        <v>67</v>
      </c>
      <c r="L1545" t="s">
        <v>16</v>
      </c>
      <c r="M1545" s="1">
        <v>44462</v>
      </c>
      <c r="N1545">
        <v>15</v>
      </c>
      <c r="O1545" t="str">
        <f>VLOOKUP(F1545,'[1]Master Data'!$E:$E,1,FALSE)</f>
        <v>DEHPK4543G</v>
      </c>
    </row>
    <row r="1546" spans="1:15" x14ac:dyDescent="0.3">
      <c r="A1546" t="s">
        <v>20</v>
      </c>
      <c r="B1546">
        <v>1536</v>
      </c>
      <c r="C1546" s="1">
        <v>44477</v>
      </c>
      <c r="D1546" s="1" t="s">
        <v>726</v>
      </c>
      <c r="E1546" t="s">
        <v>604</v>
      </c>
      <c r="F1546" t="s">
        <v>315</v>
      </c>
      <c r="G1546" s="5">
        <v>416000</v>
      </c>
      <c r="H1546" s="5">
        <v>41600</v>
      </c>
      <c r="J1546" t="s">
        <v>116</v>
      </c>
      <c r="K1546" t="s">
        <v>67</v>
      </c>
      <c r="L1546" t="s">
        <v>16</v>
      </c>
      <c r="M1546" s="1">
        <v>44462</v>
      </c>
      <c r="N1546">
        <v>15</v>
      </c>
      <c r="O1546" t="str">
        <f>VLOOKUP(F1546,'[1]Master Data'!$E:$E,1,FALSE)</f>
        <v>CILPP2291K</v>
      </c>
    </row>
    <row r="1547" spans="1:15" x14ac:dyDescent="0.3">
      <c r="A1547" t="s">
        <v>20</v>
      </c>
      <c r="B1547">
        <v>1531</v>
      </c>
      <c r="C1547" s="1">
        <v>44477</v>
      </c>
      <c r="D1547" s="1" t="s">
        <v>726</v>
      </c>
      <c r="E1547" t="s">
        <v>487</v>
      </c>
      <c r="F1547" t="s">
        <v>198</v>
      </c>
      <c r="G1547" s="5">
        <v>422000</v>
      </c>
      <c r="H1547" s="5">
        <v>42200</v>
      </c>
      <c r="J1547" t="s">
        <v>116</v>
      </c>
      <c r="K1547" t="s">
        <v>67</v>
      </c>
      <c r="L1547" t="s">
        <v>16</v>
      </c>
      <c r="M1547" s="1">
        <v>44462</v>
      </c>
      <c r="N1547">
        <v>15</v>
      </c>
      <c r="O1547" t="str">
        <f>VLOOKUP(F1547,'[1]Master Data'!$E:$E,1,FALSE)</f>
        <v>ATUPK7060M</v>
      </c>
    </row>
    <row r="1548" spans="1:15" x14ac:dyDescent="0.3">
      <c r="A1548" t="s">
        <v>20</v>
      </c>
      <c r="B1548">
        <v>1535</v>
      </c>
      <c r="C1548" s="1">
        <v>44477</v>
      </c>
      <c r="D1548" s="1" t="s">
        <v>726</v>
      </c>
      <c r="E1548" t="s">
        <v>603</v>
      </c>
      <c r="F1548" t="s">
        <v>314</v>
      </c>
      <c r="G1548" s="5">
        <v>421000</v>
      </c>
      <c r="H1548" s="5">
        <v>42100</v>
      </c>
      <c r="J1548" t="s">
        <v>116</v>
      </c>
      <c r="K1548" t="s">
        <v>67</v>
      </c>
      <c r="L1548" t="s">
        <v>16</v>
      </c>
      <c r="M1548" s="1">
        <v>44462</v>
      </c>
      <c r="N1548">
        <v>15</v>
      </c>
      <c r="O1548" t="str">
        <f>VLOOKUP(F1548,'[1]Master Data'!$E:$E,1,FALSE)</f>
        <v>CTNPP1598N</v>
      </c>
    </row>
    <row r="1549" spans="1:15" x14ac:dyDescent="0.3">
      <c r="A1549" t="s">
        <v>20</v>
      </c>
      <c r="B1549">
        <v>1530</v>
      </c>
      <c r="C1549" s="1">
        <v>44477</v>
      </c>
      <c r="D1549" s="1" t="s">
        <v>726</v>
      </c>
      <c r="E1549" t="s">
        <v>463</v>
      </c>
      <c r="F1549" t="s">
        <v>173</v>
      </c>
      <c r="G1549" s="5">
        <v>423000</v>
      </c>
      <c r="H1549" s="5">
        <v>42300</v>
      </c>
      <c r="J1549" t="s">
        <v>116</v>
      </c>
      <c r="K1549" t="s">
        <v>67</v>
      </c>
      <c r="L1549" t="s">
        <v>16</v>
      </c>
      <c r="M1549" s="1">
        <v>44462</v>
      </c>
      <c r="N1549">
        <v>15</v>
      </c>
      <c r="O1549" t="str">
        <f>VLOOKUP(F1549,'[1]Master Data'!$E:$E,1,FALSE)</f>
        <v>ATUPK7059A</v>
      </c>
    </row>
    <row r="1550" spans="1:15" x14ac:dyDescent="0.3">
      <c r="A1550" t="s">
        <v>20</v>
      </c>
      <c r="B1550">
        <v>1552</v>
      </c>
      <c r="C1550" s="1">
        <v>44482</v>
      </c>
      <c r="D1550" s="1" t="s">
        <v>484</v>
      </c>
      <c r="E1550" t="s">
        <v>560</v>
      </c>
      <c r="F1550" t="s">
        <v>271</v>
      </c>
      <c r="G1550" s="5">
        <v>300000</v>
      </c>
      <c r="H1550" s="5">
        <v>30000</v>
      </c>
      <c r="J1550" t="s">
        <v>116</v>
      </c>
      <c r="K1550" t="s">
        <v>67</v>
      </c>
      <c r="L1550" t="s">
        <v>16</v>
      </c>
      <c r="M1550" s="1">
        <v>44475</v>
      </c>
      <c r="N1550">
        <v>7</v>
      </c>
      <c r="O1550" t="str">
        <f>VLOOKUP(F1550,'[1]Master Data'!$E:$E,1,FALSE)</f>
        <v>ADYPT2802J</v>
      </c>
    </row>
    <row r="1551" spans="1:15" x14ac:dyDescent="0.3">
      <c r="A1551" t="s">
        <v>20</v>
      </c>
      <c r="B1551">
        <v>1551</v>
      </c>
      <c r="C1551" s="1">
        <v>44482</v>
      </c>
      <c r="D1551" s="1" t="s">
        <v>484</v>
      </c>
      <c r="E1551" t="s">
        <v>522</v>
      </c>
      <c r="F1551" t="s">
        <v>233</v>
      </c>
      <c r="G1551" s="5">
        <v>500000</v>
      </c>
      <c r="H1551" s="5">
        <v>50000</v>
      </c>
      <c r="J1551" t="s">
        <v>116</v>
      </c>
      <c r="K1551" t="s">
        <v>67</v>
      </c>
      <c r="L1551" t="s">
        <v>16</v>
      </c>
      <c r="M1551" s="1">
        <v>44475</v>
      </c>
      <c r="N1551">
        <v>7</v>
      </c>
      <c r="O1551" t="str">
        <f>VLOOKUP(F1551,'[1]Master Data'!$E:$E,1,FALSE)</f>
        <v>ACIPT2769F</v>
      </c>
    </row>
    <row r="1552" spans="1:15" x14ac:dyDescent="0.3">
      <c r="A1552" t="s">
        <v>20</v>
      </c>
      <c r="B1552">
        <v>1553</v>
      </c>
      <c r="C1552" s="1">
        <v>44482</v>
      </c>
      <c r="D1552" s="1" t="s">
        <v>501</v>
      </c>
      <c r="E1552" t="s">
        <v>501</v>
      </c>
      <c r="F1552" t="s">
        <v>214</v>
      </c>
      <c r="G1552" s="5">
        <v>766000</v>
      </c>
      <c r="H1552" s="5">
        <v>76600</v>
      </c>
      <c r="J1552" t="s">
        <v>116</v>
      </c>
      <c r="K1552" t="s">
        <v>67</v>
      </c>
      <c r="L1552" t="s">
        <v>16</v>
      </c>
      <c r="M1552" s="1">
        <v>44475</v>
      </c>
      <c r="N1552">
        <v>7</v>
      </c>
      <c r="O1552" t="str">
        <f>VLOOKUP(F1552,'[1]Master Data'!$E:$E,1,FALSE)</f>
        <v>DXVPP1114F</v>
      </c>
    </row>
    <row r="1553" spans="1:15" x14ac:dyDescent="0.3">
      <c r="A1553" t="s">
        <v>20</v>
      </c>
      <c r="B1553">
        <v>1550</v>
      </c>
      <c r="C1553" s="1">
        <v>44482</v>
      </c>
      <c r="D1553" t="s">
        <v>438</v>
      </c>
      <c r="E1553" t="s">
        <v>550</v>
      </c>
      <c r="F1553" t="s">
        <v>261</v>
      </c>
      <c r="G1553" s="5">
        <v>950000</v>
      </c>
      <c r="H1553" s="5">
        <v>95000</v>
      </c>
      <c r="J1553" t="s">
        <v>116</v>
      </c>
      <c r="K1553" t="s">
        <v>67</v>
      </c>
      <c r="L1553" t="s">
        <v>16</v>
      </c>
      <c r="M1553" s="1">
        <v>44475</v>
      </c>
      <c r="N1553">
        <v>7</v>
      </c>
      <c r="O1553" t="str">
        <f>VLOOKUP(F1553,'[1]Master Data'!$E:$E,1,FALSE)</f>
        <v>BGQPG0189P</v>
      </c>
    </row>
    <row r="1554" spans="1:15" x14ac:dyDescent="0.3">
      <c r="A1554" t="s">
        <v>20</v>
      </c>
      <c r="B1554">
        <v>1556</v>
      </c>
      <c r="C1554" s="1">
        <v>44483</v>
      </c>
      <c r="D1554" s="1" t="s">
        <v>726</v>
      </c>
      <c r="E1554" t="s">
        <v>464</v>
      </c>
      <c r="F1554" t="s">
        <v>174</v>
      </c>
      <c r="G1554" s="5">
        <v>230000</v>
      </c>
      <c r="H1554" s="5">
        <v>23000</v>
      </c>
      <c r="J1554" t="s">
        <v>116</v>
      </c>
      <c r="K1554" t="s">
        <v>67</v>
      </c>
      <c r="L1554" t="s">
        <v>16</v>
      </c>
      <c r="M1554" s="1">
        <v>44478</v>
      </c>
      <c r="N1554">
        <v>5</v>
      </c>
      <c r="O1554" t="str">
        <f>VLOOKUP(F1554,'[1]Master Data'!$E:$E,1,FALSE)</f>
        <v>DEHPK4543G</v>
      </c>
    </row>
    <row r="1555" spans="1:15" x14ac:dyDescent="0.3">
      <c r="A1555" t="s">
        <v>20</v>
      </c>
      <c r="B1555">
        <v>1555</v>
      </c>
      <c r="C1555" s="1">
        <v>44483</v>
      </c>
      <c r="D1555" s="1" t="s">
        <v>726</v>
      </c>
      <c r="E1555" t="s">
        <v>487</v>
      </c>
      <c r="F1555" t="s">
        <v>198</v>
      </c>
      <c r="G1555" s="5">
        <v>225000</v>
      </c>
      <c r="H1555" s="5">
        <v>22500</v>
      </c>
      <c r="J1555" t="s">
        <v>116</v>
      </c>
      <c r="K1555" t="s">
        <v>67</v>
      </c>
      <c r="L1555" t="s">
        <v>16</v>
      </c>
      <c r="M1555" s="1">
        <v>44478</v>
      </c>
      <c r="N1555">
        <v>5</v>
      </c>
      <c r="O1555" t="str">
        <f>VLOOKUP(F1555,'[1]Master Data'!$E:$E,1,FALSE)</f>
        <v>ATUPK7060M</v>
      </c>
    </row>
    <row r="1556" spans="1:15" x14ac:dyDescent="0.3">
      <c r="A1556" t="s">
        <v>20</v>
      </c>
      <c r="B1556">
        <v>1554</v>
      </c>
      <c r="C1556" s="1">
        <v>44483</v>
      </c>
      <c r="D1556" s="1" t="s">
        <v>726</v>
      </c>
      <c r="E1556" t="s">
        <v>463</v>
      </c>
      <c r="F1556" t="s">
        <v>173</v>
      </c>
      <c r="G1556" s="5">
        <v>280000</v>
      </c>
      <c r="H1556" s="5">
        <v>28000</v>
      </c>
      <c r="J1556" t="s">
        <v>116</v>
      </c>
      <c r="K1556" t="s">
        <v>67</v>
      </c>
      <c r="L1556" t="s">
        <v>16</v>
      </c>
      <c r="M1556" s="1">
        <v>44478</v>
      </c>
      <c r="N1556">
        <v>5</v>
      </c>
      <c r="O1556" t="str">
        <f>VLOOKUP(F1556,'[1]Master Data'!$E:$E,1,FALSE)</f>
        <v>ATUPK7059A</v>
      </c>
    </row>
    <row r="1557" spans="1:15" x14ac:dyDescent="0.3">
      <c r="A1557" t="s">
        <v>20</v>
      </c>
      <c r="B1557">
        <v>1557</v>
      </c>
      <c r="C1557" s="1">
        <v>44488</v>
      </c>
      <c r="D1557" s="1" t="s">
        <v>535</v>
      </c>
      <c r="E1557" t="s">
        <v>483</v>
      </c>
      <c r="F1557" t="s">
        <v>194</v>
      </c>
      <c r="G1557" s="5">
        <v>500000</v>
      </c>
      <c r="H1557" s="5">
        <v>50000</v>
      </c>
      <c r="J1557" t="s">
        <v>116</v>
      </c>
      <c r="K1557" t="s">
        <v>67</v>
      </c>
      <c r="L1557" t="s">
        <v>16</v>
      </c>
      <c r="M1557" s="1">
        <v>44481</v>
      </c>
      <c r="N1557">
        <v>7</v>
      </c>
      <c r="O1557" t="str">
        <f>VLOOKUP(F1557,'[1]Master Data'!$E:$E,1,FALSE)</f>
        <v>AGVPS7118N</v>
      </c>
    </row>
    <row r="1558" spans="1:15" x14ac:dyDescent="0.3">
      <c r="A1558" t="s">
        <v>20</v>
      </c>
      <c r="B1558">
        <v>1559</v>
      </c>
      <c r="C1558" s="1">
        <v>44498</v>
      </c>
      <c r="D1558" s="1" t="s">
        <v>484</v>
      </c>
      <c r="E1558" t="s">
        <v>624</v>
      </c>
      <c r="F1558" t="s">
        <v>335</v>
      </c>
      <c r="G1558" s="5">
        <v>700000</v>
      </c>
      <c r="H1558" s="5">
        <v>70000</v>
      </c>
      <c r="J1558" t="s">
        <v>116</v>
      </c>
      <c r="K1558" t="s">
        <v>67</v>
      </c>
      <c r="L1558" t="s">
        <v>16</v>
      </c>
      <c r="M1558" s="1">
        <v>44485</v>
      </c>
      <c r="N1558">
        <v>13</v>
      </c>
      <c r="O1558" t="str">
        <f>VLOOKUP(F1558,'[1]Master Data'!$E:$E,1,FALSE)</f>
        <v>DJPPP8145G</v>
      </c>
    </row>
    <row r="1559" spans="1:15" x14ac:dyDescent="0.3">
      <c r="A1559" t="s">
        <v>20</v>
      </c>
      <c r="B1559">
        <v>1558</v>
      </c>
      <c r="C1559" s="1">
        <v>44498</v>
      </c>
      <c r="D1559" s="1" t="s">
        <v>726</v>
      </c>
      <c r="E1559" t="s">
        <v>476</v>
      </c>
      <c r="F1559" t="s">
        <v>187</v>
      </c>
      <c r="G1559" s="5">
        <v>220000</v>
      </c>
      <c r="H1559" s="5">
        <v>22000</v>
      </c>
      <c r="J1559" t="s">
        <v>116</v>
      </c>
      <c r="K1559" t="s">
        <v>67</v>
      </c>
      <c r="L1559" t="s">
        <v>16</v>
      </c>
      <c r="M1559" s="1">
        <v>44485</v>
      </c>
      <c r="N1559">
        <v>13</v>
      </c>
      <c r="O1559" t="str">
        <f>VLOOKUP(F1559,'[1]Master Data'!$E:$E,1,FALSE)</f>
        <v>ECHPK0520A</v>
      </c>
    </row>
    <row r="1560" spans="1:15" x14ac:dyDescent="0.3">
      <c r="A1560" t="s">
        <v>20</v>
      </c>
      <c r="B1560">
        <v>1560</v>
      </c>
      <c r="C1560" s="1">
        <v>44498</v>
      </c>
      <c r="D1560" s="1" t="s">
        <v>515</v>
      </c>
      <c r="E1560" t="s">
        <v>515</v>
      </c>
      <c r="F1560" t="s">
        <v>226</v>
      </c>
      <c r="G1560" s="5">
        <v>145000</v>
      </c>
      <c r="H1560" s="5">
        <v>14500</v>
      </c>
      <c r="J1560" t="s">
        <v>116</v>
      </c>
      <c r="K1560" t="s">
        <v>67</v>
      </c>
      <c r="L1560" t="s">
        <v>16</v>
      </c>
      <c r="M1560" s="1">
        <v>44485</v>
      </c>
      <c r="N1560">
        <v>13</v>
      </c>
      <c r="O1560" t="str">
        <f>VLOOKUP(F1560,'[1]Master Data'!$E:$E,1,FALSE)</f>
        <v>CVZPS8137A</v>
      </c>
    </row>
    <row r="1561" spans="1:15" x14ac:dyDescent="0.3">
      <c r="A1561" t="s">
        <v>20</v>
      </c>
      <c r="B1561">
        <v>1562</v>
      </c>
      <c r="C1561" s="1">
        <v>44503</v>
      </c>
      <c r="D1561" s="1" t="s">
        <v>588</v>
      </c>
      <c r="E1561" t="s">
        <v>617</v>
      </c>
      <c r="F1561" t="s">
        <v>328</v>
      </c>
      <c r="G1561" s="5">
        <v>100000</v>
      </c>
      <c r="H1561" s="5">
        <v>10000</v>
      </c>
      <c r="J1561" t="s">
        <v>117</v>
      </c>
      <c r="K1561" t="s">
        <v>67</v>
      </c>
      <c r="L1561" t="s">
        <v>16</v>
      </c>
      <c r="M1561" s="1">
        <v>44495</v>
      </c>
      <c r="N1561">
        <v>8</v>
      </c>
      <c r="O1561" t="str">
        <f>VLOOKUP(F1561,'[1]Master Data'!$E:$E,1,FALSE)</f>
        <v>CJKPP0435K</v>
      </c>
    </row>
    <row r="1562" spans="1:15" x14ac:dyDescent="0.3">
      <c r="A1562" t="s">
        <v>20</v>
      </c>
      <c r="B1562">
        <v>1563</v>
      </c>
      <c r="C1562" s="1">
        <v>44503</v>
      </c>
      <c r="D1562" s="1" t="s">
        <v>501</v>
      </c>
      <c r="E1562" t="s">
        <v>501</v>
      </c>
      <c r="F1562" t="s">
        <v>214</v>
      </c>
      <c r="G1562" s="5">
        <v>261399</v>
      </c>
      <c r="H1562" s="5">
        <v>26140</v>
      </c>
      <c r="J1562" t="s">
        <v>117</v>
      </c>
      <c r="K1562" t="s">
        <v>67</v>
      </c>
      <c r="L1562" t="s">
        <v>16</v>
      </c>
      <c r="M1562" s="1">
        <v>44495</v>
      </c>
      <c r="N1562">
        <v>8</v>
      </c>
      <c r="O1562" t="str">
        <f>VLOOKUP(F1562,'[1]Master Data'!$E:$E,1,FALSE)</f>
        <v>DXVPP1114F</v>
      </c>
    </row>
    <row r="1563" spans="1:15" x14ac:dyDescent="0.3">
      <c r="A1563" t="s">
        <v>20</v>
      </c>
      <c r="B1563">
        <v>1564</v>
      </c>
      <c r="C1563" s="1">
        <v>44503</v>
      </c>
      <c r="D1563" s="1" t="s">
        <v>724</v>
      </c>
      <c r="E1563" t="s">
        <v>465</v>
      </c>
      <c r="F1563" t="s">
        <v>175</v>
      </c>
      <c r="G1563" s="5">
        <v>106727</v>
      </c>
      <c r="H1563" s="5">
        <v>10673</v>
      </c>
      <c r="J1563" t="s">
        <v>117</v>
      </c>
      <c r="K1563" t="s">
        <v>67</v>
      </c>
      <c r="L1563" t="s">
        <v>16</v>
      </c>
      <c r="M1563" s="1">
        <v>44495</v>
      </c>
      <c r="N1563">
        <v>8</v>
      </c>
      <c r="O1563" t="str">
        <f>VLOOKUP(F1563,'[1]Master Data'!$E:$E,1,FALSE)</f>
        <v>AWVPM8396E</v>
      </c>
    </row>
    <row r="1564" spans="1:15" x14ac:dyDescent="0.3">
      <c r="A1564" t="s">
        <v>20</v>
      </c>
      <c r="B1564">
        <v>1565</v>
      </c>
      <c r="C1564" s="1">
        <v>44503</v>
      </c>
      <c r="D1564" s="1" t="s">
        <v>724</v>
      </c>
      <c r="E1564" t="s">
        <v>490</v>
      </c>
      <c r="F1564" t="s">
        <v>201</v>
      </c>
      <c r="G1564" s="5">
        <v>106727</v>
      </c>
      <c r="H1564" s="5">
        <v>10673</v>
      </c>
      <c r="J1564" t="s">
        <v>117</v>
      </c>
      <c r="K1564" t="s">
        <v>67</v>
      </c>
      <c r="L1564" t="s">
        <v>16</v>
      </c>
      <c r="M1564" s="1">
        <v>44495</v>
      </c>
      <c r="N1564">
        <v>8</v>
      </c>
      <c r="O1564" t="str">
        <f>VLOOKUP(F1564,'[1]Master Data'!$E:$E,1,FALSE)</f>
        <v>CUIPM0916M</v>
      </c>
    </row>
    <row r="1565" spans="1:15" x14ac:dyDescent="0.3">
      <c r="A1565" t="s">
        <v>20</v>
      </c>
      <c r="B1565">
        <v>1561</v>
      </c>
      <c r="C1565" s="1">
        <v>44503</v>
      </c>
      <c r="D1565" s="1" t="s">
        <v>535</v>
      </c>
      <c r="E1565" t="s">
        <v>483</v>
      </c>
      <c r="F1565" t="s">
        <v>194</v>
      </c>
      <c r="G1565" s="5">
        <v>500000</v>
      </c>
      <c r="H1565" s="5">
        <v>50000</v>
      </c>
      <c r="J1565" t="s">
        <v>117</v>
      </c>
      <c r="K1565" t="s">
        <v>67</v>
      </c>
      <c r="L1565" t="s">
        <v>16</v>
      </c>
      <c r="M1565" s="1">
        <v>44495</v>
      </c>
      <c r="N1565">
        <v>8</v>
      </c>
      <c r="O1565" t="str">
        <f>VLOOKUP(F1565,'[1]Master Data'!$E:$E,1,FALSE)</f>
        <v>AGVPS7118N</v>
      </c>
    </row>
    <row r="1566" spans="1:15" x14ac:dyDescent="0.3">
      <c r="A1566" t="s">
        <v>20</v>
      </c>
      <c r="B1566">
        <v>1566</v>
      </c>
      <c r="C1566" s="1">
        <v>44511</v>
      </c>
      <c r="D1566" s="1" t="s">
        <v>588</v>
      </c>
      <c r="E1566" t="s">
        <v>617</v>
      </c>
      <c r="F1566" t="s">
        <v>328</v>
      </c>
      <c r="G1566" s="5">
        <v>1292563</v>
      </c>
      <c r="H1566" s="5">
        <v>129256</v>
      </c>
      <c r="J1566" t="s">
        <v>117</v>
      </c>
      <c r="K1566" t="s">
        <v>67</v>
      </c>
      <c r="L1566" t="s">
        <v>16</v>
      </c>
      <c r="M1566" s="1">
        <v>44499</v>
      </c>
      <c r="N1566">
        <v>12</v>
      </c>
      <c r="O1566" t="str">
        <f>VLOOKUP(F1566,'[1]Master Data'!$E:$E,1,FALSE)</f>
        <v>CJKPP0435K</v>
      </c>
    </row>
    <row r="1567" spans="1:15" x14ac:dyDescent="0.3">
      <c r="A1567" t="s">
        <v>20</v>
      </c>
      <c r="B1567">
        <v>1567</v>
      </c>
      <c r="C1567" s="1">
        <v>44518</v>
      </c>
      <c r="D1567" t="s">
        <v>438</v>
      </c>
      <c r="E1567" t="s">
        <v>625</v>
      </c>
      <c r="F1567" t="s">
        <v>336</v>
      </c>
      <c r="G1567" s="5">
        <v>888900</v>
      </c>
      <c r="H1567" s="5">
        <v>88890</v>
      </c>
      <c r="J1567" t="s">
        <v>117</v>
      </c>
      <c r="K1567" t="s">
        <v>67</v>
      </c>
      <c r="L1567" t="s">
        <v>16</v>
      </c>
      <c r="M1567" s="1">
        <v>44510</v>
      </c>
      <c r="N1567">
        <v>8</v>
      </c>
      <c r="O1567" t="str">
        <f>VLOOKUP(F1567,'[1]Master Data'!$E:$E,1,FALSE)</f>
        <v>FKRPM3226E</v>
      </c>
    </row>
    <row r="1568" spans="1:15" x14ac:dyDescent="0.3">
      <c r="A1568" t="s">
        <v>20</v>
      </c>
      <c r="B1568">
        <v>1572</v>
      </c>
      <c r="C1568" s="1">
        <v>44534</v>
      </c>
      <c r="D1568" s="1" t="s">
        <v>501</v>
      </c>
      <c r="E1568" t="s">
        <v>626</v>
      </c>
      <c r="F1568" t="s">
        <v>337</v>
      </c>
      <c r="G1568" s="5">
        <v>800000</v>
      </c>
      <c r="H1568" s="5">
        <v>80000</v>
      </c>
      <c r="J1568" t="s">
        <v>118</v>
      </c>
      <c r="K1568" t="s">
        <v>67</v>
      </c>
      <c r="L1568" t="s">
        <v>16</v>
      </c>
      <c r="M1568" s="1">
        <v>44520</v>
      </c>
      <c r="N1568">
        <v>14</v>
      </c>
      <c r="O1568" t="str">
        <f>VLOOKUP(F1568,'[1]Master Data'!$E:$E,1,FALSE)</f>
        <v>KBGPK5656D</v>
      </c>
    </row>
    <row r="1569" spans="1:15" x14ac:dyDescent="0.3">
      <c r="A1569" t="s">
        <v>20</v>
      </c>
      <c r="B1569">
        <v>1573</v>
      </c>
      <c r="C1569" s="1">
        <v>44534</v>
      </c>
      <c r="D1569" s="1" t="s">
        <v>724</v>
      </c>
      <c r="E1569" t="s">
        <v>465</v>
      </c>
      <c r="F1569" t="s">
        <v>175</v>
      </c>
      <c r="G1569" s="5">
        <v>130637</v>
      </c>
      <c r="H1569" s="5">
        <v>13064</v>
      </c>
      <c r="J1569" t="s">
        <v>118</v>
      </c>
      <c r="K1569" t="s">
        <v>67</v>
      </c>
      <c r="L1569" t="s">
        <v>16</v>
      </c>
      <c r="M1569" s="1">
        <v>44520</v>
      </c>
      <c r="N1569">
        <v>14</v>
      </c>
      <c r="O1569" t="str">
        <f>VLOOKUP(F1569,'[1]Master Data'!$E:$E,1,FALSE)</f>
        <v>AWVPM8396E</v>
      </c>
    </row>
    <row r="1570" spans="1:15" x14ac:dyDescent="0.3">
      <c r="A1570" t="s">
        <v>20</v>
      </c>
      <c r="B1570">
        <v>1574</v>
      </c>
      <c r="C1570" s="1">
        <v>44534</v>
      </c>
      <c r="D1570" s="1" t="s">
        <v>724</v>
      </c>
      <c r="E1570" t="s">
        <v>490</v>
      </c>
      <c r="F1570" t="s">
        <v>201</v>
      </c>
      <c r="G1570" s="5">
        <v>130637</v>
      </c>
      <c r="H1570" s="5">
        <v>13064</v>
      </c>
      <c r="J1570" t="s">
        <v>118</v>
      </c>
      <c r="K1570" t="s">
        <v>67</v>
      </c>
      <c r="L1570" t="s">
        <v>16</v>
      </c>
      <c r="M1570" s="1">
        <v>44520</v>
      </c>
      <c r="N1570">
        <v>14</v>
      </c>
      <c r="O1570" t="str">
        <f>VLOOKUP(F1570,'[1]Master Data'!$E:$E,1,FALSE)</f>
        <v>CUIPM0916M</v>
      </c>
    </row>
    <row r="1571" spans="1:15" x14ac:dyDescent="0.3">
      <c r="A1571" t="s">
        <v>20</v>
      </c>
      <c r="B1571">
        <v>1571</v>
      </c>
      <c r="C1571" s="1">
        <v>44534</v>
      </c>
      <c r="D1571" s="1" t="s">
        <v>459</v>
      </c>
      <c r="E1571" t="s">
        <v>595</v>
      </c>
      <c r="F1571" t="s">
        <v>306</v>
      </c>
      <c r="G1571" s="5">
        <v>200000</v>
      </c>
      <c r="H1571" s="5">
        <v>20000</v>
      </c>
      <c r="J1571" t="s">
        <v>118</v>
      </c>
      <c r="K1571" t="s">
        <v>67</v>
      </c>
      <c r="L1571" t="s">
        <v>16</v>
      </c>
      <c r="M1571" s="1">
        <v>44520</v>
      </c>
      <c r="N1571">
        <v>14</v>
      </c>
      <c r="O1571" t="str">
        <f>VLOOKUP(F1571,'[1]Master Data'!$E:$E,1,FALSE)</f>
        <v>FEXPK6451P</v>
      </c>
    </row>
    <row r="1572" spans="1:15" x14ac:dyDescent="0.3">
      <c r="A1572" t="s">
        <v>20</v>
      </c>
      <c r="B1572">
        <v>1568</v>
      </c>
      <c r="C1572" s="1">
        <v>44534</v>
      </c>
      <c r="D1572" s="1" t="s">
        <v>459</v>
      </c>
      <c r="E1572" t="s">
        <v>459</v>
      </c>
      <c r="F1572" t="s">
        <v>169</v>
      </c>
      <c r="G1572" s="5">
        <v>236000</v>
      </c>
      <c r="H1572" s="5">
        <v>23600</v>
      </c>
      <c r="J1572" t="s">
        <v>118</v>
      </c>
      <c r="K1572" t="s">
        <v>67</v>
      </c>
      <c r="L1572" t="s">
        <v>16</v>
      </c>
      <c r="M1572" s="1">
        <v>44520</v>
      </c>
      <c r="N1572">
        <v>14</v>
      </c>
      <c r="O1572" t="str">
        <f>VLOOKUP(F1572,'[1]Master Data'!$E:$E,1,FALSE)</f>
        <v>BMRPS3723E</v>
      </c>
    </row>
    <row r="1573" spans="1:15" x14ac:dyDescent="0.3">
      <c r="A1573" t="s">
        <v>20</v>
      </c>
      <c r="B1573">
        <v>1569</v>
      </c>
      <c r="C1573" s="1">
        <v>44534</v>
      </c>
      <c r="D1573" s="1" t="s">
        <v>459</v>
      </c>
      <c r="E1573" t="s">
        <v>460</v>
      </c>
      <c r="F1573" t="s">
        <v>170</v>
      </c>
      <c r="G1573" s="5">
        <v>236000</v>
      </c>
      <c r="H1573" s="5">
        <v>23600</v>
      </c>
      <c r="J1573" t="s">
        <v>118</v>
      </c>
      <c r="K1573" t="s">
        <v>67</v>
      </c>
      <c r="L1573" t="s">
        <v>16</v>
      </c>
      <c r="M1573" s="1">
        <v>44520</v>
      </c>
      <c r="N1573">
        <v>14</v>
      </c>
      <c r="O1573" t="str">
        <f>VLOOKUP(F1573,'[1]Master Data'!$E:$E,1,FALSE)</f>
        <v>GBCPS8333D</v>
      </c>
    </row>
    <row r="1574" spans="1:15" x14ac:dyDescent="0.3">
      <c r="A1574" t="s">
        <v>20</v>
      </c>
      <c r="B1574">
        <v>1570</v>
      </c>
      <c r="C1574" s="1">
        <v>44534</v>
      </c>
      <c r="D1574" s="1" t="s">
        <v>478</v>
      </c>
      <c r="E1574" t="s">
        <v>594</v>
      </c>
      <c r="F1574" t="s">
        <v>305</v>
      </c>
      <c r="G1574" s="5">
        <v>200000</v>
      </c>
      <c r="H1574" s="5">
        <v>20000</v>
      </c>
      <c r="J1574" t="s">
        <v>118</v>
      </c>
      <c r="K1574" t="s">
        <v>67</v>
      </c>
      <c r="L1574" t="s">
        <v>16</v>
      </c>
      <c r="M1574" s="1">
        <v>44520</v>
      </c>
      <c r="N1574">
        <v>14</v>
      </c>
      <c r="O1574" t="str">
        <f>VLOOKUP(F1574,'[1]Master Data'!$E:$E,1,FALSE)</f>
        <v>FKKPK1009Q</v>
      </c>
    </row>
    <row r="1575" spans="1:15" x14ac:dyDescent="0.3">
      <c r="A1575" t="s">
        <v>20</v>
      </c>
      <c r="B1575">
        <v>1575</v>
      </c>
      <c r="C1575" s="1">
        <v>44538</v>
      </c>
      <c r="D1575" s="1" t="s">
        <v>723</v>
      </c>
      <c r="E1575" t="s">
        <v>436</v>
      </c>
      <c r="F1575" t="s">
        <v>146</v>
      </c>
      <c r="G1575" s="5">
        <v>100000</v>
      </c>
      <c r="H1575" s="5">
        <v>10000</v>
      </c>
      <c r="J1575" t="s">
        <v>118</v>
      </c>
      <c r="K1575" t="s">
        <v>67</v>
      </c>
      <c r="L1575" t="s">
        <v>16</v>
      </c>
      <c r="M1575" s="1">
        <v>44531</v>
      </c>
      <c r="N1575">
        <v>7</v>
      </c>
      <c r="O1575" t="str">
        <f>VLOOKUP(F1575,'[1]Master Data'!$E:$E,1,FALSE)</f>
        <v>APGPD9139Q</v>
      </c>
    </row>
    <row r="1576" spans="1:15" x14ac:dyDescent="0.3">
      <c r="A1576" t="s">
        <v>20</v>
      </c>
      <c r="B1576">
        <v>1576</v>
      </c>
      <c r="C1576" s="1">
        <v>44545</v>
      </c>
      <c r="D1576" s="1" t="s">
        <v>725</v>
      </c>
      <c r="E1576" t="s">
        <v>627</v>
      </c>
      <c r="F1576" t="s">
        <v>338</v>
      </c>
      <c r="G1576" s="5">
        <v>50000</v>
      </c>
      <c r="H1576" s="5">
        <v>5000</v>
      </c>
      <c r="J1576" t="s">
        <v>118</v>
      </c>
      <c r="K1576" t="s">
        <v>67</v>
      </c>
      <c r="L1576" t="s">
        <v>16</v>
      </c>
      <c r="M1576" s="1">
        <v>44538</v>
      </c>
      <c r="N1576">
        <v>7</v>
      </c>
      <c r="O1576" t="str">
        <f>VLOOKUP(F1576,'[1]Master Data'!$E:$E,1,FALSE)</f>
        <v>BOVPV7878B</v>
      </c>
    </row>
    <row r="1577" spans="1:15" x14ac:dyDescent="0.3">
      <c r="A1577" t="s">
        <v>20</v>
      </c>
      <c r="B1577">
        <v>1577</v>
      </c>
      <c r="C1577" s="1">
        <v>44547</v>
      </c>
      <c r="D1577" s="1" t="s">
        <v>515</v>
      </c>
      <c r="E1577" t="s">
        <v>515</v>
      </c>
      <c r="F1577" t="s">
        <v>226</v>
      </c>
      <c r="G1577" s="5">
        <v>120000</v>
      </c>
      <c r="H1577" s="5">
        <v>12000</v>
      </c>
      <c r="J1577" t="s">
        <v>118</v>
      </c>
      <c r="K1577" t="s">
        <v>67</v>
      </c>
      <c r="L1577" t="s">
        <v>16</v>
      </c>
      <c r="M1577" s="1">
        <v>44536</v>
      </c>
      <c r="N1577">
        <v>11</v>
      </c>
      <c r="O1577" t="str">
        <f>VLOOKUP(F1577,'[1]Master Data'!$E:$E,1,FALSE)</f>
        <v>CVZPS8137A</v>
      </c>
    </row>
    <row r="1578" spans="1:15" x14ac:dyDescent="0.3">
      <c r="A1578" t="s">
        <v>20</v>
      </c>
      <c r="B1578">
        <v>1579</v>
      </c>
      <c r="C1578" s="1">
        <v>44551</v>
      </c>
      <c r="D1578" t="s">
        <v>455</v>
      </c>
      <c r="E1578" t="s">
        <v>507</v>
      </c>
      <c r="F1578" t="s">
        <v>218</v>
      </c>
      <c r="G1578" s="5">
        <v>500000</v>
      </c>
      <c r="H1578" s="5">
        <v>50000</v>
      </c>
      <c r="J1578" t="s">
        <v>118</v>
      </c>
      <c r="K1578" t="s">
        <v>67</v>
      </c>
      <c r="L1578" t="s">
        <v>16</v>
      </c>
      <c r="M1578" s="1">
        <v>44545</v>
      </c>
      <c r="N1578">
        <v>6</v>
      </c>
      <c r="O1578" t="str">
        <f>VLOOKUP(F1578,'[1]Master Data'!$E:$E,1,FALSE)</f>
        <v>BZIPP9780L</v>
      </c>
    </row>
    <row r="1579" spans="1:15" x14ac:dyDescent="0.3">
      <c r="A1579" t="s">
        <v>20</v>
      </c>
      <c r="B1579">
        <v>1578</v>
      </c>
      <c r="C1579" s="1">
        <v>44551</v>
      </c>
      <c r="D1579" t="s">
        <v>455</v>
      </c>
      <c r="E1579" t="s">
        <v>616</v>
      </c>
      <c r="F1579" t="s">
        <v>327</v>
      </c>
      <c r="G1579" s="5">
        <v>500000</v>
      </c>
      <c r="H1579" s="5">
        <v>50000</v>
      </c>
      <c r="J1579" t="s">
        <v>118</v>
      </c>
      <c r="K1579" t="s">
        <v>67</v>
      </c>
      <c r="L1579" t="s">
        <v>16</v>
      </c>
      <c r="M1579" s="1">
        <v>44545</v>
      </c>
      <c r="N1579">
        <v>6</v>
      </c>
      <c r="O1579" t="str">
        <f>VLOOKUP(F1579,'[1]Master Data'!$E:$E,1,FALSE)</f>
        <v>FZHPP1245R</v>
      </c>
    </row>
    <row r="1580" spans="1:15" x14ac:dyDescent="0.3">
      <c r="A1580" t="s">
        <v>20</v>
      </c>
      <c r="B1580">
        <v>1581</v>
      </c>
      <c r="C1580" s="1">
        <v>44558</v>
      </c>
      <c r="D1580" s="1" t="s">
        <v>723</v>
      </c>
      <c r="E1580" t="s">
        <v>437</v>
      </c>
      <c r="F1580" t="s">
        <v>147</v>
      </c>
      <c r="G1580" s="5">
        <v>200000</v>
      </c>
      <c r="H1580" s="5">
        <v>20000</v>
      </c>
      <c r="J1580" t="s">
        <v>118</v>
      </c>
      <c r="K1580" t="s">
        <v>67</v>
      </c>
      <c r="L1580" t="s">
        <v>16</v>
      </c>
      <c r="M1580" s="1">
        <v>44552</v>
      </c>
      <c r="N1580">
        <v>6</v>
      </c>
      <c r="O1580" t="str">
        <f>VLOOKUP(F1580,'[1]Master Data'!$E:$E,1,FALSE)</f>
        <v>CICPD8911M</v>
      </c>
    </row>
    <row r="1581" spans="1:15" x14ac:dyDescent="0.3">
      <c r="A1581" t="s">
        <v>20</v>
      </c>
      <c r="B1581">
        <v>1582</v>
      </c>
      <c r="C1581" s="1">
        <v>44558</v>
      </c>
      <c r="D1581" s="1" t="s">
        <v>723</v>
      </c>
      <c r="E1581" t="s">
        <v>544</v>
      </c>
      <c r="F1581" t="s">
        <v>255</v>
      </c>
      <c r="G1581" s="5">
        <v>200000</v>
      </c>
      <c r="H1581" s="5">
        <v>20000</v>
      </c>
      <c r="J1581" t="s">
        <v>118</v>
      </c>
      <c r="K1581" t="s">
        <v>67</v>
      </c>
      <c r="L1581" t="s">
        <v>16</v>
      </c>
      <c r="M1581" s="1">
        <v>44552</v>
      </c>
      <c r="N1581">
        <v>6</v>
      </c>
      <c r="O1581" t="str">
        <f>VLOOKUP(F1581,'[1]Master Data'!$E:$E,1,FALSE)</f>
        <v>AATPD0607P</v>
      </c>
    </row>
    <row r="1582" spans="1:15" x14ac:dyDescent="0.3">
      <c r="A1582" t="s">
        <v>20</v>
      </c>
      <c r="B1582">
        <v>1580</v>
      </c>
      <c r="C1582" s="1">
        <v>44558</v>
      </c>
      <c r="D1582" s="1" t="s">
        <v>723</v>
      </c>
      <c r="E1582" t="s">
        <v>436</v>
      </c>
      <c r="F1582" t="s">
        <v>146</v>
      </c>
      <c r="G1582" s="5">
        <v>200000</v>
      </c>
      <c r="H1582" s="5">
        <v>20000</v>
      </c>
      <c r="J1582" t="s">
        <v>118</v>
      </c>
      <c r="K1582" t="s">
        <v>67</v>
      </c>
      <c r="L1582" t="s">
        <v>16</v>
      </c>
      <c r="M1582" s="1">
        <v>44552</v>
      </c>
      <c r="N1582">
        <v>6</v>
      </c>
      <c r="O1582" t="str">
        <f>VLOOKUP(F1582,'[1]Master Data'!$E:$E,1,FALSE)</f>
        <v>APGPD9139Q</v>
      </c>
    </row>
    <row r="1583" spans="1:15" x14ac:dyDescent="0.3">
      <c r="A1583" t="s">
        <v>20</v>
      </c>
      <c r="B1583">
        <v>1583</v>
      </c>
      <c r="C1583" s="1">
        <v>44558</v>
      </c>
      <c r="D1583" s="1" t="s">
        <v>459</v>
      </c>
      <c r="E1583" t="s">
        <v>459</v>
      </c>
      <c r="F1583" t="s">
        <v>169</v>
      </c>
      <c r="G1583" s="5">
        <v>220000</v>
      </c>
      <c r="H1583" s="5">
        <v>22000</v>
      </c>
      <c r="J1583" t="s">
        <v>118</v>
      </c>
      <c r="K1583" t="s">
        <v>67</v>
      </c>
      <c r="L1583" t="s">
        <v>16</v>
      </c>
      <c r="M1583" s="1">
        <v>44552</v>
      </c>
      <c r="N1583">
        <v>6</v>
      </c>
      <c r="O1583" t="str">
        <f>VLOOKUP(F1583,'[1]Master Data'!$E:$E,1,FALSE)</f>
        <v>BMRPS3723E</v>
      </c>
    </row>
    <row r="1584" spans="1:15" x14ac:dyDescent="0.3">
      <c r="A1584" t="s">
        <v>20</v>
      </c>
      <c r="B1584">
        <v>1584</v>
      </c>
      <c r="C1584" s="1">
        <v>44558</v>
      </c>
      <c r="D1584" s="1" t="s">
        <v>459</v>
      </c>
      <c r="E1584" t="s">
        <v>460</v>
      </c>
      <c r="F1584" t="s">
        <v>170</v>
      </c>
      <c r="G1584" s="5">
        <v>130000</v>
      </c>
      <c r="H1584" s="5">
        <v>13000</v>
      </c>
      <c r="J1584" t="s">
        <v>118</v>
      </c>
      <c r="K1584" t="s">
        <v>67</v>
      </c>
      <c r="L1584" t="s">
        <v>16</v>
      </c>
      <c r="M1584" s="1">
        <v>44552</v>
      </c>
      <c r="N1584">
        <v>6</v>
      </c>
      <c r="O1584" t="str">
        <f>VLOOKUP(F1584,'[1]Master Data'!$E:$E,1,FALSE)</f>
        <v>GBCPS8333D</v>
      </c>
    </row>
    <row r="1585" spans="1:15" x14ac:dyDescent="0.3">
      <c r="A1585" t="s">
        <v>20</v>
      </c>
      <c r="B1585">
        <v>1585</v>
      </c>
      <c r="C1585" s="1">
        <v>44560</v>
      </c>
      <c r="D1585" s="1" t="s">
        <v>515</v>
      </c>
      <c r="E1585" t="s">
        <v>592</v>
      </c>
      <c r="F1585" t="s">
        <v>303</v>
      </c>
      <c r="G1585" s="5">
        <v>148000</v>
      </c>
      <c r="H1585" s="5">
        <v>14800</v>
      </c>
      <c r="J1585" t="s">
        <v>118</v>
      </c>
      <c r="K1585" t="s">
        <v>67</v>
      </c>
      <c r="L1585" t="s">
        <v>16</v>
      </c>
      <c r="M1585" s="1">
        <v>44553</v>
      </c>
      <c r="N1585">
        <v>7</v>
      </c>
      <c r="O1585" t="str">
        <f>VLOOKUP(F1585,'[1]Master Data'!$E:$E,1,FALSE)</f>
        <v>MPIPS9388Q</v>
      </c>
    </row>
    <row r="1586" spans="1:15" x14ac:dyDescent="0.3">
      <c r="A1586" t="s">
        <v>20</v>
      </c>
      <c r="B1586">
        <v>1586</v>
      </c>
      <c r="C1586" s="1">
        <v>44560</v>
      </c>
      <c r="D1586" s="1" t="s">
        <v>515</v>
      </c>
      <c r="E1586" t="s">
        <v>593</v>
      </c>
      <c r="F1586" t="s">
        <v>304</v>
      </c>
      <c r="G1586" s="5">
        <v>152000</v>
      </c>
      <c r="H1586" s="5">
        <v>15200</v>
      </c>
      <c r="J1586" t="s">
        <v>118</v>
      </c>
      <c r="K1586" t="s">
        <v>67</v>
      </c>
      <c r="L1586" t="s">
        <v>16</v>
      </c>
      <c r="M1586" s="1">
        <v>44553</v>
      </c>
      <c r="N1586">
        <v>7</v>
      </c>
      <c r="O1586" t="str">
        <f>VLOOKUP(F1586,'[1]Master Data'!$E:$E,1,FALSE)</f>
        <v>MPIPS7692F</v>
      </c>
    </row>
    <row r="1587" spans="1:15" x14ac:dyDescent="0.3">
      <c r="A1587" t="s">
        <v>20</v>
      </c>
      <c r="B1587">
        <v>1588</v>
      </c>
      <c r="C1587" s="1">
        <v>44571</v>
      </c>
      <c r="D1587" s="1" t="s">
        <v>727</v>
      </c>
      <c r="E1587" t="s">
        <v>606</v>
      </c>
      <c r="F1587" t="s">
        <v>317</v>
      </c>
      <c r="G1587" s="5">
        <v>500000</v>
      </c>
      <c r="H1587" s="5">
        <v>50000</v>
      </c>
      <c r="J1587" t="s">
        <v>119</v>
      </c>
      <c r="K1587" t="s">
        <v>67</v>
      </c>
      <c r="L1587" t="s">
        <v>16</v>
      </c>
      <c r="M1587" s="1">
        <v>44564</v>
      </c>
      <c r="N1587">
        <v>7</v>
      </c>
      <c r="O1587" t="str">
        <f>VLOOKUP(F1587,'[1]Master Data'!$E:$E,1,FALSE)</f>
        <v>BJAPL3069E</v>
      </c>
    </row>
    <row r="1588" spans="1:15" x14ac:dyDescent="0.3">
      <c r="A1588" t="s">
        <v>20</v>
      </c>
      <c r="B1588">
        <v>1587</v>
      </c>
      <c r="C1588" s="1">
        <v>44571</v>
      </c>
      <c r="D1588" s="1" t="s">
        <v>727</v>
      </c>
      <c r="E1588" t="s">
        <v>512</v>
      </c>
      <c r="F1588" t="s">
        <v>223</v>
      </c>
      <c r="G1588" s="5">
        <v>1000000</v>
      </c>
      <c r="H1588" s="5">
        <v>100000</v>
      </c>
      <c r="J1588" t="s">
        <v>119</v>
      </c>
      <c r="K1588" t="s">
        <v>67</v>
      </c>
      <c r="L1588" t="s">
        <v>16</v>
      </c>
      <c r="M1588" s="1">
        <v>44564</v>
      </c>
      <c r="N1588">
        <v>7</v>
      </c>
      <c r="O1588" t="str">
        <f>VLOOKUP(F1588,'[1]Master Data'!$E:$E,1,FALSE)</f>
        <v>AOHPL7262E</v>
      </c>
    </row>
    <row r="1589" spans="1:15" x14ac:dyDescent="0.3">
      <c r="A1589" t="s">
        <v>20</v>
      </c>
      <c r="B1589">
        <v>1589</v>
      </c>
      <c r="C1589" s="1">
        <v>44575</v>
      </c>
      <c r="D1589" s="1" t="s">
        <v>459</v>
      </c>
      <c r="E1589" t="s">
        <v>460</v>
      </c>
      <c r="F1589" t="s">
        <v>170</v>
      </c>
      <c r="G1589" s="5">
        <v>200000</v>
      </c>
      <c r="H1589" s="5">
        <v>20000</v>
      </c>
      <c r="J1589" t="s">
        <v>119</v>
      </c>
      <c r="K1589" t="s">
        <v>67</v>
      </c>
      <c r="L1589" t="s">
        <v>16</v>
      </c>
      <c r="M1589" s="1">
        <v>44560</v>
      </c>
      <c r="N1589">
        <v>15</v>
      </c>
      <c r="O1589" t="str">
        <f>VLOOKUP(F1589,'[1]Master Data'!$E:$E,1,FALSE)</f>
        <v>GBCPS8333D</v>
      </c>
    </row>
    <row r="1590" spans="1:15" x14ac:dyDescent="0.3">
      <c r="A1590" t="s">
        <v>20</v>
      </c>
      <c r="B1590">
        <v>1590</v>
      </c>
      <c r="C1590" s="1">
        <v>44575</v>
      </c>
      <c r="D1590" s="1" t="s">
        <v>459</v>
      </c>
      <c r="E1590" t="s">
        <v>628</v>
      </c>
      <c r="F1590" t="s">
        <v>339</v>
      </c>
      <c r="G1590" s="5">
        <v>300000</v>
      </c>
      <c r="H1590" s="5">
        <v>30000</v>
      </c>
      <c r="J1590" t="s">
        <v>119</v>
      </c>
      <c r="K1590" t="s">
        <v>67</v>
      </c>
      <c r="L1590" t="s">
        <v>16</v>
      </c>
      <c r="M1590" s="1">
        <v>44560</v>
      </c>
      <c r="N1590">
        <v>15</v>
      </c>
      <c r="O1590" t="str">
        <f>VLOOKUP(F1590,'[1]Master Data'!$E:$E,1,FALSE)</f>
        <v>AWHPM0177F</v>
      </c>
    </row>
    <row r="1591" spans="1:15" x14ac:dyDescent="0.3">
      <c r="A1591" t="s">
        <v>20</v>
      </c>
      <c r="B1591">
        <v>1591</v>
      </c>
      <c r="C1591" s="1">
        <v>44575</v>
      </c>
      <c r="D1591" s="1" t="s">
        <v>727</v>
      </c>
      <c r="E1591" t="s">
        <v>607</v>
      </c>
      <c r="F1591" t="s">
        <v>318</v>
      </c>
      <c r="G1591" s="5">
        <v>1000000</v>
      </c>
      <c r="H1591" s="5">
        <v>100000</v>
      </c>
      <c r="J1591" t="s">
        <v>119</v>
      </c>
      <c r="K1591" t="s">
        <v>67</v>
      </c>
      <c r="L1591" t="s">
        <v>16</v>
      </c>
      <c r="M1591" s="1">
        <v>44560</v>
      </c>
      <c r="N1591">
        <v>15</v>
      </c>
      <c r="O1591" t="str">
        <f>VLOOKUP(F1591,'[1]Master Data'!$E:$E,1,FALSE)</f>
        <v>DZOPM2564M</v>
      </c>
    </row>
    <row r="1592" spans="1:15" x14ac:dyDescent="0.3">
      <c r="A1592" t="s">
        <v>20</v>
      </c>
      <c r="B1592">
        <v>1592</v>
      </c>
      <c r="C1592" s="1">
        <v>44586</v>
      </c>
      <c r="D1592" s="1" t="s">
        <v>724</v>
      </c>
      <c r="E1592" t="s">
        <v>465</v>
      </c>
      <c r="F1592" t="s">
        <v>175</v>
      </c>
      <c r="G1592" s="5">
        <v>204002</v>
      </c>
      <c r="H1592" s="5">
        <v>20400</v>
      </c>
      <c r="J1592" t="s">
        <v>119</v>
      </c>
      <c r="K1592" t="s">
        <v>67</v>
      </c>
      <c r="L1592" t="s">
        <v>16</v>
      </c>
      <c r="M1592" s="1">
        <v>44576</v>
      </c>
      <c r="N1592">
        <v>10</v>
      </c>
      <c r="O1592" t="str">
        <f>VLOOKUP(F1592,'[1]Master Data'!$E:$E,1,FALSE)</f>
        <v>AWVPM8396E</v>
      </c>
    </row>
    <row r="1593" spans="1:15" x14ac:dyDescent="0.3">
      <c r="A1593" t="s">
        <v>20</v>
      </c>
      <c r="B1593">
        <v>1593</v>
      </c>
      <c r="C1593" s="1">
        <v>44588</v>
      </c>
      <c r="D1593" s="1" t="s">
        <v>535</v>
      </c>
      <c r="E1593" t="s">
        <v>612</v>
      </c>
      <c r="F1593" t="s">
        <v>323</v>
      </c>
      <c r="G1593" s="5">
        <v>1000000</v>
      </c>
      <c r="H1593" s="5">
        <v>100000</v>
      </c>
      <c r="J1593" t="s">
        <v>119</v>
      </c>
      <c r="K1593" t="s">
        <v>67</v>
      </c>
      <c r="L1593" t="s">
        <v>16</v>
      </c>
      <c r="M1593" s="1">
        <v>44574</v>
      </c>
      <c r="N1593">
        <v>14</v>
      </c>
      <c r="O1593" t="str">
        <f>VLOOKUP(F1593,'[1]Master Data'!$E:$E,1,FALSE)</f>
        <v>KNIPS5767M</v>
      </c>
    </row>
    <row r="1594" spans="1:15" x14ac:dyDescent="0.3">
      <c r="A1594" t="s">
        <v>20</v>
      </c>
      <c r="B1594">
        <v>1601</v>
      </c>
      <c r="C1594" s="1">
        <v>44599</v>
      </c>
      <c r="D1594" s="1" t="s">
        <v>484</v>
      </c>
      <c r="E1594" t="s">
        <v>630</v>
      </c>
      <c r="F1594" t="s">
        <v>341</v>
      </c>
      <c r="G1594" s="5">
        <v>600000</v>
      </c>
      <c r="H1594" s="5">
        <v>60000</v>
      </c>
      <c r="J1594" t="s">
        <v>120</v>
      </c>
      <c r="K1594" t="s">
        <v>67</v>
      </c>
      <c r="L1594" t="s">
        <v>16</v>
      </c>
      <c r="M1594" s="1">
        <v>44588</v>
      </c>
      <c r="N1594">
        <v>11</v>
      </c>
      <c r="O1594" t="str">
        <f>VLOOKUP(F1594,'[1]Master Data'!$E:$E,1,FALSE)</f>
        <v>FIFPP2974G</v>
      </c>
    </row>
    <row r="1595" spans="1:15" x14ac:dyDescent="0.3">
      <c r="A1595" t="s">
        <v>20</v>
      </c>
      <c r="B1595">
        <v>1602</v>
      </c>
      <c r="C1595" s="1">
        <v>44599</v>
      </c>
      <c r="D1595" s="1" t="s">
        <v>484</v>
      </c>
      <c r="E1595" t="s">
        <v>631</v>
      </c>
      <c r="F1595" t="s">
        <v>342</v>
      </c>
      <c r="G1595" s="5">
        <v>700000</v>
      </c>
      <c r="H1595" s="5">
        <v>70000</v>
      </c>
      <c r="J1595" t="s">
        <v>120</v>
      </c>
      <c r="K1595" t="s">
        <v>67</v>
      </c>
      <c r="L1595" t="s">
        <v>16</v>
      </c>
      <c r="M1595" s="1">
        <v>44588</v>
      </c>
      <c r="N1595">
        <v>11</v>
      </c>
      <c r="O1595" t="str">
        <f>VLOOKUP(F1595,'[1]Master Data'!$E:$E,1,FALSE)</f>
        <v>CVPPP5634R</v>
      </c>
    </row>
    <row r="1596" spans="1:15" x14ac:dyDescent="0.3">
      <c r="A1596" t="s">
        <v>20</v>
      </c>
      <c r="B1596">
        <v>1603</v>
      </c>
      <c r="C1596" s="1">
        <v>44599</v>
      </c>
      <c r="D1596" s="1" t="s">
        <v>484</v>
      </c>
      <c r="E1596" t="s">
        <v>632</v>
      </c>
      <c r="F1596" t="s">
        <v>343</v>
      </c>
      <c r="G1596" s="5">
        <v>600000</v>
      </c>
      <c r="H1596" s="5">
        <v>60000</v>
      </c>
      <c r="J1596" t="s">
        <v>120</v>
      </c>
      <c r="K1596" t="s">
        <v>67</v>
      </c>
      <c r="L1596" t="s">
        <v>16</v>
      </c>
      <c r="M1596" s="1">
        <v>44588</v>
      </c>
      <c r="N1596">
        <v>11</v>
      </c>
      <c r="O1596" t="str">
        <f>VLOOKUP(F1596,'[1]Master Data'!$E:$E,1,FALSE)</f>
        <v>FIFPP2930A</v>
      </c>
    </row>
    <row r="1597" spans="1:15" x14ac:dyDescent="0.3">
      <c r="A1597" t="s">
        <v>20</v>
      </c>
      <c r="B1597">
        <v>1604</v>
      </c>
      <c r="C1597" s="1">
        <v>44599</v>
      </c>
      <c r="D1597" s="1" t="s">
        <v>440</v>
      </c>
      <c r="E1597" t="s">
        <v>633</v>
      </c>
      <c r="F1597" t="s">
        <v>344</v>
      </c>
      <c r="G1597" s="5">
        <v>600000</v>
      </c>
      <c r="H1597" s="5">
        <v>60000</v>
      </c>
      <c r="J1597" t="s">
        <v>120</v>
      </c>
      <c r="K1597" t="s">
        <v>67</v>
      </c>
      <c r="L1597" t="s">
        <v>16</v>
      </c>
      <c r="M1597" s="1">
        <v>44588</v>
      </c>
      <c r="N1597">
        <v>11</v>
      </c>
      <c r="O1597" t="str">
        <f>VLOOKUP(F1597,'[1]Master Data'!$E:$E,1,FALSE)</f>
        <v>ESIPP0416F</v>
      </c>
    </row>
    <row r="1598" spans="1:15" x14ac:dyDescent="0.3">
      <c r="A1598" t="s">
        <v>20</v>
      </c>
      <c r="B1598">
        <v>1600</v>
      </c>
      <c r="C1598" s="1">
        <v>44599</v>
      </c>
      <c r="D1598" s="1" t="s">
        <v>459</v>
      </c>
      <c r="E1598" t="s">
        <v>629</v>
      </c>
      <c r="F1598" t="s">
        <v>340</v>
      </c>
      <c r="G1598" s="5">
        <v>200000</v>
      </c>
      <c r="H1598" s="5">
        <v>20000</v>
      </c>
      <c r="J1598" t="s">
        <v>120</v>
      </c>
      <c r="K1598" t="s">
        <v>67</v>
      </c>
      <c r="L1598" t="s">
        <v>16</v>
      </c>
      <c r="M1598" s="1">
        <v>44588</v>
      </c>
      <c r="N1598">
        <v>11</v>
      </c>
      <c r="O1598" t="str">
        <f>VLOOKUP(F1598,'[1]Master Data'!$E:$E,1,FALSE)</f>
        <v>AQNPM5173B</v>
      </c>
    </row>
    <row r="1599" spans="1:15" x14ac:dyDescent="0.3">
      <c r="A1599" t="s">
        <v>20</v>
      </c>
      <c r="B1599">
        <v>1599</v>
      </c>
      <c r="C1599" s="1">
        <v>44599</v>
      </c>
      <c r="D1599" s="1" t="s">
        <v>459</v>
      </c>
      <c r="E1599" t="s">
        <v>628</v>
      </c>
      <c r="F1599" t="s">
        <v>339</v>
      </c>
      <c r="G1599" s="5">
        <v>238000</v>
      </c>
      <c r="H1599" s="5">
        <v>23800</v>
      </c>
      <c r="J1599" t="s">
        <v>120</v>
      </c>
      <c r="K1599" t="s">
        <v>67</v>
      </c>
      <c r="L1599" t="s">
        <v>16</v>
      </c>
      <c r="M1599" s="1">
        <v>44588</v>
      </c>
      <c r="N1599">
        <v>11</v>
      </c>
      <c r="O1599" t="str">
        <f>VLOOKUP(F1599,'[1]Master Data'!$E:$E,1,FALSE)</f>
        <v>AWHPM0177F</v>
      </c>
    </row>
    <row r="1600" spans="1:15" x14ac:dyDescent="0.3">
      <c r="A1600" t="s">
        <v>20</v>
      </c>
      <c r="B1600">
        <v>1597</v>
      </c>
      <c r="C1600" s="1">
        <v>44599</v>
      </c>
      <c r="D1600" s="1" t="s">
        <v>478</v>
      </c>
      <c r="E1600" t="s">
        <v>534</v>
      </c>
      <c r="F1600" t="s">
        <v>244</v>
      </c>
      <c r="G1600" s="5">
        <v>649263</v>
      </c>
      <c r="H1600" s="5">
        <v>64926</v>
      </c>
      <c r="J1600" t="s">
        <v>120</v>
      </c>
      <c r="K1600" t="s">
        <v>67</v>
      </c>
      <c r="L1600" t="s">
        <v>16</v>
      </c>
      <c r="M1600" s="1">
        <v>44588</v>
      </c>
      <c r="N1600">
        <v>11</v>
      </c>
      <c r="O1600" t="str">
        <f>VLOOKUP(F1600,'[1]Master Data'!$E:$E,1,FALSE)</f>
        <v>FJUPM2617D</v>
      </c>
    </row>
    <row r="1601" spans="1:15" x14ac:dyDescent="0.3">
      <c r="A1601" t="s">
        <v>20</v>
      </c>
      <c r="B1601">
        <v>1596</v>
      </c>
      <c r="C1601" s="1">
        <v>44599</v>
      </c>
      <c r="D1601" s="1" t="s">
        <v>478</v>
      </c>
      <c r="E1601" t="s">
        <v>491</v>
      </c>
      <c r="F1601" t="s">
        <v>202</v>
      </c>
      <c r="G1601" s="5">
        <v>649263</v>
      </c>
      <c r="H1601" s="5">
        <v>64926</v>
      </c>
      <c r="J1601" t="s">
        <v>120</v>
      </c>
      <c r="K1601" t="s">
        <v>67</v>
      </c>
      <c r="L1601" t="s">
        <v>16</v>
      </c>
      <c r="M1601" s="1">
        <v>44588</v>
      </c>
      <c r="N1601">
        <v>11</v>
      </c>
      <c r="O1601" t="str">
        <f>VLOOKUP(F1601,'[1]Master Data'!$E:$E,1,FALSE)</f>
        <v>CMMPM3584M</v>
      </c>
    </row>
    <row r="1602" spans="1:15" x14ac:dyDescent="0.3">
      <c r="A1602" t="s">
        <v>20</v>
      </c>
      <c r="B1602">
        <v>1594</v>
      </c>
      <c r="C1602" s="1">
        <v>44599</v>
      </c>
      <c r="D1602" s="1" t="s">
        <v>478</v>
      </c>
      <c r="E1602" t="s">
        <v>478</v>
      </c>
      <c r="F1602" t="s">
        <v>189</v>
      </c>
      <c r="G1602" s="5">
        <v>649263</v>
      </c>
      <c r="H1602" s="5">
        <v>64926</v>
      </c>
      <c r="J1602" t="s">
        <v>120</v>
      </c>
      <c r="K1602" t="s">
        <v>67</v>
      </c>
      <c r="L1602" t="s">
        <v>16</v>
      </c>
      <c r="M1602" s="1">
        <v>44588</v>
      </c>
      <c r="N1602">
        <v>11</v>
      </c>
      <c r="O1602" t="str">
        <f>VLOOKUP(F1602,'[1]Master Data'!$E:$E,1,FALSE)</f>
        <v>BJFPM3782A</v>
      </c>
    </row>
    <row r="1603" spans="1:15" x14ac:dyDescent="0.3">
      <c r="A1603" t="s">
        <v>20</v>
      </c>
      <c r="B1603">
        <v>1598</v>
      </c>
      <c r="C1603" s="1">
        <v>44599</v>
      </c>
      <c r="D1603" s="1" t="s">
        <v>478</v>
      </c>
      <c r="E1603" t="s">
        <v>543</v>
      </c>
      <c r="F1603" t="s">
        <v>254</v>
      </c>
      <c r="G1603" s="5">
        <v>649263</v>
      </c>
      <c r="H1603" s="5">
        <v>64926</v>
      </c>
      <c r="J1603" t="s">
        <v>120</v>
      </c>
      <c r="K1603" t="s">
        <v>67</v>
      </c>
      <c r="L1603" t="s">
        <v>16</v>
      </c>
      <c r="M1603" s="1">
        <v>44588</v>
      </c>
      <c r="N1603">
        <v>11</v>
      </c>
      <c r="O1603" t="str">
        <f>VLOOKUP(F1603,'[1]Master Data'!$E:$E,1,FALSE)</f>
        <v>FSZPM4268N</v>
      </c>
    </row>
    <row r="1604" spans="1:15" x14ac:dyDescent="0.3">
      <c r="A1604" t="s">
        <v>20</v>
      </c>
      <c r="B1604">
        <v>1595</v>
      </c>
      <c r="C1604" s="1">
        <v>44599</v>
      </c>
      <c r="D1604" s="1" t="s">
        <v>478</v>
      </c>
      <c r="E1604" t="s">
        <v>479</v>
      </c>
      <c r="F1604" t="s">
        <v>190</v>
      </c>
      <c r="G1604" s="5">
        <v>649263</v>
      </c>
      <c r="H1604" s="5">
        <v>64926</v>
      </c>
      <c r="J1604" t="s">
        <v>120</v>
      </c>
      <c r="K1604" t="s">
        <v>67</v>
      </c>
      <c r="L1604" t="s">
        <v>16</v>
      </c>
      <c r="M1604" s="1">
        <v>44588</v>
      </c>
      <c r="N1604">
        <v>11</v>
      </c>
      <c r="O1604" t="str">
        <f>VLOOKUP(F1604,'[1]Master Data'!$E:$E,1,FALSE)</f>
        <v>BGBPM7834G</v>
      </c>
    </row>
    <row r="1605" spans="1:15" x14ac:dyDescent="0.3">
      <c r="A1605" t="s">
        <v>20</v>
      </c>
      <c r="B1605">
        <v>1605</v>
      </c>
      <c r="C1605" s="1">
        <v>44607</v>
      </c>
      <c r="D1605" s="1" t="s">
        <v>459</v>
      </c>
      <c r="E1605" t="s">
        <v>634</v>
      </c>
      <c r="F1605" t="s">
        <v>345</v>
      </c>
      <c r="G1605" s="5">
        <v>293000</v>
      </c>
      <c r="H1605" s="5">
        <v>29300</v>
      </c>
      <c r="J1605" t="s">
        <v>120</v>
      </c>
      <c r="K1605" t="s">
        <v>67</v>
      </c>
      <c r="L1605" t="s">
        <v>16</v>
      </c>
      <c r="M1605" s="1">
        <v>44601</v>
      </c>
      <c r="N1605">
        <v>6</v>
      </c>
      <c r="O1605" t="str">
        <f>VLOOKUP(F1605,'[1]Master Data'!$E:$E,1,FALSE)</f>
        <v>CNPPK4912B</v>
      </c>
    </row>
    <row r="1606" spans="1:15" x14ac:dyDescent="0.3">
      <c r="A1606" t="s">
        <v>20</v>
      </c>
      <c r="B1606">
        <v>1606</v>
      </c>
      <c r="C1606" s="1">
        <v>44609</v>
      </c>
      <c r="D1606" s="1" t="s">
        <v>459</v>
      </c>
      <c r="E1606" t="s">
        <v>629</v>
      </c>
      <c r="F1606" t="s">
        <v>340</v>
      </c>
      <c r="G1606" s="5">
        <v>600000</v>
      </c>
      <c r="H1606" s="5">
        <v>60000</v>
      </c>
      <c r="J1606" t="s">
        <v>120</v>
      </c>
      <c r="K1606" t="s">
        <v>67</v>
      </c>
      <c r="L1606" t="s">
        <v>16</v>
      </c>
      <c r="M1606" s="1">
        <v>44597</v>
      </c>
      <c r="N1606">
        <v>12</v>
      </c>
      <c r="O1606" t="str">
        <f>VLOOKUP(F1606,'[1]Master Data'!$E:$E,1,FALSE)</f>
        <v>AQNPM5173B</v>
      </c>
    </row>
    <row r="1607" spans="1:15" x14ac:dyDescent="0.3">
      <c r="A1607" t="s">
        <v>20</v>
      </c>
      <c r="B1607">
        <v>1607</v>
      </c>
      <c r="C1607" s="1">
        <v>44614</v>
      </c>
      <c r="D1607" s="1" t="s">
        <v>515</v>
      </c>
      <c r="E1607" t="s">
        <v>515</v>
      </c>
      <c r="F1607" t="s">
        <v>226</v>
      </c>
      <c r="G1607" s="5">
        <v>118000</v>
      </c>
      <c r="H1607" s="5">
        <v>11800</v>
      </c>
      <c r="J1607" t="s">
        <v>120</v>
      </c>
      <c r="K1607" t="s">
        <v>67</v>
      </c>
      <c r="L1607" t="s">
        <v>16</v>
      </c>
      <c r="M1607" s="1">
        <v>44604</v>
      </c>
      <c r="N1607">
        <v>10</v>
      </c>
      <c r="O1607" t="str">
        <f>VLOOKUP(F1607,'[1]Master Data'!$E:$E,1,FALSE)</f>
        <v>CVZPS8137A</v>
      </c>
    </row>
    <row r="1608" spans="1:15" x14ac:dyDescent="0.3">
      <c r="A1608" t="s">
        <v>20</v>
      </c>
      <c r="B1608">
        <v>1608</v>
      </c>
      <c r="C1608" s="1">
        <v>44625</v>
      </c>
      <c r="D1608" s="1" t="s">
        <v>467</v>
      </c>
      <c r="E1608" t="s">
        <v>467</v>
      </c>
      <c r="F1608" t="s">
        <v>177</v>
      </c>
      <c r="G1608" s="5">
        <v>200000</v>
      </c>
      <c r="H1608" s="5">
        <v>20000</v>
      </c>
      <c r="J1608" t="s">
        <v>121</v>
      </c>
      <c r="K1608" t="s">
        <v>67</v>
      </c>
      <c r="L1608" t="s">
        <v>16</v>
      </c>
      <c r="M1608" s="1">
        <v>44618</v>
      </c>
      <c r="N1608">
        <v>7</v>
      </c>
      <c r="O1608" t="str">
        <f>VLOOKUP(F1608,'[1]Master Data'!$E:$E,1,FALSE)</f>
        <v>CNYPM6786Q</v>
      </c>
    </row>
    <row r="1609" spans="1:15" x14ac:dyDescent="0.3">
      <c r="A1609" t="s">
        <v>20</v>
      </c>
      <c r="B1609">
        <v>1611</v>
      </c>
      <c r="C1609" s="1">
        <v>44628</v>
      </c>
      <c r="D1609" s="1" t="s">
        <v>459</v>
      </c>
      <c r="E1609" t="s">
        <v>635</v>
      </c>
      <c r="F1609" t="s">
        <v>346</v>
      </c>
      <c r="G1609" s="5">
        <v>622000</v>
      </c>
      <c r="H1609" s="5">
        <v>62200</v>
      </c>
      <c r="J1609" t="s">
        <v>121</v>
      </c>
      <c r="K1609" t="s">
        <v>67</v>
      </c>
      <c r="L1609" t="s">
        <v>16</v>
      </c>
      <c r="M1609" s="1">
        <v>44620</v>
      </c>
      <c r="N1609">
        <v>8</v>
      </c>
      <c r="O1609" t="str">
        <f>VLOOKUP(F1609,'[1]Master Data'!$E:$E,1,FALSE)</f>
        <v>ASQPD4797H</v>
      </c>
    </row>
    <row r="1610" spans="1:15" x14ac:dyDescent="0.3">
      <c r="A1610" t="s">
        <v>20</v>
      </c>
      <c r="B1610">
        <v>1610</v>
      </c>
      <c r="C1610" s="1">
        <v>44628</v>
      </c>
      <c r="D1610" s="1" t="s">
        <v>459</v>
      </c>
      <c r="E1610" t="s">
        <v>634</v>
      </c>
      <c r="F1610" t="s">
        <v>345</v>
      </c>
      <c r="G1610" s="5">
        <v>438000</v>
      </c>
      <c r="H1610" s="5">
        <v>43800</v>
      </c>
      <c r="J1610" t="s">
        <v>121</v>
      </c>
      <c r="K1610" t="s">
        <v>67</v>
      </c>
      <c r="L1610" t="s">
        <v>16</v>
      </c>
      <c r="M1610" s="1">
        <v>44620</v>
      </c>
      <c r="N1610">
        <v>8</v>
      </c>
      <c r="O1610" t="str">
        <f>VLOOKUP(F1610,'[1]Master Data'!$E:$E,1,FALSE)</f>
        <v>CNPPK4912B</v>
      </c>
    </row>
    <row r="1611" spans="1:15" x14ac:dyDescent="0.3">
      <c r="A1611" t="s">
        <v>20</v>
      </c>
      <c r="B1611">
        <v>1609</v>
      </c>
      <c r="C1611" s="1">
        <v>44628</v>
      </c>
      <c r="D1611" s="1" t="s">
        <v>459</v>
      </c>
      <c r="E1611" t="s">
        <v>628</v>
      </c>
      <c r="F1611" t="s">
        <v>339</v>
      </c>
      <c r="G1611" s="5">
        <v>158800</v>
      </c>
      <c r="H1611" s="5">
        <v>15880</v>
      </c>
      <c r="J1611" t="s">
        <v>121</v>
      </c>
      <c r="K1611" t="s">
        <v>67</v>
      </c>
      <c r="L1611" t="s">
        <v>16</v>
      </c>
      <c r="M1611" s="1">
        <v>44620</v>
      </c>
      <c r="N1611">
        <v>8</v>
      </c>
      <c r="O1611" t="str">
        <f>VLOOKUP(F1611,'[1]Master Data'!$E:$E,1,FALSE)</f>
        <v>AWHPM0177F</v>
      </c>
    </row>
    <row r="1612" spans="1:15" x14ac:dyDescent="0.3">
      <c r="A1612" t="s">
        <v>20</v>
      </c>
      <c r="B1612">
        <v>1612</v>
      </c>
      <c r="C1612" s="1">
        <v>44636</v>
      </c>
      <c r="D1612" s="1" t="s">
        <v>515</v>
      </c>
      <c r="E1612" t="s">
        <v>515</v>
      </c>
      <c r="F1612" t="s">
        <v>226</v>
      </c>
      <c r="G1612" s="5">
        <v>122000</v>
      </c>
      <c r="H1612" s="5">
        <v>12200</v>
      </c>
      <c r="J1612" t="s">
        <v>121</v>
      </c>
      <c r="K1612" t="s">
        <v>67</v>
      </c>
      <c r="L1612" t="s">
        <v>16</v>
      </c>
      <c r="M1612" s="1">
        <v>44624</v>
      </c>
      <c r="N1612">
        <v>12</v>
      </c>
      <c r="O1612" t="str">
        <f>VLOOKUP(F1612,'[1]Master Data'!$E:$E,1,FALSE)</f>
        <v>CVZPS8137A</v>
      </c>
    </row>
    <row r="1613" spans="1:15" x14ac:dyDescent="0.3">
      <c r="A1613" t="s">
        <v>20</v>
      </c>
      <c r="B1613">
        <v>1613</v>
      </c>
      <c r="C1613" s="1">
        <v>44644</v>
      </c>
      <c r="D1613" s="1" t="s">
        <v>459</v>
      </c>
      <c r="E1613" t="s">
        <v>636</v>
      </c>
      <c r="F1613" t="s">
        <v>347</v>
      </c>
      <c r="G1613" s="5">
        <v>1000000</v>
      </c>
      <c r="H1613" s="5">
        <v>100000</v>
      </c>
      <c r="J1613" t="s">
        <v>121</v>
      </c>
      <c r="K1613" t="s">
        <v>67</v>
      </c>
      <c r="L1613" t="s">
        <v>16</v>
      </c>
      <c r="M1613" s="1">
        <v>44637</v>
      </c>
      <c r="N1613">
        <v>7</v>
      </c>
      <c r="O1613" t="str">
        <f>VLOOKUP(F1613,'[1]Master Data'!$E:$E,1,FALSE)</f>
        <v>CACPV9045G</v>
      </c>
    </row>
    <row r="1614" spans="1:15" x14ac:dyDescent="0.3">
      <c r="A1614" t="s">
        <v>20</v>
      </c>
      <c r="B1614">
        <v>1615</v>
      </c>
      <c r="C1614" s="1">
        <v>44649</v>
      </c>
      <c r="D1614" s="1" t="s">
        <v>484</v>
      </c>
      <c r="E1614" t="s">
        <v>484</v>
      </c>
      <c r="F1614" t="s">
        <v>195</v>
      </c>
      <c r="G1614" s="5">
        <v>499587</v>
      </c>
      <c r="H1614" s="5">
        <v>49959</v>
      </c>
      <c r="J1614" t="s">
        <v>121</v>
      </c>
      <c r="K1614" t="s">
        <v>67</v>
      </c>
      <c r="L1614" t="s">
        <v>16</v>
      </c>
      <c r="M1614" s="1">
        <v>44635</v>
      </c>
      <c r="N1614">
        <v>14</v>
      </c>
      <c r="O1614" t="str">
        <f>VLOOKUP(F1614,'[1]Master Data'!$E:$E,1,FALSE)</f>
        <v>AQEPM1733E</v>
      </c>
    </row>
    <row r="1615" spans="1:15" x14ac:dyDescent="0.3">
      <c r="A1615" t="s">
        <v>20</v>
      </c>
      <c r="B1615">
        <v>1616</v>
      </c>
      <c r="C1615" s="1">
        <v>44649</v>
      </c>
      <c r="D1615" s="1" t="s">
        <v>484</v>
      </c>
      <c r="E1615" t="s">
        <v>516</v>
      </c>
      <c r="F1615" t="s">
        <v>227</v>
      </c>
      <c r="G1615" s="5">
        <v>501219</v>
      </c>
      <c r="H1615" s="5">
        <v>50122</v>
      </c>
      <c r="J1615" t="s">
        <v>121</v>
      </c>
      <c r="K1615" t="s">
        <v>67</v>
      </c>
      <c r="L1615" t="s">
        <v>16</v>
      </c>
      <c r="M1615" s="1">
        <v>44635</v>
      </c>
      <c r="N1615">
        <v>14</v>
      </c>
      <c r="O1615" t="str">
        <f>VLOOKUP(F1615,'[1]Master Data'!$E:$E,1,FALSE)</f>
        <v>BLZPM4099N</v>
      </c>
    </row>
    <row r="1616" spans="1:15" x14ac:dyDescent="0.3">
      <c r="A1616" t="s">
        <v>20</v>
      </c>
      <c r="B1616">
        <v>1617</v>
      </c>
      <c r="C1616" s="1">
        <v>44649</v>
      </c>
      <c r="D1616" s="1" t="s">
        <v>484</v>
      </c>
      <c r="E1616" t="s">
        <v>517</v>
      </c>
      <c r="F1616" t="s">
        <v>228</v>
      </c>
      <c r="G1616" s="5">
        <v>502896</v>
      </c>
      <c r="H1616" s="5">
        <v>50290</v>
      </c>
      <c r="J1616" t="s">
        <v>121</v>
      </c>
      <c r="K1616" t="s">
        <v>67</v>
      </c>
      <c r="L1616" t="s">
        <v>16</v>
      </c>
      <c r="M1616" s="1">
        <v>44635</v>
      </c>
      <c r="N1616">
        <v>14</v>
      </c>
      <c r="O1616" t="str">
        <f>VLOOKUP(F1616,'[1]Master Data'!$E:$E,1,FALSE)</f>
        <v>DHOPM0685K</v>
      </c>
    </row>
    <row r="1617" spans="1:15" x14ac:dyDescent="0.3">
      <c r="A1617" t="s">
        <v>20</v>
      </c>
      <c r="B1617">
        <v>1614</v>
      </c>
      <c r="C1617" s="1">
        <v>44649</v>
      </c>
      <c r="D1617" s="1" t="s">
        <v>724</v>
      </c>
      <c r="E1617" t="s">
        <v>549</v>
      </c>
      <c r="F1617" t="s">
        <v>260</v>
      </c>
      <c r="G1617" s="5">
        <v>601156</v>
      </c>
      <c r="H1617" s="5">
        <v>60116</v>
      </c>
      <c r="J1617" t="s">
        <v>121</v>
      </c>
      <c r="K1617" t="s">
        <v>67</v>
      </c>
      <c r="L1617" t="s">
        <v>16</v>
      </c>
      <c r="M1617" s="1">
        <v>44635</v>
      </c>
      <c r="N1617">
        <v>14</v>
      </c>
      <c r="O1617" t="str">
        <f>VLOOKUP(F1617,'[1]Master Data'!$E:$E,1,FALSE)</f>
        <v>AMMPV1249C</v>
      </c>
    </row>
    <row r="1618" spans="1:15" x14ac:dyDescent="0.3">
      <c r="A1618" t="s">
        <v>20</v>
      </c>
      <c r="B1618">
        <v>1665</v>
      </c>
      <c r="C1618" s="1">
        <v>44651</v>
      </c>
      <c r="D1618" s="1" t="s">
        <v>484</v>
      </c>
      <c r="E1618" t="s">
        <v>640</v>
      </c>
      <c r="F1618" t="s">
        <v>351</v>
      </c>
      <c r="G1618" s="5">
        <v>499958</v>
      </c>
      <c r="H1618" s="5">
        <v>49996</v>
      </c>
      <c r="J1618" t="s">
        <v>122</v>
      </c>
      <c r="K1618" t="s">
        <v>67</v>
      </c>
      <c r="L1618" t="s">
        <v>16</v>
      </c>
      <c r="M1618" s="1">
        <v>44651</v>
      </c>
      <c r="N1618">
        <v>0</v>
      </c>
      <c r="O1618" t="str">
        <f>VLOOKUP(F1618,'[1]Master Data'!$E:$E,1,FALSE)</f>
        <v>AQWPM0983E</v>
      </c>
    </row>
    <row r="1619" spans="1:15" x14ac:dyDescent="0.3">
      <c r="A1619" t="s">
        <v>20</v>
      </c>
      <c r="B1619">
        <v>1636</v>
      </c>
      <c r="C1619" s="1">
        <v>44651</v>
      </c>
      <c r="D1619" s="1" t="s">
        <v>484</v>
      </c>
      <c r="E1619" t="s">
        <v>560</v>
      </c>
      <c r="F1619" t="s">
        <v>271</v>
      </c>
      <c r="G1619" s="5">
        <v>7589</v>
      </c>
      <c r="H1619" s="5">
        <v>759</v>
      </c>
      <c r="J1619" t="s">
        <v>122</v>
      </c>
      <c r="K1619" t="s">
        <v>67</v>
      </c>
      <c r="L1619" t="s">
        <v>16</v>
      </c>
      <c r="M1619" s="1">
        <v>44651</v>
      </c>
      <c r="N1619">
        <v>0</v>
      </c>
      <c r="O1619" t="str">
        <f>VLOOKUP(F1619,'[1]Master Data'!$E:$E,1,FALSE)</f>
        <v>ADYPT2802J</v>
      </c>
    </row>
    <row r="1620" spans="1:15" x14ac:dyDescent="0.3">
      <c r="A1620" t="s">
        <v>20</v>
      </c>
      <c r="B1620">
        <v>1645</v>
      </c>
      <c r="C1620" s="1">
        <v>44651</v>
      </c>
      <c r="D1620" s="1" t="s">
        <v>484</v>
      </c>
      <c r="E1620" t="s">
        <v>630</v>
      </c>
      <c r="F1620" t="s">
        <v>341</v>
      </c>
      <c r="G1620" s="5">
        <v>1023</v>
      </c>
      <c r="H1620" s="5">
        <v>102</v>
      </c>
      <c r="J1620" t="s">
        <v>122</v>
      </c>
      <c r="K1620" t="s">
        <v>67</v>
      </c>
      <c r="L1620" t="s">
        <v>16</v>
      </c>
      <c r="M1620" s="1">
        <v>44651</v>
      </c>
      <c r="N1620">
        <v>0</v>
      </c>
      <c r="O1620" t="str">
        <f>VLOOKUP(F1620,'[1]Master Data'!$E:$E,1,FALSE)</f>
        <v>FIFPP2974G</v>
      </c>
    </row>
    <row r="1621" spans="1:15" x14ac:dyDescent="0.3">
      <c r="A1621" t="s">
        <v>20</v>
      </c>
      <c r="B1621">
        <v>1639</v>
      </c>
      <c r="C1621" s="1">
        <v>44651</v>
      </c>
      <c r="D1621" s="1" t="s">
        <v>484</v>
      </c>
      <c r="E1621" t="s">
        <v>529</v>
      </c>
      <c r="F1621" t="s">
        <v>239</v>
      </c>
      <c r="G1621" s="5">
        <v>5563</v>
      </c>
      <c r="H1621" s="5">
        <v>556</v>
      </c>
      <c r="J1621" t="s">
        <v>122</v>
      </c>
      <c r="K1621" t="s">
        <v>67</v>
      </c>
      <c r="L1621" t="s">
        <v>16</v>
      </c>
      <c r="M1621" s="1">
        <v>44651</v>
      </c>
      <c r="N1621">
        <v>0</v>
      </c>
      <c r="O1621" t="str">
        <f>VLOOKUP(F1621,'[1]Master Data'!$E:$E,1,FALSE)</f>
        <v>AUBPP7302F</v>
      </c>
    </row>
    <row r="1622" spans="1:15" x14ac:dyDescent="0.3">
      <c r="A1622" t="s">
        <v>20</v>
      </c>
      <c r="B1622">
        <v>1637</v>
      </c>
      <c r="C1622" s="1">
        <v>44651</v>
      </c>
      <c r="D1622" s="1" t="s">
        <v>484</v>
      </c>
      <c r="E1622" t="s">
        <v>624</v>
      </c>
      <c r="F1622" t="s">
        <v>335</v>
      </c>
      <c r="G1622" s="5">
        <v>7861</v>
      </c>
      <c r="H1622" s="5">
        <v>786</v>
      </c>
      <c r="J1622" t="s">
        <v>122</v>
      </c>
      <c r="K1622" t="s">
        <v>67</v>
      </c>
      <c r="L1622" t="s">
        <v>16</v>
      </c>
      <c r="M1622" s="1">
        <v>44651</v>
      </c>
      <c r="N1622">
        <v>0</v>
      </c>
      <c r="O1622" t="str">
        <f>VLOOKUP(F1622,'[1]Master Data'!$E:$E,1,FALSE)</f>
        <v>DJPPP8145G</v>
      </c>
    </row>
    <row r="1623" spans="1:15" x14ac:dyDescent="0.3">
      <c r="A1623" t="s">
        <v>20</v>
      </c>
      <c r="B1623">
        <v>1633</v>
      </c>
      <c r="C1623" s="1">
        <v>44651</v>
      </c>
      <c r="D1623" s="1" t="s">
        <v>484</v>
      </c>
      <c r="E1623" t="s">
        <v>521</v>
      </c>
      <c r="F1623" t="s">
        <v>232</v>
      </c>
      <c r="G1623" s="5">
        <v>5123</v>
      </c>
      <c r="H1623" s="5">
        <v>512</v>
      </c>
      <c r="J1623" t="s">
        <v>122</v>
      </c>
      <c r="K1623" t="s">
        <v>67</v>
      </c>
      <c r="L1623" t="s">
        <v>16</v>
      </c>
      <c r="M1623" s="1">
        <v>44651</v>
      </c>
      <c r="N1623">
        <v>0</v>
      </c>
      <c r="O1623" t="str">
        <f>VLOOKUP(F1623,'[1]Master Data'!$E:$E,1,FALSE)</f>
        <v>ENEPP0629F</v>
      </c>
    </row>
    <row r="1624" spans="1:15" x14ac:dyDescent="0.3">
      <c r="A1624" t="s">
        <v>20</v>
      </c>
      <c r="B1624">
        <v>1644</v>
      </c>
      <c r="C1624" s="1">
        <v>44651</v>
      </c>
      <c r="D1624" s="1" t="s">
        <v>484</v>
      </c>
      <c r="E1624" t="s">
        <v>631</v>
      </c>
      <c r="F1624" t="s">
        <v>342</v>
      </c>
      <c r="G1624" s="5">
        <v>1149</v>
      </c>
      <c r="H1624" s="5">
        <v>115</v>
      </c>
      <c r="J1624" t="s">
        <v>122</v>
      </c>
      <c r="K1624" t="s">
        <v>67</v>
      </c>
      <c r="L1624" t="s">
        <v>16</v>
      </c>
      <c r="M1624" s="1">
        <v>44651</v>
      </c>
      <c r="N1624">
        <v>0</v>
      </c>
      <c r="O1624" t="str">
        <f>VLOOKUP(F1624,'[1]Master Data'!$E:$E,1,FALSE)</f>
        <v>CVPPP5634R</v>
      </c>
    </row>
    <row r="1625" spans="1:15" x14ac:dyDescent="0.3">
      <c r="A1625" t="s">
        <v>20</v>
      </c>
      <c r="B1625">
        <v>1643</v>
      </c>
      <c r="C1625" s="1">
        <v>44651</v>
      </c>
      <c r="D1625" s="1" t="s">
        <v>484</v>
      </c>
      <c r="E1625" t="s">
        <v>632</v>
      </c>
      <c r="F1625" t="s">
        <v>343</v>
      </c>
      <c r="G1625" s="5">
        <v>1247</v>
      </c>
      <c r="H1625" s="5">
        <v>125</v>
      </c>
      <c r="J1625" t="s">
        <v>122</v>
      </c>
      <c r="K1625" t="s">
        <v>67</v>
      </c>
      <c r="L1625" t="s">
        <v>16</v>
      </c>
      <c r="M1625" s="1">
        <v>44651</v>
      </c>
      <c r="N1625">
        <v>0</v>
      </c>
      <c r="O1625" t="str">
        <f>VLOOKUP(F1625,'[1]Master Data'!$E:$E,1,FALSE)</f>
        <v>FIFPP2930A</v>
      </c>
    </row>
    <row r="1626" spans="1:15" x14ac:dyDescent="0.3">
      <c r="A1626" t="s">
        <v>20</v>
      </c>
      <c r="B1626">
        <v>1632</v>
      </c>
      <c r="C1626" s="1">
        <v>44651</v>
      </c>
      <c r="D1626" s="1" t="s">
        <v>484</v>
      </c>
      <c r="E1626" t="s">
        <v>522</v>
      </c>
      <c r="F1626" t="s">
        <v>233</v>
      </c>
      <c r="G1626" s="5">
        <v>7896</v>
      </c>
      <c r="H1626" s="5">
        <v>790</v>
      </c>
      <c r="J1626" t="s">
        <v>122</v>
      </c>
      <c r="K1626" t="s">
        <v>67</v>
      </c>
      <c r="L1626" t="s">
        <v>16</v>
      </c>
      <c r="M1626" s="1">
        <v>44651</v>
      </c>
      <c r="N1626">
        <v>0</v>
      </c>
      <c r="O1626" t="str">
        <f>VLOOKUP(F1626,'[1]Master Data'!$E:$E,1,FALSE)</f>
        <v>ACIPT2769F</v>
      </c>
    </row>
    <row r="1627" spans="1:15" x14ac:dyDescent="0.3">
      <c r="A1627" t="s">
        <v>20</v>
      </c>
      <c r="B1627">
        <v>1676</v>
      </c>
      <c r="C1627" s="1">
        <v>44651</v>
      </c>
      <c r="D1627" s="1" t="s">
        <v>484</v>
      </c>
      <c r="E1627" t="s">
        <v>730</v>
      </c>
      <c r="F1627" t="s">
        <v>355</v>
      </c>
      <c r="G1627" s="5">
        <v>500237</v>
      </c>
      <c r="H1627" s="5">
        <v>50024</v>
      </c>
      <c r="J1627" t="s">
        <v>122</v>
      </c>
      <c r="K1627" t="s">
        <v>67</v>
      </c>
      <c r="L1627" t="s">
        <v>16</v>
      </c>
      <c r="M1627" s="1">
        <v>44651</v>
      </c>
      <c r="N1627">
        <v>0</v>
      </c>
      <c r="O1627" t="str">
        <f>VLOOKUP(F1627,'[1]Master Data'!$E:$E,1,FALSE)</f>
        <v>ALPPP7336L</v>
      </c>
    </row>
    <row r="1628" spans="1:15" x14ac:dyDescent="0.3">
      <c r="A1628" t="s">
        <v>20</v>
      </c>
      <c r="B1628">
        <v>1635</v>
      </c>
      <c r="C1628" s="1">
        <v>44651</v>
      </c>
      <c r="D1628" s="1" t="s">
        <v>484</v>
      </c>
      <c r="E1628" t="s">
        <v>517</v>
      </c>
      <c r="F1628" t="s">
        <v>228</v>
      </c>
      <c r="G1628" s="5">
        <v>203518</v>
      </c>
      <c r="H1628" s="5">
        <v>20352</v>
      </c>
      <c r="J1628" t="s">
        <v>122</v>
      </c>
      <c r="K1628" t="s">
        <v>67</v>
      </c>
      <c r="L1628" t="s">
        <v>16</v>
      </c>
      <c r="M1628" s="1">
        <v>44651</v>
      </c>
      <c r="N1628">
        <v>0</v>
      </c>
      <c r="O1628" t="str">
        <f>VLOOKUP(F1628,'[1]Master Data'!$E:$E,1,FALSE)</f>
        <v>DHOPM0685K</v>
      </c>
    </row>
    <row r="1629" spans="1:15" x14ac:dyDescent="0.3">
      <c r="A1629" t="s">
        <v>20</v>
      </c>
      <c r="B1629">
        <v>1666</v>
      </c>
      <c r="C1629" s="1">
        <v>44651</v>
      </c>
      <c r="D1629" s="1" t="s">
        <v>484</v>
      </c>
      <c r="E1629" t="s">
        <v>641</v>
      </c>
      <c r="F1629" t="s">
        <v>352</v>
      </c>
      <c r="G1629" s="5">
        <v>500123</v>
      </c>
      <c r="H1629" s="5">
        <v>50012</v>
      </c>
      <c r="J1629" t="s">
        <v>122</v>
      </c>
      <c r="K1629" t="s">
        <v>67</v>
      </c>
      <c r="L1629" t="s">
        <v>16</v>
      </c>
      <c r="M1629" s="1">
        <v>44651</v>
      </c>
      <c r="N1629">
        <v>0</v>
      </c>
      <c r="O1629" t="str">
        <f>VLOOKUP(F1629,'[1]Master Data'!$E:$E,1,FALSE)</f>
        <v>BRRPN7103C</v>
      </c>
    </row>
    <row r="1630" spans="1:15" x14ac:dyDescent="0.3">
      <c r="A1630" t="s">
        <v>20</v>
      </c>
      <c r="B1630">
        <v>1667</v>
      </c>
      <c r="C1630" s="1">
        <v>44651</v>
      </c>
      <c r="D1630" s="1" t="s">
        <v>484</v>
      </c>
      <c r="E1630" t="s">
        <v>642</v>
      </c>
      <c r="F1630" t="s">
        <v>353</v>
      </c>
      <c r="G1630" s="5">
        <v>502356</v>
      </c>
      <c r="H1630" s="5">
        <v>50236</v>
      </c>
      <c r="J1630" t="s">
        <v>122</v>
      </c>
      <c r="K1630" t="s">
        <v>67</v>
      </c>
      <c r="L1630" t="s">
        <v>16</v>
      </c>
      <c r="M1630" s="1">
        <v>44651</v>
      </c>
      <c r="N1630">
        <v>0</v>
      </c>
      <c r="O1630" t="str">
        <f>VLOOKUP(F1630,'[1]Master Data'!$E:$E,1,FALSE)</f>
        <v>DDPPP1631F</v>
      </c>
    </row>
    <row r="1631" spans="1:15" x14ac:dyDescent="0.3">
      <c r="A1631" t="s">
        <v>20</v>
      </c>
      <c r="B1631">
        <v>1634</v>
      </c>
      <c r="C1631" s="1">
        <v>44651</v>
      </c>
      <c r="D1631" s="1" t="s">
        <v>484</v>
      </c>
      <c r="E1631" t="s">
        <v>570</v>
      </c>
      <c r="F1631" t="s">
        <v>281</v>
      </c>
      <c r="G1631" s="5">
        <v>6853</v>
      </c>
      <c r="H1631" s="5">
        <v>685</v>
      </c>
      <c r="J1631" t="s">
        <v>122</v>
      </c>
      <c r="K1631" t="s">
        <v>67</v>
      </c>
      <c r="L1631" t="s">
        <v>16</v>
      </c>
      <c r="M1631" s="1">
        <v>44651</v>
      </c>
      <c r="N1631">
        <v>0</v>
      </c>
      <c r="O1631" t="str">
        <f>VLOOKUP(F1631,'[1]Master Data'!$E:$E,1,FALSE)</f>
        <v>AJEPP6333L</v>
      </c>
    </row>
    <row r="1632" spans="1:15" x14ac:dyDescent="0.3">
      <c r="A1632" t="s">
        <v>20</v>
      </c>
      <c r="B1632">
        <v>1650</v>
      </c>
      <c r="C1632" s="1">
        <v>44651</v>
      </c>
      <c r="D1632" s="1" t="s">
        <v>484</v>
      </c>
      <c r="E1632" t="s">
        <v>638</v>
      </c>
      <c r="F1632" t="s">
        <v>349</v>
      </c>
      <c r="G1632" s="5">
        <v>371001</v>
      </c>
      <c r="H1632" s="5">
        <v>37100</v>
      </c>
      <c r="J1632" t="s">
        <v>122</v>
      </c>
      <c r="K1632" t="s">
        <v>67</v>
      </c>
      <c r="L1632" t="s">
        <v>16</v>
      </c>
      <c r="M1632" s="1">
        <v>44651</v>
      </c>
      <c r="N1632">
        <v>0</v>
      </c>
      <c r="O1632" t="str">
        <f>VLOOKUP(F1632,'[1]Master Data'!$E:$E,1,FALSE)</f>
        <v>CYXPP9511N</v>
      </c>
    </row>
    <row r="1633" spans="1:15" x14ac:dyDescent="0.3">
      <c r="A1633" t="s">
        <v>20</v>
      </c>
      <c r="B1633">
        <v>1698</v>
      </c>
      <c r="C1633" s="1">
        <v>44651</v>
      </c>
      <c r="D1633" s="1" t="s">
        <v>484</v>
      </c>
      <c r="E1633" t="s">
        <v>638</v>
      </c>
      <c r="F1633" t="s">
        <v>349</v>
      </c>
      <c r="G1633" s="5">
        <v>299387</v>
      </c>
      <c r="H1633" s="5">
        <v>29939</v>
      </c>
      <c r="J1633" t="s">
        <v>122</v>
      </c>
      <c r="K1633" t="s">
        <v>67</v>
      </c>
      <c r="L1633" t="s">
        <v>16</v>
      </c>
      <c r="M1633" s="1">
        <v>44651</v>
      </c>
      <c r="N1633">
        <v>0</v>
      </c>
      <c r="O1633" t="str">
        <f>VLOOKUP(F1633,'[1]Master Data'!$E:$E,1,FALSE)</f>
        <v>CYXPP9511N</v>
      </c>
    </row>
    <row r="1634" spans="1:15" x14ac:dyDescent="0.3">
      <c r="A1634" t="s">
        <v>20</v>
      </c>
      <c r="B1634">
        <v>1683</v>
      </c>
      <c r="C1634" s="1">
        <v>44651</v>
      </c>
      <c r="D1634" s="1" t="s">
        <v>467</v>
      </c>
      <c r="E1634" t="s">
        <v>467</v>
      </c>
      <c r="F1634" t="s">
        <v>177</v>
      </c>
      <c r="G1634" s="5">
        <v>260483</v>
      </c>
      <c r="H1634" s="5">
        <v>26048</v>
      </c>
      <c r="J1634" t="s">
        <v>122</v>
      </c>
      <c r="K1634" t="s">
        <v>67</v>
      </c>
      <c r="L1634" t="s">
        <v>16</v>
      </c>
      <c r="M1634" s="1">
        <v>44651</v>
      </c>
      <c r="N1634">
        <v>0</v>
      </c>
      <c r="O1634" t="str">
        <f>VLOOKUP(F1634,'[1]Master Data'!$E:$E,1,FALSE)</f>
        <v>CNYPM6786Q</v>
      </c>
    </row>
    <row r="1635" spans="1:15" x14ac:dyDescent="0.3">
      <c r="A1635" t="s">
        <v>20</v>
      </c>
      <c r="B1635">
        <v>1654</v>
      </c>
      <c r="C1635" s="1">
        <v>44651</v>
      </c>
      <c r="D1635" s="1" t="s">
        <v>588</v>
      </c>
      <c r="E1635" t="s">
        <v>588</v>
      </c>
      <c r="F1635" t="s">
        <v>299</v>
      </c>
      <c r="G1635" s="5">
        <v>24713</v>
      </c>
      <c r="H1635" s="5">
        <v>2471</v>
      </c>
      <c r="J1635" t="s">
        <v>122</v>
      </c>
      <c r="K1635" t="s">
        <v>67</v>
      </c>
      <c r="L1635" t="s">
        <v>16</v>
      </c>
      <c r="M1635" s="1">
        <v>44651</v>
      </c>
      <c r="N1635">
        <v>0</v>
      </c>
      <c r="O1635" t="str">
        <f>VLOOKUP(F1635,'[1]Master Data'!$E:$E,1,FALSE)</f>
        <v>AQYPP6269Q</v>
      </c>
    </row>
    <row r="1636" spans="1:15" x14ac:dyDescent="0.3">
      <c r="A1636" t="s">
        <v>20</v>
      </c>
      <c r="B1636">
        <v>1620</v>
      </c>
      <c r="C1636" s="1">
        <v>44651</v>
      </c>
      <c r="D1636" t="s">
        <v>470</v>
      </c>
      <c r="E1636" t="s">
        <v>637</v>
      </c>
      <c r="F1636" t="s">
        <v>348</v>
      </c>
      <c r="G1636" s="5">
        <v>201459</v>
      </c>
      <c r="H1636" s="5">
        <v>20146</v>
      </c>
      <c r="J1636" t="s">
        <v>121</v>
      </c>
      <c r="K1636" t="s">
        <v>67</v>
      </c>
      <c r="L1636" t="s">
        <v>16</v>
      </c>
      <c r="M1636" s="1">
        <v>44651</v>
      </c>
      <c r="N1636">
        <v>0</v>
      </c>
      <c r="O1636" t="e">
        <f>VLOOKUP(F1636,'[1]Master Data'!$E:$E,1,FALSE)</f>
        <v>#N/A</v>
      </c>
    </row>
    <row r="1637" spans="1:15" x14ac:dyDescent="0.3">
      <c r="A1637" t="s">
        <v>20</v>
      </c>
      <c r="B1637">
        <v>1684</v>
      </c>
      <c r="C1637" s="1">
        <v>44651</v>
      </c>
      <c r="D1637" t="s">
        <v>470</v>
      </c>
      <c r="E1637" t="s">
        <v>637</v>
      </c>
      <c r="F1637" t="s">
        <v>348</v>
      </c>
      <c r="G1637" s="5">
        <v>300256</v>
      </c>
      <c r="H1637" s="5">
        <v>30026</v>
      </c>
      <c r="J1637" t="s">
        <v>122</v>
      </c>
      <c r="K1637" t="s">
        <v>67</v>
      </c>
      <c r="L1637" t="s">
        <v>16</v>
      </c>
      <c r="M1637" s="1">
        <v>44651</v>
      </c>
      <c r="N1637">
        <v>0</v>
      </c>
      <c r="O1637" t="e">
        <f>VLOOKUP(F1637,'[1]Master Data'!$E:$E,1,FALSE)</f>
        <v>#N/A</v>
      </c>
    </row>
    <row r="1638" spans="1:15" x14ac:dyDescent="0.3">
      <c r="A1638" t="s">
        <v>20</v>
      </c>
      <c r="B1638">
        <v>1675</v>
      </c>
      <c r="C1638" s="1">
        <v>44651</v>
      </c>
      <c r="D1638" s="1" t="s">
        <v>440</v>
      </c>
      <c r="E1638" t="s">
        <v>609</v>
      </c>
      <c r="F1638" t="s">
        <v>320</v>
      </c>
      <c r="G1638" s="5">
        <v>265148</v>
      </c>
      <c r="H1638" s="5">
        <v>26515</v>
      </c>
      <c r="J1638" t="s">
        <v>122</v>
      </c>
      <c r="K1638" t="s">
        <v>67</v>
      </c>
      <c r="L1638" t="s">
        <v>16</v>
      </c>
      <c r="M1638" s="1">
        <v>44651</v>
      </c>
      <c r="N1638">
        <v>0</v>
      </c>
      <c r="O1638" t="str">
        <f>VLOOKUP(F1638,'[1]Master Data'!$E:$E,1,FALSE)</f>
        <v>BTOPM8426L</v>
      </c>
    </row>
    <row r="1639" spans="1:15" x14ac:dyDescent="0.3">
      <c r="A1639" t="s">
        <v>20</v>
      </c>
      <c r="B1639">
        <v>1618</v>
      </c>
      <c r="C1639" s="1">
        <v>44651</v>
      </c>
      <c r="D1639" s="1" t="s">
        <v>440</v>
      </c>
      <c r="E1639" t="s">
        <v>440</v>
      </c>
      <c r="F1639" t="s">
        <v>150</v>
      </c>
      <c r="G1639" s="5">
        <v>699956</v>
      </c>
      <c r="H1639" s="5">
        <v>69996</v>
      </c>
      <c r="J1639" t="s">
        <v>121</v>
      </c>
      <c r="K1639" t="s">
        <v>67</v>
      </c>
      <c r="L1639" t="s">
        <v>16</v>
      </c>
      <c r="M1639" s="1">
        <v>44651</v>
      </c>
      <c r="N1639">
        <v>0</v>
      </c>
      <c r="O1639" t="str">
        <f>VLOOKUP(F1639,'[1]Master Data'!$E:$E,1,FALSE)</f>
        <v>ANVPM7520K</v>
      </c>
    </row>
    <row r="1640" spans="1:15" x14ac:dyDescent="0.3">
      <c r="A1640" t="s">
        <v>20</v>
      </c>
      <c r="B1640">
        <v>1619</v>
      </c>
      <c r="C1640" s="1">
        <v>44651</v>
      </c>
      <c r="D1640" s="1" t="s">
        <v>440</v>
      </c>
      <c r="E1640" t="s">
        <v>441</v>
      </c>
      <c r="F1640" t="s">
        <v>151</v>
      </c>
      <c r="G1640" s="5">
        <v>701564</v>
      </c>
      <c r="H1640" s="5">
        <v>70156</v>
      </c>
      <c r="J1640" t="s">
        <v>121</v>
      </c>
      <c r="K1640" t="s">
        <v>67</v>
      </c>
      <c r="L1640" t="s">
        <v>16</v>
      </c>
      <c r="M1640" s="1">
        <v>44651</v>
      </c>
      <c r="N1640">
        <v>0</v>
      </c>
      <c r="O1640" t="str">
        <f>VLOOKUP(F1640,'[1]Master Data'!$E:$E,1,FALSE)</f>
        <v>BRVPM1719H</v>
      </c>
    </row>
    <row r="1641" spans="1:15" x14ac:dyDescent="0.3">
      <c r="A1641" t="s">
        <v>20</v>
      </c>
      <c r="B1641">
        <v>1700</v>
      </c>
      <c r="C1641" s="1">
        <v>44651</v>
      </c>
      <c r="D1641" s="1" t="s">
        <v>440</v>
      </c>
      <c r="E1641" t="s">
        <v>652</v>
      </c>
      <c r="F1641" t="s">
        <v>364</v>
      </c>
      <c r="G1641" s="5">
        <v>499236</v>
      </c>
      <c r="H1641" s="5">
        <v>49924</v>
      </c>
      <c r="J1641" t="s">
        <v>122</v>
      </c>
      <c r="K1641" t="s">
        <v>67</v>
      </c>
      <c r="L1641" t="s">
        <v>16</v>
      </c>
      <c r="M1641" s="1">
        <v>44651</v>
      </c>
      <c r="N1641">
        <v>0</v>
      </c>
      <c r="O1641" t="str">
        <f>VLOOKUP(F1641,'[1]Master Data'!$E:$E,1,FALSE)</f>
        <v>DOBPM8557J</v>
      </c>
    </row>
    <row r="1642" spans="1:15" x14ac:dyDescent="0.3">
      <c r="A1642" t="s">
        <v>20</v>
      </c>
      <c r="B1642">
        <v>1647</v>
      </c>
      <c r="C1642" s="1">
        <v>44651</v>
      </c>
      <c r="D1642" s="1" t="s">
        <v>440</v>
      </c>
      <c r="E1642" t="s">
        <v>615</v>
      </c>
      <c r="F1642" t="s">
        <v>326</v>
      </c>
      <c r="G1642" s="5">
        <v>1423</v>
      </c>
      <c r="H1642" s="5">
        <v>142</v>
      </c>
      <c r="J1642" t="s">
        <v>122</v>
      </c>
      <c r="K1642" t="s">
        <v>67</v>
      </c>
      <c r="L1642" t="s">
        <v>16</v>
      </c>
      <c r="M1642" s="1">
        <v>44651</v>
      </c>
      <c r="N1642">
        <v>0</v>
      </c>
      <c r="O1642" t="str">
        <f>VLOOKUP(F1642,'[1]Master Data'!$E:$E,1,FALSE)</f>
        <v>CBCPP0069D</v>
      </c>
    </row>
    <row r="1643" spans="1:15" x14ac:dyDescent="0.3">
      <c r="A1643" t="s">
        <v>20</v>
      </c>
      <c r="B1643">
        <v>1652</v>
      </c>
      <c r="C1643" s="1">
        <v>44651</v>
      </c>
      <c r="D1643" s="1" t="s">
        <v>440</v>
      </c>
      <c r="E1643" t="s">
        <v>619</v>
      </c>
      <c r="F1643" t="s">
        <v>330</v>
      </c>
      <c r="G1643" s="5">
        <v>2536</v>
      </c>
      <c r="H1643" s="5">
        <v>254</v>
      </c>
      <c r="J1643" t="s">
        <v>122</v>
      </c>
      <c r="K1643" t="s">
        <v>67</v>
      </c>
      <c r="L1643" t="s">
        <v>16</v>
      </c>
      <c r="M1643" s="1">
        <v>44651</v>
      </c>
      <c r="N1643">
        <v>0</v>
      </c>
      <c r="O1643" t="str">
        <f>VLOOKUP(F1643,'[1]Master Data'!$E:$E,1,FALSE)</f>
        <v>ASLPM7030M</v>
      </c>
    </row>
    <row r="1644" spans="1:15" x14ac:dyDescent="0.3">
      <c r="A1644" t="s">
        <v>20</v>
      </c>
      <c r="B1644">
        <v>1642</v>
      </c>
      <c r="C1644" s="1">
        <v>44651</v>
      </c>
      <c r="D1644" s="1" t="s">
        <v>440</v>
      </c>
      <c r="E1644" t="s">
        <v>633</v>
      </c>
      <c r="F1644" t="s">
        <v>344</v>
      </c>
      <c r="G1644" s="5">
        <v>1021</v>
      </c>
      <c r="H1644" s="5">
        <v>102</v>
      </c>
      <c r="J1644" t="s">
        <v>122</v>
      </c>
      <c r="K1644" t="s">
        <v>67</v>
      </c>
      <c r="L1644" t="s">
        <v>16</v>
      </c>
      <c r="M1644" s="1">
        <v>44651</v>
      </c>
      <c r="N1644">
        <v>0</v>
      </c>
      <c r="O1644" t="str">
        <f>VLOOKUP(F1644,'[1]Master Data'!$E:$E,1,FALSE)</f>
        <v>ESIPP0416F</v>
      </c>
    </row>
    <row r="1645" spans="1:15" x14ac:dyDescent="0.3">
      <c r="A1645" t="s">
        <v>20</v>
      </c>
      <c r="B1645">
        <v>1651</v>
      </c>
      <c r="C1645" s="1">
        <v>44651</v>
      </c>
      <c r="D1645" s="1" t="s">
        <v>501</v>
      </c>
      <c r="E1645" t="s">
        <v>626</v>
      </c>
      <c r="F1645" t="s">
        <v>337</v>
      </c>
      <c r="G1645" s="5">
        <v>2531</v>
      </c>
      <c r="H1645" s="5">
        <v>253</v>
      </c>
      <c r="J1645" t="s">
        <v>122</v>
      </c>
      <c r="K1645" t="s">
        <v>67</v>
      </c>
      <c r="L1645" t="s">
        <v>16</v>
      </c>
      <c r="M1645" s="1">
        <v>44651</v>
      </c>
      <c r="N1645">
        <v>0</v>
      </c>
      <c r="O1645" t="str">
        <f>VLOOKUP(F1645,'[1]Master Data'!$E:$E,1,FALSE)</f>
        <v>KBGPK5656D</v>
      </c>
    </row>
    <row r="1646" spans="1:15" x14ac:dyDescent="0.3">
      <c r="A1646" t="s">
        <v>20</v>
      </c>
      <c r="B1646">
        <v>1621</v>
      </c>
      <c r="C1646" s="1">
        <v>44651</v>
      </c>
      <c r="D1646" t="s">
        <v>438</v>
      </c>
      <c r="E1646" t="s">
        <v>550</v>
      </c>
      <c r="F1646" t="s">
        <v>261</v>
      </c>
      <c r="G1646" s="5">
        <v>569</v>
      </c>
      <c r="H1646" s="5">
        <v>57</v>
      </c>
      <c r="J1646" t="s">
        <v>122</v>
      </c>
      <c r="K1646" t="s">
        <v>67</v>
      </c>
      <c r="L1646" t="s">
        <v>16</v>
      </c>
      <c r="M1646" s="1">
        <v>44651</v>
      </c>
      <c r="N1646">
        <v>0</v>
      </c>
      <c r="O1646" t="str">
        <f>VLOOKUP(F1646,'[1]Master Data'!$E:$E,1,FALSE)</f>
        <v>BGQPG0189P</v>
      </c>
    </row>
    <row r="1647" spans="1:15" x14ac:dyDescent="0.3">
      <c r="A1647" t="s">
        <v>20</v>
      </c>
      <c r="B1647">
        <v>1628</v>
      </c>
      <c r="C1647" s="1">
        <v>44651</v>
      </c>
      <c r="D1647" t="s">
        <v>438</v>
      </c>
      <c r="E1647" t="s">
        <v>602</v>
      </c>
      <c r="F1647" t="s">
        <v>313</v>
      </c>
      <c r="G1647" s="5">
        <v>426500</v>
      </c>
      <c r="H1647" s="5">
        <v>42650</v>
      </c>
      <c r="J1647" t="s">
        <v>122</v>
      </c>
      <c r="K1647" t="s">
        <v>67</v>
      </c>
      <c r="L1647" t="s">
        <v>16</v>
      </c>
      <c r="M1647" s="1">
        <v>44651</v>
      </c>
      <c r="N1647">
        <v>0</v>
      </c>
      <c r="O1647" t="str">
        <f>VLOOKUP(F1647,'[1]Master Data'!$E:$E,1,FALSE)</f>
        <v>DPOPP6212P</v>
      </c>
    </row>
    <row r="1648" spans="1:15" x14ac:dyDescent="0.3">
      <c r="A1648" t="s">
        <v>20</v>
      </c>
      <c r="B1648">
        <v>1622</v>
      </c>
      <c r="C1648" s="1">
        <v>44651</v>
      </c>
      <c r="D1648" t="s">
        <v>438</v>
      </c>
      <c r="E1648" t="s">
        <v>625</v>
      </c>
      <c r="F1648" t="s">
        <v>336</v>
      </c>
      <c r="G1648" s="5">
        <v>550</v>
      </c>
      <c r="H1648" s="5">
        <v>55</v>
      </c>
      <c r="J1648" t="s">
        <v>122</v>
      </c>
      <c r="K1648" t="s">
        <v>67</v>
      </c>
      <c r="L1648" t="s">
        <v>16</v>
      </c>
      <c r="M1648" s="1">
        <v>44651</v>
      </c>
      <c r="N1648">
        <v>0</v>
      </c>
      <c r="O1648" t="str">
        <f>VLOOKUP(F1648,'[1]Master Data'!$E:$E,1,FALSE)</f>
        <v>FKRPM3226E</v>
      </c>
    </row>
    <row r="1649" spans="1:15" x14ac:dyDescent="0.3">
      <c r="A1649" t="s">
        <v>20</v>
      </c>
      <c r="B1649">
        <v>1663</v>
      </c>
      <c r="C1649" s="1">
        <v>44651</v>
      </c>
      <c r="D1649" s="1" t="s">
        <v>723</v>
      </c>
      <c r="E1649" t="s">
        <v>437</v>
      </c>
      <c r="F1649" t="s">
        <v>147</v>
      </c>
      <c r="G1649" s="5">
        <v>402356</v>
      </c>
      <c r="H1649" s="5">
        <v>40236</v>
      </c>
      <c r="J1649" t="s">
        <v>122</v>
      </c>
      <c r="K1649" t="s">
        <v>67</v>
      </c>
      <c r="L1649" t="s">
        <v>16</v>
      </c>
      <c r="M1649" s="1">
        <v>44651</v>
      </c>
      <c r="N1649">
        <v>0</v>
      </c>
      <c r="O1649" t="str">
        <f>VLOOKUP(F1649,'[1]Master Data'!$E:$E,1,FALSE)</f>
        <v>CICPD8911M</v>
      </c>
    </row>
    <row r="1650" spans="1:15" x14ac:dyDescent="0.3">
      <c r="A1650" t="s">
        <v>20</v>
      </c>
      <c r="B1650">
        <v>1662</v>
      </c>
      <c r="C1650" s="1">
        <v>44651</v>
      </c>
      <c r="D1650" s="1" t="s">
        <v>723</v>
      </c>
      <c r="E1650" t="s">
        <v>436</v>
      </c>
      <c r="F1650" t="s">
        <v>146</v>
      </c>
      <c r="G1650" s="5">
        <v>302561</v>
      </c>
      <c r="H1650" s="5">
        <v>30256</v>
      </c>
      <c r="J1650" t="s">
        <v>122</v>
      </c>
      <c r="K1650" t="s">
        <v>67</v>
      </c>
      <c r="L1650" t="s">
        <v>16</v>
      </c>
      <c r="M1650" s="1">
        <v>44651</v>
      </c>
      <c r="N1650">
        <v>0</v>
      </c>
      <c r="O1650" t="str">
        <f>VLOOKUP(F1650,'[1]Master Data'!$E:$E,1,FALSE)</f>
        <v>APGPD9139Q</v>
      </c>
    </row>
    <row r="1651" spans="1:15" x14ac:dyDescent="0.3">
      <c r="A1651" t="s">
        <v>20</v>
      </c>
      <c r="B1651">
        <v>1664</v>
      </c>
      <c r="C1651" s="1">
        <v>44651</v>
      </c>
      <c r="D1651" s="1" t="s">
        <v>723</v>
      </c>
      <c r="E1651" t="s">
        <v>639</v>
      </c>
      <c r="F1651" t="s">
        <v>350</v>
      </c>
      <c r="G1651" s="5">
        <v>500236</v>
      </c>
      <c r="H1651" s="5">
        <v>50024</v>
      </c>
      <c r="J1651" t="s">
        <v>122</v>
      </c>
      <c r="K1651" t="s">
        <v>67</v>
      </c>
      <c r="L1651" t="s">
        <v>16</v>
      </c>
      <c r="M1651" s="1">
        <v>44651</v>
      </c>
      <c r="N1651">
        <v>0</v>
      </c>
      <c r="O1651" t="str">
        <f>VLOOKUP(F1651,'[1]Master Data'!$E:$E,1,FALSE)</f>
        <v>BTSPM0735N</v>
      </c>
    </row>
    <row r="1652" spans="1:15" x14ac:dyDescent="0.3">
      <c r="A1652" t="s">
        <v>20</v>
      </c>
      <c r="B1652">
        <v>1690</v>
      </c>
      <c r="C1652" s="1">
        <v>44651</v>
      </c>
      <c r="D1652" s="1" t="s">
        <v>724</v>
      </c>
      <c r="E1652" t="s">
        <v>549</v>
      </c>
      <c r="F1652" t="s">
        <v>260</v>
      </c>
      <c r="G1652" s="5">
        <v>350124</v>
      </c>
      <c r="H1652" s="5">
        <v>35012</v>
      </c>
      <c r="J1652" t="s">
        <v>122</v>
      </c>
      <c r="K1652" t="s">
        <v>67</v>
      </c>
      <c r="L1652" t="s">
        <v>16</v>
      </c>
      <c r="M1652" s="1">
        <v>44651</v>
      </c>
      <c r="N1652">
        <v>0</v>
      </c>
      <c r="O1652" t="str">
        <f>VLOOKUP(F1652,'[1]Master Data'!$E:$E,1,FALSE)</f>
        <v>AMMPV1249C</v>
      </c>
    </row>
    <row r="1653" spans="1:15" x14ac:dyDescent="0.3">
      <c r="A1653" t="s">
        <v>20</v>
      </c>
      <c r="B1653">
        <v>1649</v>
      </c>
      <c r="C1653" s="1">
        <v>44651</v>
      </c>
      <c r="D1653" s="1" t="s">
        <v>513</v>
      </c>
      <c r="E1653" t="s">
        <v>513</v>
      </c>
      <c r="F1653" t="s">
        <v>224</v>
      </c>
      <c r="G1653" s="5">
        <v>1478</v>
      </c>
      <c r="H1653" s="5">
        <v>148</v>
      </c>
      <c r="J1653" t="s">
        <v>122</v>
      </c>
      <c r="K1653" t="s">
        <v>67</v>
      </c>
      <c r="L1653" t="s">
        <v>16</v>
      </c>
      <c r="M1653" s="1">
        <v>44651</v>
      </c>
      <c r="N1653">
        <v>0</v>
      </c>
      <c r="O1653" t="str">
        <f>VLOOKUP(F1653,'[1]Master Data'!$E:$E,1,FALSE)</f>
        <v>BDDPM7126E</v>
      </c>
    </row>
    <row r="1654" spans="1:15" x14ac:dyDescent="0.3">
      <c r="A1654" t="s">
        <v>20</v>
      </c>
      <c r="B1654">
        <v>1646</v>
      </c>
      <c r="C1654" s="1">
        <v>44651</v>
      </c>
      <c r="D1654" s="1" t="s">
        <v>513</v>
      </c>
      <c r="E1654" t="s">
        <v>618</v>
      </c>
      <c r="F1654" t="s">
        <v>329</v>
      </c>
      <c r="G1654" s="5">
        <v>1523</v>
      </c>
      <c r="H1654" s="5">
        <v>152</v>
      </c>
      <c r="J1654" t="s">
        <v>122</v>
      </c>
      <c r="K1654" t="s">
        <v>67</v>
      </c>
      <c r="L1654" t="s">
        <v>16</v>
      </c>
      <c r="M1654" s="1">
        <v>44651</v>
      </c>
      <c r="N1654">
        <v>0</v>
      </c>
      <c r="O1654" t="str">
        <f>VLOOKUP(F1654,'[1]Master Data'!$E:$E,1,FALSE)</f>
        <v>CQIPM2795J</v>
      </c>
    </row>
    <row r="1655" spans="1:15" x14ac:dyDescent="0.3">
      <c r="A1655" t="s">
        <v>20</v>
      </c>
      <c r="B1655">
        <v>1679</v>
      </c>
      <c r="C1655" s="1">
        <v>44651</v>
      </c>
      <c r="D1655" s="1" t="s">
        <v>513</v>
      </c>
      <c r="E1655" t="s">
        <v>646</v>
      </c>
      <c r="F1655" t="s">
        <v>358</v>
      </c>
      <c r="G1655" s="5">
        <v>502653</v>
      </c>
      <c r="H1655" s="5">
        <v>50265</v>
      </c>
      <c r="J1655" t="s">
        <v>122</v>
      </c>
      <c r="K1655" t="s">
        <v>67</v>
      </c>
      <c r="L1655" t="s">
        <v>16</v>
      </c>
      <c r="M1655" s="1">
        <v>44651</v>
      </c>
      <c r="N1655">
        <v>0</v>
      </c>
      <c r="O1655" t="str">
        <f>VLOOKUP(F1655,'[1]Master Data'!$E:$E,1,FALSE)</f>
        <v>ALPPP7334J</v>
      </c>
    </row>
    <row r="1656" spans="1:15" x14ac:dyDescent="0.3">
      <c r="A1656" t="s">
        <v>20</v>
      </c>
      <c r="B1656">
        <v>1681</v>
      </c>
      <c r="C1656" s="1">
        <v>44651</v>
      </c>
      <c r="D1656" t="s">
        <v>466</v>
      </c>
      <c r="E1656" t="s">
        <v>466</v>
      </c>
      <c r="F1656" t="s">
        <v>176</v>
      </c>
      <c r="G1656" s="5">
        <v>460253</v>
      </c>
      <c r="H1656" s="5">
        <v>46025</v>
      </c>
      <c r="J1656" t="s">
        <v>122</v>
      </c>
      <c r="K1656" t="s">
        <v>67</v>
      </c>
      <c r="L1656" t="s">
        <v>16</v>
      </c>
      <c r="M1656" s="1">
        <v>44651</v>
      </c>
      <c r="N1656">
        <v>0</v>
      </c>
      <c r="O1656" t="str">
        <f>VLOOKUP(F1656,'[1]Master Data'!$E:$E,1,FALSE)</f>
        <v>BCHPM4625F</v>
      </c>
    </row>
    <row r="1657" spans="1:15" x14ac:dyDescent="0.3">
      <c r="A1657" t="s">
        <v>20</v>
      </c>
      <c r="B1657">
        <v>1653</v>
      </c>
      <c r="C1657" s="1">
        <v>44651</v>
      </c>
      <c r="D1657" t="s">
        <v>466</v>
      </c>
      <c r="E1657" t="s">
        <v>574</v>
      </c>
      <c r="F1657" t="s">
        <v>285</v>
      </c>
      <c r="G1657" s="5">
        <v>2503</v>
      </c>
      <c r="H1657" s="5">
        <v>250</v>
      </c>
      <c r="J1657" t="s">
        <v>122</v>
      </c>
      <c r="K1657" t="s">
        <v>67</v>
      </c>
      <c r="L1657" t="s">
        <v>16</v>
      </c>
      <c r="M1657" s="1">
        <v>44651</v>
      </c>
      <c r="N1657">
        <v>0</v>
      </c>
      <c r="O1657" t="str">
        <f>VLOOKUP(F1657,'[1]Master Data'!$E:$E,1,FALSE)</f>
        <v>EDSPP8018Q</v>
      </c>
    </row>
    <row r="1658" spans="1:15" x14ac:dyDescent="0.3">
      <c r="A1658" t="s">
        <v>20</v>
      </c>
      <c r="B1658">
        <v>1682</v>
      </c>
      <c r="C1658" s="1">
        <v>44651</v>
      </c>
      <c r="D1658" t="s">
        <v>466</v>
      </c>
      <c r="E1658" t="s">
        <v>468</v>
      </c>
      <c r="F1658" t="s">
        <v>178</v>
      </c>
      <c r="G1658" s="5">
        <v>440201</v>
      </c>
      <c r="H1658" s="5">
        <v>44020</v>
      </c>
      <c r="J1658" t="s">
        <v>122</v>
      </c>
      <c r="K1658" t="s">
        <v>67</v>
      </c>
      <c r="L1658" t="s">
        <v>16</v>
      </c>
      <c r="M1658" s="1">
        <v>44651</v>
      </c>
      <c r="N1658">
        <v>0</v>
      </c>
      <c r="O1658" t="str">
        <f>VLOOKUP(F1658,'[1]Master Data'!$E:$E,1,FALSE)</f>
        <v>DGQPM4392J</v>
      </c>
    </row>
    <row r="1659" spans="1:15" x14ac:dyDescent="0.3">
      <c r="A1659" t="s">
        <v>20</v>
      </c>
      <c r="B1659">
        <v>1660</v>
      </c>
      <c r="C1659" s="1">
        <v>44651</v>
      </c>
      <c r="D1659" s="1" t="s">
        <v>459</v>
      </c>
      <c r="E1659" t="s">
        <v>595</v>
      </c>
      <c r="F1659" t="s">
        <v>306</v>
      </c>
      <c r="G1659" s="5">
        <v>1896</v>
      </c>
      <c r="H1659" s="5">
        <v>190</v>
      </c>
      <c r="J1659" t="s">
        <v>122</v>
      </c>
      <c r="K1659" t="s">
        <v>67</v>
      </c>
      <c r="L1659" t="s">
        <v>16</v>
      </c>
      <c r="M1659" s="1">
        <v>44651</v>
      </c>
      <c r="N1659">
        <v>0</v>
      </c>
      <c r="O1659" t="str">
        <f>VLOOKUP(F1659,'[1]Master Data'!$E:$E,1,FALSE)</f>
        <v>FEXPK6451P</v>
      </c>
    </row>
    <row r="1660" spans="1:15" x14ac:dyDescent="0.3">
      <c r="A1660" t="s">
        <v>20</v>
      </c>
      <c r="B1660">
        <v>1624</v>
      </c>
      <c r="C1660" s="1">
        <v>44651</v>
      </c>
      <c r="D1660" s="1" t="s">
        <v>459</v>
      </c>
      <c r="E1660" t="s">
        <v>636</v>
      </c>
      <c r="F1660" t="s">
        <v>347</v>
      </c>
      <c r="G1660" s="5">
        <v>560</v>
      </c>
      <c r="H1660" s="5">
        <v>56</v>
      </c>
      <c r="J1660" t="s">
        <v>122</v>
      </c>
      <c r="K1660" t="s">
        <v>67</v>
      </c>
      <c r="L1660" t="s">
        <v>16</v>
      </c>
      <c r="M1660" s="1">
        <v>44651</v>
      </c>
      <c r="N1660">
        <v>0</v>
      </c>
      <c r="O1660" t="str">
        <f>VLOOKUP(F1660,'[1]Master Data'!$E:$E,1,FALSE)</f>
        <v>CACPV9045G</v>
      </c>
    </row>
    <row r="1661" spans="1:15" x14ac:dyDescent="0.3">
      <c r="A1661" t="s">
        <v>20</v>
      </c>
      <c r="B1661">
        <v>1659</v>
      </c>
      <c r="C1661" s="1">
        <v>44651</v>
      </c>
      <c r="D1661" s="1" t="s">
        <v>459</v>
      </c>
      <c r="E1661" t="s">
        <v>635</v>
      </c>
      <c r="F1661" t="s">
        <v>346</v>
      </c>
      <c r="G1661" s="5">
        <v>1178</v>
      </c>
      <c r="H1661" s="5">
        <v>118</v>
      </c>
      <c r="J1661" t="s">
        <v>122</v>
      </c>
      <c r="K1661" t="s">
        <v>67</v>
      </c>
      <c r="L1661" t="s">
        <v>16</v>
      </c>
      <c r="M1661" s="1">
        <v>44651</v>
      </c>
      <c r="N1661">
        <v>0</v>
      </c>
      <c r="O1661" t="str">
        <f>VLOOKUP(F1661,'[1]Master Data'!$E:$E,1,FALSE)</f>
        <v>ASQPD4797H</v>
      </c>
    </row>
    <row r="1662" spans="1:15" x14ac:dyDescent="0.3">
      <c r="A1662" t="s">
        <v>20</v>
      </c>
      <c r="B1662">
        <v>1658</v>
      </c>
      <c r="C1662" s="1">
        <v>44651</v>
      </c>
      <c r="D1662" s="1" t="s">
        <v>459</v>
      </c>
      <c r="E1662" t="s">
        <v>634</v>
      </c>
      <c r="F1662" t="s">
        <v>345</v>
      </c>
      <c r="G1662" s="5">
        <v>1145</v>
      </c>
      <c r="H1662" s="5">
        <v>115</v>
      </c>
      <c r="J1662" t="s">
        <v>122</v>
      </c>
      <c r="K1662" t="s">
        <v>67</v>
      </c>
      <c r="L1662" t="s">
        <v>16</v>
      </c>
      <c r="M1662" s="1">
        <v>44651</v>
      </c>
      <c r="N1662">
        <v>0</v>
      </c>
      <c r="O1662" t="str">
        <f>VLOOKUP(F1662,'[1]Master Data'!$E:$E,1,FALSE)</f>
        <v>CNPPK4912B</v>
      </c>
    </row>
    <row r="1663" spans="1:15" x14ac:dyDescent="0.3">
      <c r="A1663" t="s">
        <v>20</v>
      </c>
      <c r="B1663">
        <v>1623</v>
      </c>
      <c r="C1663" s="1">
        <v>44651</v>
      </c>
      <c r="D1663" s="1" t="s">
        <v>459</v>
      </c>
      <c r="E1663" t="s">
        <v>629</v>
      </c>
      <c r="F1663" t="s">
        <v>340</v>
      </c>
      <c r="G1663" s="5">
        <v>589</v>
      </c>
      <c r="H1663" s="5">
        <v>59</v>
      </c>
      <c r="J1663" t="s">
        <v>122</v>
      </c>
      <c r="K1663" t="s">
        <v>67</v>
      </c>
      <c r="L1663" t="s">
        <v>16</v>
      </c>
      <c r="M1663" s="1">
        <v>44651</v>
      </c>
      <c r="N1663">
        <v>0</v>
      </c>
      <c r="O1663" t="str">
        <f>VLOOKUP(F1663,'[1]Master Data'!$E:$E,1,FALSE)</f>
        <v>AQNPM5173B</v>
      </c>
    </row>
    <row r="1664" spans="1:15" x14ac:dyDescent="0.3">
      <c r="A1664" t="s">
        <v>20</v>
      </c>
      <c r="B1664">
        <v>1657</v>
      </c>
      <c r="C1664" s="1">
        <v>44651</v>
      </c>
      <c r="D1664" s="1" t="s">
        <v>459</v>
      </c>
      <c r="E1664" t="s">
        <v>629</v>
      </c>
      <c r="F1664" t="s">
        <v>340</v>
      </c>
      <c r="G1664" s="5">
        <v>1025</v>
      </c>
      <c r="H1664" s="5">
        <v>103</v>
      </c>
      <c r="J1664" t="s">
        <v>122</v>
      </c>
      <c r="K1664" t="s">
        <v>67</v>
      </c>
      <c r="L1664" t="s">
        <v>16</v>
      </c>
      <c r="M1664" s="1">
        <v>44651</v>
      </c>
      <c r="N1664">
        <v>0</v>
      </c>
      <c r="O1664" t="str">
        <f>VLOOKUP(F1664,'[1]Master Data'!$E:$E,1,FALSE)</f>
        <v>AQNPM5173B</v>
      </c>
    </row>
    <row r="1665" spans="1:15" x14ac:dyDescent="0.3">
      <c r="A1665" t="s">
        <v>20</v>
      </c>
      <c r="B1665">
        <v>1656</v>
      </c>
      <c r="C1665" s="1">
        <v>44651</v>
      </c>
      <c r="D1665" s="1" t="s">
        <v>459</v>
      </c>
      <c r="E1665" t="s">
        <v>600</v>
      </c>
      <c r="F1665" t="s">
        <v>311</v>
      </c>
      <c r="G1665" s="5">
        <v>1896</v>
      </c>
      <c r="H1665" s="5">
        <v>190</v>
      </c>
      <c r="J1665" t="s">
        <v>122</v>
      </c>
      <c r="K1665" t="s">
        <v>67</v>
      </c>
      <c r="L1665" t="s">
        <v>16</v>
      </c>
      <c r="M1665" s="1">
        <v>44651</v>
      </c>
      <c r="N1665">
        <v>0</v>
      </c>
      <c r="O1665" t="str">
        <f>VLOOKUP(F1665,'[1]Master Data'!$E:$E,1,FALSE)</f>
        <v>BLUPM7048C</v>
      </c>
    </row>
    <row r="1666" spans="1:15" x14ac:dyDescent="0.3">
      <c r="A1666" t="s">
        <v>20</v>
      </c>
      <c r="B1666">
        <v>1661</v>
      </c>
      <c r="C1666" s="1">
        <v>44651</v>
      </c>
      <c r="D1666" s="1" t="s">
        <v>459</v>
      </c>
      <c r="E1666" t="s">
        <v>628</v>
      </c>
      <c r="F1666" t="s">
        <v>339</v>
      </c>
      <c r="G1666" s="5">
        <v>1253</v>
      </c>
      <c r="H1666" s="5">
        <v>125</v>
      </c>
      <c r="J1666" t="s">
        <v>122</v>
      </c>
      <c r="K1666" t="s">
        <v>67</v>
      </c>
      <c r="L1666" t="s">
        <v>16</v>
      </c>
      <c r="M1666" s="1">
        <v>44651</v>
      </c>
      <c r="N1666">
        <v>0</v>
      </c>
      <c r="O1666" t="str">
        <f>VLOOKUP(F1666,'[1]Master Data'!$E:$E,1,FALSE)</f>
        <v>AWHPM0177F</v>
      </c>
    </row>
    <row r="1667" spans="1:15" x14ac:dyDescent="0.3">
      <c r="A1667" t="s">
        <v>20</v>
      </c>
      <c r="B1667">
        <v>1638</v>
      </c>
      <c r="C1667" s="1">
        <v>44651</v>
      </c>
      <c r="D1667" s="1" t="s">
        <v>478</v>
      </c>
      <c r="E1667" t="s">
        <v>594</v>
      </c>
      <c r="F1667" t="s">
        <v>305</v>
      </c>
      <c r="G1667" s="5">
        <v>1896</v>
      </c>
      <c r="H1667" s="5">
        <v>190</v>
      </c>
      <c r="J1667" t="s">
        <v>122</v>
      </c>
      <c r="K1667" t="s">
        <v>67</v>
      </c>
      <c r="L1667" t="s">
        <v>16</v>
      </c>
      <c r="M1667" s="1">
        <v>44651</v>
      </c>
      <c r="N1667">
        <v>0</v>
      </c>
      <c r="O1667" t="str">
        <f>VLOOKUP(F1667,'[1]Master Data'!$E:$E,1,FALSE)</f>
        <v>FKKPK1009Q</v>
      </c>
    </row>
    <row r="1668" spans="1:15" x14ac:dyDescent="0.3">
      <c r="A1668" t="s">
        <v>20</v>
      </c>
      <c r="B1668">
        <v>1626</v>
      </c>
      <c r="C1668" s="1">
        <v>44651</v>
      </c>
      <c r="D1668" s="1" t="s">
        <v>726</v>
      </c>
      <c r="E1668" t="s">
        <v>476</v>
      </c>
      <c r="F1668" t="s">
        <v>187</v>
      </c>
      <c r="G1668" s="5">
        <v>287253</v>
      </c>
      <c r="H1668" s="5">
        <v>28725</v>
      </c>
      <c r="J1668" t="s">
        <v>122</v>
      </c>
      <c r="K1668" t="s">
        <v>67</v>
      </c>
      <c r="L1668" t="s">
        <v>16</v>
      </c>
      <c r="M1668" s="1">
        <v>44651</v>
      </c>
      <c r="N1668">
        <v>0</v>
      </c>
      <c r="O1668" t="str">
        <f>VLOOKUP(F1668,'[1]Master Data'!$E:$E,1,FALSE)</f>
        <v>ECHPK0520A</v>
      </c>
    </row>
    <row r="1669" spans="1:15" x14ac:dyDescent="0.3">
      <c r="A1669" t="s">
        <v>20</v>
      </c>
      <c r="B1669">
        <v>1631</v>
      </c>
      <c r="C1669" s="1">
        <v>44651</v>
      </c>
      <c r="D1669" s="1" t="s">
        <v>726</v>
      </c>
      <c r="E1669" t="s">
        <v>623</v>
      </c>
      <c r="F1669" t="s">
        <v>213</v>
      </c>
      <c r="G1669" s="5">
        <v>284123</v>
      </c>
      <c r="H1669" s="5">
        <v>28412</v>
      </c>
      <c r="J1669" t="s">
        <v>122</v>
      </c>
      <c r="K1669" t="s">
        <v>67</v>
      </c>
      <c r="L1669" t="s">
        <v>16</v>
      </c>
      <c r="M1669" s="1">
        <v>44651</v>
      </c>
      <c r="N1669">
        <v>0</v>
      </c>
      <c r="O1669" t="str">
        <f>VLOOKUP(F1669,'[1]Master Data'!$E:$E,1,FALSE)</f>
        <v>EPBPK9094A</v>
      </c>
    </row>
    <row r="1670" spans="1:15" x14ac:dyDescent="0.3">
      <c r="A1670" t="s">
        <v>20</v>
      </c>
      <c r="B1670">
        <v>1627</v>
      </c>
      <c r="C1670" s="1">
        <v>44651</v>
      </c>
      <c r="D1670" s="1" t="s">
        <v>726</v>
      </c>
      <c r="E1670" t="s">
        <v>464</v>
      </c>
      <c r="F1670" t="s">
        <v>174</v>
      </c>
      <c r="G1670" s="5">
        <v>299500</v>
      </c>
      <c r="H1670" s="5">
        <v>29950</v>
      </c>
      <c r="J1670" t="s">
        <v>122</v>
      </c>
      <c r="K1670" t="s">
        <v>67</v>
      </c>
      <c r="L1670" t="s">
        <v>16</v>
      </c>
      <c r="M1670" s="1">
        <v>44651</v>
      </c>
      <c r="N1670">
        <v>0</v>
      </c>
      <c r="O1670" t="str">
        <f>VLOOKUP(F1670,'[1]Master Data'!$E:$E,1,FALSE)</f>
        <v>DEHPK4543G</v>
      </c>
    </row>
    <row r="1671" spans="1:15" x14ac:dyDescent="0.3">
      <c r="A1671" t="s">
        <v>20</v>
      </c>
      <c r="B1671">
        <v>1630</v>
      </c>
      <c r="C1671" s="1">
        <v>44651</v>
      </c>
      <c r="D1671" s="1" t="s">
        <v>726</v>
      </c>
      <c r="E1671" t="s">
        <v>604</v>
      </c>
      <c r="F1671" t="s">
        <v>315</v>
      </c>
      <c r="G1671" s="5">
        <v>284500</v>
      </c>
      <c r="H1671" s="5">
        <v>28450</v>
      </c>
      <c r="J1671" t="s">
        <v>122</v>
      </c>
      <c r="K1671" t="s">
        <v>67</v>
      </c>
      <c r="L1671" t="s">
        <v>16</v>
      </c>
      <c r="M1671" s="1">
        <v>44651</v>
      </c>
      <c r="N1671">
        <v>0</v>
      </c>
      <c r="O1671" t="str">
        <f>VLOOKUP(F1671,'[1]Master Data'!$E:$E,1,FALSE)</f>
        <v>CILPP2291K</v>
      </c>
    </row>
    <row r="1672" spans="1:15" x14ac:dyDescent="0.3">
      <c r="A1672" t="s">
        <v>20</v>
      </c>
      <c r="B1672">
        <v>1629</v>
      </c>
      <c r="C1672" s="1">
        <v>44651</v>
      </c>
      <c r="D1672" s="1" t="s">
        <v>726</v>
      </c>
      <c r="E1672" t="s">
        <v>603</v>
      </c>
      <c r="F1672" t="s">
        <v>314</v>
      </c>
      <c r="G1672" s="5">
        <v>424500</v>
      </c>
      <c r="H1672" s="5">
        <v>42450</v>
      </c>
      <c r="J1672" t="s">
        <v>122</v>
      </c>
      <c r="K1672" t="s">
        <v>67</v>
      </c>
      <c r="L1672" t="s">
        <v>16</v>
      </c>
      <c r="M1672" s="1">
        <v>44651</v>
      </c>
      <c r="N1672">
        <v>0</v>
      </c>
      <c r="O1672" t="str">
        <f>VLOOKUP(F1672,'[1]Master Data'!$E:$E,1,FALSE)</f>
        <v>CTNPP1598N</v>
      </c>
    </row>
    <row r="1673" spans="1:15" x14ac:dyDescent="0.3">
      <c r="A1673" t="s">
        <v>20</v>
      </c>
      <c r="B1673">
        <v>1625</v>
      </c>
      <c r="C1673" s="1">
        <v>44651</v>
      </c>
      <c r="D1673" s="1" t="s">
        <v>726</v>
      </c>
      <c r="E1673" t="s">
        <v>463</v>
      </c>
      <c r="F1673" t="s">
        <v>173</v>
      </c>
      <c r="G1673" s="5">
        <v>322501</v>
      </c>
      <c r="H1673" s="5">
        <v>32250</v>
      </c>
      <c r="J1673" t="s">
        <v>122</v>
      </c>
      <c r="K1673" t="s">
        <v>67</v>
      </c>
      <c r="L1673" t="s">
        <v>16</v>
      </c>
      <c r="M1673" s="1">
        <v>44651</v>
      </c>
      <c r="N1673">
        <v>0</v>
      </c>
      <c r="O1673" t="str">
        <f>VLOOKUP(F1673,'[1]Master Data'!$E:$E,1,FALSE)</f>
        <v>ATUPK7059A</v>
      </c>
    </row>
    <row r="1674" spans="1:15" x14ac:dyDescent="0.3">
      <c r="A1674" t="s">
        <v>20</v>
      </c>
      <c r="B1674">
        <v>1678</v>
      </c>
      <c r="C1674" s="1">
        <v>44651</v>
      </c>
      <c r="D1674" s="1" t="s">
        <v>726</v>
      </c>
      <c r="E1674" t="s">
        <v>645</v>
      </c>
      <c r="F1674" t="s">
        <v>357</v>
      </c>
      <c r="G1674" s="5">
        <v>501537</v>
      </c>
      <c r="H1674" s="5">
        <v>50154</v>
      </c>
      <c r="J1674" t="s">
        <v>122</v>
      </c>
      <c r="K1674" t="s">
        <v>67</v>
      </c>
      <c r="L1674" t="s">
        <v>16</v>
      </c>
      <c r="M1674" s="1">
        <v>44651</v>
      </c>
      <c r="N1674">
        <v>0</v>
      </c>
      <c r="O1674" t="str">
        <f>VLOOKUP(F1674,'[1]Master Data'!$E:$E,1,FALSE)</f>
        <v>CWQPP0688B</v>
      </c>
    </row>
    <row r="1675" spans="1:15" x14ac:dyDescent="0.3">
      <c r="A1675" t="s">
        <v>20</v>
      </c>
      <c r="B1675">
        <v>1699</v>
      </c>
      <c r="C1675" s="1">
        <v>44651</v>
      </c>
      <c r="D1675" s="1" t="s">
        <v>535</v>
      </c>
      <c r="E1675" t="s">
        <v>651</v>
      </c>
      <c r="F1675" t="s">
        <v>363</v>
      </c>
      <c r="G1675" s="5">
        <v>599239</v>
      </c>
      <c r="H1675" s="5">
        <v>59924</v>
      </c>
      <c r="J1675" t="s">
        <v>122</v>
      </c>
      <c r="K1675" t="s">
        <v>67</v>
      </c>
      <c r="L1675" t="s">
        <v>16</v>
      </c>
      <c r="M1675" s="1">
        <v>44651</v>
      </c>
      <c r="N1675">
        <v>0</v>
      </c>
      <c r="O1675" t="str">
        <f>VLOOKUP(F1675,'[1]Master Data'!$E:$E,1,FALSE)</f>
        <v>GGRPS3468H</v>
      </c>
    </row>
    <row r="1676" spans="1:15" x14ac:dyDescent="0.3">
      <c r="A1676" t="s">
        <v>20</v>
      </c>
      <c r="B1676">
        <v>1655</v>
      </c>
      <c r="C1676" s="1">
        <v>44651</v>
      </c>
      <c r="D1676" s="1" t="s">
        <v>535</v>
      </c>
      <c r="E1676" t="s">
        <v>483</v>
      </c>
      <c r="F1676" t="s">
        <v>194</v>
      </c>
      <c r="G1676" s="5">
        <v>2536</v>
      </c>
      <c r="H1676" s="5">
        <v>254</v>
      </c>
      <c r="J1676" t="s">
        <v>122</v>
      </c>
      <c r="K1676" t="s">
        <v>67</v>
      </c>
      <c r="L1676" t="s">
        <v>16</v>
      </c>
      <c r="M1676" s="1">
        <v>44651</v>
      </c>
      <c r="N1676">
        <v>0</v>
      </c>
      <c r="O1676" t="str">
        <f>VLOOKUP(F1676,'[1]Master Data'!$E:$E,1,FALSE)</f>
        <v>AGVPS7118N</v>
      </c>
    </row>
    <row r="1677" spans="1:15" x14ac:dyDescent="0.3">
      <c r="A1677" t="s">
        <v>20</v>
      </c>
      <c r="B1677">
        <v>1680</v>
      </c>
      <c r="C1677" s="1">
        <v>44651</v>
      </c>
      <c r="D1677" s="1" t="s">
        <v>535</v>
      </c>
      <c r="E1677" t="s">
        <v>612</v>
      </c>
      <c r="F1677" t="s">
        <v>323</v>
      </c>
      <c r="G1677" s="5">
        <v>1002537</v>
      </c>
      <c r="H1677" s="5">
        <v>100254</v>
      </c>
      <c r="J1677" t="s">
        <v>122</v>
      </c>
      <c r="K1677" t="s">
        <v>67</v>
      </c>
      <c r="L1677" t="s">
        <v>16</v>
      </c>
      <c r="M1677" s="1">
        <v>44651</v>
      </c>
      <c r="N1677">
        <v>0</v>
      </c>
      <c r="O1677" t="str">
        <f>VLOOKUP(F1677,'[1]Master Data'!$E:$E,1,FALSE)</f>
        <v>KNIPS5767M</v>
      </c>
    </row>
    <row r="1678" spans="1:15" x14ac:dyDescent="0.3">
      <c r="A1678" t="s">
        <v>20</v>
      </c>
      <c r="B1678">
        <v>1696</v>
      </c>
      <c r="C1678" s="1">
        <v>44651</v>
      </c>
      <c r="D1678" t="s">
        <v>455</v>
      </c>
      <c r="E1678" t="s">
        <v>649</v>
      </c>
      <c r="F1678" t="s">
        <v>361</v>
      </c>
      <c r="G1678" s="5">
        <v>502363</v>
      </c>
      <c r="H1678" s="5">
        <v>50236</v>
      </c>
      <c r="J1678" t="s">
        <v>122</v>
      </c>
      <c r="K1678" t="s">
        <v>67</v>
      </c>
      <c r="L1678" t="s">
        <v>16</v>
      </c>
      <c r="M1678" s="1">
        <v>44651</v>
      </c>
      <c r="N1678">
        <v>0</v>
      </c>
      <c r="O1678" t="str">
        <f>VLOOKUP(F1678,'[1]Master Data'!$E:$E,1,FALSE)</f>
        <v>GCKPM7909E</v>
      </c>
    </row>
    <row r="1679" spans="1:15" x14ac:dyDescent="0.3">
      <c r="A1679" t="s">
        <v>20</v>
      </c>
      <c r="B1679">
        <v>1689</v>
      </c>
      <c r="C1679" s="1">
        <v>44651</v>
      </c>
      <c r="D1679" t="s">
        <v>455</v>
      </c>
      <c r="E1679" t="s">
        <v>548</v>
      </c>
      <c r="F1679" t="s">
        <v>259</v>
      </c>
      <c r="G1679" s="5">
        <v>350036</v>
      </c>
      <c r="H1679" s="5">
        <v>35004</v>
      </c>
      <c r="J1679" t="s">
        <v>122</v>
      </c>
      <c r="K1679" t="s">
        <v>67</v>
      </c>
      <c r="L1679" t="s">
        <v>16</v>
      </c>
      <c r="M1679" s="1">
        <v>44651</v>
      </c>
      <c r="N1679">
        <v>0</v>
      </c>
      <c r="O1679" t="str">
        <f>VLOOKUP(F1679,'[1]Master Data'!$E:$E,1,FALSE)</f>
        <v>AETPV1279H</v>
      </c>
    </row>
    <row r="1680" spans="1:15" x14ac:dyDescent="0.3">
      <c r="A1680" t="s">
        <v>20</v>
      </c>
      <c r="B1680">
        <v>1686</v>
      </c>
      <c r="C1680" s="1">
        <v>44651</v>
      </c>
      <c r="D1680" t="s">
        <v>455</v>
      </c>
      <c r="E1680" t="s">
        <v>528</v>
      </c>
      <c r="F1680" t="s">
        <v>238</v>
      </c>
      <c r="G1680" s="5">
        <v>801256</v>
      </c>
      <c r="H1680" s="5">
        <v>80126</v>
      </c>
      <c r="J1680" t="s">
        <v>122</v>
      </c>
      <c r="K1680" t="s">
        <v>67</v>
      </c>
      <c r="L1680" t="s">
        <v>16</v>
      </c>
      <c r="M1680" s="1">
        <v>44651</v>
      </c>
      <c r="N1680">
        <v>0</v>
      </c>
      <c r="O1680" t="str">
        <f>VLOOKUP(F1680,'[1]Master Data'!$E:$E,1,FALSE)</f>
        <v>CYRPM9786J</v>
      </c>
    </row>
    <row r="1681" spans="1:15" x14ac:dyDescent="0.3">
      <c r="A1681" t="s">
        <v>20</v>
      </c>
      <c r="B1681">
        <v>1688</v>
      </c>
      <c r="C1681" s="1">
        <v>44651</v>
      </c>
      <c r="D1681" t="s">
        <v>455</v>
      </c>
      <c r="E1681" t="s">
        <v>482</v>
      </c>
      <c r="F1681" t="s">
        <v>193</v>
      </c>
      <c r="G1681" s="5">
        <v>1301339</v>
      </c>
      <c r="H1681" s="5">
        <v>130134</v>
      </c>
      <c r="J1681" t="s">
        <v>122</v>
      </c>
      <c r="K1681" t="s">
        <v>67</v>
      </c>
      <c r="L1681" t="s">
        <v>16</v>
      </c>
      <c r="M1681" s="1">
        <v>44651</v>
      </c>
      <c r="N1681">
        <v>0</v>
      </c>
      <c r="O1681" t="str">
        <f>VLOOKUP(F1681,'[1]Master Data'!$E:$E,1,FALSE)</f>
        <v>FDAPS4614A</v>
      </c>
    </row>
    <row r="1682" spans="1:15" x14ac:dyDescent="0.3">
      <c r="A1682" t="s">
        <v>20</v>
      </c>
      <c r="B1682">
        <v>1693</v>
      </c>
      <c r="C1682" s="1">
        <v>44651</v>
      </c>
      <c r="D1682" t="s">
        <v>455</v>
      </c>
      <c r="E1682" t="s">
        <v>532</v>
      </c>
      <c r="F1682" t="s">
        <v>242</v>
      </c>
      <c r="G1682" s="5">
        <v>800266</v>
      </c>
      <c r="H1682" s="5">
        <v>80027</v>
      </c>
      <c r="J1682" t="s">
        <v>122</v>
      </c>
      <c r="K1682" t="s">
        <v>67</v>
      </c>
      <c r="L1682" t="s">
        <v>16</v>
      </c>
      <c r="M1682" s="1">
        <v>44651</v>
      </c>
      <c r="N1682">
        <v>0</v>
      </c>
      <c r="O1682" t="str">
        <f>VLOOKUP(F1682,'[1]Master Data'!$E:$E,1,FALSE)</f>
        <v>AEOPM9113J</v>
      </c>
    </row>
    <row r="1683" spans="1:15" x14ac:dyDescent="0.3">
      <c r="A1683" t="s">
        <v>20</v>
      </c>
      <c r="B1683">
        <v>1640</v>
      </c>
      <c r="C1683" s="1">
        <v>44651</v>
      </c>
      <c r="D1683" s="1" t="s">
        <v>455</v>
      </c>
      <c r="E1683" t="s">
        <v>731</v>
      </c>
      <c r="F1683" t="s">
        <v>334</v>
      </c>
      <c r="G1683" s="5">
        <v>1278</v>
      </c>
      <c r="H1683" s="5">
        <v>128</v>
      </c>
      <c r="J1683" t="s">
        <v>122</v>
      </c>
      <c r="K1683" t="s">
        <v>67</v>
      </c>
      <c r="L1683" t="s">
        <v>16</v>
      </c>
      <c r="M1683" s="1">
        <v>44651</v>
      </c>
      <c r="N1683">
        <v>0</v>
      </c>
      <c r="O1683" t="str">
        <f>VLOOKUP(F1683,'[1]Master Data'!$E:$E,1,FALSE)</f>
        <v>AOXPK5306A</v>
      </c>
    </row>
    <row r="1684" spans="1:15" x14ac:dyDescent="0.3">
      <c r="A1684" t="s">
        <v>20</v>
      </c>
      <c r="B1684">
        <v>1687</v>
      </c>
      <c r="C1684" s="1">
        <v>44651</v>
      </c>
      <c r="D1684" t="s">
        <v>455</v>
      </c>
      <c r="E1684" t="s">
        <v>456</v>
      </c>
      <c r="F1684" t="s">
        <v>166</v>
      </c>
      <c r="G1684" s="5">
        <v>1300243</v>
      </c>
      <c r="H1684" s="5">
        <v>130024</v>
      </c>
      <c r="J1684" t="s">
        <v>122</v>
      </c>
      <c r="K1684" t="s">
        <v>67</v>
      </c>
      <c r="L1684" t="s">
        <v>16</v>
      </c>
      <c r="M1684" s="1">
        <v>44651</v>
      </c>
      <c r="N1684">
        <v>0</v>
      </c>
      <c r="O1684" t="str">
        <f>VLOOKUP(F1684,'[1]Master Data'!$E:$E,1,FALSE)</f>
        <v>AREPG5778N</v>
      </c>
    </row>
    <row r="1685" spans="1:15" x14ac:dyDescent="0.3">
      <c r="A1685" t="s">
        <v>20</v>
      </c>
      <c r="B1685">
        <v>1695</v>
      </c>
      <c r="C1685" s="1">
        <v>44651</v>
      </c>
      <c r="D1685" t="s">
        <v>455</v>
      </c>
      <c r="E1685" t="s">
        <v>648</v>
      </c>
      <c r="F1685" t="s">
        <v>360</v>
      </c>
      <c r="G1685" s="5">
        <v>502531</v>
      </c>
      <c r="H1685" s="5">
        <v>50253</v>
      </c>
      <c r="J1685" t="s">
        <v>122</v>
      </c>
      <c r="K1685" t="s">
        <v>67</v>
      </c>
      <c r="L1685" t="s">
        <v>16</v>
      </c>
      <c r="M1685" s="1">
        <v>44651</v>
      </c>
      <c r="N1685">
        <v>0</v>
      </c>
      <c r="O1685" t="str">
        <f>VLOOKUP(F1685,'[1]Master Data'!$E:$E,1,FALSE)</f>
        <v>GCKPM7874Q</v>
      </c>
    </row>
    <row r="1686" spans="1:15" x14ac:dyDescent="0.3">
      <c r="A1686" t="s">
        <v>20</v>
      </c>
      <c r="B1686">
        <v>1685</v>
      </c>
      <c r="C1686" s="1">
        <v>44651</v>
      </c>
      <c r="D1686" t="s">
        <v>455</v>
      </c>
      <c r="E1686" t="s">
        <v>499</v>
      </c>
      <c r="F1686" t="s">
        <v>211</v>
      </c>
      <c r="G1686" s="5">
        <v>800237</v>
      </c>
      <c r="H1686" s="5">
        <v>80024</v>
      </c>
      <c r="J1686" t="s">
        <v>122</v>
      </c>
      <c r="K1686" t="s">
        <v>67</v>
      </c>
      <c r="L1686" t="s">
        <v>16</v>
      </c>
      <c r="M1686" s="1">
        <v>44651</v>
      </c>
      <c r="N1686">
        <v>0</v>
      </c>
      <c r="O1686" t="str">
        <f>VLOOKUP(F1686,'[1]Master Data'!$E:$E,1,FALSE)</f>
        <v>CYRPM9785M</v>
      </c>
    </row>
    <row r="1687" spans="1:15" x14ac:dyDescent="0.3">
      <c r="A1687" t="s">
        <v>20</v>
      </c>
      <c r="B1687">
        <v>1691</v>
      </c>
      <c r="C1687" s="1">
        <v>44651</v>
      </c>
      <c r="D1687" t="s">
        <v>455</v>
      </c>
      <c r="E1687" t="s">
        <v>616</v>
      </c>
      <c r="F1687" t="s">
        <v>327</v>
      </c>
      <c r="G1687" s="5">
        <v>400366</v>
      </c>
      <c r="H1687" s="5">
        <v>40037</v>
      </c>
      <c r="J1687" t="s">
        <v>122</v>
      </c>
      <c r="K1687" t="s">
        <v>67</v>
      </c>
      <c r="L1687" t="s">
        <v>16</v>
      </c>
      <c r="M1687" s="1">
        <v>44651</v>
      </c>
      <c r="N1687">
        <v>0</v>
      </c>
      <c r="O1687" t="str">
        <f>VLOOKUP(F1687,'[1]Master Data'!$E:$E,1,FALSE)</f>
        <v>FZHPP1245R</v>
      </c>
    </row>
    <row r="1688" spans="1:15" x14ac:dyDescent="0.3">
      <c r="A1688" t="s">
        <v>20</v>
      </c>
      <c r="B1688">
        <v>1677</v>
      </c>
      <c r="C1688" s="1">
        <v>44651</v>
      </c>
      <c r="D1688" t="s">
        <v>455</v>
      </c>
      <c r="E1688" t="s">
        <v>644</v>
      </c>
      <c r="F1688" t="s">
        <v>356</v>
      </c>
      <c r="G1688" s="5">
        <v>502363</v>
      </c>
      <c r="H1688" s="5">
        <v>50236</v>
      </c>
      <c r="J1688" t="s">
        <v>122</v>
      </c>
      <c r="K1688" t="s">
        <v>67</v>
      </c>
      <c r="L1688" t="s">
        <v>16</v>
      </c>
      <c r="M1688" s="1">
        <v>44651</v>
      </c>
      <c r="N1688">
        <v>0</v>
      </c>
      <c r="O1688" t="str">
        <f>VLOOKUP(F1688,'[1]Master Data'!$E:$E,1,FALSE)</f>
        <v>BZVPR9507E</v>
      </c>
    </row>
    <row r="1689" spans="1:15" x14ac:dyDescent="0.3">
      <c r="A1689" t="s">
        <v>20</v>
      </c>
      <c r="B1689">
        <v>1694</v>
      </c>
      <c r="C1689" s="1">
        <v>44651</v>
      </c>
      <c r="D1689" t="s">
        <v>455</v>
      </c>
      <c r="E1689" t="s">
        <v>647</v>
      </c>
      <c r="F1689" t="s">
        <v>359</v>
      </c>
      <c r="G1689" s="5">
        <v>500236</v>
      </c>
      <c r="H1689" s="5">
        <v>50024</v>
      </c>
      <c r="J1689" t="s">
        <v>122</v>
      </c>
      <c r="K1689" t="s">
        <v>67</v>
      </c>
      <c r="L1689" t="s">
        <v>16</v>
      </c>
      <c r="M1689" s="1">
        <v>44651</v>
      </c>
      <c r="N1689">
        <v>0</v>
      </c>
      <c r="O1689" t="str">
        <f>VLOOKUP(F1689,'[1]Master Data'!$E:$E,1,FALSE)</f>
        <v>GKIPM7704R</v>
      </c>
    </row>
    <row r="1690" spans="1:15" x14ac:dyDescent="0.3">
      <c r="A1690" t="s">
        <v>20</v>
      </c>
      <c r="B1690">
        <v>1692</v>
      </c>
      <c r="C1690" s="1">
        <v>44651</v>
      </c>
      <c r="D1690" t="s">
        <v>455</v>
      </c>
      <c r="E1690" t="s">
        <v>498</v>
      </c>
      <c r="F1690" t="s">
        <v>210</v>
      </c>
      <c r="G1690" s="5">
        <v>800653</v>
      </c>
      <c r="H1690" s="5">
        <v>80065</v>
      </c>
      <c r="J1690" t="s">
        <v>122</v>
      </c>
      <c r="K1690" t="s">
        <v>67</v>
      </c>
      <c r="L1690" t="s">
        <v>16</v>
      </c>
      <c r="M1690" s="1">
        <v>44651</v>
      </c>
      <c r="N1690">
        <v>0</v>
      </c>
      <c r="O1690" t="str">
        <f>VLOOKUP(F1690,'[1]Master Data'!$E:$E,1,FALSE)</f>
        <v>CYSPM0169G</v>
      </c>
    </row>
    <row r="1691" spans="1:15" x14ac:dyDescent="0.3">
      <c r="A1691" t="s">
        <v>20</v>
      </c>
      <c r="B1691">
        <v>1641</v>
      </c>
      <c r="C1691" s="1">
        <v>44651</v>
      </c>
      <c r="D1691" t="s">
        <v>455</v>
      </c>
      <c r="E1691" t="s">
        <v>622</v>
      </c>
      <c r="F1691" t="s">
        <v>333</v>
      </c>
      <c r="G1691" s="5">
        <v>487</v>
      </c>
      <c r="H1691" s="5">
        <v>49</v>
      </c>
      <c r="J1691" t="s">
        <v>122</v>
      </c>
      <c r="K1691" t="s">
        <v>67</v>
      </c>
      <c r="L1691" t="s">
        <v>16</v>
      </c>
      <c r="M1691" s="1">
        <v>44651</v>
      </c>
      <c r="N1691">
        <v>0</v>
      </c>
      <c r="O1691" t="str">
        <f>VLOOKUP(F1691,'[1]Master Data'!$E:$E,1,FALSE)</f>
        <v>DWBPB1944J</v>
      </c>
    </row>
    <row r="1692" spans="1:15" x14ac:dyDescent="0.3">
      <c r="A1692" t="s">
        <v>20</v>
      </c>
      <c r="B1692">
        <v>1670</v>
      </c>
      <c r="C1692" s="1">
        <v>44651</v>
      </c>
      <c r="D1692" s="1" t="s">
        <v>727</v>
      </c>
      <c r="E1692" t="s">
        <v>607</v>
      </c>
      <c r="F1692" t="s">
        <v>318</v>
      </c>
      <c r="G1692" s="5">
        <v>502136</v>
      </c>
      <c r="H1692" s="5">
        <v>50214</v>
      </c>
      <c r="J1692" t="s">
        <v>122</v>
      </c>
      <c r="K1692" t="s">
        <v>67</v>
      </c>
      <c r="L1692" t="s">
        <v>16</v>
      </c>
      <c r="M1692" s="1">
        <v>44651</v>
      </c>
      <c r="N1692">
        <v>0</v>
      </c>
      <c r="O1692" t="str">
        <f>VLOOKUP(F1692,'[1]Master Data'!$E:$E,1,FALSE)</f>
        <v>DZOPM2564M</v>
      </c>
    </row>
    <row r="1693" spans="1:15" x14ac:dyDescent="0.3">
      <c r="A1693" t="s">
        <v>20</v>
      </c>
      <c r="B1693">
        <v>1697</v>
      </c>
      <c r="C1693" s="1">
        <v>44651</v>
      </c>
      <c r="D1693" s="1" t="s">
        <v>727</v>
      </c>
      <c r="E1693" t="s">
        <v>650</v>
      </c>
      <c r="F1693" t="s">
        <v>362</v>
      </c>
      <c r="G1693" s="5">
        <v>1201211</v>
      </c>
      <c r="H1693" s="5">
        <v>120121</v>
      </c>
      <c r="J1693" t="s">
        <v>122</v>
      </c>
      <c r="K1693" t="s">
        <v>67</v>
      </c>
      <c r="L1693" t="s">
        <v>16</v>
      </c>
      <c r="M1693" s="1">
        <v>44651</v>
      </c>
      <c r="N1693">
        <v>0</v>
      </c>
      <c r="O1693" t="str">
        <f>VLOOKUP(F1693,'[1]Master Data'!$E:$E,1,FALSE)</f>
        <v>GADPM9901F</v>
      </c>
    </row>
    <row r="1694" spans="1:15" x14ac:dyDescent="0.3">
      <c r="A1694" t="s">
        <v>20</v>
      </c>
      <c r="B1694">
        <v>1668</v>
      </c>
      <c r="C1694" s="1">
        <v>44651</v>
      </c>
      <c r="D1694" s="1" t="s">
        <v>727</v>
      </c>
      <c r="E1694" t="s">
        <v>605</v>
      </c>
      <c r="F1694" t="s">
        <v>316</v>
      </c>
      <c r="G1694" s="5">
        <v>1502364</v>
      </c>
      <c r="H1694" s="5">
        <v>150236</v>
      </c>
      <c r="J1694" t="s">
        <v>122</v>
      </c>
      <c r="K1694" t="s">
        <v>67</v>
      </c>
      <c r="L1694" t="s">
        <v>16</v>
      </c>
      <c r="M1694" s="1">
        <v>44651</v>
      </c>
      <c r="N1694">
        <v>0</v>
      </c>
      <c r="O1694" t="str">
        <f>VLOOKUP(F1694,'[1]Master Data'!$E:$E,1,FALSE)</f>
        <v>BDNPL4462J</v>
      </c>
    </row>
    <row r="1695" spans="1:15" x14ac:dyDescent="0.3">
      <c r="A1695" t="s">
        <v>20</v>
      </c>
      <c r="B1695">
        <v>1669</v>
      </c>
      <c r="C1695" s="1">
        <v>44651</v>
      </c>
      <c r="D1695" s="1" t="s">
        <v>727</v>
      </c>
      <c r="E1695" t="s">
        <v>606</v>
      </c>
      <c r="F1695" t="s">
        <v>317</v>
      </c>
      <c r="G1695" s="5">
        <v>1002368</v>
      </c>
      <c r="H1695" s="5">
        <v>100237</v>
      </c>
      <c r="J1695" t="s">
        <v>122</v>
      </c>
      <c r="K1695" t="s">
        <v>67</v>
      </c>
      <c r="L1695" t="s">
        <v>16</v>
      </c>
      <c r="M1695" s="1">
        <v>44651</v>
      </c>
      <c r="N1695">
        <v>0</v>
      </c>
      <c r="O1695" t="str">
        <f>VLOOKUP(F1695,'[1]Master Data'!$E:$E,1,FALSE)</f>
        <v>BJAPL3069E</v>
      </c>
    </row>
    <row r="1696" spans="1:15" x14ac:dyDescent="0.3">
      <c r="A1696" t="s">
        <v>20</v>
      </c>
      <c r="B1696">
        <v>1648</v>
      </c>
      <c r="C1696" s="1">
        <v>44651</v>
      </c>
      <c r="D1696" s="1" t="s">
        <v>515</v>
      </c>
      <c r="E1696" t="s">
        <v>537</v>
      </c>
      <c r="F1696" t="s">
        <v>247</v>
      </c>
      <c r="G1696" s="5">
        <v>1266</v>
      </c>
      <c r="H1696" s="5">
        <v>127</v>
      </c>
      <c r="J1696" t="s">
        <v>122</v>
      </c>
      <c r="K1696" t="s">
        <v>67</v>
      </c>
      <c r="L1696" t="s">
        <v>16</v>
      </c>
      <c r="M1696" s="1">
        <v>44651</v>
      </c>
      <c r="N1696">
        <v>0</v>
      </c>
      <c r="O1696" t="str">
        <f>VLOOKUP(F1696,'[1]Master Data'!$E:$E,1,FALSE)</f>
        <v>ASUPV0474B</v>
      </c>
    </row>
    <row r="1697" spans="1:15" x14ac:dyDescent="0.3">
      <c r="A1697" t="s">
        <v>20</v>
      </c>
      <c r="B1697">
        <v>1674</v>
      </c>
      <c r="C1697" s="1">
        <v>44651</v>
      </c>
      <c r="D1697" s="1" t="s">
        <v>515</v>
      </c>
      <c r="E1697" t="s">
        <v>643</v>
      </c>
      <c r="F1697" t="s">
        <v>354</v>
      </c>
      <c r="G1697" s="5">
        <v>696441</v>
      </c>
      <c r="H1697" s="5">
        <v>69644</v>
      </c>
      <c r="J1697" t="s">
        <v>122</v>
      </c>
      <c r="K1697" t="s">
        <v>67</v>
      </c>
      <c r="L1697" t="s">
        <v>16</v>
      </c>
      <c r="M1697" s="1">
        <v>44651</v>
      </c>
      <c r="N1697">
        <v>0</v>
      </c>
      <c r="O1697" t="str">
        <f>VLOOKUP(F1697,'[1]Master Data'!$E:$E,1,FALSE)</f>
        <v>BSRPS0115A</v>
      </c>
    </row>
    <row r="1698" spans="1:15" x14ac:dyDescent="0.3">
      <c r="A1698" t="s">
        <v>20</v>
      </c>
      <c r="B1698">
        <v>1672</v>
      </c>
      <c r="C1698" s="1">
        <v>44651</v>
      </c>
      <c r="D1698" s="1" t="s">
        <v>515</v>
      </c>
      <c r="E1698" t="s">
        <v>592</v>
      </c>
      <c r="F1698" t="s">
        <v>303</v>
      </c>
      <c r="G1698" s="5">
        <v>682743</v>
      </c>
      <c r="H1698" s="5">
        <v>68274</v>
      </c>
      <c r="J1698" t="s">
        <v>122</v>
      </c>
      <c r="K1698" t="s">
        <v>67</v>
      </c>
      <c r="L1698" t="s">
        <v>16</v>
      </c>
      <c r="M1698" s="1">
        <v>44651</v>
      </c>
      <c r="N1698">
        <v>0</v>
      </c>
      <c r="O1698" t="str">
        <f>VLOOKUP(F1698,'[1]Master Data'!$E:$E,1,FALSE)</f>
        <v>MPIPS9388Q</v>
      </c>
    </row>
    <row r="1699" spans="1:15" x14ac:dyDescent="0.3">
      <c r="A1699" t="s">
        <v>20</v>
      </c>
      <c r="B1699">
        <v>1673</v>
      </c>
      <c r="C1699" s="1">
        <v>44651</v>
      </c>
      <c r="D1699" s="1" t="s">
        <v>515</v>
      </c>
      <c r="E1699" t="s">
        <v>593</v>
      </c>
      <c r="F1699" t="s">
        <v>304</v>
      </c>
      <c r="G1699" s="5">
        <v>705648</v>
      </c>
      <c r="H1699" s="5">
        <v>70565</v>
      </c>
      <c r="J1699" t="s">
        <v>122</v>
      </c>
      <c r="K1699" t="s">
        <v>67</v>
      </c>
      <c r="L1699" t="s">
        <v>16</v>
      </c>
      <c r="M1699" s="1">
        <v>44651</v>
      </c>
      <c r="N1699">
        <v>0</v>
      </c>
      <c r="O1699" t="str">
        <f>VLOOKUP(F1699,'[1]Master Data'!$E:$E,1,FALSE)</f>
        <v>MPIPS7692F</v>
      </c>
    </row>
    <row r="1700" spans="1:15" x14ac:dyDescent="0.3">
      <c r="A1700" t="s">
        <v>20</v>
      </c>
      <c r="B1700">
        <v>1671</v>
      </c>
      <c r="C1700" s="1">
        <v>44651</v>
      </c>
      <c r="D1700" s="1" t="s">
        <v>515</v>
      </c>
      <c r="E1700" t="s">
        <v>515</v>
      </c>
      <c r="F1700" t="s">
        <v>226</v>
      </c>
      <c r="G1700" s="5">
        <v>341397</v>
      </c>
      <c r="H1700" s="5">
        <v>34140</v>
      </c>
      <c r="J1700" t="s">
        <v>122</v>
      </c>
      <c r="K1700" t="s">
        <v>67</v>
      </c>
      <c r="L1700" t="s">
        <v>16</v>
      </c>
      <c r="M1700" s="1">
        <v>44651</v>
      </c>
      <c r="N1700">
        <v>0</v>
      </c>
      <c r="O1700" t="str">
        <f>VLOOKUP(F1700,'[1]Master Data'!$E:$E,1,FALSE)</f>
        <v>CVZPS8137A</v>
      </c>
    </row>
    <row r="1701" spans="1:15" x14ac:dyDescent="0.3">
      <c r="A1701" t="s">
        <v>21</v>
      </c>
      <c r="B1701">
        <v>1703</v>
      </c>
      <c r="C1701" s="1">
        <v>44690</v>
      </c>
      <c r="D1701" t="s">
        <v>466</v>
      </c>
      <c r="E1701" t="s">
        <v>574</v>
      </c>
      <c r="F1701" t="s">
        <v>285</v>
      </c>
      <c r="G1701" s="5">
        <v>297918</v>
      </c>
      <c r="H1701" s="5">
        <v>29792</v>
      </c>
      <c r="J1701" t="s">
        <v>123</v>
      </c>
      <c r="K1701" t="s">
        <v>67</v>
      </c>
      <c r="L1701" t="s">
        <v>16</v>
      </c>
      <c r="M1701" s="1">
        <v>44681</v>
      </c>
      <c r="N1701">
        <v>9</v>
      </c>
      <c r="O1701" t="str">
        <f>VLOOKUP(F1701,'[1]Master Data'!$E:$E,1,FALSE)</f>
        <v>EDSPP8018Q</v>
      </c>
    </row>
    <row r="1702" spans="1:15" x14ac:dyDescent="0.3">
      <c r="A1702" t="s">
        <v>21</v>
      </c>
      <c r="B1702">
        <v>1701</v>
      </c>
      <c r="C1702" s="1">
        <v>44690</v>
      </c>
      <c r="D1702" s="1" t="s">
        <v>459</v>
      </c>
      <c r="E1702" t="s">
        <v>459</v>
      </c>
      <c r="F1702" t="s">
        <v>169</v>
      </c>
      <c r="G1702" s="5">
        <v>238019</v>
      </c>
      <c r="H1702" s="5">
        <v>23802</v>
      </c>
      <c r="J1702" t="s">
        <v>123</v>
      </c>
      <c r="K1702" t="s">
        <v>67</v>
      </c>
      <c r="L1702" t="s">
        <v>16</v>
      </c>
      <c r="M1702" s="1">
        <v>44681</v>
      </c>
      <c r="N1702">
        <v>9</v>
      </c>
      <c r="O1702" t="str">
        <f>VLOOKUP(F1702,'[1]Master Data'!$E:$E,1,FALSE)</f>
        <v>BMRPS3723E</v>
      </c>
    </row>
    <row r="1703" spans="1:15" x14ac:dyDescent="0.3">
      <c r="A1703" t="s">
        <v>21</v>
      </c>
      <c r="B1703">
        <v>1702</v>
      </c>
      <c r="C1703" s="1">
        <v>44690</v>
      </c>
      <c r="D1703" s="1" t="s">
        <v>459</v>
      </c>
      <c r="E1703" t="s">
        <v>460</v>
      </c>
      <c r="F1703" t="s">
        <v>170</v>
      </c>
      <c r="G1703" s="5">
        <v>248019</v>
      </c>
      <c r="H1703" s="5">
        <v>24802</v>
      </c>
      <c r="J1703" t="s">
        <v>123</v>
      </c>
      <c r="K1703" t="s">
        <v>67</v>
      </c>
      <c r="L1703" t="s">
        <v>16</v>
      </c>
      <c r="M1703" s="1">
        <v>44681</v>
      </c>
      <c r="N1703">
        <v>9</v>
      </c>
      <c r="O1703" t="str">
        <f>VLOOKUP(F1703,'[1]Master Data'!$E:$E,1,FALSE)</f>
        <v>GBCPS8333D</v>
      </c>
    </row>
    <row r="1704" spans="1:15" x14ac:dyDescent="0.3">
      <c r="A1704" t="s">
        <v>21</v>
      </c>
      <c r="B1704">
        <v>1704</v>
      </c>
      <c r="C1704" s="1">
        <v>44725</v>
      </c>
      <c r="D1704" s="1" t="s">
        <v>459</v>
      </c>
      <c r="E1704" t="s">
        <v>459</v>
      </c>
      <c r="F1704" t="s">
        <v>169</v>
      </c>
      <c r="G1704" s="5">
        <v>268423</v>
      </c>
      <c r="H1704" s="5">
        <v>26842</v>
      </c>
      <c r="J1704" t="s">
        <v>124</v>
      </c>
      <c r="K1704" t="s">
        <v>67</v>
      </c>
      <c r="L1704" t="s">
        <v>16</v>
      </c>
      <c r="M1704" s="1">
        <v>44715</v>
      </c>
      <c r="N1704">
        <v>10</v>
      </c>
      <c r="O1704" t="str">
        <f>VLOOKUP(F1704,'[1]Master Data'!$E:$E,1,FALSE)</f>
        <v>BMRPS3723E</v>
      </c>
    </row>
    <row r="1705" spans="1:15" x14ac:dyDescent="0.3">
      <c r="A1705" t="s">
        <v>21</v>
      </c>
      <c r="B1705">
        <v>1705</v>
      </c>
      <c r="C1705" s="1">
        <v>44725</v>
      </c>
      <c r="D1705" s="1" t="s">
        <v>459</v>
      </c>
      <c r="E1705" t="s">
        <v>460</v>
      </c>
      <c r="F1705" t="s">
        <v>170</v>
      </c>
      <c r="G1705" s="5">
        <v>168342</v>
      </c>
      <c r="H1705" s="5">
        <v>16834</v>
      </c>
      <c r="J1705" t="s">
        <v>124</v>
      </c>
      <c r="K1705" t="s">
        <v>67</v>
      </c>
      <c r="L1705" t="s">
        <v>16</v>
      </c>
      <c r="M1705" s="1">
        <v>44715</v>
      </c>
      <c r="N1705">
        <v>10</v>
      </c>
      <c r="O1705" t="str">
        <f>VLOOKUP(F1705,'[1]Master Data'!$E:$E,1,FALSE)</f>
        <v>GBCPS8333D</v>
      </c>
    </row>
    <row r="1706" spans="1:15" x14ac:dyDescent="0.3">
      <c r="A1706" t="s">
        <v>21</v>
      </c>
      <c r="B1706">
        <v>1706</v>
      </c>
      <c r="C1706" s="1">
        <v>44729</v>
      </c>
      <c r="D1706" t="s">
        <v>438</v>
      </c>
      <c r="E1706" t="s">
        <v>550</v>
      </c>
      <c r="F1706" t="s">
        <v>261</v>
      </c>
      <c r="G1706" s="5">
        <v>990564</v>
      </c>
      <c r="H1706" s="5">
        <v>99056</v>
      </c>
      <c r="J1706" t="s">
        <v>124</v>
      </c>
      <c r="K1706" t="s">
        <v>67</v>
      </c>
      <c r="L1706" t="s">
        <v>16</v>
      </c>
      <c r="M1706" s="1">
        <v>44720</v>
      </c>
      <c r="N1706">
        <v>9</v>
      </c>
      <c r="O1706" t="str">
        <f>VLOOKUP(F1706,'[1]Master Data'!$E:$E,1,FALSE)</f>
        <v>BGQPG0189P</v>
      </c>
    </row>
    <row r="1707" spans="1:15" x14ac:dyDescent="0.3">
      <c r="A1707" t="s">
        <v>21</v>
      </c>
      <c r="B1707">
        <v>1707</v>
      </c>
      <c r="C1707" s="1">
        <v>44739</v>
      </c>
      <c r="D1707" s="1" t="s">
        <v>459</v>
      </c>
      <c r="E1707" t="s">
        <v>634</v>
      </c>
      <c r="F1707" t="s">
        <v>345</v>
      </c>
      <c r="G1707" s="5">
        <v>312320</v>
      </c>
      <c r="H1707" s="5">
        <v>31232</v>
      </c>
      <c r="J1707" t="s">
        <v>124</v>
      </c>
      <c r="K1707" t="s">
        <v>67</v>
      </c>
      <c r="L1707" t="s">
        <v>16</v>
      </c>
      <c r="M1707" s="1">
        <v>44730</v>
      </c>
      <c r="N1707">
        <v>9</v>
      </c>
      <c r="O1707" t="str">
        <f>VLOOKUP(F1707,'[1]Master Data'!$E:$E,1,FALSE)</f>
        <v>CNPPK4912B</v>
      </c>
    </row>
    <row r="1708" spans="1:15" x14ac:dyDescent="0.3">
      <c r="A1708" t="s">
        <v>21</v>
      </c>
      <c r="B1708">
        <v>1708</v>
      </c>
      <c r="C1708" s="1">
        <v>44739</v>
      </c>
      <c r="D1708" t="s">
        <v>455</v>
      </c>
      <c r="E1708" t="s">
        <v>548</v>
      </c>
      <c r="F1708" t="s">
        <v>259</v>
      </c>
      <c r="G1708" s="5">
        <v>500236</v>
      </c>
      <c r="H1708" s="5">
        <v>50024</v>
      </c>
      <c r="J1708" t="s">
        <v>124</v>
      </c>
      <c r="K1708" t="s">
        <v>67</v>
      </c>
      <c r="L1708" t="s">
        <v>16</v>
      </c>
      <c r="M1708" s="1">
        <v>44730</v>
      </c>
      <c r="N1708">
        <v>9</v>
      </c>
      <c r="O1708" t="str">
        <f>VLOOKUP(F1708,'[1]Master Data'!$E:$E,1,FALSE)</f>
        <v>AETPV1279H</v>
      </c>
    </row>
    <row r="1709" spans="1:15" x14ac:dyDescent="0.3">
      <c r="A1709" t="s">
        <v>21</v>
      </c>
      <c r="B1709">
        <v>1710</v>
      </c>
      <c r="C1709" s="1">
        <v>44750</v>
      </c>
      <c r="D1709" s="1" t="s">
        <v>478</v>
      </c>
      <c r="E1709" t="s">
        <v>534</v>
      </c>
      <c r="F1709" t="s">
        <v>244</v>
      </c>
      <c r="G1709" s="5">
        <v>1002591</v>
      </c>
      <c r="H1709" s="5">
        <v>100259</v>
      </c>
      <c r="J1709" t="s">
        <v>125</v>
      </c>
      <c r="K1709" t="s">
        <v>67</v>
      </c>
      <c r="L1709" t="s">
        <v>16</v>
      </c>
      <c r="M1709" s="1">
        <v>44743</v>
      </c>
      <c r="N1709">
        <v>7</v>
      </c>
      <c r="O1709" t="str">
        <f>VLOOKUP(F1709,'[1]Master Data'!$E:$E,1,FALSE)</f>
        <v>FJUPM2617D</v>
      </c>
    </row>
    <row r="1710" spans="1:15" x14ac:dyDescent="0.3">
      <c r="A1710" t="s">
        <v>21</v>
      </c>
      <c r="B1710">
        <v>1709</v>
      </c>
      <c r="C1710" s="1">
        <v>44750</v>
      </c>
      <c r="D1710" s="1" t="s">
        <v>478</v>
      </c>
      <c r="E1710" t="s">
        <v>478</v>
      </c>
      <c r="F1710" t="s">
        <v>189</v>
      </c>
      <c r="G1710" s="5">
        <v>1023563</v>
      </c>
      <c r="H1710" s="5">
        <v>102356</v>
      </c>
      <c r="J1710" t="s">
        <v>125</v>
      </c>
      <c r="K1710" t="s">
        <v>67</v>
      </c>
      <c r="L1710" t="s">
        <v>16</v>
      </c>
      <c r="M1710" s="1">
        <v>44743</v>
      </c>
      <c r="N1710">
        <v>7</v>
      </c>
      <c r="O1710" t="str">
        <f>VLOOKUP(F1710,'[1]Master Data'!$E:$E,1,FALSE)</f>
        <v>BJFPM3782A</v>
      </c>
    </row>
    <row r="1711" spans="1:15" x14ac:dyDescent="0.3">
      <c r="A1711" t="s">
        <v>21</v>
      </c>
      <c r="B1711">
        <v>1711</v>
      </c>
      <c r="C1711" s="1">
        <v>44789</v>
      </c>
      <c r="D1711" s="1" t="s">
        <v>459</v>
      </c>
      <c r="E1711" t="s">
        <v>459</v>
      </c>
      <c r="F1711" t="s">
        <v>169</v>
      </c>
      <c r="G1711" s="5">
        <v>135124</v>
      </c>
      <c r="H1711" s="5">
        <v>13512</v>
      </c>
      <c r="J1711" t="s">
        <v>126</v>
      </c>
      <c r="K1711" t="s">
        <v>67</v>
      </c>
      <c r="L1711" t="s">
        <v>16</v>
      </c>
      <c r="M1711" s="1">
        <v>44776</v>
      </c>
      <c r="N1711">
        <v>13</v>
      </c>
      <c r="O1711" t="str">
        <f>VLOOKUP(F1711,'[1]Master Data'!$E:$E,1,FALSE)</f>
        <v>BMRPS3723E</v>
      </c>
    </row>
    <row r="1712" spans="1:15" x14ac:dyDescent="0.3">
      <c r="A1712" t="s">
        <v>21</v>
      </c>
      <c r="B1712">
        <v>1712</v>
      </c>
      <c r="C1712" s="1">
        <v>44789</v>
      </c>
      <c r="D1712" s="1" t="s">
        <v>459</v>
      </c>
      <c r="E1712" t="s">
        <v>460</v>
      </c>
      <c r="F1712" t="s">
        <v>170</v>
      </c>
      <c r="G1712" s="5">
        <v>238034</v>
      </c>
      <c r="H1712" s="5">
        <v>23803</v>
      </c>
      <c r="J1712" t="s">
        <v>126</v>
      </c>
      <c r="K1712" t="s">
        <v>67</v>
      </c>
      <c r="L1712" t="s">
        <v>16</v>
      </c>
      <c r="M1712" s="1">
        <v>44776</v>
      </c>
      <c r="N1712">
        <v>13</v>
      </c>
      <c r="O1712" t="str">
        <f>VLOOKUP(F1712,'[1]Master Data'!$E:$E,1,FALSE)</f>
        <v>GBCPS8333D</v>
      </c>
    </row>
    <row r="1713" spans="1:15" x14ac:dyDescent="0.3">
      <c r="A1713" t="s">
        <v>21</v>
      </c>
      <c r="B1713">
        <v>1713</v>
      </c>
      <c r="C1713" s="1">
        <v>44791</v>
      </c>
      <c r="D1713" s="1" t="s">
        <v>588</v>
      </c>
      <c r="E1713" t="s">
        <v>588</v>
      </c>
      <c r="F1713" t="s">
        <v>299</v>
      </c>
      <c r="G1713" s="5">
        <v>97994</v>
      </c>
      <c r="H1713" s="5">
        <v>9799</v>
      </c>
      <c r="J1713" t="s">
        <v>126</v>
      </c>
      <c r="K1713" t="s">
        <v>67</v>
      </c>
      <c r="L1713" t="s">
        <v>16</v>
      </c>
      <c r="M1713" s="1">
        <v>44777</v>
      </c>
      <c r="N1713">
        <v>14</v>
      </c>
      <c r="O1713" t="str">
        <f>VLOOKUP(F1713,'[1]Master Data'!$E:$E,1,FALSE)</f>
        <v>AQYPP6269Q</v>
      </c>
    </row>
    <row r="1714" spans="1:15" x14ac:dyDescent="0.3">
      <c r="A1714" t="s">
        <v>21</v>
      </c>
      <c r="B1714">
        <v>1716</v>
      </c>
      <c r="C1714" s="1">
        <v>44791</v>
      </c>
      <c r="D1714" s="1" t="s">
        <v>440</v>
      </c>
      <c r="E1714" t="s">
        <v>615</v>
      </c>
      <c r="F1714" t="s">
        <v>326</v>
      </c>
      <c r="G1714" s="5">
        <v>400126</v>
      </c>
      <c r="H1714" s="5">
        <v>40013</v>
      </c>
      <c r="J1714" t="s">
        <v>126</v>
      </c>
      <c r="K1714" t="s">
        <v>67</v>
      </c>
      <c r="L1714" t="s">
        <v>16</v>
      </c>
      <c r="M1714" s="1">
        <v>44777</v>
      </c>
      <c r="N1714">
        <v>14</v>
      </c>
      <c r="O1714" t="str">
        <f>VLOOKUP(F1714,'[1]Master Data'!$E:$E,1,FALSE)</f>
        <v>CBCPP0069D</v>
      </c>
    </row>
    <row r="1715" spans="1:15" x14ac:dyDescent="0.3">
      <c r="A1715" t="s">
        <v>21</v>
      </c>
      <c r="B1715">
        <v>1714</v>
      </c>
      <c r="C1715" s="1">
        <v>44791</v>
      </c>
      <c r="D1715" s="1" t="s">
        <v>459</v>
      </c>
      <c r="E1715" t="s">
        <v>628</v>
      </c>
      <c r="F1715" t="s">
        <v>339</v>
      </c>
      <c r="G1715" s="5">
        <v>243024</v>
      </c>
      <c r="H1715" s="5">
        <v>24302</v>
      </c>
      <c r="J1715" t="s">
        <v>126</v>
      </c>
      <c r="K1715" t="s">
        <v>67</v>
      </c>
      <c r="L1715" t="s">
        <v>16</v>
      </c>
      <c r="M1715" s="1">
        <v>44777</v>
      </c>
      <c r="N1715">
        <v>14</v>
      </c>
      <c r="O1715" t="str">
        <f>VLOOKUP(F1715,'[1]Master Data'!$E:$E,1,FALSE)</f>
        <v>AWHPM0177F</v>
      </c>
    </row>
    <row r="1716" spans="1:15" x14ac:dyDescent="0.3">
      <c r="A1716" t="s">
        <v>21</v>
      </c>
      <c r="B1716">
        <v>1715</v>
      </c>
      <c r="C1716" s="1">
        <v>44791</v>
      </c>
      <c r="D1716" s="1" t="s">
        <v>515</v>
      </c>
      <c r="E1716" t="s">
        <v>537</v>
      </c>
      <c r="F1716" t="s">
        <v>247</v>
      </c>
      <c r="G1716" s="5">
        <v>251231</v>
      </c>
      <c r="H1716" s="5">
        <v>25123</v>
      </c>
      <c r="J1716" t="s">
        <v>126</v>
      </c>
      <c r="K1716" t="s">
        <v>67</v>
      </c>
      <c r="L1716" t="s">
        <v>16</v>
      </c>
      <c r="M1716" s="1">
        <v>44777</v>
      </c>
      <c r="N1716">
        <v>14</v>
      </c>
      <c r="O1716" t="str">
        <f>VLOOKUP(F1716,'[1]Master Data'!$E:$E,1,FALSE)</f>
        <v>ASUPV0474B</v>
      </c>
    </row>
    <row r="1717" spans="1:15" x14ac:dyDescent="0.3">
      <c r="A1717" t="s">
        <v>21</v>
      </c>
      <c r="B1717">
        <v>1717</v>
      </c>
      <c r="C1717" s="1">
        <v>44795</v>
      </c>
      <c r="D1717" s="1" t="s">
        <v>459</v>
      </c>
      <c r="E1717" t="s">
        <v>653</v>
      </c>
      <c r="F1717" t="s">
        <v>365</v>
      </c>
      <c r="G1717" s="5">
        <v>332123</v>
      </c>
      <c r="H1717" s="5">
        <v>33212</v>
      </c>
      <c r="J1717" t="s">
        <v>126</v>
      </c>
      <c r="K1717" t="s">
        <v>67</v>
      </c>
      <c r="L1717" t="s">
        <v>16</v>
      </c>
      <c r="M1717" s="1">
        <v>44782</v>
      </c>
      <c r="N1717">
        <v>13</v>
      </c>
      <c r="O1717" t="str">
        <f>VLOOKUP(F1717,'[1]Master Data'!$E:$E,1,FALSE)</f>
        <v>COEPM3863F</v>
      </c>
    </row>
    <row r="1718" spans="1:15" x14ac:dyDescent="0.3">
      <c r="A1718" t="s">
        <v>21</v>
      </c>
      <c r="B1718">
        <v>1721</v>
      </c>
      <c r="C1718" s="1">
        <v>44816</v>
      </c>
      <c r="D1718" s="1" t="s">
        <v>484</v>
      </c>
      <c r="E1718" t="s">
        <v>522</v>
      </c>
      <c r="F1718" t="s">
        <v>233</v>
      </c>
      <c r="G1718" s="5">
        <v>500231</v>
      </c>
      <c r="H1718" s="5">
        <v>50023</v>
      </c>
      <c r="J1718" t="s">
        <v>127</v>
      </c>
      <c r="K1718" t="s">
        <v>67</v>
      </c>
      <c r="L1718" t="s">
        <v>16</v>
      </c>
      <c r="M1718" s="1">
        <v>44805</v>
      </c>
      <c r="N1718">
        <v>11</v>
      </c>
      <c r="O1718" t="str">
        <f>VLOOKUP(F1718,'[1]Master Data'!$E:$E,1,FALSE)</f>
        <v>ACIPT2769F</v>
      </c>
    </row>
    <row r="1719" spans="1:15" x14ac:dyDescent="0.3">
      <c r="A1719" t="s">
        <v>21</v>
      </c>
      <c r="B1719">
        <v>1719</v>
      </c>
      <c r="C1719" s="1">
        <v>44816</v>
      </c>
      <c r="D1719" s="1" t="s">
        <v>723</v>
      </c>
      <c r="E1719" t="s">
        <v>437</v>
      </c>
      <c r="F1719" t="s">
        <v>147</v>
      </c>
      <c r="G1719" s="5">
        <v>200153</v>
      </c>
      <c r="H1719" s="5">
        <v>20015</v>
      </c>
      <c r="J1719" t="s">
        <v>127</v>
      </c>
      <c r="K1719" t="s">
        <v>67</v>
      </c>
      <c r="L1719" t="s">
        <v>16</v>
      </c>
      <c r="M1719" s="1">
        <v>44805</v>
      </c>
      <c r="N1719">
        <v>11</v>
      </c>
      <c r="O1719" t="str">
        <f>VLOOKUP(F1719,'[1]Master Data'!$E:$E,1,FALSE)</f>
        <v>CICPD8911M</v>
      </c>
    </row>
    <row r="1720" spans="1:15" x14ac:dyDescent="0.3">
      <c r="A1720" t="s">
        <v>21</v>
      </c>
      <c r="B1720">
        <v>1720</v>
      </c>
      <c r="C1720" s="1">
        <v>44816</v>
      </c>
      <c r="D1720" s="1" t="s">
        <v>723</v>
      </c>
      <c r="E1720" t="s">
        <v>544</v>
      </c>
      <c r="F1720" t="s">
        <v>255</v>
      </c>
      <c r="G1720" s="5">
        <v>201567</v>
      </c>
      <c r="H1720" s="5">
        <v>20157</v>
      </c>
      <c r="J1720" t="s">
        <v>127</v>
      </c>
      <c r="K1720" t="s">
        <v>67</v>
      </c>
      <c r="L1720" t="s">
        <v>16</v>
      </c>
      <c r="M1720" s="1">
        <v>44805</v>
      </c>
      <c r="N1720">
        <v>11</v>
      </c>
      <c r="O1720" t="str">
        <f>VLOOKUP(F1720,'[1]Master Data'!$E:$E,1,FALSE)</f>
        <v>AATPD0607P</v>
      </c>
    </row>
    <row r="1721" spans="1:15" x14ac:dyDescent="0.3">
      <c r="A1721" t="s">
        <v>21</v>
      </c>
      <c r="B1721">
        <v>1718</v>
      </c>
      <c r="C1721" s="1">
        <v>44816</v>
      </c>
      <c r="D1721" s="1" t="s">
        <v>723</v>
      </c>
      <c r="E1721" t="s">
        <v>436</v>
      </c>
      <c r="F1721" t="s">
        <v>146</v>
      </c>
      <c r="G1721" s="5">
        <v>301253</v>
      </c>
      <c r="H1721" s="5">
        <v>30125</v>
      </c>
      <c r="J1721" t="s">
        <v>127</v>
      </c>
      <c r="K1721" t="s">
        <v>67</v>
      </c>
      <c r="L1721" t="s">
        <v>16</v>
      </c>
      <c r="M1721" s="1">
        <v>44805</v>
      </c>
      <c r="N1721">
        <v>11</v>
      </c>
      <c r="O1721" t="str">
        <f>VLOOKUP(F1721,'[1]Master Data'!$E:$E,1,FALSE)</f>
        <v>APGPD9139Q</v>
      </c>
    </row>
    <row r="1722" spans="1:15" x14ac:dyDescent="0.3">
      <c r="A1722" t="s">
        <v>21</v>
      </c>
      <c r="B1722">
        <v>1722</v>
      </c>
      <c r="C1722" s="1">
        <v>44816</v>
      </c>
      <c r="D1722" s="1" t="s">
        <v>459</v>
      </c>
      <c r="E1722" t="s">
        <v>634</v>
      </c>
      <c r="F1722" t="s">
        <v>345</v>
      </c>
      <c r="G1722" s="5">
        <v>438123</v>
      </c>
      <c r="H1722" s="5">
        <v>43812</v>
      </c>
      <c r="J1722" t="s">
        <v>127</v>
      </c>
      <c r="K1722" t="s">
        <v>67</v>
      </c>
      <c r="L1722" t="s">
        <v>16</v>
      </c>
      <c r="M1722" s="1">
        <v>44805</v>
      </c>
      <c r="N1722">
        <v>11</v>
      </c>
      <c r="O1722" t="str">
        <f>VLOOKUP(F1722,'[1]Master Data'!$E:$E,1,FALSE)</f>
        <v>CNPPK4912B</v>
      </c>
    </row>
    <row r="1723" spans="1:15" x14ac:dyDescent="0.3">
      <c r="A1723" t="s">
        <v>21</v>
      </c>
      <c r="B1723">
        <v>1723</v>
      </c>
      <c r="C1723" s="1">
        <v>44816</v>
      </c>
      <c r="D1723" s="1" t="s">
        <v>725</v>
      </c>
      <c r="E1723" t="s">
        <v>627</v>
      </c>
      <c r="F1723" t="s">
        <v>338</v>
      </c>
      <c r="G1723" s="5">
        <v>10123</v>
      </c>
      <c r="H1723" s="5">
        <v>1012</v>
      </c>
      <c r="J1723" t="s">
        <v>127</v>
      </c>
      <c r="K1723" t="s">
        <v>67</v>
      </c>
      <c r="L1723" t="s">
        <v>16</v>
      </c>
      <c r="M1723" s="1">
        <v>44805</v>
      </c>
      <c r="N1723">
        <v>11</v>
      </c>
      <c r="O1723" t="str">
        <f>VLOOKUP(F1723,'[1]Master Data'!$E:$E,1,FALSE)</f>
        <v>BOVPV7878B</v>
      </c>
    </row>
    <row r="1724" spans="1:15" x14ac:dyDescent="0.3">
      <c r="A1724" t="s">
        <v>21</v>
      </c>
      <c r="B1724">
        <v>1733</v>
      </c>
      <c r="C1724" s="1">
        <v>44817</v>
      </c>
      <c r="D1724" s="1" t="s">
        <v>484</v>
      </c>
      <c r="E1724" t="s">
        <v>484</v>
      </c>
      <c r="F1724" t="s">
        <v>195</v>
      </c>
      <c r="G1724" s="5">
        <v>500236</v>
      </c>
      <c r="H1724" s="5">
        <v>50024</v>
      </c>
      <c r="J1724" t="s">
        <v>127</v>
      </c>
      <c r="K1724" t="s">
        <v>67</v>
      </c>
      <c r="L1724" t="s">
        <v>16</v>
      </c>
      <c r="M1724" s="1">
        <v>44806</v>
      </c>
      <c r="N1724">
        <v>11</v>
      </c>
      <c r="O1724" t="str">
        <f>VLOOKUP(F1724,'[1]Master Data'!$E:$E,1,FALSE)</f>
        <v>AQEPM1733E</v>
      </c>
    </row>
    <row r="1725" spans="1:15" x14ac:dyDescent="0.3">
      <c r="A1725" t="s">
        <v>21</v>
      </c>
      <c r="B1725">
        <v>1734</v>
      </c>
      <c r="C1725" s="1">
        <v>44817</v>
      </c>
      <c r="D1725" s="1" t="s">
        <v>484</v>
      </c>
      <c r="E1725" t="s">
        <v>516</v>
      </c>
      <c r="F1725" t="s">
        <v>227</v>
      </c>
      <c r="G1725" s="5">
        <v>501256</v>
      </c>
      <c r="H1725" s="5">
        <v>50126</v>
      </c>
      <c r="J1725" t="s">
        <v>127</v>
      </c>
      <c r="K1725" t="s">
        <v>67</v>
      </c>
      <c r="L1725" t="s">
        <v>16</v>
      </c>
      <c r="M1725" s="1">
        <v>44806</v>
      </c>
      <c r="N1725">
        <v>11</v>
      </c>
      <c r="O1725" t="str">
        <f>VLOOKUP(F1725,'[1]Master Data'!$E:$E,1,FALSE)</f>
        <v>BLZPM4099N</v>
      </c>
    </row>
    <row r="1726" spans="1:15" x14ac:dyDescent="0.3">
      <c r="A1726" t="s">
        <v>21</v>
      </c>
      <c r="B1726">
        <v>1735</v>
      </c>
      <c r="C1726" s="1">
        <v>44817</v>
      </c>
      <c r="D1726" s="1" t="s">
        <v>484</v>
      </c>
      <c r="E1726" t="s">
        <v>517</v>
      </c>
      <c r="F1726" t="s">
        <v>228</v>
      </c>
      <c r="G1726" s="5">
        <v>500333</v>
      </c>
      <c r="H1726" s="5">
        <v>50033</v>
      </c>
      <c r="J1726" t="s">
        <v>127</v>
      </c>
      <c r="K1726" t="s">
        <v>67</v>
      </c>
      <c r="L1726" t="s">
        <v>16</v>
      </c>
      <c r="M1726" s="1">
        <v>44806</v>
      </c>
      <c r="N1726">
        <v>11</v>
      </c>
      <c r="O1726" t="str">
        <f>VLOOKUP(F1726,'[1]Master Data'!$E:$E,1,FALSE)</f>
        <v>DHOPM0685K</v>
      </c>
    </row>
    <row r="1727" spans="1:15" x14ac:dyDescent="0.3">
      <c r="A1727" t="s">
        <v>21</v>
      </c>
      <c r="B1727">
        <v>1738</v>
      </c>
      <c r="C1727" s="1">
        <v>44817</v>
      </c>
      <c r="D1727" s="1" t="s">
        <v>588</v>
      </c>
      <c r="E1727" t="s">
        <v>588</v>
      </c>
      <c r="F1727" t="s">
        <v>299</v>
      </c>
      <c r="G1727" s="5">
        <v>142855</v>
      </c>
      <c r="H1727" s="5">
        <v>14286</v>
      </c>
      <c r="J1727" t="s">
        <v>127</v>
      </c>
      <c r="K1727" t="s">
        <v>67</v>
      </c>
      <c r="L1727" t="s">
        <v>16</v>
      </c>
      <c r="M1727" s="1">
        <v>44806</v>
      </c>
      <c r="N1727">
        <v>11</v>
      </c>
      <c r="O1727" t="str">
        <f>VLOOKUP(F1727,'[1]Master Data'!$E:$E,1,FALSE)</f>
        <v>AQYPP6269Q</v>
      </c>
    </row>
    <row r="1728" spans="1:15" x14ac:dyDescent="0.3">
      <c r="A1728" t="s">
        <v>21</v>
      </c>
      <c r="B1728">
        <v>1739</v>
      </c>
      <c r="C1728" s="1">
        <v>44817</v>
      </c>
      <c r="D1728" s="1" t="s">
        <v>588</v>
      </c>
      <c r="E1728" t="s">
        <v>617</v>
      </c>
      <c r="F1728" t="s">
        <v>328</v>
      </c>
      <c r="G1728" s="5">
        <v>142855</v>
      </c>
      <c r="H1728" s="5">
        <v>14286</v>
      </c>
      <c r="J1728" t="s">
        <v>127</v>
      </c>
      <c r="K1728" t="s">
        <v>67</v>
      </c>
      <c r="L1728" t="s">
        <v>16</v>
      </c>
      <c r="M1728" s="1">
        <v>44806</v>
      </c>
      <c r="N1728">
        <v>11</v>
      </c>
      <c r="O1728" t="str">
        <f>VLOOKUP(F1728,'[1]Master Data'!$E:$E,1,FALSE)</f>
        <v>CJKPP0435K</v>
      </c>
    </row>
    <row r="1729" spans="1:15" x14ac:dyDescent="0.3">
      <c r="A1729" t="s">
        <v>21</v>
      </c>
      <c r="B1729">
        <v>1740</v>
      </c>
      <c r="C1729" s="1">
        <v>44817</v>
      </c>
      <c r="D1729" t="s">
        <v>470</v>
      </c>
      <c r="E1729" t="s">
        <v>637</v>
      </c>
      <c r="F1729" t="s">
        <v>348</v>
      </c>
      <c r="G1729" s="5">
        <v>911114</v>
      </c>
      <c r="H1729" s="5">
        <v>91111</v>
      </c>
      <c r="J1729" t="s">
        <v>127</v>
      </c>
      <c r="K1729" t="s">
        <v>67</v>
      </c>
      <c r="L1729" t="s">
        <v>16</v>
      </c>
      <c r="M1729" s="1">
        <v>44806</v>
      </c>
      <c r="N1729">
        <v>11</v>
      </c>
      <c r="O1729" t="e">
        <f>VLOOKUP(F1729,'[1]Master Data'!$E:$E,1,FALSE)</f>
        <v>#N/A</v>
      </c>
    </row>
    <row r="1730" spans="1:15" x14ac:dyDescent="0.3">
      <c r="A1730" t="s">
        <v>21</v>
      </c>
      <c r="B1730">
        <v>1736</v>
      </c>
      <c r="C1730" s="1">
        <v>44817</v>
      </c>
      <c r="D1730" t="s">
        <v>466</v>
      </c>
      <c r="E1730" t="s">
        <v>574</v>
      </c>
      <c r="F1730" t="s">
        <v>285</v>
      </c>
      <c r="G1730" s="5">
        <v>300128</v>
      </c>
      <c r="H1730" s="5">
        <v>30013</v>
      </c>
      <c r="J1730" t="s">
        <v>127</v>
      </c>
      <c r="K1730" t="s">
        <v>67</v>
      </c>
      <c r="L1730" t="s">
        <v>16</v>
      </c>
      <c r="M1730" s="1">
        <v>44806</v>
      </c>
      <c r="N1730">
        <v>11</v>
      </c>
      <c r="O1730" t="str">
        <f>VLOOKUP(F1730,'[1]Master Data'!$E:$E,1,FALSE)</f>
        <v>EDSPP8018Q</v>
      </c>
    </row>
    <row r="1731" spans="1:15" x14ac:dyDescent="0.3">
      <c r="A1731" t="s">
        <v>21</v>
      </c>
      <c r="B1731">
        <v>1737</v>
      </c>
      <c r="C1731" s="1">
        <v>44817</v>
      </c>
      <c r="D1731" s="1" t="s">
        <v>459</v>
      </c>
      <c r="E1731" t="s">
        <v>635</v>
      </c>
      <c r="F1731" t="s">
        <v>346</v>
      </c>
      <c r="G1731" s="5">
        <v>258124</v>
      </c>
      <c r="H1731" s="5">
        <v>25812</v>
      </c>
      <c r="J1731" t="s">
        <v>127</v>
      </c>
      <c r="K1731" t="s">
        <v>67</v>
      </c>
      <c r="L1731" t="s">
        <v>16</v>
      </c>
      <c r="M1731" s="1">
        <v>44806</v>
      </c>
      <c r="N1731">
        <v>11</v>
      </c>
      <c r="O1731" t="str">
        <f>VLOOKUP(F1731,'[1]Master Data'!$E:$E,1,FALSE)</f>
        <v>ASQPD4797H</v>
      </c>
    </row>
    <row r="1732" spans="1:15" x14ac:dyDescent="0.3">
      <c r="A1732" t="s">
        <v>21</v>
      </c>
      <c r="B1732">
        <v>1724</v>
      </c>
      <c r="C1732" s="1">
        <v>44817</v>
      </c>
      <c r="D1732" s="1" t="s">
        <v>459</v>
      </c>
      <c r="E1732" t="s">
        <v>629</v>
      </c>
      <c r="F1732" t="s">
        <v>340</v>
      </c>
      <c r="G1732" s="5">
        <v>1001256</v>
      </c>
      <c r="H1732" s="5">
        <v>100126</v>
      </c>
      <c r="J1732" t="s">
        <v>127</v>
      </c>
      <c r="K1732" t="s">
        <v>67</v>
      </c>
      <c r="L1732" t="s">
        <v>16</v>
      </c>
      <c r="M1732" s="1">
        <v>44806</v>
      </c>
      <c r="N1732">
        <v>11</v>
      </c>
      <c r="O1732" t="str">
        <f>VLOOKUP(F1732,'[1]Master Data'!$E:$E,1,FALSE)</f>
        <v>AQNPM5173B</v>
      </c>
    </row>
    <row r="1733" spans="1:15" x14ac:dyDescent="0.3">
      <c r="A1733" t="s">
        <v>21</v>
      </c>
      <c r="B1733">
        <v>1726</v>
      </c>
      <c r="C1733" s="1">
        <v>44817</v>
      </c>
      <c r="D1733" s="1" t="s">
        <v>478</v>
      </c>
      <c r="E1733" t="s">
        <v>491</v>
      </c>
      <c r="F1733" t="s">
        <v>202</v>
      </c>
      <c r="G1733" s="5">
        <v>1002356</v>
      </c>
      <c r="H1733" s="5">
        <v>100236</v>
      </c>
      <c r="J1733" t="s">
        <v>127</v>
      </c>
      <c r="K1733" t="s">
        <v>67</v>
      </c>
      <c r="L1733" t="s">
        <v>16</v>
      </c>
      <c r="M1733" s="1">
        <v>44806</v>
      </c>
      <c r="N1733">
        <v>11</v>
      </c>
      <c r="O1733" t="str">
        <f>VLOOKUP(F1733,'[1]Master Data'!$E:$E,1,FALSE)</f>
        <v>CMMPM3584M</v>
      </c>
    </row>
    <row r="1734" spans="1:15" x14ac:dyDescent="0.3">
      <c r="A1734" t="s">
        <v>21</v>
      </c>
      <c r="B1734">
        <v>1725</v>
      </c>
      <c r="C1734" s="1">
        <v>44817</v>
      </c>
      <c r="D1734" s="1" t="s">
        <v>478</v>
      </c>
      <c r="E1734" t="s">
        <v>479</v>
      </c>
      <c r="F1734" t="s">
        <v>190</v>
      </c>
      <c r="G1734" s="5">
        <v>1000528</v>
      </c>
      <c r="H1734" s="5">
        <v>100053</v>
      </c>
      <c r="J1734" t="s">
        <v>127</v>
      </c>
      <c r="K1734" t="s">
        <v>67</v>
      </c>
      <c r="L1734" t="s">
        <v>16</v>
      </c>
      <c r="M1734" s="1">
        <v>44806</v>
      </c>
      <c r="N1734">
        <v>11</v>
      </c>
      <c r="O1734" t="str">
        <f>VLOOKUP(F1734,'[1]Master Data'!$E:$E,1,FALSE)</f>
        <v>BGBPM7834G</v>
      </c>
    </row>
    <row r="1735" spans="1:15" x14ac:dyDescent="0.3">
      <c r="A1735" t="s">
        <v>21</v>
      </c>
      <c r="B1735">
        <v>1729</v>
      </c>
      <c r="C1735" s="1">
        <v>44817</v>
      </c>
      <c r="D1735" s="1" t="s">
        <v>726</v>
      </c>
      <c r="E1735" t="s">
        <v>476</v>
      </c>
      <c r="F1735" t="s">
        <v>187</v>
      </c>
      <c r="G1735" s="5">
        <v>444021</v>
      </c>
      <c r="H1735" s="5">
        <v>44402</v>
      </c>
      <c r="J1735" t="s">
        <v>127</v>
      </c>
      <c r="K1735" t="s">
        <v>67</v>
      </c>
      <c r="L1735" t="s">
        <v>16</v>
      </c>
      <c r="M1735" s="1">
        <v>44806</v>
      </c>
      <c r="N1735">
        <v>11</v>
      </c>
      <c r="O1735" t="str">
        <f>VLOOKUP(F1735,'[1]Master Data'!$E:$E,1,FALSE)</f>
        <v>ECHPK0520A</v>
      </c>
    </row>
    <row r="1736" spans="1:15" x14ac:dyDescent="0.3">
      <c r="A1736" t="s">
        <v>21</v>
      </c>
      <c r="B1736">
        <v>1732</v>
      </c>
      <c r="C1736" s="1">
        <v>44817</v>
      </c>
      <c r="D1736" s="1" t="s">
        <v>726</v>
      </c>
      <c r="E1736" t="s">
        <v>623</v>
      </c>
      <c r="F1736" t="s">
        <v>213</v>
      </c>
      <c r="G1736" s="5">
        <v>415022</v>
      </c>
      <c r="H1736" s="5">
        <v>41502</v>
      </c>
      <c r="J1736" t="s">
        <v>127</v>
      </c>
      <c r="K1736" t="s">
        <v>67</v>
      </c>
      <c r="L1736" t="s">
        <v>16</v>
      </c>
      <c r="M1736" s="1">
        <v>44806</v>
      </c>
      <c r="N1736">
        <v>11</v>
      </c>
      <c r="O1736" t="str">
        <f>VLOOKUP(F1736,'[1]Master Data'!$E:$E,1,FALSE)</f>
        <v>EPBPK9094A</v>
      </c>
    </row>
    <row r="1737" spans="1:15" x14ac:dyDescent="0.3">
      <c r="A1737" t="s">
        <v>21</v>
      </c>
      <c r="B1737">
        <v>1730</v>
      </c>
      <c r="C1737" s="1">
        <v>44817</v>
      </c>
      <c r="D1737" s="1" t="s">
        <v>726</v>
      </c>
      <c r="E1737" t="s">
        <v>464</v>
      </c>
      <c r="F1737" t="s">
        <v>174</v>
      </c>
      <c r="G1737" s="5">
        <v>445122</v>
      </c>
      <c r="H1737" s="5">
        <v>44512</v>
      </c>
      <c r="J1737" t="s">
        <v>127</v>
      </c>
      <c r="K1737" t="s">
        <v>67</v>
      </c>
      <c r="L1737" t="s">
        <v>16</v>
      </c>
      <c r="M1737" s="1">
        <v>44806</v>
      </c>
      <c r="N1737">
        <v>11</v>
      </c>
      <c r="O1737" t="str">
        <f>VLOOKUP(F1737,'[1]Master Data'!$E:$E,1,FALSE)</f>
        <v>DEHPK4543G</v>
      </c>
    </row>
    <row r="1738" spans="1:15" x14ac:dyDescent="0.3">
      <c r="A1738" t="s">
        <v>21</v>
      </c>
      <c r="B1738">
        <v>1731</v>
      </c>
      <c r="C1738" s="1">
        <v>44817</v>
      </c>
      <c r="D1738" s="1" t="s">
        <v>726</v>
      </c>
      <c r="E1738" t="s">
        <v>604</v>
      </c>
      <c r="F1738" t="s">
        <v>315</v>
      </c>
      <c r="G1738" s="5">
        <v>31501</v>
      </c>
      <c r="H1738" s="5">
        <v>3150</v>
      </c>
      <c r="J1738" t="s">
        <v>127</v>
      </c>
      <c r="K1738" t="s">
        <v>67</v>
      </c>
      <c r="L1738" t="s">
        <v>16</v>
      </c>
      <c r="M1738" s="1">
        <v>44806</v>
      </c>
      <c r="N1738">
        <v>11</v>
      </c>
      <c r="O1738" t="str">
        <f>VLOOKUP(F1738,'[1]Master Data'!$E:$E,1,FALSE)</f>
        <v>CILPP2291K</v>
      </c>
    </row>
    <row r="1739" spans="1:15" x14ac:dyDescent="0.3">
      <c r="A1739" t="s">
        <v>21</v>
      </c>
      <c r="B1739">
        <v>1728</v>
      </c>
      <c r="C1739" s="1">
        <v>44817</v>
      </c>
      <c r="D1739" s="1" t="s">
        <v>726</v>
      </c>
      <c r="E1739" t="s">
        <v>487</v>
      </c>
      <c r="F1739" t="s">
        <v>198</v>
      </c>
      <c r="G1739" s="5">
        <v>260026</v>
      </c>
      <c r="H1739" s="5">
        <v>26003</v>
      </c>
      <c r="J1739" t="s">
        <v>127</v>
      </c>
      <c r="K1739" t="s">
        <v>67</v>
      </c>
      <c r="L1739" t="s">
        <v>16</v>
      </c>
      <c r="M1739" s="1">
        <v>44806</v>
      </c>
      <c r="N1739">
        <v>11</v>
      </c>
      <c r="O1739" t="str">
        <f>VLOOKUP(F1739,'[1]Master Data'!$E:$E,1,FALSE)</f>
        <v>ATUPK7060M</v>
      </c>
    </row>
    <row r="1740" spans="1:15" x14ac:dyDescent="0.3">
      <c r="A1740" t="s">
        <v>21</v>
      </c>
      <c r="B1740">
        <v>1727</v>
      </c>
      <c r="C1740" s="1">
        <v>44817</v>
      </c>
      <c r="D1740" s="1" t="s">
        <v>726</v>
      </c>
      <c r="E1740" t="s">
        <v>463</v>
      </c>
      <c r="F1740" t="s">
        <v>173</v>
      </c>
      <c r="G1740" s="5">
        <v>443123</v>
      </c>
      <c r="H1740" s="5">
        <v>44312</v>
      </c>
      <c r="J1740" t="s">
        <v>127</v>
      </c>
      <c r="K1740" t="s">
        <v>67</v>
      </c>
      <c r="L1740" t="s">
        <v>16</v>
      </c>
      <c r="M1740" s="1">
        <v>44806</v>
      </c>
      <c r="N1740">
        <v>11</v>
      </c>
      <c r="O1740" t="str">
        <f>VLOOKUP(F1740,'[1]Master Data'!$E:$E,1,FALSE)</f>
        <v>ATUPK7059A</v>
      </c>
    </row>
    <row r="1741" spans="1:15" x14ac:dyDescent="0.3">
      <c r="A1741" t="s">
        <v>21</v>
      </c>
      <c r="B1741">
        <v>1743</v>
      </c>
      <c r="C1741" s="1">
        <v>44820</v>
      </c>
      <c r="D1741" s="1" t="s">
        <v>726</v>
      </c>
      <c r="E1741" t="s">
        <v>656</v>
      </c>
      <c r="F1741" t="s">
        <v>368</v>
      </c>
      <c r="G1741" s="5">
        <v>315026</v>
      </c>
      <c r="H1741" s="5">
        <v>31503</v>
      </c>
      <c r="J1741" t="s">
        <v>127</v>
      </c>
      <c r="K1741" t="s">
        <v>67</v>
      </c>
      <c r="L1741" t="s">
        <v>16</v>
      </c>
      <c r="M1741" s="1">
        <v>44806</v>
      </c>
      <c r="N1741">
        <v>14</v>
      </c>
      <c r="O1741" t="str">
        <f>VLOOKUP(F1741,'[1]Master Data'!$E:$E,1,FALSE)</f>
        <v>EPSPM5279G</v>
      </c>
    </row>
    <row r="1742" spans="1:15" x14ac:dyDescent="0.3">
      <c r="A1742" t="s">
        <v>21</v>
      </c>
      <c r="B1742">
        <v>1741</v>
      </c>
      <c r="C1742" s="1">
        <v>44820</v>
      </c>
      <c r="D1742" s="1" t="s">
        <v>726</v>
      </c>
      <c r="E1742" t="s">
        <v>654</v>
      </c>
      <c r="F1742" t="s">
        <v>366</v>
      </c>
      <c r="G1742" s="5">
        <v>170123</v>
      </c>
      <c r="H1742" s="5">
        <v>17012</v>
      </c>
      <c r="J1742" t="s">
        <v>127</v>
      </c>
      <c r="K1742" t="s">
        <v>67</v>
      </c>
      <c r="L1742" t="s">
        <v>16</v>
      </c>
      <c r="M1742" s="1">
        <v>44806</v>
      </c>
      <c r="N1742">
        <v>14</v>
      </c>
      <c r="O1742" t="str">
        <f>VLOOKUP(F1742,'[1]Master Data'!$E:$E,1,FALSE)</f>
        <v>EKPPS4823G</v>
      </c>
    </row>
    <row r="1743" spans="1:15" x14ac:dyDescent="0.3">
      <c r="A1743" t="s">
        <v>21</v>
      </c>
      <c r="B1743">
        <v>1742</v>
      </c>
      <c r="C1743" s="1">
        <v>44820</v>
      </c>
      <c r="D1743" s="1" t="s">
        <v>726</v>
      </c>
      <c r="E1743" t="s">
        <v>655</v>
      </c>
      <c r="F1743" t="s">
        <v>367</v>
      </c>
      <c r="G1743" s="5">
        <v>415236</v>
      </c>
      <c r="H1743" s="5">
        <v>41524</v>
      </c>
      <c r="J1743" t="s">
        <v>127</v>
      </c>
      <c r="K1743" t="s">
        <v>67</v>
      </c>
      <c r="L1743" t="s">
        <v>16</v>
      </c>
      <c r="M1743" s="1">
        <v>44806</v>
      </c>
      <c r="N1743">
        <v>14</v>
      </c>
      <c r="O1743" t="str">
        <f>VLOOKUP(F1743,'[1]Master Data'!$E:$E,1,FALSE)</f>
        <v>GRTPM9263F</v>
      </c>
    </row>
    <row r="1744" spans="1:15" x14ac:dyDescent="0.3">
      <c r="A1744" t="s">
        <v>21</v>
      </c>
      <c r="B1744">
        <v>1744</v>
      </c>
      <c r="C1744" s="1">
        <v>44846</v>
      </c>
      <c r="D1744" s="1" t="s">
        <v>588</v>
      </c>
      <c r="E1744" t="s">
        <v>588</v>
      </c>
      <c r="F1744" t="s">
        <v>299</v>
      </c>
      <c r="G1744" s="5">
        <v>161868</v>
      </c>
      <c r="H1744" s="5">
        <v>16187</v>
      </c>
      <c r="J1744" t="s">
        <v>128</v>
      </c>
      <c r="K1744" t="s">
        <v>67</v>
      </c>
      <c r="L1744" t="s">
        <v>16</v>
      </c>
      <c r="M1744" s="1">
        <v>44841</v>
      </c>
      <c r="N1744">
        <v>5</v>
      </c>
      <c r="O1744" t="str">
        <f>VLOOKUP(F1744,'[1]Master Data'!$E:$E,1,FALSE)</f>
        <v>AQYPP6269Q</v>
      </c>
    </row>
    <row r="1745" spans="1:15" x14ac:dyDescent="0.3">
      <c r="A1745" t="s">
        <v>21</v>
      </c>
      <c r="B1745">
        <v>1749</v>
      </c>
      <c r="C1745" s="1">
        <v>44854</v>
      </c>
      <c r="D1745" s="1" t="s">
        <v>484</v>
      </c>
      <c r="E1745" t="s">
        <v>642</v>
      </c>
      <c r="F1745" t="s">
        <v>353</v>
      </c>
      <c r="G1745" s="5">
        <v>550361</v>
      </c>
      <c r="H1745" s="5">
        <v>55036</v>
      </c>
      <c r="J1745" t="s">
        <v>128</v>
      </c>
      <c r="K1745" t="s">
        <v>67</v>
      </c>
      <c r="L1745" t="s">
        <v>16</v>
      </c>
      <c r="M1745" s="1">
        <v>44848</v>
      </c>
      <c r="N1745">
        <v>6</v>
      </c>
      <c r="O1745" t="str">
        <f>VLOOKUP(F1745,'[1]Master Data'!$E:$E,1,FALSE)</f>
        <v>DDPPP1631F</v>
      </c>
    </row>
    <row r="1746" spans="1:15" x14ac:dyDescent="0.3">
      <c r="A1746" t="s">
        <v>21</v>
      </c>
      <c r="B1746">
        <v>1748</v>
      </c>
      <c r="C1746" s="1">
        <v>44854</v>
      </c>
      <c r="D1746" s="1" t="s">
        <v>440</v>
      </c>
      <c r="E1746" t="s">
        <v>621</v>
      </c>
      <c r="F1746" t="s">
        <v>332</v>
      </c>
      <c r="G1746" s="5">
        <v>552361</v>
      </c>
      <c r="H1746" s="5">
        <v>55236</v>
      </c>
      <c r="J1746" t="s">
        <v>128</v>
      </c>
      <c r="K1746" t="s">
        <v>67</v>
      </c>
      <c r="L1746" t="s">
        <v>16</v>
      </c>
      <c r="M1746" s="1">
        <v>44848</v>
      </c>
      <c r="N1746">
        <v>6</v>
      </c>
      <c r="O1746" t="str">
        <f>VLOOKUP(F1746,'[1]Master Data'!$E:$E,1,FALSE)</f>
        <v>CVCPP2492J</v>
      </c>
    </row>
    <row r="1747" spans="1:15" x14ac:dyDescent="0.3">
      <c r="A1747" t="s">
        <v>21</v>
      </c>
      <c r="B1747">
        <v>1746</v>
      </c>
      <c r="C1747" s="1">
        <v>44854</v>
      </c>
      <c r="D1747" s="1" t="s">
        <v>513</v>
      </c>
      <c r="E1747" t="s">
        <v>513</v>
      </c>
      <c r="F1747" t="s">
        <v>224</v>
      </c>
      <c r="G1747" s="5">
        <v>550123</v>
      </c>
      <c r="H1747" s="5">
        <v>55012</v>
      </c>
      <c r="J1747" t="s">
        <v>128</v>
      </c>
      <c r="K1747" t="s">
        <v>67</v>
      </c>
      <c r="L1747" t="s">
        <v>16</v>
      </c>
      <c r="M1747" s="1">
        <v>44848</v>
      </c>
      <c r="N1747">
        <v>6</v>
      </c>
      <c r="O1747" t="str">
        <f>VLOOKUP(F1747,'[1]Master Data'!$E:$E,1,FALSE)</f>
        <v>BDDPM7126E</v>
      </c>
    </row>
    <row r="1748" spans="1:15" x14ac:dyDescent="0.3">
      <c r="A1748" t="s">
        <v>21</v>
      </c>
      <c r="B1748">
        <v>1750</v>
      </c>
      <c r="C1748" s="1">
        <v>44854</v>
      </c>
      <c r="D1748" s="1" t="s">
        <v>513</v>
      </c>
      <c r="E1748" t="s">
        <v>646</v>
      </c>
      <c r="F1748" t="s">
        <v>358</v>
      </c>
      <c r="G1748" s="5">
        <v>551261</v>
      </c>
      <c r="H1748" s="5">
        <v>55126</v>
      </c>
      <c r="J1748" t="s">
        <v>128</v>
      </c>
      <c r="K1748" t="s">
        <v>67</v>
      </c>
      <c r="L1748" t="s">
        <v>16</v>
      </c>
      <c r="M1748" s="1">
        <v>44848</v>
      </c>
      <c r="N1748">
        <v>6</v>
      </c>
      <c r="O1748" t="str">
        <f>VLOOKUP(F1748,'[1]Master Data'!$E:$E,1,FALSE)</f>
        <v>ALPPP7334J</v>
      </c>
    </row>
    <row r="1749" spans="1:15" x14ac:dyDescent="0.3">
      <c r="A1749" t="s">
        <v>21</v>
      </c>
      <c r="B1749">
        <v>1751</v>
      </c>
      <c r="C1749" s="1">
        <v>44854</v>
      </c>
      <c r="D1749" s="1" t="s">
        <v>725</v>
      </c>
      <c r="E1749" t="s">
        <v>627</v>
      </c>
      <c r="F1749" t="s">
        <v>338</v>
      </c>
      <c r="G1749" s="5">
        <v>110321</v>
      </c>
      <c r="H1749" s="5">
        <v>11032</v>
      </c>
      <c r="J1749" t="s">
        <v>128</v>
      </c>
      <c r="K1749" t="s">
        <v>67</v>
      </c>
      <c r="L1749" t="s">
        <v>16</v>
      </c>
      <c r="M1749" s="1">
        <v>44848</v>
      </c>
      <c r="N1749">
        <v>6</v>
      </c>
      <c r="O1749" t="str">
        <f>VLOOKUP(F1749,'[1]Master Data'!$E:$E,1,FALSE)</f>
        <v>BOVPV7878B</v>
      </c>
    </row>
    <row r="1750" spans="1:15" x14ac:dyDescent="0.3">
      <c r="A1750" t="s">
        <v>21</v>
      </c>
      <c r="B1750">
        <v>1747</v>
      </c>
      <c r="C1750" s="1">
        <v>44854</v>
      </c>
      <c r="D1750" s="1" t="s">
        <v>726</v>
      </c>
      <c r="E1750" t="s">
        <v>620</v>
      </c>
      <c r="F1750" t="s">
        <v>331</v>
      </c>
      <c r="G1750" s="5">
        <v>550026</v>
      </c>
      <c r="H1750" s="5">
        <v>55003</v>
      </c>
      <c r="J1750" t="s">
        <v>128</v>
      </c>
      <c r="K1750" t="s">
        <v>67</v>
      </c>
      <c r="L1750" t="s">
        <v>16</v>
      </c>
      <c r="M1750" s="1">
        <v>44848</v>
      </c>
      <c r="N1750">
        <v>6</v>
      </c>
      <c r="O1750" t="str">
        <f>VLOOKUP(F1750,'[1]Master Data'!$E:$E,1,FALSE)</f>
        <v>CVCPP2497P</v>
      </c>
    </row>
    <row r="1751" spans="1:15" x14ac:dyDescent="0.3">
      <c r="A1751" t="s">
        <v>21</v>
      </c>
      <c r="B1751">
        <v>1745</v>
      </c>
      <c r="C1751" s="1">
        <v>44854</v>
      </c>
      <c r="D1751" s="1" t="s">
        <v>535</v>
      </c>
      <c r="E1751" t="s">
        <v>535</v>
      </c>
      <c r="F1751" t="s">
        <v>245</v>
      </c>
      <c r="G1751" s="5">
        <v>300236</v>
      </c>
      <c r="H1751" s="5">
        <v>30024</v>
      </c>
      <c r="J1751" t="s">
        <v>128</v>
      </c>
      <c r="K1751" t="s">
        <v>67</v>
      </c>
      <c r="L1751" t="s">
        <v>16</v>
      </c>
      <c r="M1751" s="1">
        <v>44848</v>
      </c>
      <c r="N1751">
        <v>6</v>
      </c>
      <c r="O1751" t="str">
        <f>VLOOKUP(F1751,'[1]Master Data'!$E:$E,1,FALSE)</f>
        <v>LEAPS8201J</v>
      </c>
    </row>
    <row r="1752" spans="1:15" x14ac:dyDescent="0.3">
      <c r="A1752" t="s">
        <v>21</v>
      </c>
      <c r="B1752">
        <v>1752</v>
      </c>
      <c r="C1752" s="1">
        <v>44865</v>
      </c>
      <c r="D1752" s="1" t="s">
        <v>515</v>
      </c>
      <c r="E1752" t="s">
        <v>515</v>
      </c>
      <c r="F1752" t="s">
        <v>226</v>
      </c>
      <c r="G1752" s="5">
        <v>145231</v>
      </c>
      <c r="H1752" s="5">
        <v>14523</v>
      </c>
      <c r="J1752" t="s">
        <v>128</v>
      </c>
      <c r="K1752" t="s">
        <v>67</v>
      </c>
      <c r="L1752" t="s">
        <v>16</v>
      </c>
      <c r="M1752" s="1">
        <v>44854</v>
      </c>
      <c r="N1752">
        <v>11</v>
      </c>
      <c r="O1752" t="str">
        <f>VLOOKUP(F1752,'[1]Master Data'!$E:$E,1,FALSE)</f>
        <v>CVZPS8137A</v>
      </c>
    </row>
    <row r="1753" spans="1:15" x14ac:dyDescent="0.3">
      <c r="A1753" t="s">
        <v>21</v>
      </c>
      <c r="B1753">
        <v>1753</v>
      </c>
      <c r="C1753" s="1">
        <v>44879</v>
      </c>
      <c r="D1753" s="1" t="s">
        <v>588</v>
      </c>
      <c r="E1753" t="s">
        <v>588</v>
      </c>
      <c r="F1753" t="s">
        <v>299</v>
      </c>
      <c r="G1753" s="5">
        <v>23341</v>
      </c>
      <c r="H1753" s="5">
        <v>2334</v>
      </c>
      <c r="J1753" t="s">
        <v>129</v>
      </c>
      <c r="K1753" t="s">
        <v>67</v>
      </c>
      <c r="L1753" t="s">
        <v>16</v>
      </c>
      <c r="M1753" s="1">
        <v>44868</v>
      </c>
      <c r="N1753">
        <v>11</v>
      </c>
      <c r="O1753" t="str">
        <f>VLOOKUP(F1753,'[1]Master Data'!$E:$E,1,FALSE)</f>
        <v>AQYPP6269Q</v>
      </c>
    </row>
    <row r="1754" spans="1:15" x14ac:dyDescent="0.3">
      <c r="A1754" t="s">
        <v>21</v>
      </c>
      <c r="B1754">
        <v>1754</v>
      </c>
      <c r="C1754" s="1">
        <v>44879</v>
      </c>
      <c r="D1754" s="1" t="s">
        <v>588</v>
      </c>
      <c r="E1754" t="s">
        <v>617</v>
      </c>
      <c r="F1754" t="s">
        <v>328</v>
      </c>
      <c r="G1754" s="5">
        <v>23342</v>
      </c>
      <c r="H1754" s="5">
        <v>2334</v>
      </c>
      <c r="J1754" t="s">
        <v>129</v>
      </c>
      <c r="K1754" t="s">
        <v>67</v>
      </c>
      <c r="L1754" t="s">
        <v>16</v>
      </c>
      <c r="M1754" s="1">
        <v>44868</v>
      </c>
      <c r="N1754">
        <v>11</v>
      </c>
      <c r="O1754" t="str">
        <f>VLOOKUP(F1754,'[1]Master Data'!$E:$E,1,FALSE)</f>
        <v>CJKPP0435K</v>
      </c>
    </row>
    <row r="1755" spans="1:15" x14ac:dyDescent="0.3">
      <c r="A1755" t="s">
        <v>21</v>
      </c>
      <c r="B1755">
        <v>1756</v>
      </c>
      <c r="C1755" s="1">
        <v>44907</v>
      </c>
      <c r="D1755" s="1" t="s">
        <v>484</v>
      </c>
      <c r="E1755" t="s">
        <v>657</v>
      </c>
      <c r="F1755" t="s">
        <v>369</v>
      </c>
      <c r="G1755" s="5">
        <v>500235</v>
      </c>
      <c r="H1755" s="5">
        <v>50024</v>
      </c>
      <c r="J1755" t="s">
        <v>130</v>
      </c>
      <c r="K1755" t="s">
        <v>67</v>
      </c>
      <c r="L1755" t="s">
        <v>16</v>
      </c>
      <c r="M1755" s="1">
        <v>44893</v>
      </c>
      <c r="N1755">
        <v>14</v>
      </c>
      <c r="O1755" t="str">
        <f>VLOOKUP(F1755,'[1]Master Data'!$E:$E,1,FALSE)</f>
        <v>BLIPP7781D</v>
      </c>
    </row>
    <row r="1756" spans="1:15" x14ac:dyDescent="0.3">
      <c r="A1756" t="s">
        <v>21</v>
      </c>
      <c r="B1756">
        <v>1755</v>
      </c>
      <c r="C1756" s="1">
        <v>44907</v>
      </c>
      <c r="D1756" s="1" t="s">
        <v>484</v>
      </c>
      <c r="E1756" t="s">
        <v>570</v>
      </c>
      <c r="F1756" t="s">
        <v>281</v>
      </c>
      <c r="G1756" s="5">
        <v>500263</v>
      </c>
      <c r="H1756" s="5">
        <v>50026</v>
      </c>
      <c r="J1756" t="s">
        <v>130</v>
      </c>
      <c r="K1756" t="s">
        <v>67</v>
      </c>
      <c r="L1756" t="s">
        <v>16</v>
      </c>
      <c r="M1756" s="1">
        <v>44893</v>
      </c>
      <c r="N1756">
        <v>14</v>
      </c>
      <c r="O1756" t="str">
        <f>VLOOKUP(F1756,'[1]Master Data'!$E:$E,1,FALSE)</f>
        <v>AJEPP6333L</v>
      </c>
    </row>
    <row r="1757" spans="1:15" x14ac:dyDescent="0.3">
      <c r="A1757" t="s">
        <v>21</v>
      </c>
      <c r="B1757">
        <v>1761</v>
      </c>
      <c r="C1757" s="1">
        <v>44907</v>
      </c>
      <c r="D1757" s="1" t="s">
        <v>588</v>
      </c>
      <c r="E1757" t="s">
        <v>588</v>
      </c>
      <c r="F1757" t="s">
        <v>299</v>
      </c>
      <c r="G1757" s="5">
        <v>33540</v>
      </c>
      <c r="H1757" s="5">
        <v>3354</v>
      </c>
      <c r="J1757" t="s">
        <v>130</v>
      </c>
      <c r="K1757" t="s">
        <v>67</v>
      </c>
      <c r="L1757" t="s">
        <v>16</v>
      </c>
      <c r="M1757" s="1">
        <v>44893</v>
      </c>
      <c r="N1757">
        <v>14</v>
      </c>
      <c r="O1757" t="str">
        <f>VLOOKUP(F1757,'[1]Master Data'!$E:$E,1,FALSE)</f>
        <v>AQYPP6269Q</v>
      </c>
    </row>
    <row r="1758" spans="1:15" x14ac:dyDescent="0.3">
      <c r="A1758" t="s">
        <v>21</v>
      </c>
      <c r="B1758">
        <v>1762</v>
      </c>
      <c r="C1758" s="1">
        <v>44907</v>
      </c>
      <c r="D1758" s="1" t="s">
        <v>588</v>
      </c>
      <c r="E1758" t="s">
        <v>617</v>
      </c>
      <c r="F1758" t="s">
        <v>328</v>
      </c>
      <c r="G1758" s="5">
        <v>33540</v>
      </c>
      <c r="H1758" s="5">
        <v>3354</v>
      </c>
      <c r="J1758" t="s">
        <v>130</v>
      </c>
      <c r="K1758" t="s">
        <v>67</v>
      </c>
      <c r="L1758" t="s">
        <v>16</v>
      </c>
      <c r="M1758" s="1">
        <v>44893</v>
      </c>
      <c r="N1758">
        <v>14</v>
      </c>
      <c r="O1758" t="str">
        <f>VLOOKUP(F1758,'[1]Master Data'!$E:$E,1,FALSE)</f>
        <v>CJKPP0435K</v>
      </c>
    </row>
    <row r="1759" spans="1:15" x14ac:dyDescent="0.3">
      <c r="A1759" t="s">
        <v>21</v>
      </c>
      <c r="B1759">
        <v>1759</v>
      </c>
      <c r="C1759" s="1">
        <v>44907</v>
      </c>
      <c r="D1759" s="1" t="s">
        <v>459</v>
      </c>
      <c r="E1759" t="s">
        <v>659</v>
      </c>
      <c r="F1759" t="s">
        <v>371</v>
      </c>
      <c r="G1759" s="5">
        <v>500326</v>
      </c>
      <c r="H1759" s="5">
        <v>50033</v>
      </c>
      <c r="J1759" t="s">
        <v>130</v>
      </c>
      <c r="K1759" t="s">
        <v>67</v>
      </c>
      <c r="L1759" t="s">
        <v>16</v>
      </c>
      <c r="M1759" s="1">
        <v>44893</v>
      </c>
      <c r="N1759">
        <v>14</v>
      </c>
      <c r="O1759" t="str">
        <f>VLOOKUP(F1759,'[1]Master Data'!$E:$E,1,FALSE)</f>
        <v>CTYPM2995P</v>
      </c>
    </row>
    <row r="1760" spans="1:15" x14ac:dyDescent="0.3">
      <c r="A1760" t="s">
        <v>21</v>
      </c>
      <c r="B1760">
        <v>1757</v>
      </c>
      <c r="C1760" s="1">
        <v>44907</v>
      </c>
      <c r="D1760" s="1" t="s">
        <v>459</v>
      </c>
      <c r="E1760" t="s">
        <v>653</v>
      </c>
      <c r="F1760" t="s">
        <v>365</v>
      </c>
      <c r="G1760" s="5">
        <v>338601</v>
      </c>
      <c r="H1760" s="5">
        <v>33860</v>
      </c>
      <c r="J1760" t="s">
        <v>130</v>
      </c>
      <c r="K1760" t="s">
        <v>67</v>
      </c>
      <c r="L1760" t="s">
        <v>16</v>
      </c>
      <c r="M1760" s="1">
        <v>44893</v>
      </c>
      <c r="N1760">
        <v>14</v>
      </c>
      <c r="O1760" t="str">
        <f>VLOOKUP(F1760,'[1]Master Data'!$E:$E,1,FALSE)</f>
        <v>COEPM3863F</v>
      </c>
    </row>
    <row r="1761" spans="1:15" x14ac:dyDescent="0.3">
      <c r="A1761" t="s">
        <v>21</v>
      </c>
      <c r="B1761">
        <v>1760</v>
      </c>
      <c r="C1761" s="1">
        <v>44907</v>
      </c>
      <c r="D1761" s="1" t="s">
        <v>459</v>
      </c>
      <c r="E1761" t="s">
        <v>660</v>
      </c>
      <c r="F1761" t="s">
        <v>372</v>
      </c>
      <c r="G1761" s="5">
        <v>501259</v>
      </c>
      <c r="H1761" s="5">
        <v>50126</v>
      </c>
      <c r="J1761" t="s">
        <v>130</v>
      </c>
      <c r="K1761" t="s">
        <v>67</v>
      </c>
      <c r="L1761" t="s">
        <v>16</v>
      </c>
      <c r="M1761" s="1">
        <v>44893</v>
      </c>
      <c r="N1761">
        <v>14</v>
      </c>
      <c r="O1761" t="str">
        <f>VLOOKUP(F1761,'[1]Master Data'!$E:$E,1,FALSE)</f>
        <v>CKPPM1960A</v>
      </c>
    </row>
    <row r="1762" spans="1:15" x14ac:dyDescent="0.3">
      <c r="A1762" t="s">
        <v>21</v>
      </c>
      <c r="B1762">
        <v>1758</v>
      </c>
      <c r="C1762" s="1">
        <v>44907</v>
      </c>
      <c r="D1762" s="1" t="s">
        <v>459</v>
      </c>
      <c r="E1762" t="s">
        <v>658</v>
      </c>
      <c r="F1762" t="s">
        <v>370</v>
      </c>
      <c r="G1762" s="5">
        <v>930569</v>
      </c>
      <c r="H1762" s="5">
        <v>93057</v>
      </c>
      <c r="J1762" t="s">
        <v>130</v>
      </c>
      <c r="K1762" t="s">
        <v>67</v>
      </c>
      <c r="L1762" t="s">
        <v>16</v>
      </c>
      <c r="M1762" s="1">
        <v>44893</v>
      </c>
      <c r="N1762">
        <v>14</v>
      </c>
      <c r="O1762" t="str">
        <f>VLOOKUP(F1762,'[1]Master Data'!$E:$E,1,FALSE)</f>
        <v>EEBPM0713K</v>
      </c>
    </row>
    <row r="1763" spans="1:15" x14ac:dyDescent="0.3">
      <c r="A1763" t="s">
        <v>21</v>
      </c>
      <c r="B1763">
        <v>1763</v>
      </c>
      <c r="C1763" s="1">
        <v>44917</v>
      </c>
      <c r="D1763" s="1" t="s">
        <v>459</v>
      </c>
      <c r="E1763" t="s">
        <v>600</v>
      </c>
      <c r="F1763" t="s">
        <v>311</v>
      </c>
      <c r="G1763" s="5">
        <v>350000</v>
      </c>
      <c r="H1763" s="5">
        <v>35000</v>
      </c>
      <c r="J1763" t="s">
        <v>130</v>
      </c>
      <c r="K1763" t="s">
        <v>67</v>
      </c>
      <c r="L1763" t="s">
        <v>16</v>
      </c>
      <c r="M1763" s="1">
        <v>44902</v>
      </c>
      <c r="N1763">
        <v>15</v>
      </c>
      <c r="O1763" t="str">
        <f>VLOOKUP(F1763,'[1]Master Data'!$E:$E,1,FALSE)</f>
        <v>BLUPM7048C</v>
      </c>
    </row>
    <row r="1764" spans="1:15" x14ac:dyDescent="0.3">
      <c r="A1764" t="s">
        <v>21</v>
      </c>
      <c r="B1764">
        <v>1764</v>
      </c>
      <c r="C1764" s="1">
        <v>44917</v>
      </c>
      <c r="D1764" s="1" t="s">
        <v>515</v>
      </c>
      <c r="E1764" t="s">
        <v>515</v>
      </c>
      <c r="F1764" t="s">
        <v>226</v>
      </c>
      <c r="G1764" s="5">
        <v>95000</v>
      </c>
      <c r="H1764" s="5">
        <v>9500</v>
      </c>
      <c r="J1764" t="s">
        <v>130</v>
      </c>
      <c r="K1764" t="s">
        <v>67</v>
      </c>
      <c r="L1764" t="s">
        <v>16</v>
      </c>
      <c r="M1764" s="1">
        <v>44902</v>
      </c>
      <c r="N1764">
        <v>15</v>
      </c>
      <c r="O1764" t="str">
        <f>VLOOKUP(F1764,'[1]Master Data'!$E:$E,1,FALSE)</f>
        <v>CVZPS8137A</v>
      </c>
    </row>
    <row r="1765" spans="1:15" x14ac:dyDescent="0.3">
      <c r="A1765" t="s">
        <v>21</v>
      </c>
      <c r="B1765">
        <v>1765</v>
      </c>
      <c r="C1765" s="1">
        <v>44944</v>
      </c>
      <c r="D1765" s="1" t="s">
        <v>588</v>
      </c>
      <c r="E1765" t="s">
        <v>588</v>
      </c>
      <c r="F1765" t="s">
        <v>299</v>
      </c>
      <c r="G1765" s="5">
        <v>73476</v>
      </c>
      <c r="H1765" s="5">
        <v>7348</v>
      </c>
      <c r="J1765" t="s">
        <v>131</v>
      </c>
      <c r="K1765" t="s">
        <v>67</v>
      </c>
      <c r="L1765" t="s">
        <v>16</v>
      </c>
      <c r="M1765" s="1">
        <v>44930</v>
      </c>
      <c r="N1765">
        <v>14</v>
      </c>
      <c r="O1765" t="str">
        <f>VLOOKUP(F1765,'[1]Master Data'!$E:$E,1,FALSE)</f>
        <v>AQYPP6269Q</v>
      </c>
    </row>
    <row r="1766" spans="1:15" x14ac:dyDescent="0.3">
      <c r="A1766" t="s">
        <v>21</v>
      </c>
      <c r="B1766">
        <v>1766</v>
      </c>
      <c r="C1766" s="1">
        <v>44944</v>
      </c>
      <c r="D1766" s="1" t="s">
        <v>588</v>
      </c>
      <c r="E1766" t="s">
        <v>617</v>
      </c>
      <c r="F1766" t="s">
        <v>328</v>
      </c>
      <c r="G1766" s="5">
        <v>73475</v>
      </c>
      <c r="H1766" s="5">
        <v>7348</v>
      </c>
      <c r="J1766" t="s">
        <v>131</v>
      </c>
      <c r="K1766" t="s">
        <v>67</v>
      </c>
      <c r="L1766" t="s">
        <v>16</v>
      </c>
      <c r="M1766" s="1">
        <v>44930</v>
      </c>
      <c r="N1766">
        <v>14</v>
      </c>
      <c r="O1766" t="str">
        <f>VLOOKUP(F1766,'[1]Master Data'!$E:$E,1,FALSE)</f>
        <v>CJKPP0435K</v>
      </c>
    </row>
    <row r="1767" spans="1:15" x14ac:dyDescent="0.3">
      <c r="A1767" t="s">
        <v>21</v>
      </c>
      <c r="B1767">
        <v>1768</v>
      </c>
      <c r="C1767" s="1">
        <v>44950</v>
      </c>
      <c r="D1767" s="1" t="s">
        <v>725</v>
      </c>
      <c r="E1767" t="s">
        <v>627</v>
      </c>
      <c r="F1767" t="s">
        <v>338</v>
      </c>
      <c r="G1767" s="5">
        <v>20123</v>
      </c>
      <c r="H1767" s="5">
        <v>2012</v>
      </c>
      <c r="J1767" t="s">
        <v>131</v>
      </c>
      <c r="K1767" t="s">
        <v>67</v>
      </c>
      <c r="L1767" t="s">
        <v>16</v>
      </c>
      <c r="M1767" s="1">
        <v>44936</v>
      </c>
      <c r="N1767">
        <v>14</v>
      </c>
      <c r="O1767" t="str">
        <f>VLOOKUP(F1767,'[1]Master Data'!$E:$E,1,FALSE)</f>
        <v>BOVPV7878B</v>
      </c>
    </row>
    <row r="1768" spans="1:15" x14ac:dyDescent="0.3">
      <c r="A1768" t="s">
        <v>21</v>
      </c>
      <c r="B1768">
        <v>1767</v>
      </c>
      <c r="C1768" s="1">
        <v>44950</v>
      </c>
      <c r="D1768" s="1" t="s">
        <v>535</v>
      </c>
      <c r="E1768" t="s">
        <v>535</v>
      </c>
      <c r="F1768" t="s">
        <v>245</v>
      </c>
      <c r="G1768" s="5">
        <v>500236</v>
      </c>
      <c r="H1768" s="5">
        <v>50024</v>
      </c>
      <c r="J1768" t="s">
        <v>131</v>
      </c>
      <c r="K1768" t="s">
        <v>67</v>
      </c>
      <c r="L1768" t="s">
        <v>16</v>
      </c>
      <c r="M1768" s="1">
        <v>44936</v>
      </c>
      <c r="N1768">
        <v>14</v>
      </c>
      <c r="O1768" t="str">
        <f>VLOOKUP(F1768,'[1]Master Data'!$E:$E,1,FALSE)</f>
        <v>LEAPS8201J</v>
      </c>
    </row>
    <row r="1769" spans="1:15" x14ac:dyDescent="0.3">
      <c r="A1769" t="s">
        <v>21</v>
      </c>
      <c r="B1769">
        <v>1769</v>
      </c>
      <c r="C1769" s="1">
        <v>45003</v>
      </c>
      <c r="D1769" s="1" t="s">
        <v>484</v>
      </c>
      <c r="E1769" t="s">
        <v>484</v>
      </c>
      <c r="F1769" t="s">
        <v>195</v>
      </c>
      <c r="G1769" s="5">
        <v>200123</v>
      </c>
      <c r="H1769" s="5">
        <v>20012</v>
      </c>
      <c r="J1769" t="s">
        <v>132</v>
      </c>
      <c r="K1769" t="s">
        <v>67</v>
      </c>
      <c r="L1769" t="s">
        <v>16</v>
      </c>
      <c r="M1769" s="1">
        <v>44992</v>
      </c>
      <c r="N1769">
        <v>11</v>
      </c>
      <c r="O1769" t="str">
        <f>VLOOKUP(F1769,'[1]Master Data'!$E:$E,1,FALSE)</f>
        <v>AQEPM1733E</v>
      </c>
    </row>
    <row r="1770" spans="1:15" x14ac:dyDescent="0.3">
      <c r="A1770" t="s">
        <v>21</v>
      </c>
      <c r="B1770">
        <v>1770</v>
      </c>
      <c r="C1770" s="1">
        <v>45003</v>
      </c>
      <c r="D1770" s="1" t="s">
        <v>484</v>
      </c>
      <c r="E1770" t="s">
        <v>516</v>
      </c>
      <c r="F1770" t="s">
        <v>227</v>
      </c>
      <c r="G1770" s="5">
        <v>201253</v>
      </c>
      <c r="H1770" s="5">
        <v>20125</v>
      </c>
      <c r="J1770" t="s">
        <v>132</v>
      </c>
      <c r="K1770" t="s">
        <v>67</v>
      </c>
      <c r="L1770" t="s">
        <v>16</v>
      </c>
      <c r="M1770" s="1">
        <v>44992</v>
      </c>
      <c r="N1770">
        <v>11</v>
      </c>
      <c r="O1770" t="str">
        <f>VLOOKUP(F1770,'[1]Master Data'!$E:$E,1,FALSE)</f>
        <v>BLZPM4099N</v>
      </c>
    </row>
    <row r="1771" spans="1:15" x14ac:dyDescent="0.3">
      <c r="A1771" t="s">
        <v>21</v>
      </c>
      <c r="B1771">
        <v>1771</v>
      </c>
      <c r="C1771" s="1">
        <v>45003</v>
      </c>
      <c r="D1771" s="1" t="s">
        <v>484</v>
      </c>
      <c r="E1771" t="s">
        <v>517</v>
      </c>
      <c r="F1771" t="s">
        <v>228</v>
      </c>
      <c r="G1771" s="5">
        <v>200363</v>
      </c>
      <c r="H1771" s="5">
        <v>20036</v>
      </c>
      <c r="J1771" t="s">
        <v>132</v>
      </c>
      <c r="K1771" t="s">
        <v>67</v>
      </c>
      <c r="L1771" t="s">
        <v>16</v>
      </c>
      <c r="M1771" s="1">
        <v>44992</v>
      </c>
      <c r="N1771">
        <v>11</v>
      </c>
      <c r="O1771" t="str">
        <f>VLOOKUP(F1771,'[1]Master Data'!$E:$E,1,FALSE)</f>
        <v>DHOPM0685K</v>
      </c>
    </row>
    <row r="1772" spans="1:15" x14ac:dyDescent="0.3">
      <c r="A1772" t="s">
        <v>21</v>
      </c>
      <c r="B1772">
        <v>1773</v>
      </c>
      <c r="C1772" s="1">
        <v>45003</v>
      </c>
      <c r="D1772" s="1" t="s">
        <v>535</v>
      </c>
      <c r="E1772" t="s">
        <v>651</v>
      </c>
      <c r="F1772" t="s">
        <v>363</v>
      </c>
      <c r="G1772" s="5">
        <v>800237</v>
      </c>
      <c r="H1772" s="5">
        <v>80024</v>
      </c>
      <c r="J1772" t="s">
        <v>132</v>
      </c>
      <c r="K1772" t="s">
        <v>67</v>
      </c>
      <c r="L1772" t="s">
        <v>16</v>
      </c>
      <c r="M1772" s="1">
        <v>44992</v>
      </c>
      <c r="N1772">
        <v>11</v>
      </c>
      <c r="O1772" t="str">
        <f>VLOOKUP(F1772,'[1]Master Data'!$E:$E,1,FALSE)</f>
        <v>GGRPS3468H</v>
      </c>
    </row>
    <row r="1773" spans="1:15" x14ac:dyDescent="0.3">
      <c r="A1773" t="s">
        <v>21</v>
      </c>
      <c r="B1773">
        <v>1772</v>
      </c>
      <c r="C1773" s="1">
        <v>45003</v>
      </c>
      <c r="D1773" s="1" t="s">
        <v>515</v>
      </c>
      <c r="E1773" t="s">
        <v>515</v>
      </c>
      <c r="F1773" t="s">
        <v>226</v>
      </c>
      <c r="G1773" s="5">
        <v>48123</v>
      </c>
      <c r="H1773" s="5">
        <v>4812</v>
      </c>
      <c r="J1773" t="s">
        <v>132</v>
      </c>
      <c r="K1773" t="s">
        <v>67</v>
      </c>
      <c r="L1773" t="s">
        <v>16</v>
      </c>
      <c r="M1773" s="1">
        <v>44992</v>
      </c>
      <c r="N1773">
        <v>11</v>
      </c>
      <c r="O1773" t="str">
        <f>VLOOKUP(F1773,'[1]Master Data'!$E:$E,1,FALSE)</f>
        <v>CVZPS8137A</v>
      </c>
    </row>
    <row r="1774" spans="1:15" x14ac:dyDescent="0.3">
      <c r="A1774" t="s">
        <v>21</v>
      </c>
      <c r="B1774">
        <v>1774</v>
      </c>
      <c r="C1774" s="1">
        <v>45010</v>
      </c>
      <c r="D1774" s="1" t="s">
        <v>724</v>
      </c>
      <c r="E1774" t="s">
        <v>465</v>
      </c>
      <c r="F1774" t="s">
        <v>175</v>
      </c>
      <c r="G1774" s="5">
        <v>200129</v>
      </c>
      <c r="H1774" s="5">
        <v>20013</v>
      </c>
      <c r="J1774" t="s">
        <v>132</v>
      </c>
      <c r="K1774" t="s">
        <v>67</v>
      </c>
      <c r="L1774" t="s">
        <v>16</v>
      </c>
      <c r="M1774" s="1">
        <v>45003</v>
      </c>
      <c r="N1774">
        <v>7</v>
      </c>
      <c r="O1774" t="str">
        <f>VLOOKUP(F1774,'[1]Master Data'!$E:$E,1,FALSE)</f>
        <v>AWVPM8396E</v>
      </c>
    </row>
    <row r="1775" spans="1:15" x14ac:dyDescent="0.3">
      <c r="A1775" t="s">
        <v>21</v>
      </c>
      <c r="B1775">
        <v>1775</v>
      </c>
      <c r="C1775" s="1">
        <v>45010</v>
      </c>
      <c r="D1775" s="1" t="s">
        <v>725</v>
      </c>
      <c r="E1775" t="s">
        <v>627</v>
      </c>
      <c r="F1775" t="s">
        <v>338</v>
      </c>
      <c r="G1775" s="5">
        <v>10123</v>
      </c>
      <c r="H1775" s="5">
        <v>1012</v>
      </c>
      <c r="J1775" t="s">
        <v>132</v>
      </c>
      <c r="K1775" t="s">
        <v>67</v>
      </c>
      <c r="L1775" t="s">
        <v>16</v>
      </c>
      <c r="M1775" s="1">
        <v>45003</v>
      </c>
      <c r="N1775">
        <v>7</v>
      </c>
      <c r="O1775" t="str">
        <f>VLOOKUP(F1775,'[1]Master Data'!$E:$E,1,FALSE)</f>
        <v>BOVPV7878B</v>
      </c>
    </row>
    <row r="1776" spans="1:15" x14ac:dyDescent="0.3">
      <c r="A1776" t="s">
        <v>21</v>
      </c>
      <c r="B1776">
        <v>1813</v>
      </c>
      <c r="C1776" s="1">
        <v>45016</v>
      </c>
      <c r="D1776" s="1" t="s">
        <v>484</v>
      </c>
      <c r="E1776" t="s">
        <v>630</v>
      </c>
      <c r="F1776" t="s">
        <v>341</v>
      </c>
      <c r="G1776" s="5">
        <v>450629</v>
      </c>
      <c r="H1776" s="5">
        <v>45063</v>
      </c>
      <c r="J1776" t="s">
        <v>133</v>
      </c>
      <c r="K1776" t="s">
        <v>67</v>
      </c>
      <c r="L1776" t="s">
        <v>16</v>
      </c>
      <c r="M1776" s="1">
        <v>45016</v>
      </c>
      <c r="N1776">
        <v>0</v>
      </c>
      <c r="O1776" t="str">
        <f>VLOOKUP(F1776,'[1]Master Data'!$E:$E,1,FALSE)</f>
        <v>FIFPP2974G</v>
      </c>
    </row>
    <row r="1777" spans="1:15" x14ac:dyDescent="0.3">
      <c r="A1777" t="s">
        <v>21</v>
      </c>
      <c r="B1777">
        <v>1814</v>
      </c>
      <c r="C1777" s="1">
        <v>45016</v>
      </c>
      <c r="D1777" s="1" t="s">
        <v>484</v>
      </c>
      <c r="E1777" t="s">
        <v>631</v>
      </c>
      <c r="F1777" t="s">
        <v>342</v>
      </c>
      <c r="G1777" s="5">
        <v>450236</v>
      </c>
      <c r="H1777" s="5">
        <v>45024</v>
      </c>
      <c r="J1777" t="s">
        <v>133</v>
      </c>
      <c r="K1777" t="s">
        <v>67</v>
      </c>
      <c r="L1777" t="s">
        <v>16</v>
      </c>
      <c r="M1777" s="1">
        <v>45016</v>
      </c>
      <c r="N1777">
        <v>0</v>
      </c>
      <c r="O1777" t="str">
        <f>VLOOKUP(F1777,'[1]Master Data'!$E:$E,1,FALSE)</f>
        <v>CVPPP5634R</v>
      </c>
    </row>
    <row r="1778" spans="1:15" x14ac:dyDescent="0.3">
      <c r="A1778" t="s">
        <v>21</v>
      </c>
      <c r="B1778">
        <v>1789</v>
      </c>
      <c r="C1778" s="1">
        <v>45016</v>
      </c>
      <c r="D1778" s="1" t="s">
        <v>484</v>
      </c>
      <c r="E1778" t="s">
        <v>641</v>
      </c>
      <c r="F1778" t="s">
        <v>352</v>
      </c>
      <c r="G1778" s="5">
        <v>500035</v>
      </c>
      <c r="H1778" s="5">
        <v>50004</v>
      </c>
      <c r="J1778" t="s">
        <v>133</v>
      </c>
      <c r="K1778" t="s">
        <v>67</v>
      </c>
      <c r="L1778" t="s">
        <v>16</v>
      </c>
      <c r="M1778" s="1">
        <v>45016</v>
      </c>
      <c r="N1778">
        <v>0</v>
      </c>
      <c r="O1778" t="str">
        <f>VLOOKUP(F1778,'[1]Master Data'!$E:$E,1,FALSE)</f>
        <v>BRRPN7103C</v>
      </c>
    </row>
    <row r="1779" spans="1:15" x14ac:dyDescent="0.3">
      <c r="A1779" t="s">
        <v>21</v>
      </c>
      <c r="B1779">
        <v>1786</v>
      </c>
      <c r="C1779" s="1">
        <v>45016</v>
      </c>
      <c r="D1779" s="1" t="s">
        <v>484</v>
      </c>
      <c r="E1779" t="s">
        <v>638</v>
      </c>
      <c r="F1779" t="s">
        <v>349</v>
      </c>
      <c r="G1779" s="5">
        <v>400125</v>
      </c>
      <c r="H1779" s="5">
        <v>40013</v>
      </c>
      <c r="J1779" t="s">
        <v>133</v>
      </c>
      <c r="K1779" t="s">
        <v>67</v>
      </c>
      <c r="L1779" t="s">
        <v>16</v>
      </c>
      <c r="M1779" s="1">
        <v>45016</v>
      </c>
      <c r="N1779">
        <v>0</v>
      </c>
      <c r="O1779" t="str">
        <f>VLOOKUP(F1779,'[1]Master Data'!$E:$E,1,FALSE)</f>
        <v>CYXPP9511N</v>
      </c>
    </row>
    <row r="1780" spans="1:15" x14ac:dyDescent="0.3">
      <c r="A1780" t="s">
        <v>21</v>
      </c>
      <c r="B1780">
        <v>1811</v>
      </c>
      <c r="C1780" s="1">
        <v>45016</v>
      </c>
      <c r="D1780" s="1" t="s">
        <v>467</v>
      </c>
      <c r="E1780" t="s">
        <v>467</v>
      </c>
      <c r="F1780" t="s">
        <v>177</v>
      </c>
      <c r="G1780" s="5">
        <v>241898</v>
      </c>
      <c r="H1780" s="5">
        <v>24190</v>
      </c>
      <c r="J1780" t="s">
        <v>133</v>
      </c>
      <c r="K1780" t="s">
        <v>67</v>
      </c>
      <c r="L1780" t="s">
        <v>16</v>
      </c>
      <c r="M1780" s="1">
        <v>45016</v>
      </c>
      <c r="N1780">
        <v>0</v>
      </c>
      <c r="O1780" t="str">
        <f>VLOOKUP(F1780,'[1]Master Data'!$E:$E,1,FALSE)</f>
        <v>CNYPM6786Q</v>
      </c>
    </row>
    <row r="1781" spans="1:15" x14ac:dyDescent="0.3">
      <c r="A1781" t="s">
        <v>21</v>
      </c>
      <c r="B1781">
        <v>1782</v>
      </c>
      <c r="C1781" s="1">
        <v>45016</v>
      </c>
      <c r="D1781" s="1" t="s">
        <v>440</v>
      </c>
      <c r="E1781" t="s">
        <v>440</v>
      </c>
      <c r="F1781" t="s">
        <v>150</v>
      </c>
      <c r="G1781" s="5">
        <v>495321</v>
      </c>
      <c r="H1781" s="5">
        <v>49532</v>
      </c>
      <c r="J1781" t="s">
        <v>133</v>
      </c>
      <c r="K1781" t="s">
        <v>67</v>
      </c>
      <c r="L1781" t="s">
        <v>16</v>
      </c>
      <c r="M1781" s="1">
        <v>45016</v>
      </c>
      <c r="N1781">
        <v>0</v>
      </c>
      <c r="O1781" t="str">
        <f>VLOOKUP(F1781,'[1]Master Data'!$E:$E,1,FALSE)</f>
        <v>ANVPM7520K</v>
      </c>
    </row>
    <row r="1782" spans="1:15" x14ac:dyDescent="0.3">
      <c r="A1782" t="s">
        <v>21</v>
      </c>
      <c r="B1782">
        <v>1783</v>
      </c>
      <c r="C1782" s="1">
        <v>45016</v>
      </c>
      <c r="D1782" s="1" t="s">
        <v>440</v>
      </c>
      <c r="E1782" t="s">
        <v>441</v>
      </c>
      <c r="F1782" t="s">
        <v>151</v>
      </c>
      <c r="G1782" s="5">
        <v>495125</v>
      </c>
      <c r="H1782" s="5">
        <v>49513</v>
      </c>
      <c r="J1782" t="s">
        <v>133</v>
      </c>
      <c r="K1782" t="s">
        <v>67</v>
      </c>
      <c r="L1782" t="s">
        <v>16</v>
      </c>
      <c r="M1782" s="1">
        <v>45016</v>
      </c>
      <c r="N1782">
        <v>0</v>
      </c>
      <c r="O1782" t="str">
        <f>VLOOKUP(F1782,'[1]Master Data'!$E:$E,1,FALSE)</f>
        <v>BRVPM1719H</v>
      </c>
    </row>
    <row r="1783" spans="1:15" x14ac:dyDescent="0.3">
      <c r="A1783" t="s">
        <v>21</v>
      </c>
      <c r="B1783">
        <v>1785</v>
      </c>
      <c r="C1783" s="1">
        <v>45016</v>
      </c>
      <c r="D1783" s="1" t="s">
        <v>440</v>
      </c>
      <c r="E1783" t="s">
        <v>619</v>
      </c>
      <c r="F1783" t="s">
        <v>330</v>
      </c>
      <c r="G1783" s="5">
        <v>601239</v>
      </c>
      <c r="H1783" s="5">
        <v>60124</v>
      </c>
      <c r="J1783" t="s">
        <v>133</v>
      </c>
      <c r="K1783" t="s">
        <v>67</v>
      </c>
      <c r="L1783" t="s">
        <v>16</v>
      </c>
      <c r="M1783" s="1">
        <v>45016</v>
      </c>
      <c r="N1783">
        <v>0</v>
      </c>
      <c r="O1783" t="str">
        <f>VLOOKUP(F1783,'[1]Master Data'!$E:$E,1,FALSE)</f>
        <v>ASLPM7030M</v>
      </c>
    </row>
    <row r="1784" spans="1:15" x14ac:dyDescent="0.3">
      <c r="A1784" t="s">
        <v>21</v>
      </c>
      <c r="B1784">
        <v>1788</v>
      </c>
      <c r="C1784" s="1">
        <v>45016</v>
      </c>
      <c r="D1784" s="1" t="s">
        <v>440</v>
      </c>
      <c r="E1784" t="s">
        <v>633</v>
      </c>
      <c r="F1784" t="s">
        <v>344</v>
      </c>
      <c r="G1784" s="5">
        <v>550123</v>
      </c>
      <c r="H1784" s="5">
        <v>55012</v>
      </c>
      <c r="J1784" t="s">
        <v>133</v>
      </c>
      <c r="K1784" t="s">
        <v>67</v>
      </c>
      <c r="L1784" t="s">
        <v>16</v>
      </c>
      <c r="M1784" s="1">
        <v>45016</v>
      </c>
      <c r="N1784">
        <v>0</v>
      </c>
      <c r="O1784" t="str">
        <f>VLOOKUP(F1784,'[1]Master Data'!$E:$E,1,FALSE)</f>
        <v>ESIPP0416F</v>
      </c>
    </row>
    <row r="1785" spans="1:15" x14ac:dyDescent="0.3">
      <c r="A1785" t="s">
        <v>21</v>
      </c>
      <c r="B1785">
        <v>1777</v>
      </c>
      <c r="C1785" s="1">
        <v>45016</v>
      </c>
      <c r="D1785" s="1" t="s">
        <v>501</v>
      </c>
      <c r="E1785" t="s">
        <v>501</v>
      </c>
      <c r="F1785" t="s">
        <v>214</v>
      </c>
      <c r="G1785" s="5">
        <v>238123</v>
      </c>
      <c r="H1785" s="5">
        <v>23812</v>
      </c>
      <c r="J1785" t="s">
        <v>133</v>
      </c>
      <c r="K1785" t="s">
        <v>67</v>
      </c>
      <c r="L1785" t="s">
        <v>16</v>
      </c>
      <c r="M1785" s="1">
        <v>45016</v>
      </c>
      <c r="N1785">
        <v>0</v>
      </c>
      <c r="O1785" t="str">
        <f>VLOOKUP(F1785,'[1]Master Data'!$E:$E,1,FALSE)</f>
        <v>DXVPP1114F</v>
      </c>
    </row>
    <row r="1786" spans="1:15" x14ac:dyDescent="0.3">
      <c r="A1786" t="s">
        <v>21</v>
      </c>
      <c r="B1786">
        <v>1784</v>
      </c>
      <c r="C1786" s="1">
        <v>45016</v>
      </c>
      <c r="D1786" s="1" t="s">
        <v>501</v>
      </c>
      <c r="E1786" t="s">
        <v>501</v>
      </c>
      <c r="F1786" t="s">
        <v>214</v>
      </c>
      <c r="G1786" s="5">
        <v>937415</v>
      </c>
      <c r="H1786" s="5">
        <v>93742</v>
      </c>
      <c r="J1786" t="s">
        <v>133</v>
      </c>
      <c r="K1786" t="s">
        <v>67</v>
      </c>
      <c r="L1786" t="s">
        <v>16</v>
      </c>
      <c r="M1786" s="1">
        <v>45016</v>
      </c>
      <c r="N1786">
        <v>0</v>
      </c>
      <c r="O1786" t="str">
        <f>VLOOKUP(F1786,'[1]Master Data'!$E:$E,1,FALSE)</f>
        <v>DXVPP1114F</v>
      </c>
    </row>
    <row r="1787" spans="1:15" x14ac:dyDescent="0.3">
      <c r="A1787" t="s">
        <v>21</v>
      </c>
      <c r="B1787">
        <v>1791</v>
      </c>
      <c r="C1787" s="1">
        <v>45016</v>
      </c>
      <c r="D1787" s="1" t="s">
        <v>723</v>
      </c>
      <c r="E1787" t="s">
        <v>437</v>
      </c>
      <c r="F1787" t="s">
        <v>147</v>
      </c>
      <c r="G1787" s="5">
        <v>601289</v>
      </c>
      <c r="H1787" s="5">
        <v>60129</v>
      </c>
      <c r="J1787" t="s">
        <v>133</v>
      </c>
      <c r="K1787" t="s">
        <v>67</v>
      </c>
      <c r="L1787" t="s">
        <v>16</v>
      </c>
      <c r="M1787" s="1">
        <v>45016</v>
      </c>
      <c r="N1787">
        <v>0</v>
      </c>
      <c r="O1787" t="str">
        <f>VLOOKUP(F1787,'[1]Master Data'!$E:$E,1,FALSE)</f>
        <v>CICPD8911M</v>
      </c>
    </row>
    <row r="1788" spans="1:15" x14ac:dyDescent="0.3">
      <c r="A1788" t="s">
        <v>21</v>
      </c>
      <c r="B1788">
        <v>1792</v>
      </c>
      <c r="C1788" s="1">
        <v>45016</v>
      </c>
      <c r="D1788" s="1" t="s">
        <v>723</v>
      </c>
      <c r="E1788" t="s">
        <v>544</v>
      </c>
      <c r="F1788" t="s">
        <v>255</v>
      </c>
      <c r="G1788" s="5">
        <v>600257</v>
      </c>
      <c r="H1788" s="5">
        <v>60026</v>
      </c>
      <c r="J1788" t="s">
        <v>133</v>
      </c>
      <c r="K1788" t="s">
        <v>67</v>
      </c>
      <c r="L1788" t="s">
        <v>16</v>
      </c>
      <c r="M1788" s="1">
        <v>45016</v>
      </c>
      <c r="N1788">
        <v>0</v>
      </c>
      <c r="O1788" t="str">
        <f>VLOOKUP(F1788,'[1]Master Data'!$E:$E,1,FALSE)</f>
        <v>AATPD0607P</v>
      </c>
    </row>
    <row r="1789" spans="1:15" x14ac:dyDescent="0.3">
      <c r="A1789" t="s">
        <v>21</v>
      </c>
      <c r="B1789">
        <v>1790</v>
      </c>
      <c r="C1789" s="1">
        <v>45016</v>
      </c>
      <c r="D1789" s="1" t="s">
        <v>723</v>
      </c>
      <c r="E1789" t="s">
        <v>436</v>
      </c>
      <c r="F1789" t="s">
        <v>146</v>
      </c>
      <c r="G1789" s="5">
        <v>500239</v>
      </c>
      <c r="H1789" s="5">
        <v>50024</v>
      </c>
      <c r="J1789" t="s">
        <v>133</v>
      </c>
      <c r="K1789" t="s">
        <v>67</v>
      </c>
      <c r="L1789" t="s">
        <v>16</v>
      </c>
      <c r="M1789" s="1">
        <v>45016</v>
      </c>
      <c r="N1789">
        <v>0</v>
      </c>
      <c r="O1789" t="str">
        <f>VLOOKUP(F1789,'[1]Master Data'!$E:$E,1,FALSE)</f>
        <v>APGPD9139Q</v>
      </c>
    </row>
    <row r="1790" spans="1:15" x14ac:dyDescent="0.3">
      <c r="A1790" t="s">
        <v>21</v>
      </c>
      <c r="B1790">
        <v>1776</v>
      </c>
      <c r="C1790" s="1">
        <v>45016</v>
      </c>
      <c r="D1790" s="1" t="s">
        <v>723</v>
      </c>
      <c r="E1790" t="s">
        <v>661</v>
      </c>
      <c r="F1790" t="s">
        <v>373</v>
      </c>
      <c r="G1790" s="5">
        <v>500239</v>
      </c>
      <c r="H1790" s="5">
        <v>50024</v>
      </c>
      <c r="J1790" t="s">
        <v>133</v>
      </c>
      <c r="K1790" t="s">
        <v>67</v>
      </c>
      <c r="L1790" t="s">
        <v>16</v>
      </c>
      <c r="M1790" s="1">
        <v>45016</v>
      </c>
      <c r="N1790">
        <v>0</v>
      </c>
      <c r="O1790" t="str">
        <f>VLOOKUP(F1790,'[1]Master Data'!$E:$E,1,FALSE)</f>
        <v>BASPS9700E</v>
      </c>
    </row>
    <row r="1791" spans="1:15" x14ac:dyDescent="0.3">
      <c r="A1791" t="s">
        <v>21</v>
      </c>
      <c r="B1791">
        <v>1812</v>
      </c>
      <c r="C1791" s="1">
        <v>45016</v>
      </c>
      <c r="D1791" s="1" t="s">
        <v>724</v>
      </c>
      <c r="E1791" t="s">
        <v>465</v>
      </c>
      <c r="F1791" t="s">
        <v>175</v>
      </c>
      <c r="G1791" s="5">
        <v>200159</v>
      </c>
      <c r="H1791" s="5">
        <v>20016</v>
      </c>
      <c r="J1791" t="s">
        <v>133</v>
      </c>
      <c r="K1791" t="s">
        <v>67</v>
      </c>
      <c r="L1791" t="s">
        <v>16</v>
      </c>
      <c r="M1791" s="1">
        <v>45016</v>
      </c>
      <c r="N1791">
        <v>0</v>
      </c>
      <c r="O1791" t="str">
        <f>VLOOKUP(F1791,'[1]Master Data'!$E:$E,1,FALSE)</f>
        <v>AWVPM8396E</v>
      </c>
    </row>
    <row r="1792" spans="1:15" x14ac:dyDescent="0.3">
      <c r="A1792" t="s">
        <v>21</v>
      </c>
      <c r="B1792">
        <v>1787</v>
      </c>
      <c r="C1792" s="1">
        <v>45016</v>
      </c>
      <c r="D1792" s="1" t="s">
        <v>513</v>
      </c>
      <c r="E1792" t="s">
        <v>513</v>
      </c>
      <c r="F1792" t="s">
        <v>224</v>
      </c>
      <c r="G1792" s="5">
        <v>450362</v>
      </c>
      <c r="H1792" s="5">
        <v>45036</v>
      </c>
      <c r="J1792" t="s">
        <v>133</v>
      </c>
      <c r="K1792" t="s">
        <v>67</v>
      </c>
      <c r="L1792" t="s">
        <v>16</v>
      </c>
      <c r="M1792" s="1">
        <v>45016</v>
      </c>
      <c r="N1792">
        <v>0</v>
      </c>
      <c r="O1792" t="str">
        <f>VLOOKUP(F1792,'[1]Master Data'!$E:$E,1,FALSE)</f>
        <v>BDDPM7126E</v>
      </c>
    </row>
    <row r="1793" spans="1:15" x14ac:dyDescent="0.3">
      <c r="A1793" t="s">
        <v>21</v>
      </c>
      <c r="B1793">
        <v>1808</v>
      </c>
      <c r="C1793" s="1">
        <v>45016</v>
      </c>
      <c r="D1793" t="s">
        <v>466</v>
      </c>
      <c r="E1793" t="s">
        <v>466</v>
      </c>
      <c r="F1793" t="s">
        <v>176</v>
      </c>
      <c r="G1793" s="5">
        <v>350269</v>
      </c>
      <c r="H1793" s="5">
        <v>35027</v>
      </c>
      <c r="J1793" t="s">
        <v>133</v>
      </c>
      <c r="K1793" t="s">
        <v>67</v>
      </c>
      <c r="L1793" t="s">
        <v>16</v>
      </c>
      <c r="M1793" s="1">
        <v>45016</v>
      </c>
      <c r="N1793">
        <v>0</v>
      </c>
      <c r="O1793" t="str">
        <f>VLOOKUP(F1793,'[1]Master Data'!$E:$E,1,FALSE)</f>
        <v>BCHPM4625F</v>
      </c>
    </row>
    <row r="1794" spans="1:15" x14ac:dyDescent="0.3">
      <c r="A1794" t="s">
        <v>21</v>
      </c>
      <c r="B1794">
        <v>1810</v>
      </c>
      <c r="C1794" s="1">
        <v>45016</v>
      </c>
      <c r="D1794" t="s">
        <v>466</v>
      </c>
      <c r="E1794" t="s">
        <v>488</v>
      </c>
      <c r="F1794" t="s">
        <v>199</v>
      </c>
      <c r="G1794" s="5">
        <v>252641</v>
      </c>
      <c r="H1794" s="5">
        <v>25264</v>
      </c>
      <c r="J1794" t="s">
        <v>133</v>
      </c>
      <c r="K1794" t="s">
        <v>67</v>
      </c>
      <c r="L1794" t="s">
        <v>16</v>
      </c>
      <c r="M1794" s="1">
        <v>45016</v>
      </c>
      <c r="N1794">
        <v>0</v>
      </c>
      <c r="O1794" t="str">
        <f>VLOOKUP(F1794,'[1]Master Data'!$E:$E,1,FALSE)</f>
        <v>DJEPM9645D</v>
      </c>
    </row>
    <row r="1795" spans="1:15" x14ac:dyDescent="0.3">
      <c r="A1795" t="s">
        <v>21</v>
      </c>
      <c r="B1795">
        <v>1809</v>
      </c>
      <c r="C1795" s="1">
        <v>45016</v>
      </c>
      <c r="D1795" t="s">
        <v>466</v>
      </c>
      <c r="E1795" t="s">
        <v>468</v>
      </c>
      <c r="F1795" t="s">
        <v>178</v>
      </c>
      <c r="G1795" s="5">
        <v>350123</v>
      </c>
      <c r="H1795" s="5">
        <v>35012</v>
      </c>
      <c r="J1795" t="s">
        <v>133</v>
      </c>
      <c r="K1795" t="s">
        <v>67</v>
      </c>
      <c r="L1795" t="s">
        <v>16</v>
      </c>
      <c r="M1795" s="1">
        <v>45016</v>
      </c>
      <c r="N1795">
        <v>0</v>
      </c>
      <c r="O1795" t="str">
        <f>VLOOKUP(F1795,'[1]Master Data'!$E:$E,1,FALSE)</f>
        <v>DGQPM4392J</v>
      </c>
    </row>
    <row r="1796" spans="1:15" x14ac:dyDescent="0.3">
      <c r="A1796" t="s">
        <v>21</v>
      </c>
      <c r="B1796">
        <v>1803</v>
      </c>
      <c r="C1796" s="1">
        <v>45016</v>
      </c>
      <c r="D1796" s="1" t="s">
        <v>459</v>
      </c>
      <c r="E1796" t="s">
        <v>595</v>
      </c>
      <c r="F1796" t="s">
        <v>306</v>
      </c>
      <c r="G1796" s="5">
        <v>712819</v>
      </c>
      <c r="H1796" s="5">
        <v>71282</v>
      </c>
      <c r="J1796" t="s">
        <v>133</v>
      </c>
      <c r="K1796" t="s">
        <v>67</v>
      </c>
      <c r="L1796" t="s">
        <v>16</v>
      </c>
      <c r="M1796" s="1">
        <v>45016</v>
      </c>
      <c r="N1796">
        <v>0</v>
      </c>
      <c r="O1796" t="str">
        <f>VLOOKUP(F1796,'[1]Master Data'!$E:$E,1,FALSE)</f>
        <v>FEXPK6451P</v>
      </c>
    </row>
    <row r="1797" spans="1:15" x14ac:dyDescent="0.3">
      <c r="A1797" t="s">
        <v>21</v>
      </c>
      <c r="B1797">
        <v>1804</v>
      </c>
      <c r="C1797" s="1">
        <v>45016</v>
      </c>
      <c r="D1797" s="1" t="s">
        <v>459</v>
      </c>
      <c r="E1797" t="s">
        <v>663</v>
      </c>
      <c r="F1797" t="s">
        <v>375</v>
      </c>
      <c r="G1797" s="5">
        <v>348123</v>
      </c>
      <c r="H1797" s="5">
        <v>34812</v>
      </c>
      <c r="J1797" t="s">
        <v>133</v>
      </c>
      <c r="K1797" t="s">
        <v>67</v>
      </c>
      <c r="L1797" t="s">
        <v>16</v>
      </c>
      <c r="M1797" s="1">
        <v>45016</v>
      </c>
      <c r="N1797">
        <v>0</v>
      </c>
      <c r="O1797" t="str">
        <f>VLOOKUP(F1797,'[1]Master Data'!$E:$E,1,FALSE)</f>
        <v>IDPPK2405D</v>
      </c>
    </row>
    <row r="1798" spans="1:15" x14ac:dyDescent="0.3">
      <c r="A1798" t="s">
        <v>21</v>
      </c>
      <c r="B1798">
        <v>1779</v>
      </c>
      <c r="C1798" s="1">
        <v>45016</v>
      </c>
      <c r="D1798" s="1" t="s">
        <v>478</v>
      </c>
      <c r="E1798" t="s">
        <v>534</v>
      </c>
      <c r="F1798" t="s">
        <v>244</v>
      </c>
      <c r="G1798" s="5">
        <v>250159</v>
      </c>
      <c r="H1798" s="5">
        <v>25016</v>
      </c>
      <c r="J1798" t="s">
        <v>133</v>
      </c>
      <c r="K1798" t="s">
        <v>67</v>
      </c>
      <c r="L1798" t="s">
        <v>16</v>
      </c>
      <c r="M1798" s="1">
        <v>45016</v>
      </c>
      <c r="N1798">
        <v>0</v>
      </c>
      <c r="O1798" t="str">
        <f>VLOOKUP(F1798,'[1]Master Data'!$E:$E,1,FALSE)</f>
        <v>FJUPM2617D</v>
      </c>
    </row>
    <row r="1799" spans="1:15" x14ac:dyDescent="0.3">
      <c r="A1799" t="s">
        <v>21</v>
      </c>
      <c r="B1799">
        <v>1781</v>
      </c>
      <c r="C1799" s="1">
        <v>45016</v>
      </c>
      <c r="D1799" s="1" t="s">
        <v>478</v>
      </c>
      <c r="E1799" t="s">
        <v>585</v>
      </c>
      <c r="F1799" t="s">
        <v>296</v>
      </c>
      <c r="G1799" s="5">
        <v>951239</v>
      </c>
      <c r="H1799" s="5">
        <v>95124</v>
      </c>
      <c r="J1799" t="s">
        <v>133</v>
      </c>
      <c r="K1799" t="s">
        <v>67</v>
      </c>
      <c r="L1799" t="s">
        <v>16</v>
      </c>
      <c r="M1799" s="1">
        <v>45016</v>
      </c>
      <c r="N1799">
        <v>0</v>
      </c>
      <c r="O1799" t="str">
        <f>VLOOKUP(F1799,'[1]Master Data'!$E:$E,1,FALSE)</f>
        <v>CVSPM1216R</v>
      </c>
    </row>
    <row r="1800" spans="1:15" x14ac:dyDescent="0.3">
      <c r="A1800" t="s">
        <v>21</v>
      </c>
      <c r="B1800">
        <v>1778</v>
      </c>
      <c r="C1800" s="1">
        <v>45016</v>
      </c>
      <c r="D1800" s="1" t="s">
        <v>478</v>
      </c>
      <c r="E1800" t="s">
        <v>478</v>
      </c>
      <c r="F1800" t="s">
        <v>189</v>
      </c>
      <c r="G1800" s="5">
        <v>250124</v>
      </c>
      <c r="H1800" s="5">
        <v>25012</v>
      </c>
      <c r="J1800" t="s">
        <v>133</v>
      </c>
      <c r="K1800" t="s">
        <v>67</v>
      </c>
      <c r="L1800" t="s">
        <v>16</v>
      </c>
      <c r="M1800" s="1">
        <v>45016</v>
      </c>
      <c r="N1800">
        <v>0</v>
      </c>
      <c r="O1800" t="str">
        <f>VLOOKUP(F1800,'[1]Master Data'!$E:$E,1,FALSE)</f>
        <v>BJFPM3782A</v>
      </c>
    </row>
    <row r="1801" spans="1:15" x14ac:dyDescent="0.3">
      <c r="A1801" t="s">
        <v>21</v>
      </c>
      <c r="B1801">
        <v>1780</v>
      </c>
      <c r="C1801" s="1">
        <v>45016</v>
      </c>
      <c r="D1801" s="1" t="s">
        <v>478</v>
      </c>
      <c r="E1801" t="s">
        <v>543</v>
      </c>
      <c r="F1801" t="s">
        <v>254</v>
      </c>
      <c r="G1801" s="5">
        <v>1252528</v>
      </c>
      <c r="H1801" s="5">
        <v>125253</v>
      </c>
      <c r="J1801" t="s">
        <v>133</v>
      </c>
      <c r="K1801" t="s">
        <v>67</v>
      </c>
      <c r="L1801" t="s">
        <v>16</v>
      </c>
      <c r="M1801" s="1">
        <v>45016</v>
      </c>
      <c r="N1801">
        <v>0</v>
      </c>
      <c r="O1801" t="str">
        <f>VLOOKUP(F1801,'[1]Master Data'!$E:$E,1,FALSE)</f>
        <v>FSZPM4268N</v>
      </c>
    </row>
    <row r="1802" spans="1:15" x14ac:dyDescent="0.3">
      <c r="A1802" t="s">
        <v>21</v>
      </c>
      <c r="B1802">
        <v>1800</v>
      </c>
      <c r="C1802" s="1">
        <v>45016</v>
      </c>
      <c r="D1802" s="1" t="s">
        <v>726</v>
      </c>
      <c r="E1802" t="s">
        <v>662</v>
      </c>
      <c r="F1802" t="s">
        <v>374</v>
      </c>
      <c r="G1802" s="5">
        <v>470129</v>
      </c>
      <c r="H1802" s="5">
        <v>47013</v>
      </c>
      <c r="J1802" t="s">
        <v>133</v>
      </c>
      <c r="K1802" t="s">
        <v>67</v>
      </c>
      <c r="L1802" t="s">
        <v>16</v>
      </c>
      <c r="M1802" s="1">
        <v>45016</v>
      </c>
      <c r="N1802">
        <v>0</v>
      </c>
      <c r="O1802" t="str">
        <f>VLOOKUP(F1802,'[1]Master Data'!$E:$E,1,FALSE)</f>
        <v>DFYPS5782D</v>
      </c>
    </row>
    <row r="1803" spans="1:15" x14ac:dyDescent="0.3">
      <c r="A1803" t="s">
        <v>21</v>
      </c>
      <c r="B1803">
        <v>1796</v>
      </c>
      <c r="C1803" s="1">
        <v>45016</v>
      </c>
      <c r="D1803" s="1" t="s">
        <v>726</v>
      </c>
      <c r="E1803" t="s">
        <v>623</v>
      </c>
      <c r="F1803" t="s">
        <v>213</v>
      </c>
      <c r="G1803" s="5">
        <v>280123</v>
      </c>
      <c r="H1803" s="5">
        <v>28012</v>
      </c>
      <c r="J1803" t="s">
        <v>133</v>
      </c>
      <c r="K1803" t="s">
        <v>67</v>
      </c>
      <c r="L1803" t="s">
        <v>16</v>
      </c>
      <c r="M1803" s="1">
        <v>45016</v>
      </c>
      <c r="N1803">
        <v>0</v>
      </c>
      <c r="O1803" t="str">
        <f>VLOOKUP(F1803,'[1]Master Data'!$E:$E,1,FALSE)</f>
        <v>EPBPK9094A</v>
      </c>
    </row>
    <row r="1804" spans="1:15" x14ac:dyDescent="0.3">
      <c r="A1804" t="s">
        <v>21</v>
      </c>
      <c r="B1804">
        <v>1799</v>
      </c>
      <c r="C1804" s="1">
        <v>45016</v>
      </c>
      <c r="D1804" s="1" t="s">
        <v>726</v>
      </c>
      <c r="E1804" t="s">
        <v>656</v>
      </c>
      <c r="F1804" t="s">
        <v>368</v>
      </c>
      <c r="G1804" s="5">
        <v>500037</v>
      </c>
      <c r="H1804" s="5">
        <v>50004</v>
      </c>
      <c r="J1804" t="s">
        <v>133</v>
      </c>
      <c r="K1804" t="s">
        <v>67</v>
      </c>
      <c r="L1804" t="s">
        <v>16</v>
      </c>
      <c r="M1804" s="1">
        <v>45016</v>
      </c>
      <c r="N1804">
        <v>0</v>
      </c>
      <c r="O1804" t="str">
        <f>VLOOKUP(F1804,'[1]Master Data'!$E:$E,1,FALSE)</f>
        <v>EPSPM5279G</v>
      </c>
    </row>
    <row r="1805" spans="1:15" x14ac:dyDescent="0.3">
      <c r="A1805" t="s">
        <v>21</v>
      </c>
      <c r="B1805">
        <v>1795</v>
      </c>
      <c r="C1805" s="1">
        <v>45016</v>
      </c>
      <c r="D1805" s="1" t="s">
        <v>726</v>
      </c>
      <c r="E1805" t="s">
        <v>464</v>
      </c>
      <c r="F1805" t="s">
        <v>174</v>
      </c>
      <c r="G1805" s="5">
        <v>400259</v>
      </c>
      <c r="H1805" s="5">
        <v>40026</v>
      </c>
      <c r="J1805" t="s">
        <v>133</v>
      </c>
      <c r="K1805" t="s">
        <v>67</v>
      </c>
      <c r="L1805" t="s">
        <v>16</v>
      </c>
      <c r="M1805" s="1">
        <v>45016</v>
      </c>
      <c r="N1805">
        <v>0</v>
      </c>
      <c r="O1805" t="str">
        <f>VLOOKUP(F1805,'[1]Master Data'!$E:$E,1,FALSE)</f>
        <v>DEHPK4543G</v>
      </c>
    </row>
    <row r="1806" spans="1:15" x14ac:dyDescent="0.3">
      <c r="A1806" t="s">
        <v>21</v>
      </c>
      <c r="B1806">
        <v>1794</v>
      </c>
      <c r="C1806" s="1">
        <v>45016</v>
      </c>
      <c r="D1806" s="1" t="s">
        <v>726</v>
      </c>
      <c r="E1806" t="s">
        <v>487</v>
      </c>
      <c r="F1806" t="s">
        <v>198</v>
      </c>
      <c r="G1806" s="5">
        <v>380012</v>
      </c>
      <c r="H1806" s="5">
        <v>38001</v>
      </c>
      <c r="J1806" t="s">
        <v>133</v>
      </c>
      <c r="K1806" t="s">
        <v>67</v>
      </c>
      <c r="L1806" t="s">
        <v>16</v>
      </c>
      <c r="M1806" s="1">
        <v>45016</v>
      </c>
      <c r="N1806">
        <v>0</v>
      </c>
      <c r="O1806" t="str">
        <f>VLOOKUP(F1806,'[1]Master Data'!$E:$E,1,FALSE)</f>
        <v>ATUPK7060M</v>
      </c>
    </row>
    <row r="1807" spans="1:15" x14ac:dyDescent="0.3">
      <c r="A1807" t="s">
        <v>21</v>
      </c>
      <c r="B1807">
        <v>1798</v>
      </c>
      <c r="C1807" s="1">
        <v>45016</v>
      </c>
      <c r="D1807" s="1" t="s">
        <v>726</v>
      </c>
      <c r="E1807" t="s">
        <v>654</v>
      </c>
      <c r="F1807" t="s">
        <v>366</v>
      </c>
      <c r="G1807" s="5">
        <v>230129</v>
      </c>
      <c r="H1807" s="5">
        <v>23013</v>
      </c>
      <c r="J1807" t="s">
        <v>133</v>
      </c>
      <c r="K1807" t="s">
        <v>67</v>
      </c>
      <c r="L1807" t="s">
        <v>16</v>
      </c>
      <c r="M1807" s="1">
        <v>45016</v>
      </c>
      <c r="N1807">
        <v>0</v>
      </c>
      <c r="O1807" t="str">
        <f>VLOOKUP(F1807,'[1]Master Data'!$E:$E,1,FALSE)</f>
        <v>EKPPS4823G</v>
      </c>
    </row>
    <row r="1808" spans="1:15" x14ac:dyDescent="0.3">
      <c r="A1808" t="s">
        <v>21</v>
      </c>
      <c r="B1808">
        <v>1797</v>
      </c>
      <c r="C1808" s="1">
        <v>45016</v>
      </c>
      <c r="D1808" s="1" t="s">
        <v>726</v>
      </c>
      <c r="E1808" t="s">
        <v>655</v>
      </c>
      <c r="F1808" t="s">
        <v>367</v>
      </c>
      <c r="G1808" s="5">
        <v>400267</v>
      </c>
      <c r="H1808" s="5">
        <v>40027</v>
      </c>
      <c r="J1808" t="s">
        <v>133</v>
      </c>
      <c r="K1808" t="s">
        <v>67</v>
      </c>
      <c r="L1808" t="s">
        <v>16</v>
      </c>
      <c r="M1808" s="1">
        <v>45016</v>
      </c>
      <c r="N1808">
        <v>0</v>
      </c>
      <c r="O1808" t="str">
        <f>VLOOKUP(F1808,'[1]Master Data'!$E:$E,1,FALSE)</f>
        <v>GRTPM9263F</v>
      </c>
    </row>
    <row r="1809" spans="1:15" x14ac:dyDescent="0.3">
      <c r="A1809" t="s">
        <v>21</v>
      </c>
      <c r="B1809">
        <v>1793</v>
      </c>
      <c r="C1809" s="1">
        <v>45016</v>
      </c>
      <c r="D1809" s="1" t="s">
        <v>726</v>
      </c>
      <c r="E1809" t="s">
        <v>463</v>
      </c>
      <c r="F1809" t="s">
        <v>173</v>
      </c>
      <c r="G1809" s="5">
        <v>480123</v>
      </c>
      <c r="H1809" s="5">
        <v>48012</v>
      </c>
      <c r="J1809" t="s">
        <v>133</v>
      </c>
      <c r="K1809" t="s">
        <v>67</v>
      </c>
      <c r="L1809" t="s">
        <v>16</v>
      </c>
      <c r="M1809" s="1">
        <v>45016</v>
      </c>
      <c r="N1809">
        <v>0</v>
      </c>
      <c r="O1809" t="str">
        <f>VLOOKUP(F1809,'[1]Master Data'!$E:$E,1,FALSE)</f>
        <v>ATUPK7059A</v>
      </c>
    </row>
    <row r="1810" spans="1:15" x14ac:dyDescent="0.3">
      <c r="A1810" t="s">
        <v>21</v>
      </c>
      <c r="B1810">
        <v>1815</v>
      </c>
      <c r="C1810" s="1">
        <v>45016</v>
      </c>
      <c r="D1810" s="1" t="s">
        <v>726</v>
      </c>
      <c r="E1810" t="s">
        <v>645</v>
      </c>
      <c r="F1810" t="s">
        <v>357</v>
      </c>
      <c r="G1810" s="5">
        <v>500239</v>
      </c>
      <c r="H1810" s="5">
        <v>50024</v>
      </c>
      <c r="J1810" t="s">
        <v>133</v>
      </c>
      <c r="K1810" t="s">
        <v>67</v>
      </c>
      <c r="L1810" t="s">
        <v>16</v>
      </c>
      <c r="M1810" s="1">
        <v>45016</v>
      </c>
      <c r="N1810">
        <v>0</v>
      </c>
      <c r="O1810" t="str">
        <f>VLOOKUP(F1810,'[1]Master Data'!$E:$E,1,FALSE)</f>
        <v>CWQPP0688B</v>
      </c>
    </row>
    <row r="1811" spans="1:15" x14ac:dyDescent="0.3">
      <c r="A1811" t="s">
        <v>21</v>
      </c>
      <c r="B1811">
        <v>1824</v>
      </c>
      <c r="C1811" s="1">
        <v>45016</v>
      </c>
      <c r="D1811" s="1" t="s">
        <v>726</v>
      </c>
      <c r="E1811" t="s">
        <v>664</v>
      </c>
      <c r="F1811" t="s">
        <v>376</v>
      </c>
      <c r="G1811" s="5">
        <v>395944</v>
      </c>
      <c r="H1811" s="5">
        <v>39594</v>
      </c>
      <c r="J1811" t="s">
        <v>133</v>
      </c>
      <c r="K1811" t="s">
        <v>67</v>
      </c>
      <c r="L1811" t="s">
        <v>16</v>
      </c>
      <c r="M1811" s="1">
        <v>45016</v>
      </c>
      <c r="N1811">
        <v>0</v>
      </c>
      <c r="O1811" t="str">
        <f>VLOOKUP(F1811,'[1]Master Data'!$E:$E,1,FALSE)</f>
        <v>BICPC3121R</v>
      </c>
    </row>
    <row r="1812" spans="1:15" x14ac:dyDescent="0.3">
      <c r="A1812" t="s">
        <v>21</v>
      </c>
      <c r="B1812">
        <v>1806</v>
      </c>
      <c r="C1812" s="1">
        <v>45016</v>
      </c>
      <c r="D1812" s="1" t="s">
        <v>535</v>
      </c>
      <c r="E1812" t="s">
        <v>613</v>
      </c>
      <c r="F1812" t="s">
        <v>324</v>
      </c>
      <c r="G1812" s="5">
        <v>900239</v>
      </c>
      <c r="H1812" s="5">
        <v>90024</v>
      </c>
      <c r="J1812" t="s">
        <v>133</v>
      </c>
      <c r="K1812" t="s">
        <v>67</v>
      </c>
      <c r="L1812" t="s">
        <v>16</v>
      </c>
      <c r="M1812" s="1">
        <v>45016</v>
      </c>
      <c r="N1812">
        <v>0</v>
      </c>
      <c r="O1812" t="str">
        <f>VLOOKUP(F1812,'[1]Master Data'!$E:$E,1,FALSE)</f>
        <v>BGMPL6949L</v>
      </c>
    </row>
    <row r="1813" spans="1:15" x14ac:dyDescent="0.3">
      <c r="A1813" t="s">
        <v>21</v>
      </c>
      <c r="B1813">
        <v>1805</v>
      </c>
      <c r="C1813" s="1">
        <v>45016</v>
      </c>
      <c r="D1813" s="1" t="s">
        <v>535</v>
      </c>
      <c r="E1813" t="s">
        <v>483</v>
      </c>
      <c r="F1813" t="s">
        <v>194</v>
      </c>
      <c r="G1813" s="5">
        <v>800237</v>
      </c>
      <c r="H1813" s="5">
        <v>80024</v>
      </c>
      <c r="J1813" t="s">
        <v>133</v>
      </c>
      <c r="K1813" t="s">
        <v>67</v>
      </c>
      <c r="L1813" t="s">
        <v>16</v>
      </c>
      <c r="M1813" s="1">
        <v>45016</v>
      </c>
      <c r="N1813">
        <v>0</v>
      </c>
      <c r="O1813" t="str">
        <f>VLOOKUP(F1813,'[1]Master Data'!$E:$E,1,FALSE)</f>
        <v>AGVPS7118N</v>
      </c>
    </row>
    <row r="1814" spans="1:15" x14ac:dyDescent="0.3">
      <c r="A1814" t="s">
        <v>21</v>
      </c>
      <c r="B1814">
        <v>1807</v>
      </c>
      <c r="C1814" s="1">
        <v>45016</v>
      </c>
      <c r="D1814" t="s">
        <v>455</v>
      </c>
      <c r="E1814" t="s">
        <v>482</v>
      </c>
      <c r="F1814" t="s">
        <v>193</v>
      </c>
      <c r="G1814" s="5">
        <v>1200369</v>
      </c>
      <c r="H1814" s="5">
        <v>120037</v>
      </c>
      <c r="J1814" t="s">
        <v>133</v>
      </c>
      <c r="K1814" t="s">
        <v>67</v>
      </c>
      <c r="L1814" t="s">
        <v>16</v>
      </c>
      <c r="M1814" s="1">
        <v>45016</v>
      </c>
      <c r="N1814">
        <v>0</v>
      </c>
      <c r="O1814" t="str">
        <f>VLOOKUP(F1814,'[1]Master Data'!$E:$E,1,FALSE)</f>
        <v>FDAPS4614A</v>
      </c>
    </row>
    <row r="1815" spans="1:15" x14ac:dyDescent="0.3">
      <c r="A1815" t="s">
        <v>21</v>
      </c>
      <c r="B1815">
        <v>1817</v>
      </c>
      <c r="C1815" s="1">
        <v>45016</v>
      </c>
      <c r="D1815" t="s">
        <v>455</v>
      </c>
      <c r="E1815" t="s">
        <v>456</v>
      </c>
      <c r="F1815" t="s">
        <v>166</v>
      </c>
      <c r="G1815" s="5">
        <v>1250361</v>
      </c>
      <c r="H1815" s="5">
        <v>125036</v>
      </c>
      <c r="J1815" t="s">
        <v>133</v>
      </c>
      <c r="K1815" t="s">
        <v>67</v>
      </c>
      <c r="L1815" t="s">
        <v>16</v>
      </c>
      <c r="M1815" s="1">
        <v>45016</v>
      </c>
      <c r="N1815">
        <v>0</v>
      </c>
      <c r="O1815" t="str">
        <f>VLOOKUP(F1815,'[1]Master Data'!$E:$E,1,FALSE)</f>
        <v>AREPG5778N</v>
      </c>
    </row>
    <row r="1816" spans="1:15" x14ac:dyDescent="0.3">
      <c r="A1816" t="s">
        <v>21</v>
      </c>
      <c r="B1816">
        <v>1816</v>
      </c>
      <c r="C1816" s="1">
        <v>45016</v>
      </c>
      <c r="D1816" t="s">
        <v>455</v>
      </c>
      <c r="E1816" t="s">
        <v>644</v>
      </c>
      <c r="F1816" t="s">
        <v>356</v>
      </c>
      <c r="G1816" s="5">
        <v>550397</v>
      </c>
      <c r="H1816" s="5">
        <v>55040</v>
      </c>
      <c r="J1816" t="s">
        <v>133</v>
      </c>
      <c r="K1816" t="s">
        <v>67</v>
      </c>
      <c r="L1816" t="s">
        <v>16</v>
      </c>
      <c r="M1816" s="1">
        <v>45016</v>
      </c>
      <c r="N1816">
        <v>0</v>
      </c>
      <c r="O1816" t="str">
        <f>VLOOKUP(F1816,'[1]Master Data'!$E:$E,1,FALSE)</f>
        <v>BZVPR9507E</v>
      </c>
    </row>
    <row r="1817" spans="1:15" x14ac:dyDescent="0.3">
      <c r="A1817" t="s">
        <v>21</v>
      </c>
      <c r="B1817">
        <v>1821</v>
      </c>
      <c r="C1817" s="1">
        <v>45016</v>
      </c>
      <c r="D1817" s="1" t="s">
        <v>727</v>
      </c>
      <c r="E1817" t="s">
        <v>607</v>
      </c>
      <c r="F1817" t="s">
        <v>318</v>
      </c>
      <c r="G1817" s="5">
        <v>1199654</v>
      </c>
      <c r="H1817" s="5">
        <v>119965</v>
      </c>
      <c r="J1817" t="s">
        <v>133</v>
      </c>
      <c r="K1817" t="s">
        <v>67</v>
      </c>
      <c r="L1817" t="s">
        <v>16</v>
      </c>
      <c r="M1817" s="1">
        <v>45016</v>
      </c>
      <c r="N1817">
        <v>0</v>
      </c>
      <c r="O1817" t="str">
        <f>VLOOKUP(F1817,'[1]Master Data'!$E:$E,1,FALSE)</f>
        <v>DZOPM2564M</v>
      </c>
    </row>
    <row r="1818" spans="1:15" x14ac:dyDescent="0.3">
      <c r="A1818" t="s">
        <v>21</v>
      </c>
      <c r="B1818">
        <v>1822</v>
      </c>
      <c r="C1818" s="1">
        <v>45016</v>
      </c>
      <c r="D1818" s="1" t="s">
        <v>727</v>
      </c>
      <c r="E1818" t="s">
        <v>650</v>
      </c>
      <c r="F1818" t="s">
        <v>362</v>
      </c>
      <c r="G1818" s="5">
        <v>1055478</v>
      </c>
      <c r="H1818" s="5">
        <v>105548</v>
      </c>
      <c r="J1818" t="s">
        <v>133</v>
      </c>
      <c r="K1818" t="s">
        <v>67</v>
      </c>
      <c r="L1818" t="s">
        <v>16</v>
      </c>
      <c r="M1818" s="1">
        <v>45016</v>
      </c>
      <c r="N1818">
        <v>0</v>
      </c>
      <c r="O1818" t="str">
        <f>VLOOKUP(F1818,'[1]Master Data'!$E:$E,1,FALSE)</f>
        <v>GADPM9901F</v>
      </c>
    </row>
    <row r="1819" spans="1:15" x14ac:dyDescent="0.3">
      <c r="A1819" t="s">
        <v>21</v>
      </c>
      <c r="B1819">
        <v>1819</v>
      </c>
      <c r="C1819" s="1">
        <v>45016</v>
      </c>
      <c r="D1819" s="1" t="s">
        <v>727</v>
      </c>
      <c r="E1819" t="s">
        <v>605</v>
      </c>
      <c r="F1819" t="s">
        <v>316</v>
      </c>
      <c r="G1819" s="5">
        <v>1265148</v>
      </c>
      <c r="H1819" s="5">
        <v>126515</v>
      </c>
      <c r="J1819" t="s">
        <v>133</v>
      </c>
      <c r="K1819" t="s">
        <v>67</v>
      </c>
      <c r="L1819" t="s">
        <v>16</v>
      </c>
      <c r="M1819" s="1">
        <v>45016</v>
      </c>
      <c r="N1819">
        <v>0</v>
      </c>
      <c r="O1819" t="str">
        <f>VLOOKUP(F1819,'[1]Master Data'!$E:$E,1,FALSE)</f>
        <v>BDNPL4462J</v>
      </c>
    </row>
    <row r="1820" spans="1:15" x14ac:dyDescent="0.3">
      <c r="A1820" t="s">
        <v>21</v>
      </c>
      <c r="B1820">
        <v>1820</v>
      </c>
      <c r="C1820" s="1">
        <v>45016</v>
      </c>
      <c r="D1820" s="1" t="s">
        <v>727</v>
      </c>
      <c r="E1820" t="s">
        <v>606</v>
      </c>
      <c r="F1820" t="s">
        <v>317</v>
      </c>
      <c r="G1820" s="5">
        <v>1215651</v>
      </c>
      <c r="H1820" s="5">
        <v>121565</v>
      </c>
      <c r="J1820" t="s">
        <v>133</v>
      </c>
      <c r="K1820" t="s">
        <v>67</v>
      </c>
      <c r="L1820" t="s">
        <v>16</v>
      </c>
      <c r="M1820" s="1">
        <v>45016</v>
      </c>
      <c r="N1820">
        <v>0</v>
      </c>
      <c r="O1820" t="str">
        <f>VLOOKUP(F1820,'[1]Master Data'!$E:$E,1,FALSE)</f>
        <v>BJAPL3069E</v>
      </c>
    </row>
    <row r="1821" spans="1:15" x14ac:dyDescent="0.3">
      <c r="A1821" t="s">
        <v>21</v>
      </c>
      <c r="B1821">
        <v>1818</v>
      </c>
      <c r="C1821" s="1">
        <v>45016</v>
      </c>
      <c r="D1821" s="1" t="s">
        <v>727</v>
      </c>
      <c r="E1821" t="s">
        <v>512</v>
      </c>
      <c r="F1821" t="s">
        <v>223</v>
      </c>
      <c r="G1821" s="5">
        <v>1289654</v>
      </c>
      <c r="H1821" s="5">
        <v>128965</v>
      </c>
      <c r="J1821" t="s">
        <v>133</v>
      </c>
      <c r="K1821" t="s">
        <v>67</v>
      </c>
      <c r="L1821" t="s">
        <v>16</v>
      </c>
      <c r="M1821" s="1">
        <v>45016</v>
      </c>
      <c r="N1821">
        <v>0</v>
      </c>
      <c r="O1821" t="str">
        <f>VLOOKUP(F1821,'[1]Master Data'!$E:$E,1,FALSE)</f>
        <v>AOHPL7262E</v>
      </c>
    </row>
    <row r="1822" spans="1:15" x14ac:dyDescent="0.3">
      <c r="A1822" t="s">
        <v>21</v>
      </c>
      <c r="B1822">
        <v>1801</v>
      </c>
      <c r="C1822" s="1">
        <v>45016</v>
      </c>
      <c r="D1822" s="1" t="s">
        <v>515</v>
      </c>
      <c r="E1822" t="s">
        <v>593</v>
      </c>
      <c r="F1822" t="s">
        <v>304</v>
      </c>
      <c r="G1822" s="5">
        <v>550269</v>
      </c>
      <c r="H1822" s="5">
        <v>55027</v>
      </c>
      <c r="J1822" t="s">
        <v>133</v>
      </c>
      <c r="K1822" t="s">
        <v>67</v>
      </c>
      <c r="L1822" t="s">
        <v>16</v>
      </c>
      <c r="M1822" s="1">
        <v>45016</v>
      </c>
      <c r="N1822">
        <v>0</v>
      </c>
      <c r="O1822" t="str">
        <f>VLOOKUP(F1822,'[1]Master Data'!$E:$E,1,FALSE)</f>
        <v>MPIPS7692F</v>
      </c>
    </row>
    <row r="1823" spans="1:15" x14ac:dyDescent="0.3">
      <c r="A1823" t="s">
        <v>21</v>
      </c>
      <c r="B1823">
        <v>1802</v>
      </c>
      <c r="C1823" s="1">
        <v>45016</v>
      </c>
      <c r="D1823" s="1" t="s">
        <v>515</v>
      </c>
      <c r="E1823" t="s">
        <v>515</v>
      </c>
      <c r="F1823" t="s">
        <v>226</v>
      </c>
      <c r="G1823" s="5">
        <v>95399</v>
      </c>
      <c r="H1823" s="5">
        <v>9540</v>
      </c>
      <c r="J1823" t="s">
        <v>133</v>
      </c>
      <c r="K1823" t="s">
        <v>67</v>
      </c>
      <c r="L1823" t="s">
        <v>16</v>
      </c>
      <c r="M1823" s="1">
        <v>45016</v>
      </c>
      <c r="N1823">
        <v>0</v>
      </c>
      <c r="O1823" t="str">
        <f>VLOOKUP(F1823,'[1]Master Data'!$E:$E,1,FALSE)</f>
        <v>CVZPS8137A</v>
      </c>
    </row>
    <row r="1824" spans="1:15" x14ac:dyDescent="0.3">
      <c r="A1824" t="s">
        <v>23</v>
      </c>
      <c r="B1824">
        <v>1825</v>
      </c>
      <c r="C1824" s="1">
        <v>45057</v>
      </c>
      <c r="D1824" t="s">
        <v>438</v>
      </c>
      <c r="E1824" t="s">
        <v>550</v>
      </c>
      <c r="F1824" t="s">
        <v>261</v>
      </c>
      <c r="G1824" s="5">
        <v>800239</v>
      </c>
      <c r="H1824" s="5">
        <v>80024</v>
      </c>
      <c r="J1824" t="s">
        <v>134</v>
      </c>
      <c r="K1824" t="s">
        <v>67</v>
      </c>
      <c r="L1824" t="s">
        <v>16</v>
      </c>
      <c r="M1824" s="1">
        <v>45051</v>
      </c>
      <c r="N1824">
        <v>6</v>
      </c>
      <c r="O1824" t="str">
        <f>VLOOKUP(F1824,'[1]Master Data'!$E:$E,1,FALSE)</f>
        <v>BGQPG0189P</v>
      </c>
    </row>
    <row r="1825" spans="1:15" x14ac:dyDescent="0.3">
      <c r="A1825" t="s">
        <v>23</v>
      </c>
      <c r="B1825">
        <v>1828</v>
      </c>
      <c r="C1825" s="1">
        <v>45057</v>
      </c>
      <c r="D1825" s="1" t="s">
        <v>459</v>
      </c>
      <c r="E1825" t="s">
        <v>653</v>
      </c>
      <c r="F1825" t="s">
        <v>365</v>
      </c>
      <c r="G1825" s="5">
        <v>288567</v>
      </c>
      <c r="H1825" s="5">
        <v>28857</v>
      </c>
      <c r="J1825" t="s">
        <v>134</v>
      </c>
      <c r="K1825" t="s">
        <v>67</v>
      </c>
      <c r="L1825" t="s">
        <v>16</v>
      </c>
      <c r="M1825" s="1">
        <v>45051</v>
      </c>
      <c r="N1825">
        <v>6</v>
      </c>
      <c r="O1825" t="str">
        <f>VLOOKUP(F1825,'[1]Master Data'!$E:$E,1,FALSE)</f>
        <v>COEPM3863F</v>
      </c>
    </row>
    <row r="1826" spans="1:15" x14ac:dyDescent="0.3">
      <c r="A1826" t="s">
        <v>23</v>
      </c>
      <c r="B1826">
        <v>1826</v>
      </c>
      <c r="C1826" s="1">
        <v>45057</v>
      </c>
      <c r="D1826" s="1" t="s">
        <v>459</v>
      </c>
      <c r="E1826" t="s">
        <v>459</v>
      </c>
      <c r="F1826" t="s">
        <v>169</v>
      </c>
      <c r="G1826" s="5">
        <v>282535</v>
      </c>
      <c r="H1826" s="5">
        <v>28254</v>
      </c>
      <c r="J1826" t="s">
        <v>134</v>
      </c>
      <c r="K1826" t="s">
        <v>67</v>
      </c>
      <c r="L1826" t="s">
        <v>16</v>
      </c>
      <c r="M1826" s="1">
        <v>45051</v>
      </c>
      <c r="N1826">
        <v>6</v>
      </c>
      <c r="O1826" t="str">
        <f>VLOOKUP(F1826,'[1]Master Data'!$E:$E,1,FALSE)</f>
        <v>BMRPS3723E</v>
      </c>
    </row>
    <row r="1827" spans="1:15" x14ac:dyDescent="0.3">
      <c r="A1827" t="s">
        <v>23</v>
      </c>
      <c r="B1827">
        <v>1827</v>
      </c>
      <c r="C1827" s="1">
        <v>45057</v>
      </c>
      <c r="D1827" s="1" t="s">
        <v>459</v>
      </c>
      <c r="E1827" t="s">
        <v>460</v>
      </c>
      <c r="F1827" t="s">
        <v>170</v>
      </c>
      <c r="G1827" s="5">
        <v>304635</v>
      </c>
      <c r="H1827" s="5">
        <v>30464</v>
      </c>
      <c r="J1827" t="s">
        <v>134</v>
      </c>
      <c r="K1827" t="s">
        <v>67</v>
      </c>
      <c r="L1827" t="s">
        <v>16</v>
      </c>
      <c r="M1827" s="1">
        <v>45051</v>
      </c>
      <c r="N1827">
        <v>6</v>
      </c>
      <c r="O1827" t="str">
        <f>VLOOKUP(F1827,'[1]Master Data'!$E:$E,1,FALSE)</f>
        <v>GBCPS8333D</v>
      </c>
    </row>
    <row r="1828" spans="1:15" x14ac:dyDescent="0.3">
      <c r="A1828" t="s">
        <v>23</v>
      </c>
      <c r="B1828">
        <v>1832</v>
      </c>
      <c r="C1828" s="1">
        <v>45073</v>
      </c>
      <c r="D1828" s="1" t="s">
        <v>478</v>
      </c>
      <c r="E1828" t="s">
        <v>534</v>
      </c>
      <c r="F1828" t="s">
        <v>244</v>
      </c>
      <c r="G1828" s="5">
        <v>301259</v>
      </c>
      <c r="H1828" s="5">
        <v>30126</v>
      </c>
      <c r="J1828" t="s">
        <v>134</v>
      </c>
      <c r="K1828" t="s">
        <v>67</v>
      </c>
      <c r="L1828" t="s">
        <v>16</v>
      </c>
      <c r="M1828" s="1">
        <v>45059</v>
      </c>
      <c r="N1828">
        <v>14</v>
      </c>
      <c r="O1828" t="str">
        <f>VLOOKUP(F1828,'[1]Master Data'!$E:$E,1,FALSE)</f>
        <v>FJUPM2617D</v>
      </c>
    </row>
    <row r="1829" spans="1:15" x14ac:dyDescent="0.3">
      <c r="A1829" t="s">
        <v>23</v>
      </c>
      <c r="B1829">
        <v>1830</v>
      </c>
      <c r="C1829" s="1">
        <v>45073</v>
      </c>
      <c r="D1829" s="1" t="s">
        <v>478</v>
      </c>
      <c r="E1829" t="s">
        <v>585</v>
      </c>
      <c r="F1829" t="s">
        <v>296</v>
      </c>
      <c r="G1829" s="5">
        <v>200123</v>
      </c>
      <c r="H1829" s="5">
        <v>20012</v>
      </c>
      <c r="J1829" t="s">
        <v>134</v>
      </c>
      <c r="K1829" t="s">
        <v>67</v>
      </c>
      <c r="L1829" t="s">
        <v>16</v>
      </c>
      <c r="M1829" s="1">
        <v>45059</v>
      </c>
      <c r="N1829">
        <v>14</v>
      </c>
      <c r="O1829" t="str">
        <f>VLOOKUP(F1829,'[1]Master Data'!$E:$E,1,FALSE)</f>
        <v>CVSPM1216R</v>
      </c>
    </row>
    <row r="1830" spans="1:15" x14ac:dyDescent="0.3">
      <c r="A1830" t="s">
        <v>23</v>
      </c>
      <c r="B1830">
        <v>1829</v>
      </c>
      <c r="C1830" s="1">
        <v>45073</v>
      </c>
      <c r="D1830" s="1" t="s">
        <v>478</v>
      </c>
      <c r="E1830" t="s">
        <v>478</v>
      </c>
      <c r="F1830" t="s">
        <v>189</v>
      </c>
      <c r="G1830" s="5">
        <v>500789</v>
      </c>
      <c r="H1830" s="5">
        <v>50079</v>
      </c>
      <c r="J1830" t="s">
        <v>134</v>
      </c>
      <c r="K1830" t="s">
        <v>67</v>
      </c>
      <c r="L1830" t="s">
        <v>16</v>
      </c>
      <c r="M1830" s="1">
        <v>45059</v>
      </c>
      <c r="N1830">
        <v>14</v>
      </c>
      <c r="O1830" t="str">
        <f>VLOOKUP(F1830,'[1]Master Data'!$E:$E,1,FALSE)</f>
        <v>BJFPM3782A</v>
      </c>
    </row>
    <row r="1831" spans="1:15" x14ac:dyDescent="0.3">
      <c r="A1831" t="s">
        <v>23</v>
      </c>
      <c r="B1831">
        <v>1831</v>
      </c>
      <c r="C1831" s="1">
        <v>45073</v>
      </c>
      <c r="D1831" s="1" t="s">
        <v>725</v>
      </c>
      <c r="E1831" t="s">
        <v>627</v>
      </c>
      <c r="F1831" t="s">
        <v>338</v>
      </c>
      <c r="G1831" s="5">
        <v>20023</v>
      </c>
      <c r="H1831" s="5">
        <v>2002</v>
      </c>
      <c r="J1831" t="s">
        <v>134</v>
      </c>
      <c r="K1831" t="s">
        <v>67</v>
      </c>
      <c r="L1831" t="s">
        <v>16</v>
      </c>
      <c r="M1831" s="1">
        <v>45059</v>
      </c>
      <c r="N1831">
        <v>14</v>
      </c>
      <c r="O1831" t="str">
        <f>VLOOKUP(F1831,'[1]Master Data'!$E:$E,1,FALSE)</f>
        <v>BOVPV7878B</v>
      </c>
    </row>
    <row r="1832" spans="1:15" x14ac:dyDescent="0.3">
      <c r="A1832" t="s">
        <v>23</v>
      </c>
      <c r="B1832">
        <v>1833</v>
      </c>
      <c r="C1832" s="1">
        <v>45099</v>
      </c>
      <c r="D1832" s="1" t="s">
        <v>725</v>
      </c>
      <c r="E1832" t="s">
        <v>627</v>
      </c>
      <c r="F1832" t="s">
        <v>338</v>
      </c>
      <c r="G1832" s="5">
        <v>20201</v>
      </c>
      <c r="H1832" s="5">
        <v>2020</v>
      </c>
      <c r="J1832" t="s">
        <v>135</v>
      </c>
      <c r="K1832" t="s">
        <v>67</v>
      </c>
      <c r="L1832" t="s">
        <v>16</v>
      </c>
      <c r="M1832" s="1">
        <v>45086</v>
      </c>
      <c r="N1832">
        <v>13</v>
      </c>
      <c r="O1832" t="str">
        <f>VLOOKUP(F1832,'[1]Master Data'!$E:$E,1,FALSE)</f>
        <v>BOVPV7878B</v>
      </c>
    </row>
    <row r="1833" spans="1:15" x14ac:dyDescent="0.3">
      <c r="A1833" t="s">
        <v>23</v>
      </c>
      <c r="B1833">
        <v>1834</v>
      </c>
      <c r="C1833" s="1">
        <v>45126</v>
      </c>
      <c r="D1833" s="1" t="s">
        <v>515</v>
      </c>
      <c r="E1833" t="s">
        <v>515</v>
      </c>
      <c r="F1833" t="s">
        <v>226</v>
      </c>
      <c r="G1833" s="5">
        <v>120123</v>
      </c>
      <c r="H1833" s="5">
        <v>12012</v>
      </c>
      <c r="J1833" t="s">
        <v>136</v>
      </c>
      <c r="K1833" t="s">
        <v>67</v>
      </c>
      <c r="L1833" t="s">
        <v>16</v>
      </c>
      <c r="M1833" s="1">
        <v>45118</v>
      </c>
      <c r="N1833">
        <v>8</v>
      </c>
      <c r="O1833" t="str">
        <f>VLOOKUP(F1833,'[1]Master Data'!$E:$E,1,FALSE)</f>
        <v>CVZPS8137A</v>
      </c>
    </row>
    <row r="1834" spans="1:15" x14ac:dyDescent="0.3">
      <c r="A1834" t="s">
        <v>23</v>
      </c>
      <c r="B1834">
        <v>1835</v>
      </c>
      <c r="C1834" s="1">
        <v>45134</v>
      </c>
      <c r="D1834" s="1" t="s">
        <v>459</v>
      </c>
      <c r="E1834" t="s">
        <v>459</v>
      </c>
      <c r="F1834" t="s">
        <v>169</v>
      </c>
      <c r="G1834" s="5">
        <v>248412</v>
      </c>
      <c r="H1834" s="5">
        <v>24841</v>
      </c>
      <c r="J1834" t="s">
        <v>136</v>
      </c>
      <c r="K1834" t="s">
        <v>67</v>
      </c>
      <c r="L1834" t="s">
        <v>16</v>
      </c>
      <c r="M1834" s="1">
        <v>45127</v>
      </c>
      <c r="N1834">
        <v>7</v>
      </c>
      <c r="O1834" t="str">
        <f>VLOOKUP(F1834,'[1]Master Data'!$E:$E,1,FALSE)</f>
        <v>BMRPS3723E</v>
      </c>
    </row>
    <row r="1835" spans="1:15" x14ac:dyDescent="0.3">
      <c r="A1835" t="s">
        <v>23</v>
      </c>
      <c r="B1835">
        <v>1836</v>
      </c>
      <c r="C1835" s="1">
        <v>45134</v>
      </c>
      <c r="D1835" s="1" t="s">
        <v>459</v>
      </c>
      <c r="E1835" t="s">
        <v>460</v>
      </c>
      <c r="F1835" t="s">
        <v>170</v>
      </c>
      <c r="G1835" s="5">
        <v>268625</v>
      </c>
      <c r="H1835" s="5">
        <v>26863</v>
      </c>
      <c r="J1835" t="s">
        <v>136</v>
      </c>
      <c r="K1835" t="s">
        <v>67</v>
      </c>
      <c r="L1835" t="s">
        <v>16</v>
      </c>
      <c r="M1835" s="1">
        <v>45127</v>
      </c>
      <c r="N1835">
        <v>7</v>
      </c>
      <c r="O1835" t="str">
        <f>VLOOKUP(F1835,'[1]Master Data'!$E:$E,1,FALSE)</f>
        <v>GBCPS8333D</v>
      </c>
    </row>
    <row r="1836" spans="1:15" x14ac:dyDescent="0.3">
      <c r="A1836" t="s">
        <v>23</v>
      </c>
      <c r="B1836">
        <v>1837</v>
      </c>
      <c r="C1836" s="1">
        <v>45148</v>
      </c>
      <c r="D1836" s="1" t="s">
        <v>501</v>
      </c>
      <c r="E1836" t="s">
        <v>501</v>
      </c>
      <c r="F1836" t="s">
        <v>214</v>
      </c>
      <c r="G1836" s="5">
        <v>700125</v>
      </c>
      <c r="H1836" s="5">
        <v>70013</v>
      </c>
      <c r="J1836" t="s">
        <v>137</v>
      </c>
      <c r="K1836" t="s">
        <v>67</v>
      </c>
      <c r="L1836" t="s">
        <v>16</v>
      </c>
      <c r="M1836" s="1">
        <v>45136</v>
      </c>
      <c r="N1836">
        <v>12</v>
      </c>
      <c r="O1836" t="str">
        <f>VLOOKUP(F1836,'[1]Master Data'!$E:$E,1,FALSE)</f>
        <v>DXVPP1114F</v>
      </c>
    </row>
    <row r="1837" spans="1:15" x14ac:dyDescent="0.3">
      <c r="A1837" t="s">
        <v>23</v>
      </c>
      <c r="B1837">
        <v>1838</v>
      </c>
      <c r="C1837" s="1">
        <v>45148</v>
      </c>
      <c r="D1837" t="s">
        <v>466</v>
      </c>
      <c r="E1837" t="s">
        <v>574</v>
      </c>
      <c r="F1837" t="s">
        <v>285</v>
      </c>
      <c r="G1837" s="5">
        <v>700236</v>
      </c>
      <c r="H1837" s="5">
        <v>70024</v>
      </c>
      <c r="J1837" t="s">
        <v>137</v>
      </c>
      <c r="K1837" t="s">
        <v>67</v>
      </c>
      <c r="L1837" t="s">
        <v>16</v>
      </c>
      <c r="M1837" s="1">
        <v>45136</v>
      </c>
      <c r="N1837">
        <v>12</v>
      </c>
      <c r="O1837" t="str">
        <f>VLOOKUP(F1837,'[1]Master Data'!$E:$E,1,FALSE)</f>
        <v>EDSPP8018Q</v>
      </c>
    </row>
    <row r="1838" spans="1:15" x14ac:dyDescent="0.3">
      <c r="A1838" t="s">
        <v>23</v>
      </c>
      <c r="B1838">
        <v>1839</v>
      </c>
      <c r="C1838" s="1">
        <v>45148</v>
      </c>
      <c r="D1838" s="1" t="s">
        <v>725</v>
      </c>
      <c r="E1838" t="s">
        <v>627</v>
      </c>
      <c r="F1838" t="s">
        <v>338</v>
      </c>
      <c r="G1838" s="5">
        <v>50123</v>
      </c>
      <c r="H1838" s="5">
        <v>5012</v>
      </c>
      <c r="J1838" t="s">
        <v>137</v>
      </c>
      <c r="K1838" t="s">
        <v>67</v>
      </c>
      <c r="L1838" t="s">
        <v>16</v>
      </c>
      <c r="M1838" s="1">
        <v>45136</v>
      </c>
      <c r="N1838">
        <v>12</v>
      </c>
      <c r="O1838" t="str">
        <f>VLOOKUP(F1838,'[1]Master Data'!$E:$E,1,FALSE)</f>
        <v>BOVPV7878B</v>
      </c>
    </row>
    <row r="1839" spans="1:15" x14ac:dyDescent="0.3">
      <c r="A1839" t="s">
        <v>23</v>
      </c>
      <c r="B1839">
        <v>1843</v>
      </c>
      <c r="C1839" s="1">
        <v>45159</v>
      </c>
      <c r="D1839" s="1" t="s">
        <v>723</v>
      </c>
      <c r="E1839" t="s">
        <v>437</v>
      </c>
      <c r="F1839" t="s">
        <v>147</v>
      </c>
      <c r="G1839" s="5">
        <v>300123</v>
      </c>
      <c r="H1839" s="5">
        <v>30012</v>
      </c>
      <c r="J1839" t="s">
        <v>137</v>
      </c>
      <c r="K1839" t="s">
        <v>67</v>
      </c>
      <c r="L1839" t="s">
        <v>16</v>
      </c>
      <c r="M1839" s="1">
        <v>45148</v>
      </c>
      <c r="N1839">
        <v>11</v>
      </c>
      <c r="O1839" t="str">
        <f>VLOOKUP(F1839,'[1]Master Data'!$E:$E,1,FALSE)</f>
        <v>CICPD8911M</v>
      </c>
    </row>
    <row r="1840" spans="1:15" x14ac:dyDescent="0.3">
      <c r="A1840" t="s">
        <v>23</v>
      </c>
      <c r="B1840">
        <v>1844</v>
      </c>
      <c r="C1840" s="1">
        <v>45159</v>
      </c>
      <c r="D1840" s="1" t="s">
        <v>723</v>
      </c>
      <c r="E1840" t="s">
        <v>544</v>
      </c>
      <c r="F1840" t="s">
        <v>255</v>
      </c>
      <c r="G1840" s="5">
        <v>301253</v>
      </c>
      <c r="H1840" s="5">
        <v>30125</v>
      </c>
      <c r="J1840" t="s">
        <v>137</v>
      </c>
      <c r="K1840" t="s">
        <v>67</v>
      </c>
      <c r="L1840" t="s">
        <v>16</v>
      </c>
      <c r="M1840" s="1">
        <v>45148</v>
      </c>
      <c r="N1840">
        <v>11</v>
      </c>
      <c r="O1840" t="str">
        <f>VLOOKUP(F1840,'[1]Master Data'!$E:$E,1,FALSE)</f>
        <v>AATPD0607P</v>
      </c>
    </row>
    <row r="1841" spans="1:15" x14ac:dyDescent="0.3">
      <c r="A1841" t="s">
        <v>23</v>
      </c>
      <c r="B1841">
        <v>1842</v>
      </c>
      <c r="C1841" s="1">
        <v>45159</v>
      </c>
      <c r="D1841" s="1" t="s">
        <v>723</v>
      </c>
      <c r="E1841" t="s">
        <v>436</v>
      </c>
      <c r="F1841" t="s">
        <v>146</v>
      </c>
      <c r="G1841" s="5">
        <v>400235</v>
      </c>
      <c r="H1841" s="5">
        <v>40024</v>
      </c>
      <c r="J1841" t="s">
        <v>137</v>
      </c>
      <c r="K1841" t="s">
        <v>67</v>
      </c>
      <c r="L1841" t="s">
        <v>16</v>
      </c>
      <c r="M1841" s="1">
        <v>45148</v>
      </c>
      <c r="N1841">
        <v>11</v>
      </c>
      <c r="O1841" t="str">
        <f>VLOOKUP(F1841,'[1]Master Data'!$E:$E,1,FALSE)</f>
        <v>APGPD9139Q</v>
      </c>
    </row>
    <row r="1842" spans="1:15" x14ac:dyDescent="0.3">
      <c r="A1842" t="s">
        <v>23</v>
      </c>
      <c r="B1842">
        <v>1840</v>
      </c>
      <c r="C1842" s="1">
        <v>45159</v>
      </c>
      <c r="D1842" s="1" t="s">
        <v>459</v>
      </c>
      <c r="E1842" t="s">
        <v>629</v>
      </c>
      <c r="F1842" t="s">
        <v>340</v>
      </c>
      <c r="G1842" s="5">
        <v>450239</v>
      </c>
      <c r="H1842" s="5">
        <v>45024</v>
      </c>
      <c r="J1842" t="s">
        <v>137</v>
      </c>
      <c r="K1842" t="s">
        <v>67</v>
      </c>
      <c r="L1842" t="s">
        <v>16</v>
      </c>
      <c r="M1842" s="1">
        <v>45148</v>
      </c>
      <c r="N1842">
        <v>11</v>
      </c>
      <c r="O1842" t="str">
        <f>VLOOKUP(F1842,'[1]Master Data'!$E:$E,1,FALSE)</f>
        <v>AQNPM5173B</v>
      </c>
    </row>
    <row r="1843" spans="1:15" x14ac:dyDescent="0.3">
      <c r="A1843" t="s">
        <v>23</v>
      </c>
      <c r="B1843">
        <v>1841</v>
      </c>
      <c r="C1843" s="1">
        <v>45159</v>
      </c>
      <c r="D1843" s="1" t="s">
        <v>459</v>
      </c>
      <c r="E1843" t="s">
        <v>600</v>
      </c>
      <c r="F1843" t="s">
        <v>311</v>
      </c>
      <c r="G1843" s="5">
        <v>450123</v>
      </c>
      <c r="H1843" s="5">
        <v>45012</v>
      </c>
      <c r="J1843" t="s">
        <v>137</v>
      </c>
      <c r="K1843" t="s">
        <v>67</v>
      </c>
      <c r="L1843" t="s">
        <v>16</v>
      </c>
      <c r="M1843" s="1">
        <v>45148</v>
      </c>
      <c r="N1843">
        <v>11</v>
      </c>
      <c r="O1843" t="str">
        <f>VLOOKUP(F1843,'[1]Master Data'!$E:$E,1,FALSE)</f>
        <v>BLUPM7048C</v>
      </c>
    </row>
    <row r="1844" spans="1:15" x14ac:dyDescent="0.3">
      <c r="A1844" t="s">
        <v>23</v>
      </c>
      <c r="B1844">
        <v>1845</v>
      </c>
      <c r="C1844" s="1">
        <v>45159</v>
      </c>
      <c r="D1844" s="1" t="s">
        <v>535</v>
      </c>
      <c r="E1844" t="s">
        <v>535</v>
      </c>
      <c r="F1844" t="s">
        <v>245</v>
      </c>
      <c r="G1844" s="5">
        <v>1400239</v>
      </c>
      <c r="H1844" s="5">
        <v>140024</v>
      </c>
      <c r="J1844" t="s">
        <v>137</v>
      </c>
      <c r="K1844" t="s">
        <v>67</v>
      </c>
      <c r="L1844" t="s">
        <v>16</v>
      </c>
      <c r="M1844" s="1">
        <v>45148</v>
      </c>
      <c r="N1844">
        <v>11</v>
      </c>
      <c r="O1844" t="str">
        <f>VLOOKUP(F1844,'[1]Master Data'!$E:$E,1,FALSE)</f>
        <v>LEAPS8201J</v>
      </c>
    </row>
    <row r="1845" spans="1:15" x14ac:dyDescent="0.3">
      <c r="A1845" t="s">
        <v>23</v>
      </c>
      <c r="B1845">
        <v>1852</v>
      </c>
      <c r="C1845" s="1">
        <v>45181</v>
      </c>
      <c r="D1845" s="1" t="s">
        <v>484</v>
      </c>
      <c r="E1845" t="s">
        <v>642</v>
      </c>
      <c r="F1845" t="s">
        <v>353</v>
      </c>
      <c r="G1845" s="5">
        <v>700555</v>
      </c>
      <c r="H1845" s="5">
        <v>70056</v>
      </c>
      <c r="J1845" t="s">
        <v>138</v>
      </c>
      <c r="K1845" t="s">
        <v>67</v>
      </c>
      <c r="L1845" t="s">
        <v>16</v>
      </c>
      <c r="M1845" s="1">
        <v>45175</v>
      </c>
      <c r="N1845">
        <v>6</v>
      </c>
      <c r="O1845" t="str">
        <f>VLOOKUP(F1845,'[1]Master Data'!$E:$E,1,FALSE)</f>
        <v>DDPPP1631F</v>
      </c>
    </row>
    <row r="1846" spans="1:15" x14ac:dyDescent="0.3">
      <c r="A1846" t="s">
        <v>23</v>
      </c>
      <c r="B1846">
        <v>1851</v>
      </c>
      <c r="C1846" s="1">
        <v>45181</v>
      </c>
      <c r="D1846" s="1" t="s">
        <v>440</v>
      </c>
      <c r="E1846" t="s">
        <v>621</v>
      </c>
      <c r="F1846" t="s">
        <v>332</v>
      </c>
      <c r="G1846" s="5">
        <v>700259</v>
      </c>
      <c r="H1846" s="5">
        <v>70026</v>
      </c>
      <c r="J1846" t="s">
        <v>138</v>
      </c>
      <c r="K1846" t="s">
        <v>67</v>
      </c>
      <c r="L1846" t="s">
        <v>16</v>
      </c>
      <c r="M1846" s="1">
        <v>45175</v>
      </c>
      <c r="N1846">
        <v>6</v>
      </c>
      <c r="O1846" t="str">
        <f>VLOOKUP(F1846,'[1]Master Data'!$E:$E,1,FALSE)</f>
        <v>CVCPP2492J</v>
      </c>
    </row>
    <row r="1847" spans="1:15" x14ac:dyDescent="0.3">
      <c r="A1847" t="s">
        <v>23</v>
      </c>
      <c r="B1847">
        <v>1849</v>
      </c>
      <c r="C1847" s="1">
        <v>45181</v>
      </c>
      <c r="D1847" s="1" t="s">
        <v>440</v>
      </c>
      <c r="E1847" t="s">
        <v>615</v>
      </c>
      <c r="F1847" t="s">
        <v>326</v>
      </c>
      <c r="G1847" s="5">
        <v>501236</v>
      </c>
      <c r="H1847" s="5">
        <v>50124</v>
      </c>
      <c r="J1847" t="s">
        <v>138</v>
      </c>
      <c r="K1847" t="s">
        <v>67</v>
      </c>
      <c r="L1847" t="s">
        <v>16</v>
      </c>
      <c r="M1847" s="1">
        <v>45175</v>
      </c>
      <c r="N1847">
        <v>6</v>
      </c>
      <c r="O1847" t="str">
        <f>VLOOKUP(F1847,'[1]Master Data'!$E:$E,1,FALSE)</f>
        <v>CBCPP0069D</v>
      </c>
    </row>
    <row r="1848" spans="1:15" x14ac:dyDescent="0.3">
      <c r="A1848" t="s">
        <v>23</v>
      </c>
      <c r="B1848">
        <v>1847</v>
      </c>
      <c r="C1848" s="1">
        <v>45181</v>
      </c>
      <c r="D1848" s="1" t="s">
        <v>724</v>
      </c>
      <c r="E1848" t="s">
        <v>465</v>
      </c>
      <c r="F1848" t="s">
        <v>175</v>
      </c>
      <c r="G1848" s="5">
        <v>200123</v>
      </c>
      <c r="H1848" s="5">
        <v>20012</v>
      </c>
      <c r="J1848" t="s">
        <v>138</v>
      </c>
      <c r="K1848" t="s">
        <v>67</v>
      </c>
      <c r="L1848" t="s">
        <v>16</v>
      </c>
      <c r="M1848" s="1">
        <v>45175</v>
      </c>
      <c r="N1848">
        <v>6</v>
      </c>
      <c r="O1848" t="str">
        <f>VLOOKUP(F1848,'[1]Master Data'!$E:$E,1,FALSE)</f>
        <v>AWVPM8396E</v>
      </c>
    </row>
    <row r="1849" spans="1:15" x14ac:dyDescent="0.3">
      <c r="A1849" t="s">
        <v>23</v>
      </c>
      <c r="B1849">
        <v>1853</v>
      </c>
      <c r="C1849" s="1">
        <v>45181</v>
      </c>
      <c r="D1849" s="1" t="s">
        <v>513</v>
      </c>
      <c r="E1849" t="s">
        <v>646</v>
      </c>
      <c r="F1849" t="s">
        <v>358</v>
      </c>
      <c r="G1849" s="5">
        <v>700777</v>
      </c>
      <c r="H1849" s="5">
        <v>70078</v>
      </c>
      <c r="J1849" t="s">
        <v>138</v>
      </c>
      <c r="K1849" t="s">
        <v>67</v>
      </c>
      <c r="L1849" t="s">
        <v>16</v>
      </c>
      <c r="M1849" s="1">
        <v>45175</v>
      </c>
      <c r="N1849">
        <v>6</v>
      </c>
      <c r="O1849" t="str">
        <f>VLOOKUP(F1849,'[1]Master Data'!$E:$E,1,FALSE)</f>
        <v>ALPPP7334J</v>
      </c>
    </row>
    <row r="1850" spans="1:15" x14ac:dyDescent="0.3">
      <c r="A1850" t="s">
        <v>23</v>
      </c>
      <c r="B1850">
        <v>1855</v>
      </c>
      <c r="C1850" s="1">
        <v>45181</v>
      </c>
      <c r="D1850" s="1" t="s">
        <v>459</v>
      </c>
      <c r="E1850" t="s">
        <v>659</v>
      </c>
      <c r="F1850" t="s">
        <v>371</v>
      </c>
      <c r="G1850" s="5">
        <v>600899</v>
      </c>
      <c r="H1850" s="5">
        <v>60090</v>
      </c>
      <c r="J1850" t="s">
        <v>138</v>
      </c>
      <c r="K1850" t="s">
        <v>67</v>
      </c>
      <c r="L1850" t="s">
        <v>16</v>
      </c>
      <c r="M1850" s="1">
        <v>45175</v>
      </c>
      <c r="N1850">
        <v>6</v>
      </c>
      <c r="O1850" t="str">
        <f>VLOOKUP(F1850,'[1]Master Data'!$E:$E,1,FALSE)</f>
        <v>CTYPM2995P</v>
      </c>
    </row>
    <row r="1851" spans="1:15" x14ac:dyDescent="0.3">
      <c r="A1851" t="s">
        <v>23</v>
      </c>
      <c r="B1851">
        <v>1854</v>
      </c>
      <c r="C1851" s="1">
        <v>45181</v>
      </c>
      <c r="D1851" s="1" t="s">
        <v>459</v>
      </c>
      <c r="E1851" t="s">
        <v>660</v>
      </c>
      <c r="F1851" t="s">
        <v>372</v>
      </c>
      <c r="G1851" s="5">
        <v>600123</v>
      </c>
      <c r="H1851" s="5">
        <v>60012</v>
      </c>
      <c r="J1851" t="s">
        <v>138</v>
      </c>
      <c r="K1851" t="s">
        <v>67</v>
      </c>
      <c r="L1851" t="s">
        <v>16</v>
      </c>
      <c r="M1851" s="1">
        <v>45175</v>
      </c>
      <c r="N1851">
        <v>6</v>
      </c>
      <c r="O1851" t="str">
        <f>VLOOKUP(F1851,'[1]Master Data'!$E:$E,1,FALSE)</f>
        <v>CKPPM1960A</v>
      </c>
    </row>
    <row r="1852" spans="1:15" x14ac:dyDescent="0.3">
      <c r="A1852" t="s">
        <v>23</v>
      </c>
      <c r="B1852">
        <v>1856</v>
      </c>
      <c r="C1852" s="1">
        <v>45181</v>
      </c>
      <c r="D1852" s="1" t="s">
        <v>725</v>
      </c>
      <c r="E1852" t="s">
        <v>627</v>
      </c>
      <c r="F1852" t="s">
        <v>338</v>
      </c>
      <c r="G1852" s="5">
        <v>20069</v>
      </c>
      <c r="H1852" s="5">
        <v>2007</v>
      </c>
      <c r="J1852" t="s">
        <v>138</v>
      </c>
      <c r="K1852" t="s">
        <v>67</v>
      </c>
      <c r="L1852" t="s">
        <v>16</v>
      </c>
      <c r="M1852" s="1">
        <v>45175</v>
      </c>
      <c r="N1852">
        <v>6</v>
      </c>
      <c r="O1852" t="str">
        <f>VLOOKUP(F1852,'[1]Master Data'!$E:$E,1,FALSE)</f>
        <v>BOVPV7878B</v>
      </c>
    </row>
    <row r="1853" spans="1:15" x14ac:dyDescent="0.3">
      <c r="A1853" t="s">
        <v>23</v>
      </c>
      <c r="B1853">
        <v>1850</v>
      </c>
      <c r="C1853" s="1">
        <v>45181</v>
      </c>
      <c r="D1853" s="1" t="s">
        <v>726</v>
      </c>
      <c r="E1853" t="s">
        <v>620</v>
      </c>
      <c r="F1853" t="s">
        <v>331</v>
      </c>
      <c r="G1853" s="5">
        <v>700231</v>
      </c>
      <c r="H1853" s="5">
        <v>70023</v>
      </c>
      <c r="J1853" t="s">
        <v>138</v>
      </c>
      <c r="K1853" t="s">
        <v>67</v>
      </c>
      <c r="L1853" t="s">
        <v>16</v>
      </c>
      <c r="M1853" s="1">
        <v>45175</v>
      </c>
      <c r="N1853">
        <v>6</v>
      </c>
      <c r="O1853" t="str">
        <f>VLOOKUP(F1853,'[1]Master Data'!$E:$E,1,FALSE)</f>
        <v>CVCPP2497P</v>
      </c>
    </row>
    <row r="1854" spans="1:15" x14ac:dyDescent="0.3">
      <c r="A1854" t="s">
        <v>23</v>
      </c>
      <c r="B1854">
        <v>1848</v>
      </c>
      <c r="C1854" s="1">
        <v>45181</v>
      </c>
      <c r="D1854" s="1" t="s">
        <v>515</v>
      </c>
      <c r="E1854" t="s">
        <v>537</v>
      </c>
      <c r="F1854" t="s">
        <v>247</v>
      </c>
      <c r="G1854" s="5">
        <v>500349</v>
      </c>
      <c r="H1854" s="5">
        <v>50035</v>
      </c>
      <c r="J1854" t="s">
        <v>138</v>
      </c>
      <c r="K1854" t="s">
        <v>67</v>
      </c>
      <c r="L1854" t="s">
        <v>16</v>
      </c>
      <c r="M1854" s="1">
        <v>45175</v>
      </c>
      <c r="N1854">
        <v>6</v>
      </c>
      <c r="O1854" t="str">
        <f>VLOOKUP(F1854,'[1]Master Data'!$E:$E,1,FALSE)</f>
        <v>ASUPV0474B</v>
      </c>
    </row>
    <row r="1855" spans="1:15" x14ac:dyDescent="0.3">
      <c r="A1855" t="s">
        <v>23</v>
      </c>
      <c r="B1855">
        <v>1846</v>
      </c>
      <c r="C1855" s="1">
        <v>45181</v>
      </c>
      <c r="D1855" s="1" t="s">
        <v>515</v>
      </c>
      <c r="E1855" t="s">
        <v>515</v>
      </c>
      <c r="F1855" t="s">
        <v>226</v>
      </c>
      <c r="G1855" s="5">
        <v>145239</v>
      </c>
      <c r="H1855" s="5">
        <v>14524</v>
      </c>
      <c r="J1855" t="s">
        <v>138</v>
      </c>
      <c r="K1855" t="s">
        <v>67</v>
      </c>
      <c r="L1855" t="s">
        <v>16</v>
      </c>
      <c r="M1855" s="1">
        <v>45175</v>
      </c>
      <c r="N1855">
        <v>6</v>
      </c>
      <c r="O1855" t="str">
        <f>VLOOKUP(F1855,'[1]Master Data'!$E:$E,1,FALSE)</f>
        <v>CVZPS8137A</v>
      </c>
    </row>
    <row r="1856" spans="1:15" x14ac:dyDescent="0.3">
      <c r="A1856" t="s">
        <v>23</v>
      </c>
      <c r="B1856">
        <v>1857</v>
      </c>
      <c r="C1856" s="1">
        <v>45185</v>
      </c>
      <c r="D1856" t="s">
        <v>466</v>
      </c>
      <c r="E1856" t="s">
        <v>574</v>
      </c>
      <c r="F1856" t="s">
        <v>285</v>
      </c>
      <c r="G1856" s="5">
        <v>520616</v>
      </c>
      <c r="H1856" s="5">
        <v>52062</v>
      </c>
      <c r="J1856" t="s">
        <v>138</v>
      </c>
      <c r="K1856" t="s">
        <v>67</v>
      </c>
      <c r="L1856" t="s">
        <v>16</v>
      </c>
      <c r="M1856" s="1">
        <v>45175</v>
      </c>
      <c r="N1856">
        <v>10</v>
      </c>
      <c r="O1856" t="str">
        <f>VLOOKUP(F1856,'[1]Master Data'!$E:$E,1,FALSE)</f>
        <v>EDSPP8018Q</v>
      </c>
    </row>
    <row r="1857" spans="1:15" x14ac:dyDescent="0.3">
      <c r="A1857" t="s">
        <v>23</v>
      </c>
      <c r="B1857">
        <v>1859</v>
      </c>
      <c r="C1857" s="1">
        <v>45209</v>
      </c>
      <c r="D1857" s="1" t="s">
        <v>478</v>
      </c>
      <c r="E1857" t="s">
        <v>666</v>
      </c>
      <c r="F1857" t="s">
        <v>378</v>
      </c>
      <c r="G1857" s="5">
        <v>1250231</v>
      </c>
      <c r="H1857" s="5">
        <v>125023</v>
      </c>
      <c r="J1857" t="s">
        <v>139</v>
      </c>
      <c r="K1857" t="s">
        <v>67</v>
      </c>
      <c r="L1857" t="s">
        <v>16</v>
      </c>
      <c r="M1857" s="1">
        <v>45201</v>
      </c>
      <c r="N1857">
        <v>8</v>
      </c>
      <c r="O1857" t="str">
        <f>VLOOKUP(F1857,'[1]Master Data'!$E:$E,1,FALSE)</f>
        <v>CFMPV9265H</v>
      </c>
    </row>
    <row r="1858" spans="1:15" x14ac:dyDescent="0.3">
      <c r="A1858" t="s">
        <v>23</v>
      </c>
      <c r="B1858">
        <v>1858</v>
      </c>
      <c r="C1858" s="1">
        <v>45209</v>
      </c>
      <c r="D1858" s="1" t="s">
        <v>478</v>
      </c>
      <c r="E1858" t="s">
        <v>665</v>
      </c>
      <c r="F1858" t="s">
        <v>377</v>
      </c>
      <c r="G1858" s="5">
        <v>1150159</v>
      </c>
      <c r="H1858" s="5">
        <v>115016</v>
      </c>
      <c r="J1858" t="s">
        <v>139</v>
      </c>
      <c r="K1858" t="s">
        <v>67</v>
      </c>
      <c r="L1858" t="s">
        <v>16</v>
      </c>
      <c r="M1858" s="1">
        <v>45201</v>
      </c>
      <c r="N1858">
        <v>8</v>
      </c>
      <c r="O1858" t="str">
        <f>VLOOKUP(F1858,'[1]Master Data'!$E:$E,1,FALSE)</f>
        <v>ABTPS7765A</v>
      </c>
    </row>
    <row r="1859" spans="1:15" x14ac:dyDescent="0.3">
      <c r="A1859" t="s">
        <v>23</v>
      </c>
      <c r="B1859">
        <v>1860</v>
      </c>
      <c r="C1859" s="1">
        <v>45209</v>
      </c>
      <c r="D1859" s="1" t="s">
        <v>725</v>
      </c>
      <c r="E1859" t="s">
        <v>627</v>
      </c>
      <c r="F1859" t="s">
        <v>338</v>
      </c>
      <c r="G1859" s="5">
        <v>110853</v>
      </c>
      <c r="H1859" s="5">
        <v>11085</v>
      </c>
      <c r="J1859" t="s">
        <v>139</v>
      </c>
      <c r="K1859" t="s">
        <v>67</v>
      </c>
      <c r="L1859" t="s">
        <v>16</v>
      </c>
      <c r="M1859" s="1">
        <v>45201</v>
      </c>
      <c r="N1859">
        <v>8</v>
      </c>
      <c r="O1859" t="str">
        <f>VLOOKUP(F1859,'[1]Master Data'!$E:$E,1,FALSE)</f>
        <v>BOVPV7878B</v>
      </c>
    </row>
    <row r="1860" spans="1:15" x14ac:dyDescent="0.3">
      <c r="A1860" t="s">
        <v>23</v>
      </c>
      <c r="B1860">
        <v>1862</v>
      </c>
      <c r="C1860" s="1">
        <v>45211</v>
      </c>
      <c r="D1860" s="1" t="s">
        <v>484</v>
      </c>
      <c r="E1860" t="s">
        <v>638</v>
      </c>
      <c r="F1860" t="s">
        <v>349</v>
      </c>
      <c r="G1860" s="5">
        <v>600999</v>
      </c>
      <c r="H1860" s="5">
        <v>60100</v>
      </c>
      <c r="J1860" t="s">
        <v>139</v>
      </c>
      <c r="K1860" t="s">
        <v>67</v>
      </c>
      <c r="L1860" t="s">
        <v>16</v>
      </c>
      <c r="M1860" s="1">
        <v>45201</v>
      </c>
      <c r="N1860">
        <v>10</v>
      </c>
      <c r="O1860" t="str">
        <f>VLOOKUP(F1860,'[1]Master Data'!$E:$E,1,FALSE)</f>
        <v>CYXPP9511N</v>
      </c>
    </row>
    <row r="1861" spans="1:15" x14ac:dyDescent="0.3">
      <c r="A1861" t="s">
        <v>23</v>
      </c>
      <c r="B1861">
        <v>1863</v>
      </c>
      <c r="C1861" s="1">
        <v>45211</v>
      </c>
      <c r="D1861" s="1" t="s">
        <v>501</v>
      </c>
      <c r="E1861" t="s">
        <v>667</v>
      </c>
      <c r="F1861" t="s">
        <v>379</v>
      </c>
      <c r="G1861" s="5">
        <v>400861</v>
      </c>
      <c r="H1861" s="5">
        <v>40086</v>
      </c>
      <c r="J1861" t="s">
        <v>139</v>
      </c>
      <c r="K1861" t="s">
        <v>67</v>
      </c>
      <c r="L1861" t="s">
        <v>16</v>
      </c>
      <c r="M1861" s="1">
        <v>45201</v>
      </c>
      <c r="N1861">
        <v>10</v>
      </c>
      <c r="O1861" t="str">
        <f>VLOOKUP(F1861,'[1]Master Data'!$E:$E,1,FALSE)</f>
        <v>LYKPS0935D</v>
      </c>
    </row>
    <row r="1862" spans="1:15" x14ac:dyDescent="0.3">
      <c r="A1862" t="s">
        <v>23</v>
      </c>
      <c r="B1862">
        <v>1861</v>
      </c>
      <c r="C1862" s="1">
        <v>45211</v>
      </c>
      <c r="D1862" s="1" t="s">
        <v>501</v>
      </c>
      <c r="E1862" t="s">
        <v>501</v>
      </c>
      <c r="F1862" t="s">
        <v>214</v>
      </c>
      <c r="G1862" s="5">
        <v>500123</v>
      </c>
      <c r="H1862" s="5">
        <v>50012</v>
      </c>
      <c r="J1862" t="s">
        <v>139</v>
      </c>
      <c r="K1862" t="s">
        <v>67</v>
      </c>
      <c r="L1862" t="s">
        <v>16</v>
      </c>
      <c r="M1862" s="1">
        <v>45201</v>
      </c>
      <c r="N1862">
        <v>10</v>
      </c>
      <c r="O1862" t="str">
        <f>VLOOKUP(F1862,'[1]Master Data'!$E:$E,1,FALSE)</f>
        <v>DXVPP1114F</v>
      </c>
    </row>
    <row r="1863" spans="1:15" x14ac:dyDescent="0.3">
      <c r="A1863" t="s">
        <v>23</v>
      </c>
      <c r="B1863">
        <v>1866</v>
      </c>
      <c r="C1863" s="1">
        <v>45216</v>
      </c>
      <c r="D1863" s="1" t="s">
        <v>724</v>
      </c>
      <c r="E1863" t="s">
        <v>465</v>
      </c>
      <c r="F1863" t="s">
        <v>175</v>
      </c>
      <c r="G1863" s="5">
        <v>200013</v>
      </c>
      <c r="H1863" s="5">
        <v>20001</v>
      </c>
      <c r="J1863" t="s">
        <v>139</v>
      </c>
      <c r="K1863" t="s">
        <v>67</v>
      </c>
      <c r="L1863" t="s">
        <v>16</v>
      </c>
      <c r="M1863" s="1">
        <v>45211</v>
      </c>
      <c r="N1863">
        <v>5</v>
      </c>
      <c r="O1863" t="str">
        <f>VLOOKUP(F1863,'[1]Master Data'!$E:$E,1,FALSE)</f>
        <v>AWVPM8396E</v>
      </c>
    </row>
    <row r="1864" spans="1:15" x14ac:dyDescent="0.3">
      <c r="A1864" t="s">
        <v>23</v>
      </c>
      <c r="B1864">
        <v>1865</v>
      </c>
      <c r="C1864" s="1">
        <v>45216</v>
      </c>
      <c r="D1864" s="1" t="s">
        <v>459</v>
      </c>
      <c r="E1864" t="s">
        <v>653</v>
      </c>
      <c r="F1864" t="s">
        <v>365</v>
      </c>
      <c r="G1864" s="5">
        <v>292403</v>
      </c>
      <c r="H1864" s="5">
        <v>29240</v>
      </c>
      <c r="J1864" t="s">
        <v>139</v>
      </c>
      <c r="K1864" t="s">
        <v>67</v>
      </c>
      <c r="L1864" t="s">
        <v>16</v>
      </c>
      <c r="M1864" s="1">
        <v>45211</v>
      </c>
      <c r="N1864">
        <v>5</v>
      </c>
      <c r="O1864" t="str">
        <f>VLOOKUP(F1864,'[1]Master Data'!$E:$E,1,FALSE)</f>
        <v>COEPM3863F</v>
      </c>
    </row>
    <row r="1865" spans="1:15" x14ac:dyDescent="0.3">
      <c r="A1865" t="s">
        <v>23</v>
      </c>
      <c r="B1865">
        <v>1864</v>
      </c>
      <c r="C1865" s="1">
        <v>45216</v>
      </c>
      <c r="D1865" s="1" t="s">
        <v>459</v>
      </c>
      <c r="E1865" t="s">
        <v>634</v>
      </c>
      <c r="F1865" t="s">
        <v>345</v>
      </c>
      <c r="G1865" s="5">
        <v>419801</v>
      </c>
      <c r="H1865" s="5">
        <v>41980</v>
      </c>
      <c r="J1865" t="s">
        <v>139</v>
      </c>
      <c r="K1865" t="s">
        <v>67</v>
      </c>
      <c r="L1865" t="s">
        <v>16</v>
      </c>
      <c r="M1865" s="1">
        <v>45211</v>
      </c>
      <c r="N1865">
        <v>5</v>
      </c>
      <c r="O1865" t="str">
        <f>VLOOKUP(F1865,'[1]Master Data'!$E:$E,1,FALSE)</f>
        <v>CNPPK4912B</v>
      </c>
    </row>
    <row r="1866" spans="1:15" x14ac:dyDescent="0.3">
      <c r="A1866" t="s">
        <v>23</v>
      </c>
      <c r="B1866">
        <v>1867</v>
      </c>
      <c r="C1866" s="1">
        <v>45222</v>
      </c>
      <c r="D1866" s="1" t="s">
        <v>459</v>
      </c>
      <c r="E1866" t="s">
        <v>629</v>
      </c>
      <c r="F1866" t="s">
        <v>340</v>
      </c>
      <c r="G1866" s="5">
        <v>450012</v>
      </c>
      <c r="H1866" s="5">
        <v>45001</v>
      </c>
      <c r="J1866" t="s">
        <v>139</v>
      </c>
      <c r="K1866" t="s">
        <v>67</v>
      </c>
      <c r="L1866" t="s">
        <v>16</v>
      </c>
      <c r="M1866" s="1">
        <v>45210</v>
      </c>
      <c r="N1866">
        <v>12</v>
      </c>
      <c r="O1866" t="str">
        <f>VLOOKUP(F1866,'[1]Master Data'!$E:$E,1,FALSE)</f>
        <v>AQNPM5173B</v>
      </c>
    </row>
    <row r="1867" spans="1:15" x14ac:dyDescent="0.3">
      <c r="A1867" t="s">
        <v>23</v>
      </c>
      <c r="B1867">
        <v>1868</v>
      </c>
      <c r="C1867" s="1">
        <v>45222</v>
      </c>
      <c r="D1867" s="1" t="s">
        <v>459</v>
      </c>
      <c r="E1867" t="s">
        <v>600</v>
      </c>
      <c r="F1867" t="s">
        <v>311</v>
      </c>
      <c r="G1867" s="5">
        <v>450063</v>
      </c>
      <c r="H1867" s="5">
        <v>45006</v>
      </c>
      <c r="J1867" t="s">
        <v>139</v>
      </c>
      <c r="K1867" t="s">
        <v>67</v>
      </c>
      <c r="L1867" t="s">
        <v>16</v>
      </c>
      <c r="M1867" s="1">
        <v>45210</v>
      </c>
      <c r="N1867">
        <v>12</v>
      </c>
      <c r="O1867" t="str">
        <f>VLOOKUP(F1867,'[1]Master Data'!$E:$E,1,FALSE)</f>
        <v>BLUPM7048C</v>
      </c>
    </row>
    <row r="1868" spans="1:15" x14ac:dyDescent="0.3">
      <c r="A1868" t="s">
        <v>23</v>
      </c>
      <c r="B1868">
        <v>1869</v>
      </c>
      <c r="C1868" s="1">
        <v>45222</v>
      </c>
      <c r="D1868" s="1" t="s">
        <v>727</v>
      </c>
      <c r="E1868" t="s">
        <v>605</v>
      </c>
      <c r="F1868" t="s">
        <v>316</v>
      </c>
      <c r="G1868" s="5">
        <v>1000239</v>
      </c>
      <c r="H1868" s="5">
        <v>100024</v>
      </c>
      <c r="J1868" t="s">
        <v>139</v>
      </c>
      <c r="K1868" t="s">
        <v>67</v>
      </c>
      <c r="L1868" t="s">
        <v>16</v>
      </c>
      <c r="M1868" s="1">
        <v>45210</v>
      </c>
      <c r="N1868">
        <v>12</v>
      </c>
      <c r="O1868" t="str">
        <f>VLOOKUP(F1868,'[1]Master Data'!$E:$E,1,FALSE)</f>
        <v>BDNPL4462J</v>
      </c>
    </row>
    <row r="1869" spans="1:15" x14ac:dyDescent="0.3">
      <c r="A1869" t="s">
        <v>23</v>
      </c>
      <c r="B1869">
        <v>1870</v>
      </c>
      <c r="C1869" s="1">
        <v>45237</v>
      </c>
      <c r="D1869" s="1" t="s">
        <v>478</v>
      </c>
      <c r="E1869" t="s">
        <v>668</v>
      </c>
      <c r="F1869" t="s">
        <v>380</v>
      </c>
      <c r="G1869" s="5">
        <v>1250123</v>
      </c>
      <c r="H1869" s="5">
        <v>125012</v>
      </c>
      <c r="J1869" t="s">
        <v>140</v>
      </c>
      <c r="K1869" t="s">
        <v>67</v>
      </c>
      <c r="L1869" t="s">
        <v>16</v>
      </c>
      <c r="M1869" s="1">
        <v>45230</v>
      </c>
      <c r="N1869">
        <v>7</v>
      </c>
      <c r="O1869" t="str">
        <f>VLOOKUP(F1869,'[1]Master Data'!$E:$E,1,FALSE)</f>
        <v>HDIPP7055Q</v>
      </c>
    </row>
    <row r="1870" spans="1:15" x14ac:dyDescent="0.3">
      <c r="A1870" t="s">
        <v>23</v>
      </c>
      <c r="B1870">
        <v>1871</v>
      </c>
      <c r="C1870" s="1">
        <v>45237</v>
      </c>
      <c r="D1870" s="1" t="s">
        <v>478</v>
      </c>
      <c r="E1870" t="s">
        <v>669</v>
      </c>
      <c r="F1870" t="s">
        <v>381</v>
      </c>
      <c r="G1870" s="5">
        <v>800269</v>
      </c>
      <c r="H1870" s="5">
        <v>80027</v>
      </c>
      <c r="J1870" t="s">
        <v>140</v>
      </c>
      <c r="K1870" t="s">
        <v>67</v>
      </c>
      <c r="L1870" t="s">
        <v>16</v>
      </c>
      <c r="M1870" s="1">
        <v>45230</v>
      </c>
      <c r="N1870">
        <v>7</v>
      </c>
      <c r="O1870" t="str">
        <f>VLOOKUP(F1870,'[1]Master Data'!$E:$E,1,FALSE)</f>
        <v>AVQPN9055M</v>
      </c>
    </row>
    <row r="1871" spans="1:15" x14ac:dyDescent="0.3">
      <c r="A1871" t="s">
        <v>23</v>
      </c>
      <c r="B1871">
        <v>1872</v>
      </c>
      <c r="C1871" s="1">
        <v>45237</v>
      </c>
      <c r="D1871" s="1" t="s">
        <v>478</v>
      </c>
      <c r="E1871" t="s">
        <v>670</v>
      </c>
      <c r="F1871" t="s">
        <v>382</v>
      </c>
      <c r="G1871" s="5">
        <v>1250689</v>
      </c>
      <c r="H1871" s="5">
        <v>125069</v>
      </c>
      <c r="J1871" t="s">
        <v>140</v>
      </c>
      <c r="K1871" t="s">
        <v>67</v>
      </c>
      <c r="L1871" t="s">
        <v>16</v>
      </c>
      <c r="M1871" s="1">
        <v>45230</v>
      </c>
      <c r="N1871">
        <v>7</v>
      </c>
      <c r="O1871" t="str">
        <f>VLOOKUP(F1871,'[1]Master Data'!$E:$E,1,FALSE)</f>
        <v>FQRPS7881H</v>
      </c>
    </row>
    <row r="1872" spans="1:15" x14ac:dyDescent="0.3">
      <c r="A1872" t="s">
        <v>23</v>
      </c>
      <c r="B1872">
        <v>1874</v>
      </c>
      <c r="C1872" s="1">
        <v>45237</v>
      </c>
      <c r="D1872" s="1" t="s">
        <v>515</v>
      </c>
      <c r="E1872" t="s">
        <v>592</v>
      </c>
      <c r="F1872" t="s">
        <v>303</v>
      </c>
      <c r="G1872" s="5">
        <v>455179</v>
      </c>
      <c r="H1872" s="5">
        <v>45518</v>
      </c>
      <c r="J1872" t="s">
        <v>140</v>
      </c>
      <c r="K1872" t="s">
        <v>67</v>
      </c>
      <c r="L1872" t="s">
        <v>16</v>
      </c>
      <c r="M1872" s="1">
        <v>45230</v>
      </c>
      <c r="N1872">
        <v>7</v>
      </c>
      <c r="O1872" t="str">
        <f>VLOOKUP(F1872,'[1]Master Data'!$E:$E,1,FALSE)</f>
        <v>MPIPS9388Q</v>
      </c>
    </row>
    <row r="1873" spans="1:15" x14ac:dyDescent="0.3">
      <c r="A1873" t="s">
        <v>23</v>
      </c>
      <c r="B1873">
        <v>1873</v>
      </c>
      <c r="C1873" s="1">
        <v>45237</v>
      </c>
      <c r="D1873" s="1" t="s">
        <v>515</v>
      </c>
      <c r="E1873" t="s">
        <v>515</v>
      </c>
      <c r="F1873" t="s">
        <v>226</v>
      </c>
      <c r="G1873" s="5">
        <v>135123</v>
      </c>
      <c r="H1873" s="5">
        <v>13512</v>
      </c>
      <c r="J1873" t="s">
        <v>140</v>
      </c>
      <c r="K1873" t="s">
        <v>67</v>
      </c>
      <c r="L1873" t="s">
        <v>16</v>
      </c>
      <c r="M1873" s="1">
        <v>45230</v>
      </c>
      <c r="N1873">
        <v>7</v>
      </c>
      <c r="O1873" t="str">
        <f>VLOOKUP(F1873,'[1]Master Data'!$E:$E,1,FALSE)</f>
        <v>CVZPS8137A</v>
      </c>
    </row>
    <row r="1874" spans="1:15" x14ac:dyDescent="0.3">
      <c r="A1874" t="s">
        <v>23</v>
      </c>
      <c r="B1874">
        <v>1875</v>
      </c>
      <c r="C1874" s="1">
        <v>45251</v>
      </c>
      <c r="D1874" t="s">
        <v>438</v>
      </c>
      <c r="E1874" t="s">
        <v>671</v>
      </c>
      <c r="F1874" t="s">
        <v>383</v>
      </c>
      <c r="G1874" s="5">
        <v>1000236</v>
      </c>
      <c r="H1874" s="5">
        <v>100024</v>
      </c>
      <c r="J1874" t="s">
        <v>140</v>
      </c>
      <c r="K1874" t="s">
        <v>67</v>
      </c>
      <c r="L1874" t="s">
        <v>16</v>
      </c>
      <c r="M1874" s="1">
        <v>45245</v>
      </c>
      <c r="N1874">
        <v>6</v>
      </c>
      <c r="O1874" t="str">
        <f>VLOOKUP(F1874,'[1]Master Data'!$E:$E,1,FALSE)</f>
        <v>DGFPS9357Q</v>
      </c>
    </row>
    <row r="1875" spans="1:15" x14ac:dyDescent="0.3">
      <c r="A1875" t="s">
        <v>23</v>
      </c>
      <c r="B1875">
        <v>1877</v>
      </c>
      <c r="C1875" s="1">
        <v>45259</v>
      </c>
      <c r="D1875" s="1" t="s">
        <v>723</v>
      </c>
      <c r="E1875" t="s">
        <v>437</v>
      </c>
      <c r="F1875" t="s">
        <v>147</v>
      </c>
      <c r="G1875" s="5">
        <v>200596</v>
      </c>
      <c r="H1875" s="5">
        <v>20060</v>
      </c>
      <c r="J1875" t="s">
        <v>140</v>
      </c>
      <c r="K1875" t="s">
        <v>67</v>
      </c>
      <c r="L1875" t="s">
        <v>16</v>
      </c>
      <c r="M1875" s="1">
        <v>45246</v>
      </c>
      <c r="N1875">
        <v>13</v>
      </c>
      <c r="O1875" t="str">
        <f>VLOOKUP(F1875,'[1]Master Data'!$E:$E,1,FALSE)</f>
        <v>CICPD8911M</v>
      </c>
    </row>
    <row r="1876" spans="1:15" x14ac:dyDescent="0.3">
      <c r="A1876" t="s">
        <v>23</v>
      </c>
      <c r="B1876">
        <v>1878</v>
      </c>
      <c r="C1876" s="1">
        <v>45259</v>
      </c>
      <c r="D1876" s="1" t="s">
        <v>723</v>
      </c>
      <c r="E1876" t="s">
        <v>544</v>
      </c>
      <c r="F1876" t="s">
        <v>255</v>
      </c>
      <c r="G1876" s="5">
        <v>300893</v>
      </c>
      <c r="H1876" s="5">
        <v>30089</v>
      </c>
      <c r="J1876" t="s">
        <v>140</v>
      </c>
      <c r="K1876" t="s">
        <v>67</v>
      </c>
      <c r="L1876" t="s">
        <v>16</v>
      </c>
      <c r="M1876" s="1">
        <v>45246</v>
      </c>
      <c r="N1876">
        <v>13</v>
      </c>
      <c r="O1876" t="str">
        <f>VLOOKUP(F1876,'[1]Master Data'!$E:$E,1,FALSE)</f>
        <v>AATPD0607P</v>
      </c>
    </row>
    <row r="1877" spans="1:15" x14ac:dyDescent="0.3">
      <c r="A1877" t="s">
        <v>23</v>
      </c>
      <c r="B1877">
        <v>1876</v>
      </c>
      <c r="C1877" s="1">
        <v>45259</v>
      </c>
      <c r="D1877" s="1" t="s">
        <v>723</v>
      </c>
      <c r="E1877" t="s">
        <v>436</v>
      </c>
      <c r="F1877" t="s">
        <v>146</v>
      </c>
      <c r="G1877" s="5">
        <v>200123</v>
      </c>
      <c r="H1877" s="5">
        <v>20012</v>
      </c>
      <c r="J1877" t="s">
        <v>140</v>
      </c>
      <c r="K1877" t="s">
        <v>67</v>
      </c>
      <c r="L1877" t="s">
        <v>16</v>
      </c>
      <c r="M1877" s="1">
        <v>45246</v>
      </c>
      <c r="N1877">
        <v>13</v>
      </c>
      <c r="O1877" t="str">
        <f>VLOOKUP(F1877,'[1]Master Data'!$E:$E,1,FALSE)</f>
        <v>APGPD9139Q</v>
      </c>
    </row>
    <row r="1878" spans="1:15" x14ac:dyDescent="0.3">
      <c r="A1878" t="s">
        <v>23</v>
      </c>
      <c r="B1878">
        <v>1879</v>
      </c>
      <c r="C1878" s="1">
        <v>45272</v>
      </c>
      <c r="D1878" s="1" t="s">
        <v>535</v>
      </c>
      <c r="E1878" t="s">
        <v>651</v>
      </c>
      <c r="F1878" t="s">
        <v>363</v>
      </c>
      <c r="G1878" s="5">
        <v>700236</v>
      </c>
      <c r="H1878" s="5">
        <v>70024</v>
      </c>
      <c r="J1878" t="s">
        <v>141</v>
      </c>
      <c r="K1878" t="s">
        <v>67</v>
      </c>
      <c r="L1878" t="s">
        <v>16</v>
      </c>
      <c r="M1878" s="1">
        <v>45262</v>
      </c>
      <c r="N1878">
        <v>10</v>
      </c>
      <c r="O1878" t="str">
        <f>VLOOKUP(F1878,'[1]Master Data'!$E:$E,1,FALSE)</f>
        <v>GGRPS3468H</v>
      </c>
    </row>
    <row r="1879" spans="1:15" x14ac:dyDescent="0.3">
      <c r="A1879" t="s">
        <v>23</v>
      </c>
      <c r="B1879">
        <v>1880</v>
      </c>
      <c r="C1879" s="1">
        <v>45273</v>
      </c>
      <c r="D1879" s="1" t="s">
        <v>724</v>
      </c>
      <c r="E1879" t="s">
        <v>465</v>
      </c>
      <c r="F1879" t="s">
        <v>175</v>
      </c>
      <c r="G1879" s="5">
        <v>300231</v>
      </c>
      <c r="H1879" s="5">
        <v>30023</v>
      </c>
      <c r="J1879" t="s">
        <v>141</v>
      </c>
      <c r="K1879" t="s">
        <v>67</v>
      </c>
      <c r="L1879" t="s">
        <v>16</v>
      </c>
      <c r="M1879" s="1">
        <v>45261</v>
      </c>
      <c r="N1879">
        <v>12</v>
      </c>
      <c r="O1879" t="str">
        <f>VLOOKUP(F1879,'[1]Master Data'!$E:$E,1,FALSE)</f>
        <v>AWVPM8396E</v>
      </c>
    </row>
    <row r="1880" spans="1:15" x14ac:dyDescent="0.3">
      <c r="A1880" t="s">
        <v>23</v>
      </c>
      <c r="B1880">
        <v>1881</v>
      </c>
      <c r="C1880" s="1">
        <v>45276</v>
      </c>
      <c r="D1880" s="1" t="s">
        <v>459</v>
      </c>
      <c r="E1880" t="s">
        <v>653</v>
      </c>
      <c r="F1880" t="s">
        <v>365</v>
      </c>
      <c r="G1880" s="5">
        <v>64123</v>
      </c>
      <c r="H1880" s="5">
        <v>6412</v>
      </c>
      <c r="J1880" t="s">
        <v>141</v>
      </c>
      <c r="K1880" t="s">
        <v>67</v>
      </c>
      <c r="L1880" t="s">
        <v>16</v>
      </c>
      <c r="M1880" s="1">
        <v>45265</v>
      </c>
      <c r="N1880">
        <v>11</v>
      </c>
      <c r="O1880" t="str">
        <f>VLOOKUP(F1880,'[1]Master Data'!$E:$E,1,FALSE)</f>
        <v>COEPM3863F</v>
      </c>
    </row>
    <row r="1881" spans="1:15" x14ac:dyDescent="0.3">
      <c r="A1881" t="s">
        <v>23</v>
      </c>
      <c r="B1881">
        <v>1882</v>
      </c>
      <c r="C1881" s="1">
        <v>45286</v>
      </c>
      <c r="D1881" s="1" t="s">
        <v>535</v>
      </c>
      <c r="E1881" t="s">
        <v>672</v>
      </c>
      <c r="F1881" t="s">
        <v>384</v>
      </c>
      <c r="G1881" s="5">
        <v>500361</v>
      </c>
      <c r="H1881" s="5">
        <v>50036</v>
      </c>
      <c r="J1881" t="s">
        <v>141</v>
      </c>
      <c r="K1881" t="s">
        <v>67</v>
      </c>
      <c r="L1881" t="s">
        <v>16</v>
      </c>
      <c r="M1881" s="1">
        <v>45273</v>
      </c>
      <c r="N1881">
        <v>13</v>
      </c>
      <c r="O1881" t="str">
        <f>VLOOKUP(F1881,'[1]Master Data'!$E:$E,1,FALSE)</f>
        <v>CWQPP0628D</v>
      </c>
    </row>
    <row r="1882" spans="1:15" x14ac:dyDescent="0.3">
      <c r="A1882" t="s">
        <v>23</v>
      </c>
      <c r="B1882">
        <v>1883</v>
      </c>
      <c r="C1882" s="1">
        <v>45297</v>
      </c>
      <c r="D1882" s="1" t="s">
        <v>515</v>
      </c>
      <c r="E1882" t="s">
        <v>515</v>
      </c>
      <c r="F1882" t="s">
        <v>226</v>
      </c>
      <c r="G1882" s="5">
        <v>145239</v>
      </c>
      <c r="H1882" s="5">
        <v>14524</v>
      </c>
      <c r="J1882" t="s">
        <v>142</v>
      </c>
      <c r="K1882" t="s">
        <v>67</v>
      </c>
      <c r="L1882" t="s">
        <v>16</v>
      </c>
      <c r="M1882" s="1">
        <v>45290</v>
      </c>
      <c r="N1882">
        <v>7</v>
      </c>
      <c r="O1882" t="str">
        <f>VLOOKUP(F1882,'[1]Master Data'!$E:$E,1,FALSE)</f>
        <v>CVZPS8137A</v>
      </c>
    </row>
    <row r="1883" spans="1:15" x14ac:dyDescent="0.3">
      <c r="A1883" t="s">
        <v>23</v>
      </c>
      <c r="B1883">
        <v>1887</v>
      </c>
      <c r="C1883" s="1">
        <v>45307</v>
      </c>
      <c r="D1883" s="1" t="s">
        <v>440</v>
      </c>
      <c r="E1883" t="s">
        <v>633</v>
      </c>
      <c r="F1883" t="s">
        <v>344</v>
      </c>
      <c r="G1883" s="5">
        <v>500651</v>
      </c>
      <c r="H1883" s="5">
        <v>50065</v>
      </c>
      <c r="J1883" t="s">
        <v>142</v>
      </c>
      <c r="K1883" t="s">
        <v>67</v>
      </c>
      <c r="L1883" t="s">
        <v>16</v>
      </c>
      <c r="M1883" s="1">
        <v>45292</v>
      </c>
      <c r="N1883">
        <v>15</v>
      </c>
      <c r="O1883" t="str">
        <f>VLOOKUP(F1883,'[1]Master Data'!$E:$E,1,FALSE)</f>
        <v>ESIPP0416F</v>
      </c>
    </row>
    <row r="1884" spans="1:15" x14ac:dyDescent="0.3">
      <c r="A1884" t="s">
        <v>23</v>
      </c>
      <c r="B1884">
        <v>1888</v>
      </c>
      <c r="C1884" s="1">
        <v>45307</v>
      </c>
      <c r="D1884" s="1" t="s">
        <v>501</v>
      </c>
      <c r="E1884" t="s">
        <v>667</v>
      </c>
      <c r="F1884" t="s">
        <v>379</v>
      </c>
      <c r="G1884" s="5">
        <v>400361</v>
      </c>
      <c r="H1884" s="5">
        <v>40036</v>
      </c>
      <c r="J1884" t="s">
        <v>142</v>
      </c>
      <c r="K1884" t="s">
        <v>67</v>
      </c>
      <c r="L1884" t="s">
        <v>16</v>
      </c>
      <c r="M1884" s="1">
        <v>45292</v>
      </c>
      <c r="N1884">
        <v>15</v>
      </c>
      <c r="O1884" t="str">
        <f>VLOOKUP(F1884,'[1]Master Data'!$E:$E,1,FALSE)</f>
        <v>LYKPS0935D</v>
      </c>
    </row>
    <row r="1885" spans="1:15" x14ac:dyDescent="0.3">
      <c r="A1885" t="s">
        <v>23</v>
      </c>
      <c r="B1885">
        <v>1884</v>
      </c>
      <c r="C1885" s="1">
        <v>45307</v>
      </c>
      <c r="D1885" s="1" t="s">
        <v>478</v>
      </c>
      <c r="E1885" t="s">
        <v>491</v>
      </c>
      <c r="F1885" t="s">
        <v>202</v>
      </c>
      <c r="G1885" s="5">
        <v>1250611</v>
      </c>
      <c r="H1885" s="5">
        <v>125061</v>
      </c>
      <c r="J1885" t="s">
        <v>142</v>
      </c>
      <c r="K1885" t="s">
        <v>67</v>
      </c>
      <c r="L1885" t="s">
        <v>16</v>
      </c>
      <c r="M1885" s="1">
        <v>45292</v>
      </c>
      <c r="N1885">
        <v>15</v>
      </c>
      <c r="O1885" t="str">
        <f>VLOOKUP(F1885,'[1]Master Data'!$E:$E,1,FALSE)</f>
        <v>CMMPM3584M</v>
      </c>
    </row>
    <row r="1886" spans="1:15" x14ac:dyDescent="0.3">
      <c r="A1886" t="s">
        <v>23</v>
      </c>
      <c r="B1886">
        <v>1886</v>
      </c>
      <c r="C1886" s="1">
        <v>45307</v>
      </c>
      <c r="D1886" s="1" t="s">
        <v>478</v>
      </c>
      <c r="E1886" t="s">
        <v>673</v>
      </c>
      <c r="F1886" t="s">
        <v>385</v>
      </c>
      <c r="G1886" s="5">
        <v>1250125</v>
      </c>
      <c r="H1886" s="5">
        <v>125013</v>
      </c>
      <c r="J1886" t="s">
        <v>142</v>
      </c>
      <c r="K1886" t="s">
        <v>67</v>
      </c>
      <c r="L1886" t="s">
        <v>16</v>
      </c>
      <c r="M1886" s="1">
        <v>45292</v>
      </c>
      <c r="N1886">
        <v>15</v>
      </c>
      <c r="O1886" t="str">
        <f>VLOOKUP(F1886,'[1]Master Data'!$E:$E,1,FALSE)</f>
        <v>CDCPG3017N</v>
      </c>
    </row>
    <row r="1887" spans="1:15" x14ac:dyDescent="0.3">
      <c r="A1887" t="s">
        <v>23</v>
      </c>
      <c r="B1887">
        <v>1885</v>
      </c>
      <c r="C1887" s="1">
        <v>45307</v>
      </c>
      <c r="D1887" s="1" t="s">
        <v>478</v>
      </c>
      <c r="E1887" t="s">
        <v>543</v>
      </c>
      <c r="F1887" t="s">
        <v>254</v>
      </c>
      <c r="G1887" s="5">
        <v>1250239</v>
      </c>
      <c r="H1887" s="5">
        <v>125024</v>
      </c>
      <c r="J1887" t="s">
        <v>142</v>
      </c>
      <c r="K1887" t="s">
        <v>67</v>
      </c>
      <c r="L1887" t="s">
        <v>16</v>
      </c>
      <c r="M1887" s="1">
        <v>45292</v>
      </c>
      <c r="N1887">
        <v>15</v>
      </c>
      <c r="O1887" t="str">
        <f>VLOOKUP(F1887,'[1]Master Data'!$E:$E,1,FALSE)</f>
        <v>FSZPM4268N</v>
      </c>
    </row>
    <row r="1888" spans="1:15" x14ac:dyDescent="0.3">
      <c r="A1888" t="s">
        <v>23</v>
      </c>
      <c r="B1888">
        <v>1889</v>
      </c>
      <c r="C1888" s="1">
        <v>45307</v>
      </c>
      <c r="D1888" s="1" t="s">
        <v>535</v>
      </c>
      <c r="E1888" t="s">
        <v>674</v>
      </c>
      <c r="F1888" t="s">
        <v>386</v>
      </c>
      <c r="G1888" s="5">
        <v>1000251</v>
      </c>
      <c r="H1888" s="5">
        <v>100025</v>
      </c>
      <c r="J1888" t="s">
        <v>142</v>
      </c>
      <c r="K1888" t="s">
        <v>67</v>
      </c>
      <c r="L1888" t="s">
        <v>16</v>
      </c>
      <c r="M1888" s="1">
        <v>45292</v>
      </c>
      <c r="N1888">
        <v>15</v>
      </c>
      <c r="O1888" t="str">
        <f>VLOOKUP(F1888,'[1]Master Data'!$E:$E,1,FALSE)</f>
        <v>QILPS4490H</v>
      </c>
    </row>
    <row r="1889" spans="1:15" x14ac:dyDescent="0.3">
      <c r="A1889" t="s">
        <v>23</v>
      </c>
      <c r="B1889">
        <v>1890</v>
      </c>
      <c r="C1889" s="1">
        <v>45315</v>
      </c>
      <c r="D1889" s="1" t="s">
        <v>440</v>
      </c>
      <c r="E1889" t="s">
        <v>615</v>
      </c>
      <c r="F1889" t="s">
        <v>326</v>
      </c>
      <c r="G1889" s="5">
        <v>200123</v>
      </c>
      <c r="H1889" s="5">
        <v>20012</v>
      </c>
      <c r="J1889" t="s">
        <v>142</v>
      </c>
      <c r="K1889" t="s">
        <v>67</v>
      </c>
      <c r="L1889" t="s">
        <v>16</v>
      </c>
      <c r="M1889" s="1">
        <v>45310</v>
      </c>
      <c r="N1889">
        <v>5</v>
      </c>
      <c r="O1889" t="str">
        <f>VLOOKUP(F1889,'[1]Master Data'!$E:$E,1,FALSE)</f>
        <v>CBCPP0069D</v>
      </c>
    </row>
    <row r="1890" spans="1:15" x14ac:dyDescent="0.3">
      <c r="A1890" t="s">
        <v>23</v>
      </c>
      <c r="B1890">
        <v>1891</v>
      </c>
      <c r="C1890" s="1">
        <v>45315</v>
      </c>
      <c r="D1890" s="1" t="s">
        <v>723</v>
      </c>
      <c r="E1890" t="s">
        <v>675</v>
      </c>
      <c r="F1890" t="s">
        <v>387</v>
      </c>
      <c r="G1890" s="5">
        <v>1000259</v>
      </c>
      <c r="H1890" s="5">
        <v>100026</v>
      </c>
      <c r="J1890" t="s">
        <v>142</v>
      </c>
      <c r="K1890" t="s">
        <v>67</v>
      </c>
      <c r="L1890" t="s">
        <v>16</v>
      </c>
      <c r="M1890" s="1">
        <v>45310</v>
      </c>
      <c r="N1890">
        <v>5</v>
      </c>
      <c r="O1890" t="str">
        <f>VLOOKUP(F1890,'[1]Master Data'!$E:$E,1,FALSE)</f>
        <v>CVBPS5919L</v>
      </c>
    </row>
    <row r="1891" spans="1:15" x14ac:dyDescent="0.3">
      <c r="A1891" t="s">
        <v>23</v>
      </c>
      <c r="B1891">
        <v>1892</v>
      </c>
      <c r="C1891" s="1">
        <v>45316</v>
      </c>
      <c r="D1891" s="1" t="s">
        <v>484</v>
      </c>
      <c r="E1891" t="s">
        <v>630</v>
      </c>
      <c r="F1891" t="s">
        <v>341</v>
      </c>
      <c r="G1891" s="5">
        <v>750236</v>
      </c>
      <c r="H1891" s="5">
        <v>75024</v>
      </c>
      <c r="J1891" t="s">
        <v>142</v>
      </c>
      <c r="K1891" t="s">
        <v>67</v>
      </c>
      <c r="L1891" t="s">
        <v>16</v>
      </c>
      <c r="M1891" s="1">
        <v>45308</v>
      </c>
      <c r="N1891">
        <v>8</v>
      </c>
      <c r="O1891" t="str">
        <f>VLOOKUP(F1891,'[1]Master Data'!$E:$E,1,FALSE)</f>
        <v>FIFPP2974G</v>
      </c>
    </row>
    <row r="1892" spans="1:15" x14ac:dyDescent="0.3">
      <c r="A1892" t="s">
        <v>23</v>
      </c>
      <c r="B1892">
        <v>1894</v>
      </c>
      <c r="C1892" s="1">
        <v>45316</v>
      </c>
      <c r="D1892" s="1" t="s">
        <v>484</v>
      </c>
      <c r="E1892" t="s">
        <v>632</v>
      </c>
      <c r="F1892" t="s">
        <v>343</v>
      </c>
      <c r="G1892" s="5">
        <v>751025</v>
      </c>
      <c r="H1892" s="5">
        <v>75103</v>
      </c>
      <c r="J1892" t="s">
        <v>142</v>
      </c>
      <c r="K1892" t="s">
        <v>67</v>
      </c>
      <c r="L1892" t="s">
        <v>16</v>
      </c>
      <c r="M1892" s="1">
        <v>45308</v>
      </c>
      <c r="N1892">
        <v>8</v>
      </c>
      <c r="O1892" t="str">
        <f>VLOOKUP(F1892,'[1]Master Data'!$E:$E,1,FALSE)</f>
        <v>FIFPP2930A</v>
      </c>
    </row>
    <row r="1893" spans="1:15" x14ac:dyDescent="0.3">
      <c r="A1893" t="s">
        <v>23</v>
      </c>
      <c r="B1893">
        <v>1893</v>
      </c>
      <c r="C1893" s="1">
        <v>45316</v>
      </c>
      <c r="D1893" s="1" t="s">
        <v>484</v>
      </c>
      <c r="E1893" t="s">
        <v>730</v>
      </c>
      <c r="F1893" t="s">
        <v>355</v>
      </c>
      <c r="G1893" s="5">
        <v>500236</v>
      </c>
      <c r="H1893" s="5">
        <v>50024</v>
      </c>
      <c r="J1893" t="s">
        <v>142</v>
      </c>
      <c r="K1893" t="s">
        <v>67</v>
      </c>
      <c r="L1893" t="s">
        <v>16</v>
      </c>
      <c r="M1893" s="1">
        <v>45308</v>
      </c>
      <c r="N1893">
        <v>8</v>
      </c>
      <c r="O1893" t="str">
        <f>VLOOKUP(F1893,'[1]Master Data'!$E:$E,1,FALSE)</f>
        <v>ALPPP7336L</v>
      </c>
    </row>
    <row r="1894" spans="1:15" x14ac:dyDescent="0.3">
      <c r="A1894" t="s">
        <v>23</v>
      </c>
      <c r="B1894">
        <v>1897</v>
      </c>
      <c r="C1894" s="1">
        <v>45322</v>
      </c>
      <c r="D1894" s="1" t="s">
        <v>459</v>
      </c>
      <c r="E1894" t="s">
        <v>660</v>
      </c>
      <c r="F1894" t="s">
        <v>372</v>
      </c>
      <c r="G1894" s="5">
        <v>200129</v>
      </c>
      <c r="H1894" s="5">
        <v>20013</v>
      </c>
      <c r="J1894" t="s">
        <v>142</v>
      </c>
      <c r="K1894" t="s">
        <v>67</v>
      </c>
      <c r="L1894" t="s">
        <v>16</v>
      </c>
      <c r="M1894" s="1">
        <v>45307</v>
      </c>
      <c r="N1894">
        <v>15</v>
      </c>
      <c r="O1894" t="str">
        <f>VLOOKUP(F1894,'[1]Master Data'!$E:$E,1,FALSE)</f>
        <v>CKPPM1960A</v>
      </c>
    </row>
    <row r="1895" spans="1:15" x14ac:dyDescent="0.3">
      <c r="A1895" t="s">
        <v>23</v>
      </c>
      <c r="B1895">
        <v>1898</v>
      </c>
      <c r="C1895" s="1">
        <v>45322</v>
      </c>
      <c r="D1895" s="1" t="s">
        <v>459</v>
      </c>
      <c r="E1895" t="s">
        <v>678</v>
      </c>
      <c r="F1895" t="s">
        <v>390</v>
      </c>
      <c r="G1895" s="5">
        <v>800121</v>
      </c>
      <c r="H1895" s="5">
        <v>80012</v>
      </c>
      <c r="J1895" t="s">
        <v>142</v>
      </c>
      <c r="K1895" t="s">
        <v>67</v>
      </c>
      <c r="L1895" t="s">
        <v>16</v>
      </c>
      <c r="M1895" s="1">
        <v>45307</v>
      </c>
      <c r="N1895">
        <v>15</v>
      </c>
      <c r="O1895" t="str">
        <f>VLOOKUP(F1895,'[1]Master Data'!$E:$E,1,FALSE)</f>
        <v>CWSPP0373B</v>
      </c>
    </row>
    <row r="1896" spans="1:15" x14ac:dyDescent="0.3">
      <c r="A1896" t="s">
        <v>23</v>
      </c>
      <c r="B1896">
        <v>1895</v>
      </c>
      <c r="C1896" s="1">
        <v>45322</v>
      </c>
      <c r="D1896" s="1" t="s">
        <v>727</v>
      </c>
      <c r="E1896" t="s">
        <v>676</v>
      </c>
      <c r="F1896" t="s">
        <v>388</v>
      </c>
      <c r="G1896" s="5">
        <v>998573</v>
      </c>
      <c r="H1896" s="5">
        <v>99857</v>
      </c>
      <c r="J1896" t="s">
        <v>142</v>
      </c>
      <c r="K1896" t="s">
        <v>67</v>
      </c>
      <c r="L1896" t="s">
        <v>16</v>
      </c>
      <c r="M1896" s="1">
        <v>45307</v>
      </c>
      <c r="N1896">
        <v>15</v>
      </c>
      <c r="O1896" t="str">
        <f>VLOOKUP(F1896,'[1]Master Data'!$E:$E,1,FALSE)</f>
        <v>GOGPM4148D</v>
      </c>
    </row>
    <row r="1897" spans="1:15" x14ac:dyDescent="0.3">
      <c r="A1897" t="s">
        <v>23</v>
      </c>
      <c r="B1897">
        <v>1896</v>
      </c>
      <c r="C1897" s="1">
        <v>45322</v>
      </c>
      <c r="D1897" s="1" t="s">
        <v>727</v>
      </c>
      <c r="E1897" t="s">
        <v>677</v>
      </c>
      <c r="F1897" t="s">
        <v>389</v>
      </c>
      <c r="G1897" s="5">
        <v>1015264</v>
      </c>
      <c r="H1897" s="5">
        <v>101526</v>
      </c>
      <c r="J1897" t="s">
        <v>142</v>
      </c>
      <c r="K1897" t="s">
        <v>67</v>
      </c>
      <c r="L1897" t="s">
        <v>16</v>
      </c>
      <c r="M1897" s="1">
        <v>45307</v>
      </c>
      <c r="N1897">
        <v>15</v>
      </c>
      <c r="O1897" t="str">
        <f>VLOOKUP(F1897,'[1]Master Data'!$E:$E,1,FALSE)</f>
        <v>CWHPM9656D</v>
      </c>
    </row>
    <row r="1898" spans="1:15" x14ac:dyDescent="0.3">
      <c r="A1898" t="s">
        <v>23</v>
      </c>
      <c r="B1898">
        <v>1908</v>
      </c>
      <c r="C1898" s="1">
        <v>45335</v>
      </c>
      <c r="D1898" s="1" t="s">
        <v>440</v>
      </c>
      <c r="E1898" t="s">
        <v>683</v>
      </c>
      <c r="F1898" t="s">
        <v>395</v>
      </c>
      <c r="G1898" s="5">
        <v>700859</v>
      </c>
      <c r="H1898" s="5">
        <v>70086</v>
      </c>
      <c r="J1898" t="s">
        <v>143</v>
      </c>
      <c r="K1898" t="s">
        <v>67</v>
      </c>
      <c r="L1898" t="s">
        <v>16</v>
      </c>
      <c r="M1898" s="1">
        <v>45327</v>
      </c>
      <c r="N1898">
        <v>8</v>
      </c>
      <c r="O1898" t="str">
        <f>VLOOKUP(F1898,'[1]Master Data'!$E:$E,1,FALSE)</f>
        <v>CBTPR2618M</v>
      </c>
    </row>
    <row r="1899" spans="1:15" x14ac:dyDescent="0.3">
      <c r="A1899" t="s">
        <v>23</v>
      </c>
      <c r="B1899">
        <v>1903</v>
      </c>
      <c r="C1899" s="1">
        <v>45335</v>
      </c>
      <c r="D1899" s="1" t="s">
        <v>440</v>
      </c>
      <c r="E1899" t="s">
        <v>440</v>
      </c>
      <c r="F1899" t="s">
        <v>150</v>
      </c>
      <c r="G1899" s="5">
        <v>1000361</v>
      </c>
      <c r="H1899" s="5">
        <v>100036</v>
      </c>
      <c r="J1899" t="s">
        <v>143</v>
      </c>
      <c r="K1899" t="s">
        <v>67</v>
      </c>
      <c r="L1899" t="s">
        <v>16</v>
      </c>
      <c r="M1899" s="1">
        <v>45327</v>
      </c>
      <c r="N1899">
        <v>8</v>
      </c>
      <c r="O1899" t="str">
        <f>VLOOKUP(F1899,'[1]Master Data'!$E:$E,1,FALSE)</f>
        <v>ANVPM7520K</v>
      </c>
    </row>
    <row r="1900" spans="1:15" x14ac:dyDescent="0.3">
      <c r="A1900" t="s">
        <v>23</v>
      </c>
      <c r="B1900">
        <v>1904</v>
      </c>
      <c r="C1900" s="1">
        <v>45335</v>
      </c>
      <c r="D1900" s="1" t="s">
        <v>440</v>
      </c>
      <c r="E1900" t="s">
        <v>441</v>
      </c>
      <c r="F1900" t="s">
        <v>151</v>
      </c>
      <c r="G1900" s="5">
        <v>1001061</v>
      </c>
      <c r="H1900" s="5">
        <v>100106</v>
      </c>
      <c r="J1900" t="s">
        <v>143</v>
      </c>
      <c r="K1900" t="s">
        <v>67</v>
      </c>
      <c r="L1900" t="s">
        <v>16</v>
      </c>
      <c r="M1900" s="1">
        <v>45327</v>
      </c>
      <c r="N1900">
        <v>8</v>
      </c>
      <c r="O1900" t="str">
        <f>VLOOKUP(F1900,'[1]Master Data'!$E:$E,1,FALSE)</f>
        <v>BRVPM1719H</v>
      </c>
    </row>
    <row r="1901" spans="1:15" x14ac:dyDescent="0.3">
      <c r="A1901" t="s">
        <v>23</v>
      </c>
      <c r="B1901">
        <v>1909</v>
      </c>
      <c r="C1901" s="1">
        <v>45335</v>
      </c>
      <c r="D1901" s="1" t="s">
        <v>440</v>
      </c>
      <c r="E1901" t="s">
        <v>684</v>
      </c>
      <c r="F1901" t="s">
        <v>396</v>
      </c>
      <c r="G1901" s="5">
        <v>700259</v>
      </c>
      <c r="H1901" s="5">
        <v>70026</v>
      </c>
      <c r="J1901" t="s">
        <v>143</v>
      </c>
      <c r="K1901" t="s">
        <v>67</v>
      </c>
      <c r="L1901" t="s">
        <v>16</v>
      </c>
      <c r="M1901" s="1">
        <v>45327</v>
      </c>
      <c r="N1901">
        <v>8</v>
      </c>
      <c r="O1901" t="str">
        <f>VLOOKUP(F1901,'[1]Master Data'!$E:$E,1,FALSE)</f>
        <v>CVCPP9884J</v>
      </c>
    </row>
    <row r="1902" spans="1:15" x14ac:dyDescent="0.3">
      <c r="A1902" t="s">
        <v>23</v>
      </c>
      <c r="B1902">
        <v>1907</v>
      </c>
      <c r="C1902" s="1">
        <v>45335</v>
      </c>
      <c r="D1902" s="1" t="s">
        <v>440</v>
      </c>
      <c r="E1902" t="s">
        <v>682</v>
      </c>
      <c r="F1902" t="s">
        <v>394</v>
      </c>
      <c r="G1902" s="5">
        <v>701253</v>
      </c>
      <c r="H1902" s="5">
        <v>70125</v>
      </c>
      <c r="J1902" t="s">
        <v>143</v>
      </c>
      <c r="K1902" t="s">
        <v>67</v>
      </c>
      <c r="L1902" t="s">
        <v>16</v>
      </c>
      <c r="M1902" s="1">
        <v>45327</v>
      </c>
      <c r="N1902">
        <v>8</v>
      </c>
      <c r="O1902" t="str">
        <f>VLOOKUP(F1902,'[1]Master Data'!$E:$E,1,FALSE)</f>
        <v>BYMPR1179L</v>
      </c>
    </row>
    <row r="1903" spans="1:15" x14ac:dyDescent="0.3">
      <c r="A1903" t="s">
        <v>23</v>
      </c>
      <c r="B1903">
        <v>1905</v>
      </c>
      <c r="C1903" s="1">
        <v>45335</v>
      </c>
      <c r="D1903" s="1" t="s">
        <v>440</v>
      </c>
      <c r="E1903" t="s">
        <v>680</v>
      </c>
      <c r="F1903" t="s">
        <v>392</v>
      </c>
      <c r="G1903" s="5">
        <v>700123</v>
      </c>
      <c r="H1903" s="5">
        <v>70012</v>
      </c>
      <c r="J1903" t="s">
        <v>143</v>
      </c>
      <c r="K1903" t="s">
        <v>67</v>
      </c>
      <c r="L1903" t="s">
        <v>16</v>
      </c>
      <c r="M1903" s="1">
        <v>45327</v>
      </c>
      <c r="N1903">
        <v>8</v>
      </c>
      <c r="O1903" t="str">
        <f>VLOOKUP(F1903,'[1]Master Data'!$E:$E,1,FALSE)</f>
        <v>BOWPP3394D</v>
      </c>
    </row>
    <row r="1904" spans="1:15" x14ac:dyDescent="0.3">
      <c r="A1904" t="s">
        <v>23</v>
      </c>
      <c r="B1904">
        <v>1910</v>
      </c>
      <c r="C1904" s="1">
        <v>45335</v>
      </c>
      <c r="D1904" s="1" t="s">
        <v>440</v>
      </c>
      <c r="E1904" t="s">
        <v>685</v>
      </c>
      <c r="F1904" t="s">
        <v>397</v>
      </c>
      <c r="G1904" s="5">
        <v>800159</v>
      </c>
      <c r="H1904" s="5">
        <v>80016</v>
      </c>
      <c r="J1904" t="s">
        <v>143</v>
      </c>
      <c r="K1904" t="s">
        <v>67</v>
      </c>
      <c r="L1904" t="s">
        <v>16</v>
      </c>
      <c r="M1904" s="1">
        <v>45327</v>
      </c>
      <c r="N1904">
        <v>8</v>
      </c>
      <c r="O1904" t="str">
        <f>VLOOKUP(F1904,'[1]Master Data'!$E:$E,1,FALSE)</f>
        <v>CUUPM8846C</v>
      </c>
    </row>
    <row r="1905" spans="1:15" x14ac:dyDescent="0.3">
      <c r="A1905" t="s">
        <v>23</v>
      </c>
      <c r="B1905">
        <v>1906</v>
      </c>
      <c r="C1905" s="1">
        <v>45335</v>
      </c>
      <c r="D1905" s="1" t="s">
        <v>440</v>
      </c>
      <c r="E1905" t="s">
        <v>681</v>
      </c>
      <c r="F1905" t="s">
        <v>393</v>
      </c>
      <c r="G1905" s="5">
        <v>700149</v>
      </c>
      <c r="H1905" s="5">
        <v>70015</v>
      </c>
      <c r="J1905" t="s">
        <v>143</v>
      </c>
      <c r="K1905" t="s">
        <v>67</v>
      </c>
      <c r="L1905" t="s">
        <v>16</v>
      </c>
      <c r="M1905" s="1">
        <v>45327</v>
      </c>
      <c r="N1905">
        <v>8</v>
      </c>
      <c r="O1905" t="str">
        <f>VLOOKUP(F1905,'[1]Master Data'!$E:$E,1,FALSE)</f>
        <v>ATPPC1088C</v>
      </c>
    </row>
    <row r="1906" spans="1:15" x14ac:dyDescent="0.3">
      <c r="A1906" t="s">
        <v>23</v>
      </c>
      <c r="B1906">
        <v>1915</v>
      </c>
      <c r="C1906" s="1">
        <v>45335</v>
      </c>
      <c r="D1906" s="1" t="s">
        <v>501</v>
      </c>
      <c r="E1906" t="s">
        <v>690</v>
      </c>
      <c r="F1906" t="s">
        <v>402</v>
      </c>
      <c r="G1906" s="5">
        <v>1000161</v>
      </c>
      <c r="H1906" s="5">
        <v>100016</v>
      </c>
      <c r="J1906" t="s">
        <v>143</v>
      </c>
      <c r="K1906" t="s">
        <v>67</v>
      </c>
      <c r="L1906" t="s">
        <v>16</v>
      </c>
      <c r="M1906" s="1">
        <v>45327</v>
      </c>
      <c r="N1906">
        <v>8</v>
      </c>
      <c r="O1906" t="str">
        <f>VLOOKUP(F1906,'[1]Master Data'!$E:$E,1,FALSE)</f>
        <v>CTJPP8315F</v>
      </c>
    </row>
    <row r="1907" spans="1:15" x14ac:dyDescent="0.3">
      <c r="A1907" t="s">
        <v>23</v>
      </c>
      <c r="B1907">
        <v>1914</v>
      </c>
      <c r="C1907" s="1">
        <v>45335</v>
      </c>
      <c r="D1907" s="1" t="s">
        <v>501</v>
      </c>
      <c r="E1907" t="s">
        <v>689</v>
      </c>
      <c r="F1907" t="s">
        <v>401</v>
      </c>
      <c r="G1907" s="5">
        <v>800123</v>
      </c>
      <c r="H1907" s="5">
        <v>80012</v>
      </c>
      <c r="J1907" t="s">
        <v>143</v>
      </c>
      <c r="K1907" t="s">
        <v>67</v>
      </c>
      <c r="L1907" t="s">
        <v>16</v>
      </c>
      <c r="M1907" s="1">
        <v>45327</v>
      </c>
      <c r="N1907">
        <v>8</v>
      </c>
      <c r="O1907" t="str">
        <f>VLOOKUP(F1907,'[1]Master Data'!$E:$E,1,FALSE)</f>
        <v>CYYPM6182P</v>
      </c>
    </row>
    <row r="1908" spans="1:15" x14ac:dyDescent="0.3">
      <c r="A1908" t="s">
        <v>23</v>
      </c>
      <c r="B1908">
        <v>1912</v>
      </c>
      <c r="C1908" s="1">
        <v>45335</v>
      </c>
      <c r="D1908" s="1" t="s">
        <v>501</v>
      </c>
      <c r="E1908" t="s">
        <v>687</v>
      </c>
      <c r="F1908" t="s">
        <v>399</v>
      </c>
      <c r="G1908" s="5">
        <v>700181</v>
      </c>
      <c r="H1908" s="5">
        <v>70018</v>
      </c>
      <c r="J1908" t="s">
        <v>143</v>
      </c>
      <c r="K1908" t="s">
        <v>67</v>
      </c>
      <c r="L1908" t="s">
        <v>16</v>
      </c>
      <c r="M1908" s="1">
        <v>45327</v>
      </c>
      <c r="N1908">
        <v>8</v>
      </c>
      <c r="O1908" t="str">
        <f>VLOOKUP(F1908,'[1]Master Data'!$E:$E,1,FALSE)</f>
        <v>CCRPR3624L</v>
      </c>
    </row>
    <row r="1909" spans="1:15" x14ac:dyDescent="0.3">
      <c r="A1909" t="s">
        <v>23</v>
      </c>
      <c r="B1909">
        <v>1913</v>
      </c>
      <c r="C1909" s="1">
        <v>45335</v>
      </c>
      <c r="D1909" s="1" t="s">
        <v>501</v>
      </c>
      <c r="E1909" t="s">
        <v>688</v>
      </c>
      <c r="F1909" t="s">
        <v>400</v>
      </c>
      <c r="G1909" s="5">
        <v>700781</v>
      </c>
      <c r="H1909" s="5">
        <v>70078</v>
      </c>
      <c r="J1909" t="s">
        <v>143</v>
      </c>
      <c r="K1909" t="s">
        <v>67</v>
      </c>
      <c r="L1909" t="s">
        <v>16</v>
      </c>
      <c r="M1909" s="1">
        <v>45327</v>
      </c>
      <c r="N1909">
        <v>8</v>
      </c>
      <c r="O1909" t="str">
        <f>VLOOKUP(F1909,'[1]Master Data'!$E:$E,1,FALSE)</f>
        <v>CCRPR3255B</v>
      </c>
    </row>
    <row r="1910" spans="1:15" x14ac:dyDescent="0.3">
      <c r="A1910" t="s">
        <v>23</v>
      </c>
      <c r="B1910">
        <v>1911</v>
      </c>
      <c r="C1910" s="1">
        <v>45335</v>
      </c>
      <c r="D1910" s="1" t="s">
        <v>501</v>
      </c>
      <c r="E1910" t="s">
        <v>686</v>
      </c>
      <c r="F1910" t="s">
        <v>398</v>
      </c>
      <c r="G1910" s="5">
        <v>1000589</v>
      </c>
      <c r="H1910" s="5">
        <v>100059</v>
      </c>
      <c r="J1910" t="s">
        <v>143</v>
      </c>
      <c r="K1910" t="s">
        <v>67</v>
      </c>
      <c r="L1910" t="s">
        <v>16</v>
      </c>
      <c r="M1910" s="1">
        <v>45327</v>
      </c>
      <c r="N1910">
        <v>8</v>
      </c>
      <c r="O1910" t="str">
        <f>VLOOKUP(F1910,'[1]Master Data'!$E:$E,1,FALSE)</f>
        <v>DFZPP8526R</v>
      </c>
    </row>
    <row r="1911" spans="1:15" x14ac:dyDescent="0.3">
      <c r="A1911" t="s">
        <v>23</v>
      </c>
      <c r="B1911">
        <v>1899</v>
      </c>
      <c r="C1911" s="1">
        <v>45335</v>
      </c>
      <c r="D1911" t="s">
        <v>438</v>
      </c>
      <c r="E1911" t="s">
        <v>550</v>
      </c>
      <c r="F1911" t="s">
        <v>261</v>
      </c>
      <c r="G1911" s="5">
        <v>1000123</v>
      </c>
      <c r="H1911" s="5">
        <v>100012</v>
      </c>
      <c r="J1911" t="s">
        <v>143</v>
      </c>
      <c r="K1911" t="s">
        <v>67</v>
      </c>
      <c r="L1911" t="s">
        <v>16</v>
      </c>
      <c r="M1911" s="1">
        <v>45327</v>
      </c>
      <c r="N1911">
        <v>8</v>
      </c>
      <c r="O1911" t="str">
        <f>VLOOKUP(F1911,'[1]Master Data'!$E:$E,1,FALSE)</f>
        <v>BGQPG0189P</v>
      </c>
    </row>
    <row r="1912" spans="1:15" x14ac:dyDescent="0.3">
      <c r="A1912" t="s">
        <v>23</v>
      </c>
      <c r="B1912">
        <v>1916</v>
      </c>
      <c r="C1912" s="1">
        <v>45335</v>
      </c>
      <c r="D1912" s="1" t="s">
        <v>724</v>
      </c>
      <c r="E1912" t="s">
        <v>490</v>
      </c>
      <c r="F1912" t="s">
        <v>201</v>
      </c>
      <c r="G1912" s="5">
        <v>900236</v>
      </c>
      <c r="H1912" s="5">
        <v>90024</v>
      </c>
      <c r="J1912" t="s">
        <v>143</v>
      </c>
      <c r="K1912" t="s">
        <v>67</v>
      </c>
      <c r="L1912" t="s">
        <v>16</v>
      </c>
      <c r="M1912" s="1">
        <v>45327</v>
      </c>
      <c r="N1912">
        <v>8</v>
      </c>
      <c r="O1912" t="str">
        <f>VLOOKUP(F1912,'[1]Master Data'!$E:$E,1,FALSE)</f>
        <v>CUIPM0916M</v>
      </c>
    </row>
    <row r="1913" spans="1:15" x14ac:dyDescent="0.3">
      <c r="A1913" t="s">
        <v>23</v>
      </c>
      <c r="B1913">
        <v>1901</v>
      </c>
      <c r="C1913" s="1">
        <v>45335</v>
      </c>
      <c r="D1913" s="1" t="s">
        <v>459</v>
      </c>
      <c r="E1913" t="s">
        <v>595</v>
      </c>
      <c r="F1913" t="s">
        <v>306</v>
      </c>
      <c r="G1913" s="5">
        <v>500123</v>
      </c>
      <c r="H1913" s="5">
        <v>50012</v>
      </c>
      <c r="J1913" t="s">
        <v>143</v>
      </c>
      <c r="K1913" t="s">
        <v>67</v>
      </c>
      <c r="L1913" t="s">
        <v>16</v>
      </c>
      <c r="M1913" s="1">
        <v>45327</v>
      </c>
      <c r="N1913">
        <v>8</v>
      </c>
      <c r="O1913" t="str">
        <f>VLOOKUP(F1913,'[1]Master Data'!$E:$E,1,FALSE)</f>
        <v>FEXPK6451P</v>
      </c>
    </row>
    <row r="1914" spans="1:15" x14ac:dyDescent="0.3">
      <c r="A1914" t="s">
        <v>23</v>
      </c>
      <c r="B1914">
        <v>1902</v>
      </c>
      <c r="C1914" s="1">
        <v>45335</v>
      </c>
      <c r="D1914" s="1" t="s">
        <v>459</v>
      </c>
      <c r="E1914" t="s">
        <v>634</v>
      </c>
      <c r="F1914" t="s">
        <v>345</v>
      </c>
      <c r="G1914" s="5">
        <v>388897</v>
      </c>
      <c r="H1914" s="5">
        <v>38890</v>
      </c>
      <c r="J1914" t="s">
        <v>143</v>
      </c>
      <c r="K1914" t="s">
        <v>67</v>
      </c>
      <c r="L1914" t="s">
        <v>16</v>
      </c>
      <c r="M1914" s="1">
        <v>45327</v>
      </c>
      <c r="N1914">
        <v>8</v>
      </c>
      <c r="O1914" t="str">
        <f>VLOOKUP(F1914,'[1]Master Data'!$E:$E,1,FALSE)</f>
        <v>CNPPK4912B</v>
      </c>
    </row>
    <row r="1915" spans="1:15" x14ac:dyDescent="0.3">
      <c r="A1915" t="s">
        <v>23</v>
      </c>
      <c r="B1915">
        <v>1917</v>
      </c>
      <c r="C1915" s="1">
        <v>45335</v>
      </c>
      <c r="D1915" s="1" t="s">
        <v>725</v>
      </c>
      <c r="E1915" t="s">
        <v>627</v>
      </c>
      <c r="F1915" t="s">
        <v>338</v>
      </c>
      <c r="G1915" s="5">
        <v>50012</v>
      </c>
      <c r="H1915" s="5">
        <v>5001</v>
      </c>
      <c r="J1915" t="s">
        <v>143</v>
      </c>
      <c r="K1915" t="s">
        <v>67</v>
      </c>
      <c r="L1915" t="s">
        <v>16</v>
      </c>
      <c r="M1915" s="1">
        <v>45327</v>
      </c>
      <c r="N1915">
        <v>8</v>
      </c>
      <c r="O1915" t="str">
        <f>VLOOKUP(F1915,'[1]Master Data'!$E:$E,1,FALSE)</f>
        <v>BOVPV7878B</v>
      </c>
    </row>
    <row r="1916" spans="1:15" x14ac:dyDescent="0.3">
      <c r="A1916" t="s">
        <v>23</v>
      </c>
      <c r="B1916">
        <v>1900</v>
      </c>
      <c r="C1916" s="1">
        <v>45335</v>
      </c>
      <c r="D1916" s="1" t="s">
        <v>727</v>
      </c>
      <c r="E1916" t="s">
        <v>679</v>
      </c>
      <c r="F1916" t="s">
        <v>391</v>
      </c>
      <c r="G1916" s="5">
        <v>1500123</v>
      </c>
      <c r="H1916" s="5">
        <v>150012</v>
      </c>
      <c r="J1916" t="s">
        <v>143</v>
      </c>
      <c r="K1916" t="s">
        <v>67</v>
      </c>
      <c r="L1916" t="s">
        <v>16</v>
      </c>
      <c r="M1916" s="1">
        <v>45327</v>
      </c>
      <c r="N1916">
        <v>8</v>
      </c>
      <c r="O1916" t="str">
        <f>VLOOKUP(F1916,'[1]Master Data'!$E:$E,1,FALSE)</f>
        <v>KMLPS1297G</v>
      </c>
    </row>
    <row r="1917" spans="1:15" x14ac:dyDescent="0.3">
      <c r="A1917" t="s">
        <v>23</v>
      </c>
      <c r="B1917">
        <v>1923</v>
      </c>
      <c r="C1917" s="1">
        <v>45344</v>
      </c>
      <c r="D1917" s="1" t="s">
        <v>724</v>
      </c>
      <c r="E1917" t="s">
        <v>549</v>
      </c>
      <c r="F1917" t="s">
        <v>260</v>
      </c>
      <c r="G1917" s="5">
        <v>900123</v>
      </c>
      <c r="H1917" s="5">
        <v>90012</v>
      </c>
      <c r="J1917" t="s">
        <v>143</v>
      </c>
      <c r="K1917" t="s">
        <v>67</v>
      </c>
      <c r="L1917" t="s">
        <v>16</v>
      </c>
      <c r="M1917" s="1">
        <v>45330</v>
      </c>
      <c r="N1917">
        <v>14</v>
      </c>
      <c r="O1917" t="str">
        <f>VLOOKUP(F1917,'[1]Master Data'!$E:$E,1,FALSE)</f>
        <v>AMMPV1249C</v>
      </c>
    </row>
    <row r="1918" spans="1:15" x14ac:dyDescent="0.3">
      <c r="A1918" t="s">
        <v>23</v>
      </c>
      <c r="B1918">
        <v>1921</v>
      </c>
      <c r="C1918" s="1">
        <v>45344</v>
      </c>
      <c r="D1918" s="1" t="s">
        <v>459</v>
      </c>
      <c r="E1918" t="s">
        <v>692</v>
      </c>
      <c r="F1918" t="s">
        <v>404</v>
      </c>
      <c r="G1918" s="5">
        <v>700123</v>
      </c>
      <c r="H1918" s="5">
        <v>70012</v>
      </c>
      <c r="J1918" t="s">
        <v>143</v>
      </c>
      <c r="K1918" t="s">
        <v>67</v>
      </c>
      <c r="L1918" t="s">
        <v>16</v>
      </c>
      <c r="M1918" s="1">
        <v>45330</v>
      </c>
      <c r="N1918">
        <v>14</v>
      </c>
      <c r="O1918" t="str">
        <f>VLOOKUP(F1918,'[1]Master Data'!$E:$E,1,FALSE)</f>
        <v>CQIPM3816Q</v>
      </c>
    </row>
    <row r="1919" spans="1:15" x14ac:dyDescent="0.3">
      <c r="A1919" t="s">
        <v>23</v>
      </c>
      <c r="B1919">
        <v>1922</v>
      </c>
      <c r="C1919" s="1">
        <v>45344</v>
      </c>
      <c r="D1919" s="1" t="s">
        <v>459</v>
      </c>
      <c r="E1919" t="s">
        <v>693</v>
      </c>
      <c r="F1919" t="s">
        <v>405</v>
      </c>
      <c r="G1919" s="5">
        <v>600123</v>
      </c>
      <c r="H1919" s="5">
        <v>60012</v>
      </c>
      <c r="J1919" t="s">
        <v>143</v>
      </c>
      <c r="K1919" t="s">
        <v>67</v>
      </c>
      <c r="L1919" t="s">
        <v>16</v>
      </c>
      <c r="M1919" s="1">
        <v>45330</v>
      </c>
      <c r="N1919">
        <v>14</v>
      </c>
      <c r="O1919" t="str">
        <f>VLOOKUP(F1919,'[1]Master Data'!$E:$E,1,FALSE)</f>
        <v>CDHPR7547D</v>
      </c>
    </row>
    <row r="1920" spans="1:15" x14ac:dyDescent="0.3">
      <c r="A1920" t="s">
        <v>23</v>
      </c>
      <c r="B1920">
        <v>1919</v>
      </c>
      <c r="C1920" s="1">
        <v>45344</v>
      </c>
      <c r="D1920" s="1" t="s">
        <v>478</v>
      </c>
      <c r="E1920" t="s">
        <v>534</v>
      </c>
      <c r="F1920" t="s">
        <v>244</v>
      </c>
      <c r="G1920" s="5">
        <v>901523</v>
      </c>
      <c r="H1920" s="5">
        <v>90152</v>
      </c>
      <c r="J1920" t="s">
        <v>143</v>
      </c>
      <c r="K1920" t="s">
        <v>67</v>
      </c>
      <c r="L1920" t="s">
        <v>16</v>
      </c>
      <c r="M1920" s="1">
        <v>45330</v>
      </c>
      <c r="N1920">
        <v>14</v>
      </c>
      <c r="O1920" t="str">
        <f>VLOOKUP(F1920,'[1]Master Data'!$E:$E,1,FALSE)</f>
        <v>FJUPM2617D</v>
      </c>
    </row>
    <row r="1921" spans="1:15" x14ac:dyDescent="0.3">
      <c r="A1921" t="s">
        <v>23</v>
      </c>
      <c r="B1921">
        <v>1920</v>
      </c>
      <c r="C1921" s="1">
        <v>45344</v>
      </c>
      <c r="D1921" s="1" t="s">
        <v>478</v>
      </c>
      <c r="E1921" t="s">
        <v>691</v>
      </c>
      <c r="F1921" t="s">
        <v>403</v>
      </c>
      <c r="G1921" s="5">
        <v>1200123</v>
      </c>
      <c r="H1921" s="5">
        <v>120012</v>
      </c>
      <c r="J1921" t="s">
        <v>143</v>
      </c>
      <c r="K1921" t="s">
        <v>67</v>
      </c>
      <c r="L1921" t="s">
        <v>16</v>
      </c>
      <c r="M1921" s="1">
        <v>45330</v>
      </c>
      <c r="N1921">
        <v>14</v>
      </c>
      <c r="O1921" t="str">
        <f>VLOOKUP(F1921,'[1]Master Data'!$E:$E,1,FALSE)</f>
        <v>ECCPP9153F</v>
      </c>
    </row>
    <row r="1922" spans="1:15" x14ac:dyDescent="0.3">
      <c r="A1922" t="s">
        <v>23</v>
      </c>
      <c r="B1922">
        <v>1918</v>
      </c>
      <c r="C1922" s="1">
        <v>45344</v>
      </c>
      <c r="D1922" s="1" t="s">
        <v>478</v>
      </c>
      <c r="E1922" t="s">
        <v>479</v>
      </c>
      <c r="F1922" t="s">
        <v>190</v>
      </c>
      <c r="G1922" s="5">
        <v>600891</v>
      </c>
      <c r="H1922" s="5">
        <v>60089</v>
      </c>
      <c r="J1922" t="s">
        <v>143</v>
      </c>
      <c r="K1922" t="s">
        <v>67</v>
      </c>
      <c r="L1922" t="s">
        <v>16</v>
      </c>
      <c r="M1922" s="1">
        <v>45330</v>
      </c>
      <c r="N1922">
        <v>14</v>
      </c>
      <c r="O1922" t="str">
        <f>VLOOKUP(F1922,'[1]Master Data'!$E:$E,1,FALSE)</f>
        <v>BGBPM7834G</v>
      </c>
    </row>
    <row r="1923" spans="1:15" x14ac:dyDescent="0.3">
      <c r="A1923" t="s">
        <v>23</v>
      </c>
      <c r="B1923">
        <v>1926</v>
      </c>
      <c r="C1923" s="1">
        <v>45346</v>
      </c>
      <c r="D1923" t="s">
        <v>470</v>
      </c>
      <c r="E1923" t="s">
        <v>637</v>
      </c>
      <c r="F1923" t="s">
        <v>348</v>
      </c>
      <c r="G1923" s="5">
        <v>900256</v>
      </c>
      <c r="H1923" s="5">
        <v>90026</v>
      </c>
      <c r="J1923" t="s">
        <v>143</v>
      </c>
      <c r="K1923" t="s">
        <v>67</v>
      </c>
      <c r="L1923" t="s">
        <v>16</v>
      </c>
      <c r="M1923" s="1">
        <v>45339</v>
      </c>
      <c r="N1923">
        <v>7</v>
      </c>
      <c r="O1923" t="e">
        <f>VLOOKUP(F1923,'[1]Master Data'!$E:$E,1,FALSE)</f>
        <v>#N/A</v>
      </c>
    </row>
    <row r="1924" spans="1:15" x14ac:dyDescent="0.3">
      <c r="A1924" t="s">
        <v>23</v>
      </c>
      <c r="B1924">
        <v>1925</v>
      </c>
      <c r="C1924" s="1">
        <v>45346</v>
      </c>
      <c r="D1924" s="1" t="s">
        <v>724</v>
      </c>
      <c r="E1924" t="s">
        <v>465</v>
      </c>
      <c r="F1924" t="s">
        <v>175</v>
      </c>
      <c r="G1924" s="5">
        <v>300256</v>
      </c>
      <c r="H1924" s="5">
        <v>30026</v>
      </c>
      <c r="J1924" t="s">
        <v>143</v>
      </c>
      <c r="K1924" t="s">
        <v>67</v>
      </c>
      <c r="L1924" t="s">
        <v>16</v>
      </c>
      <c r="M1924" s="1">
        <v>45339</v>
      </c>
      <c r="N1924">
        <v>7</v>
      </c>
      <c r="O1924" t="str">
        <f>VLOOKUP(F1924,'[1]Master Data'!$E:$E,1,FALSE)</f>
        <v>AWVPM8396E</v>
      </c>
    </row>
    <row r="1925" spans="1:15" x14ac:dyDescent="0.3">
      <c r="A1925" t="s">
        <v>23</v>
      </c>
      <c r="B1925">
        <v>1924</v>
      </c>
      <c r="C1925" s="1">
        <v>45346</v>
      </c>
      <c r="D1925" s="1" t="s">
        <v>535</v>
      </c>
      <c r="E1925" t="s">
        <v>483</v>
      </c>
      <c r="F1925" t="s">
        <v>194</v>
      </c>
      <c r="G1925" s="5">
        <v>1200369</v>
      </c>
      <c r="H1925" s="5">
        <v>120037</v>
      </c>
      <c r="J1925" t="s">
        <v>143</v>
      </c>
      <c r="K1925" t="s">
        <v>67</v>
      </c>
      <c r="L1925" t="s">
        <v>16</v>
      </c>
      <c r="M1925" s="1">
        <v>45339</v>
      </c>
      <c r="N1925">
        <v>7</v>
      </c>
      <c r="O1925" t="str">
        <f>VLOOKUP(F1925,'[1]Master Data'!$E:$E,1,FALSE)</f>
        <v>AGVPS7118N</v>
      </c>
    </row>
    <row r="1926" spans="1:15" x14ac:dyDescent="0.3">
      <c r="A1926" t="s">
        <v>23</v>
      </c>
      <c r="B1926">
        <v>1927</v>
      </c>
      <c r="C1926" s="1">
        <v>45358</v>
      </c>
      <c r="D1926" s="1" t="s">
        <v>484</v>
      </c>
      <c r="E1926" t="s">
        <v>694</v>
      </c>
      <c r="F1926" t="s">
        <v>406</v>
      </c>
      <c r="G1926" s="5">
        <v>600231</v>
      </c>
      <c r="H1926" s="5">
        <v>60023</v>
      </c>
      <c r="J1926" t="s">
        <v>144</v>
      </c>
      <c r="K1926" t="s">
        <v>67</v>
      </c>
      <c r="L1926" t="s">
        <v>16</v>
      </c>
      <c r="M1926" s="1">
        <v>45350</v>
      </c>
      <c r="N1926">
        <v>8</v>
      </c>
      <c r="O1926" t="str">
        <f>VLOOKUP(F1926,'[1]Master Data'!$E:$E,1,FALSE)</f>
        <v>CVUPM6958A</v>
      </c>
    </row>
    <row r="1927" spans="1:15" x14ac:dyDescent="0.3">
      <c r="A1927" t="s">
        <v>23</v>
      </c>
      <c r="B1927">
        <v>1928</v>
      </c>
      <c r="C1927" s="1">
        <v>45358</v>
      </c>
      <c r="D1927" s="1" t="s">
        <v>484</v>
      </c>
      <c r="E1927" t="s">
        <v>695</v>
      </c>
      <c r="F1927" t="s">
        <v>407</v>
      </c>
      <c r="G1927" s="5">
        <v>750231</v>
      </c>
      <c r="H1927" s="5">
        <v>75023</v>
      </c>
      <c r="J1927" t="s">
        <v>144</v>
      </c>
      <c r="K1927" t="s">
        <v>67</v>
      </c>
      <c r="L1927" t="s">
        <v>16</v>
      </c>
      <c r="M1927" s="1">
        <v>45350</v>
      </c>
      <c r="N1927">
        <v>8</v>
      </c>
      <c r="O1927" t="str">
        <f>VLOOKUP(F1927,'[1]Master Data'!$E:$E,1,FALSE)</f>
        <v>CYTPM4992G</v>
      </c>
    </row>
    <row r="1928" spans="1:15" x14ac:dyDescent="0.3">
      <c r="A1928" t="s">
        <v>23</v>
      </c>
      <c r="B1928">
        <v>1929</v>
      </c>
      <c r="C1928" s="1">
        <v>45358</v>
      </c>
      <c r="D1928" s="1" t="s">
        <v>459</v>
      </c>
      <c r="E1928" t="s">
        <v>460</v>
      </c>
      <c r="F1928" t="s">
        <v>170</v>
      </c>
      <c r="G1928" s="5">
        <v>400231</v>
      </c>
      <c r="H1928" s="5">
        <v>40023</v>
      </c>
      <c r="J1928" t="s">
        <v>144</v>
      </c>
      <c r="K1928" t="s">
        <v>67</v>
      </c>
      <c r="L1928" t="s">
        <v>16</v>
      </c>
      <c r="M1928" s="1">
        <v>45350</v>
      </c>
      <c r="N1928">
        <v>8</v>
      </c>
      <c r="O1928" t="str">
        <f>VLOOKUP(F1928,'[1]Master Data'!$E:$E,1,FALSE)</f>
        <v>GBCPS8333D</v>
      </c>
    </row>
    <row r="1929" spans="1:15" x14ac:dyDescent="0.3">
      <c r="A1929" t="s">
        <v>23</v>
      </c>
      <c r="B1929">
        <v>1978</v>
      </c>
      <c r="C1929" s="1">
        <v>45369</v>
      </c>
      <c r="D1929" s="1" t="s">
        <v>467</v>
      </c>
      <c r="E1929" t="s">
        <v>467</v>
      </c>
      <c r="F1929" t="s">
        <v>177</v>
      </c>
      <c r="G1929" s="5">
        <v>1000321</v>
      </c>
      <c r="H1929" s="5">
        <v>100032</v>
      </c>
      <c r="J1929" t="s">
        <v>144</v>
      </c>
      <c r="K1929" t="s">
        <v>67</v>
      </c>
      <c r="L1929" t="s">
        <v>16</v>
      </c>
      <c r="M1929" s="1">
        <v>45355</v>
      </c>
      <c r="N1929">
        <v>14</v>
      </c>
      <c r="O1929" t="str">
        <f>VLOOKUP(F1929,'[1]Master Data'!$E:$E,1,FALSE)</f>
        <v>CNYPM6786Q</v>
      </c>
    </row>
    <row r="1930" spans="1:15" x14ac:dyDescent="0.3">
      <c r="A1930" t="s">
        <v>23</v>
      </c>
      <c r="B1930">
        <v>1968</v>
      </c>
      <c r="C1930" s="1">
        <v>45369</v>
      </c>
      <c r="D1930" s="1" t="s">
        <v>440</v>
      </c>
      <c r="E1930" t="s">
        <v>609</v>
      </c>
      <c r="F1930" t="s">
        <v>320</v>
      </c>
      <c r="G1930" s="5">
        <v>700013</v>
      </c>
      <c r="H1930" s="5">
        <v>70001</v>
      </c>
      <c r="J1930" t="s">
        <v>144</v>
      </c>
      <c r="K1930" t="s">
        <v>67</v>
      </c>
      <c r="L1930" t="s">
        <v>16</v>
      </c>
      <c r="M1930" s="1">
        <v>45355</v>
      </c>
      <c r="N1930">
        <v>14</v>
      </c>
      <c r="O1930" t="str">
        <f>VLOOKUP(F1930,'[1]Master Data'!$E:$E,1,FALSE)</f>
        <v>BTOPM8426L</v>
      </c>
    </row>
    <row r="1931" spans="1:15" x14ac:dyDescent="0.3">
      <c r="A1931" t="s">
        <v>23</v>
      </c>
      <c r="B1931">
        <v>1969</v>
      </c>
      <c r="C1931" s="1">
        <v>45369</v>
      </c>
      <c r="D1931" s="1" t="s">
        <v>440</v>
      </c>
      <c r="E1931" t="s">
        <v>611</v>
      </c>
      <c r="F1931" t="s">
        <v>322</v>
      </c>
      <c r="G1931" s="5">
        <v>700161</v>
      </c>
      <c r="H1931" s="5">
        <v>70016</v>
      </c>
      <c r="J1931" t="s">
        <v>144</v>
      </c>
      <c r="K1931" t="s">
        <v>67</v>
      </c>
      <c r="L1931" t="s">
        <v>16</v>
      </c>
      <c r="M1931" s="1">
        <v>45355</v>
      </c>
      <c r="N1931">
        <v>14</v>
      </c>
      <c r="O1931" t="str">
        <f>VLOOKUP(F1931,'[1]Master Data'!$E:$E,1,FALSE)</f>
        <v>CZHPM0850L</v>
      </c>
    </row>
    <row r="1932" spans="1:15" x14ac:dyDescent="0.3">
      <c r="A1932" t="s">
        <v>23</v>
      </c>
      <c r="B1932">
        <v>1970</v>
      </c>
      <c r="C1932" s="1">
        <v>45369</v>
      </c>
      <c r="D1932" s="1" t="s">
        <v>440</v>
      </c>
      <c r="E1932" t="s">
        <v>736</v>
      </c>
      <c r="F1932" t="s">
        <v>427</v>
      </c>
      <c r="G1932" s="5">
        <v>701163</v>
      </c>
      <c r="H1932" s="5">
        <v>70116</v>
      </c>
      <c r="J1932" t="s">
        <v>144</v>
      </c>
      <c r="K1932" t="s">
        <v>67</v>
      </c>
      <c r="L1932" t="s">
        <v>16</v>
      </c>
      <c r="M1932" s="1">
        <v>45355</v>
      </c>
      <c r="N1932">
        <v>14</v>
      </c>
      <c r="O1932" t="str">
        <f>VLOOKUP(F1932,'[1]Master Data'!$E:$E,1,FALSE)</f>
        <v>BFSPY8089R</v>
      </c>
    </row>
    <row r="1933" spans="1:15" x14ac:dyDescent="0.3">
      <c r="A1933" t="s">
        <v>23</v>
      </c>
      <c r="B1933">
        <v>1979</v>
      </c>
      <c r="C1933" s="1">
        <v>45369</v>
      </c>
      <c r="D1933" s="1" t="s">
        <v>501</v>
      </c>
      <c r="E1933" t="s">
        <v>716</v>
      </c>
      <c r="F1933" t="s">
        <v>429</v>
      </c>
      <c r="G1933" s="5">
        <v>1100352</v>
      </c>
      <c r="H1933" s="5">
        <v>110035</v>
      </c>
      <c r="J1933" t="s">
        <v>144</v>
      </c>
      <c r="K1933" t="s">
        <v>67</v>
      </c>
      <c r="L1933" t="s">
        <v>16</v>
      </c>
      <c r="M1933" s="1">
        <v>45355</v>
      </c>
      <c r="N1933">
        <v>14</v>
      </c>
      <c r="O1933" t="str">
        <f>VLOOKUP(F1933,'[1]Master Data'!$E:$E,1,FALSE)</f>
        <v>HWVPP5963B</v>
      </c>
    </row>
    <row r="1934" spans="1:15" x14ac:dyDescent="0.3">
      <c r="A1934" t="s">
        <v>23</v>
      </c>
      <c r="B1934">
        <v>1982</v>
      </c>
      <c r="C1934" s="1">
        <v>45369</v>
      </c>
      <c r="D1934" s="1" t="s">
        <v>501</v>
      </c>
      <c r="E1934" t="s">
        <v>719</v>
      </c>
      <c r="F1934" t="s">
        <v>432</v>
      </c>
      <c r="G1934" s="5">
        <v>1098564</v>
      </c>
      <c r="H1934" s="5">
        <v>109856</v>
      </c>
      <c r="J1934" t="s">
        <v>144</v>
      </c>
      <c r="K1934" t="s">
        <v>67</v>
      </c>
      <c r="L1934" t="s">
        <v>16</v>
      </c>
      <c r="M1934" s="1">
        <v>45355</v>
      </c>
      <c r="N1934">
        <v>14</v>
      </c>
      <c r="O1934" t="str">
        <f>VLOOKUP(F1934,'[1]Master Data'!$E:$E,1,FALSE)</f>
        <v>GRPPP7353K</v>
      </c>
    </row>
    <row r="1935" spans="1:15" x14ac:dyDescent="0.3">
      <c r="A1935" t="s">
        <v>23</v>
      </c>
      <c r="B1935">
        <v>1980</v>
      </c>
      <c r="C1935" s="1">
        <v>45369</v>
      </c>
      <c r="D1935" s="1" t="s">
        <v>501</v>
      </c>
      <c r="E1935" t="s">
        <v>717</v>
      </c>
      <c r="F1935" t="s">
        <v>430</v>
      </c>
      <c r="G1935" s="5">
        <v>899456</v>
      </c>
      <c r="H1935" s="5">
        <v>89946</v>
      </c>
      <c r="J1935" t="s">
        <v>144</v>
      </c>
      <c r="K1935" t="s">
        <v>67</v>
      </c>
      <c r="L1935" t="s">
        <v>16</v>
      </c>
      <c r="M1935" s="1">
        <v>45355</v>
      </c>
      <c r="N1935">
        <v>14</v>
      </c>
      <c r="O1935" t="str">
        <f>VLOOKUP(F1935,'[1]Master Data'!$E:$E,1,FALSE)</f>
        <v>HOYPP7872G</v>
      </c>
    </row>
    <row r="1936" spans="1:15" x14ac:dyDescent="0.3">
      <c r="A1936" t="s">
        <v>23</v>
      </c>
      <c r="B1936">
        <v>1983</v>
      </c>
      <c r="C1936" s="1">
        <v>45369</v>
      </c>
      <c r="D1936" s="1" t="s">
        <v>501</v>
      </c>
      <c r="E1936" t="s">
        <v>720</v>
      </c>
      <c r="F1936" t="s">
        <v>433</v>
      </c>
      <c r="G1936" s="5">
        <v>853243</v>
      </c>
      <c r="H1936" s="5">
        <v>85324</v>
      </c>
      <c r="J1936" t="s">
        <v>144</v>
      </c>
      <c r="K1936" t="s">
        <v>67</v>
      </c>
      <c r="L1936" t="s">
        <v>16</v>
      </c>
      <c r="M1936" s="1">
        <v>45355</v>
      </c>
      <c r="N1936">
        <v>14</v>
      </c>
      <c r="O1936" t="str">
        <f>VLOOKUP(F1936,'[1]Master Data'!$E:$E,1,FALSE)</f>
        <v>KBEPK2325D</v>
      </c>
    </row>
    <row r="1937" spans="1:15" x14ac:dyDescent="0.3">
      <c r="A1937" t="s">
        <v>23</v>
      </c>
      <c r="B1937">
        <v>1981</v>
      </c>
      <c r="C1937" s="1">
        <v>45369</v>
      </c>
      <c r="D1937" s="1" t="s">
        <v>501</v>
      </c>
      <c r="E1937" t="s">
        <v>718</v>
      </c>
      <c r="F1937" t="s">
        <v>431</v>
      </c>
      <c r="G1937" s="5">
        <v>1052343</v>
      </c>
      <c r="H1937" s="5">
        <v>105234</v>
      </c>
      <c r="J1937" t="s">
        <v>144</v>
      </c>
      <c r="K1937" t="s">
        <v>67</v>
      </c>
      <c r="L1937" t="s">
        <v>16</v>
      </c>
      <c r="M1937" s="1">
        <v>45355</v>
      </c>
      <c r="N1937">
        <v>14</v>
      </c>
      <c r="O1937" t="str">
        <f>VLOOKUP(F1937,'[1]Master Data'!$E:$E,1,FALSE)</f>
        <v>FXFPP5006N</v>
      </c>
    </row>
    <row r="1938" spans="1:15" x14ac:dyDescent="0.3">
      <c r="A1938" t="s">
        <v>23</v>
      </c>
      <c r="B1938">
        <v>1938</v>
      </c>
      <c r="C1938" s="1">
        <v>45369</v>
      </c>
      <c r="D1938" t="s">
        <v>438</v>
      </c>
      <c r="E1938" t="s">
        <v>703</v>
      </c>
      <c r="F1938" t="s">
        <v>415</v>
      </c>
      <c r="G1938" s="5">
        <v>700691</v>
      </c>
      <c r="H1938" s="5">
        <v>70069</v>
      </c>
      <c r="J1938" t="s">
        <v>144</v>
      </c>
      <c r="K1938" t="s">
        <v>67</v>
      </c>
      <c r="L1938" t="s">
        <v>16</v>
      </c>
      <c r="M1938" s="1">
        <v>45355</v>
      </c>
      <c r="N1938">
        <v>14</v>
      </c>
      <c r="O1938" t="str">
        <f>VLOOKUP(F1938,'[1]Master Data'!$E:$E,1,FALSE)</f>
        <v>DAUPP8897R</v>
      </c>
    </row>
    <row r="1939" spans="1:15" x14ac:dyDescent="0.3">
      <c r="A1939" t="s">
        <v>23</v>
      </c>
      <c r="B1939">
        <v>1935</v>
      </c>
      <c r="C1939" s="1">
        <v>45369</v>
      </c>
      <c r="D1939" t="s">
        <v>438</v>
      </c>
      <c r="E1939" t="s">
        <v>700</v>
      </c>
      <c r="F1939" t="s">
        <v>412</v>
      </c>
      <c r="G1939" s="5">
        <v>847259</v>
      </c>
      <c r="H1939" s="5">
        <v>84726</v>
      </c>
      <c r="J1939" t="s">
        <v>144</v>
      </c>
      <c r="K1939" t="s">
        <v>67</v>
      </c>
      <c r="L1939" t="s">
        <v>16</v>
      </c>
      <c r="M1939" s="1">
        <v>45355</v>
      </c>
      <c r="N1939">
        <v>14</v>
      </c>
      <c r="O1939" t="str">
        <f>VLOOKUP(F1939,'[1]Master Data'!$E:$E,1,FALSE)</f>
        <v>BUAPK0757R</v>
      </c>
    </row>
    <row r="1940" spans="1:15" x14ac:dyDescent="0.3">
      <c r="A1940" t="s">
        <v>23</v>
      </c>
      <c r="B1940">
        <v>1933</v>
      </c>
      <c r="C1940" s="1">
        <v>45369</v>
      </c>
      <c r="D1940" t="s">
        <v>438</v>
      </c>
      <c r="E1940" t="s">
        <v>698</v>
      </c>
      <c r="F1940" t="s">
        <v>410</v>
      </c>
      <c r="G1940" s="5">
        <v>850017</v>
      </c>
      <c r="H1940" s="5">
        <v>85002</v>
      </c>
      <c r="J1940" t="s">
        <v>144</v>
      </c>
      <c r="K1940" t="s">
        <v>67</v>
      </c>
      <c r="L1940" t="s">
        <v>16</v>
      </c>
      <c r="M1940" s="1">
        <v>45355</v>
      </c>
      <c r="N1940">
        <v>14</v>
      </c>
      <c r="O1940" t="str">
        <f>VLOOKUP(F1940,'[1]Master Data'!$E:$E,1,FALSE)</f>
        <v>CISPS8167A</v>
      </c>
    </row>
    <row r="1941" spans="1:15" x14ac:dyDescent="0.3">
      <c r="A1941" t="s">
        <v>23</v>
      </c>
      <c r="B1941">
        <v>1939</v>
      </c>
      <c r="C1941" s="1">
        <v>45369</v>
      </c>
      <c r="D1941" t="s">
        <v>438</v>
      </c>
      <c r="E1941" t="s">
        <v>704</v>
      </c>
      <c r="F1941" t="s">
        <v>416</v>
      </c>
      <c r="G1941" s="5">
        <v>500031</v>
      </c>
      <c r="H1941" s="5">
        <v>50003</v>
      </c>
      <c r="J1941" t="s">
        <v>144</v>
      </c>
      <c r="K1941" t="s">
        <v>67</v>
      </c>
      <c r="L1941" t="s">
        <v>16</v>
      </c>
      <c r="M1941" s="1">
        <v>45355</v>
      </c>
      <c r="N1941">
        <v>14</v>
      </c>
      <c r="O1941" t="str">
        <f>VLOOKUP(F1941,'[1]Master Data'!$E:$E,1,FALSE)</f>
        <v>CKTPC3892H</v>
      </c>
    </row>
    <row r="1942" spans="1:15" x14ac:dyDescent="0.3">
      <c r="A1942" t="s">
        <v>23</v>
      </c>
      <c r="B1942">
        <v>1934</v>
      </c>
      <c r="C1942" s="1">
        <v>45369</v>
      </c>
      <c r="D1942" t="s">
        <v>438</v>
      </c>
      <c r="E1942" t="s">
        <v>699</v>
      </c>
      <c r="F1942" t="s">
        <v>411</v>
      </c>
      <c r="G1942" s="5">
        <v>853019</v>
      </c>
      <c r="H1942" s="5">
        <v>85302</v>
      </c>
      <c r="J1942" t="s">
        <v>144</v>
      </c>
      <c r="K1942" t="s">
        <v>67</v>
      </c>
      <c r="L1942" t="s">
        <v>16</v>
      </c>
      <c r="M1942" s="1">
        <v>45355</v>
      </c>
      <c r="N1942">
        <v>14</v>
      </c>
      <c r="O1942" t="str">
        <f>VLOOKUP(F1942,'[1]Master Data'!$E:$E,1,FALSE)</f>
        <v>AXPPV0166N</v>
      </c>
    </row>
    <row r="1943" spans="1:15" x14ac:dyDescent="0.3">
      <c r="A1943" t="s">
        <v>23</v>
      </c>
      <c r="B1943">
        <v>1930</v>
      </c>
      <c r="C1943" s="1">
        <v>45369</v>
      </c>
      <c r="D1943" t="s">
        <v>438</v>
      </c>
      <c r="E1943" t="s">
        <v>602</v>
      </c>
      <c r="F1943" t="s">
        <v>313</v>
      </c>
      <c r="G1943" s="5">
        <v>846013</v>
      </c>
      <c r="H1943" s="5">
        <v>84601</v>
      </c>
      <c r="J1943" t="s">
        <v>144</v>
      </c>
      <c r="K1943" t="s">
        <v>67</v>
      </c>
      <c r="L1943" t="s">
        <v>16</v>
      </c>
      <c r="M1943" s="1">
        <v>45355</v>
      </c>
      <c r="N1943">
        <v>14</v>
      </c>
      <c r="O1943" t="str">
        <f>VLOOKUP(F1943,'[1]Master Data'!$E:$E,1,FALSE)</f>
        <v>DPOPP6212P</v>
      </c>
    </row>
    <row r="1944" spans="1:15" x14ac:dyDescent="0.3">
      <c r="A1944" t="s">
        <v>23</v>
      </c>
      <c r="B1944">
        <v>1932</v>
      </c>
      <c r="C1944" s="1">
        <v>45369</v>
      </c>
      <c r="D1944" t="s">
        <v>438</v>
      </c>
      <c r="E1944" t="s">
        <v>697</v>
      </c>
      <c r="F1944" t="s">
        <v>409</v>
      </c>
      <c r="G1944" s="5">
        <v>852369</v>
      </c>
      <c r="H1944" s="5">
        <v>85237</v>
      </c>
      <c r="J1944" t="s">
        <v>144</v>
      </c>
      <c r="K1944" t="s">
        <v>67</v>
      </c>
      <c r="L1944" t="s">
        <v>16</v>
      </c>
      <c r="M1944" s="1">
        <v>45355</v>
      </c>
      <c r="N1944">
        <v>14</v>
      </c>
      <c r="O1944" t="str">
        <f>VLOOKUP(F1944,'[1]Master Data'!$E:$E,1,FALSE)</f>
        <v>CTSPP4176P</v>
      </c>
    </row>
    <row r="1945" spans="1:15" x14ac:dyDescent="0.3">
      <c r="A1945" t="s">
        <v>23</v>
      </c>
      <c r="B1945">
        <v>1936</v>
      </c>
      <c r="C1945" s="1">
        <v>45369</v>
      </c>
      <c r="D1945" t="s">
        <v>438</v>
      </c>
      <c r="E1945" t="s">
        <v>701</v>
      </c>
      <c r="F1945" t="s">
        <v>413</v>
      </c>
      <c r="G1945" s="5">
        <v>854079</v>
      </c>
      <c r="H1945" s="5">
        <v>85408</v>
      </c>
      <c r="J1945" t="s">
        <v>144</v>
      </c>
      <c r="K1945" t="s">
        <v>67</v>
      </c>
      <c r="L1945" t="s">
        <v>16</v>
      </c>
      <c r="M1945" s="1">
        <v>45355</v>
      </c>
      <c r="N1945">
        <v>14</v>
      </c>
      <c r="O1945" t="str">
        <f>VLOOKUP(F1945,'[1]Master Data'!$E:$E,1,FALSE)</f>
        <v>BOTPP4835C</v>
      </c>
    </row>
    <row r="1946" spans="1:15" x14ac:dyDescent="0.3">
      <c r="A1946" t="s">
        <v>23</v>
      </c>
      <c r="B1946">
        <v>1931</v>
      </c>
      <c r="C1946" s="1">
        <v>45369</v>
      </c>
      <c r="D1946" t="s">
        <v>438</v>
      </c>
      <c r="E1946" t="s">
        <v>696</v>
      </c>
      <c r="F1946" t="s">
        <v>408</v>
      </c>
      <c r="G1946" s="5">
        <v>849126</v>
      </c>
      <c r="H1946" s="5">
        <v>84913</v>
      </c>
      <c r="J1946" t="s">
        <v>144</v>
      </c>
      <c r="K1946" t="s">
        <v>67</v>
      </c>
      <c r="L1946" t="s">
        <v>16</v>
      </c>
      <c r="M1946" s="1">
        <v>45355</v>
      </c>
      <c r="N1946">
        <v>14</v>
      </c>
      <c r="O1946" t="str">
        <f>VLOOKUP(F1946,'[1]Master Data'!$E:$E,1,FALSE)</f>
        <v>FRLPP2436N</v>
      </c>
    </row>
    <row r="1947" spans="1:15" x14ac:dyDescent="0.3">
      <c r="A1947" t="s">
        <v>23</v>
      </c>
      <c r="B1947">
        <v>1937</v>
      </c>
      <c r="C1947" s="1">
        <v>45369</v>
      </c>
      <c r="D1947" t="s">
        <v>438</v>
      </c>
      <c r="E1947" t="s">
        <v>702</v>
      </c>
      <c r="F1947" t="s">
        <v>414</v>
      </c>
      <c r="G1947" s="5">
        <v>900361</v>
      </c>
      <c r="H1947" s="5">
        <v>90036</v>
      </c>
      <c r="J1947" t="s">
        <v>144</v>
      </c>
      <c r="K1947" t="s">
        <v>67</v>
      </c>
      <c r="L1947" t="s">
        <v>16</v>
      </c>
      <c r="M1947" s="1">
        <v>45355</v>
      </c>
      <c r="N1947">
        <v>14</v>
      </c>
      <c r="O1947" t="str">
        <f>VLOOKUP(F1947,'[1]Master Data'!$E:$E,1,FALSE)</f>
        <v>FEAPM8426R</v>
      </c>
    </row>
    <row r="1948" spans="1:15" x14ac:dyDescent="0.3">
      <c r="A1948" t="s">
        <v>23</v>
      </c>
      <c r="B1948">
        <v>1944</v>
      </c>
      <c r="C1948" s="1">
        <v>45369</v>
      </c>
      <c r="D1948" s="1" t="s">
        <v>723</v>
      </c>
      <c r="E1948" t="s">
        <v>437</v>
      </c>
      <c r="F1948" t="s">
        <v>147</v>
      </c>
      <c r="G1948" s="5">
        <v>400136</v>
      </c>
      <c r="H1948" s="5">
        <v>40014</v>
      </c>
      <c r="J1948" t="s">
        <v>144</v>
      </c>
      <c r="K1948" t="s">
        <v>67</v>
      </c>
      <c r="L1948" t="s">
        <v>16</v>
      </c>
      <c r="M1948" s="1">
        <v>45355</v>
      </c>
      <c r="N1948">
        <v>14</v>
      </c>
      <c r="O1948" t="str">
        <f>VLOOKUP(F1948,'[1]Master Data'!$E:$E,1,FALSE)</f>
        <v>CICPD8911M</v>
      </c>
    </row>
    <row r="1949" spans="1:15" x14ac:dyDescent="0.3">
      <c r="A1949" t="s">
        <v>23</v>
      </c>
      <c r="B1949">
        <v>1974</v>
      </c>
      <c r="C1949" s="1">
        <v>45369</v>
      </c>
      <c r="D1949" t="s">
        <v>466</v>
      </c>
      <c r="E1949" t="s">
        <v>466</v>
      </c>
      <c r="F1949" t="s">
        <v>176</v>
      </c>
      <c r="G1949" s="5">
        <v>1201269</v>
      </c>
      <c r="H1949" s="5">
        <v>120127</v>
      </c>
      <c r="J1949" t="s">
        <v>144</v>
      </c>
      <c r="K1949" t="s">
        <v>67</v>
      </c>
      <c r="L1949" t="s">
        <v>16</v>
      </c>
      <c r="M1949" s="1">
        <v>45355</v>
      </c>
      <c r="N1949">
        <v>14</v>
      </c>
      <c r="O1949" t="str">
        <f>VLOOKUP(F1949,'[1]Master Data'!$E:$E,1,FALSE)</f>
        <v>BCHPM4625F</v>
      </c>
    </row>
    <row r="1950" spans="1:15" x14ac:dyDescent="0.3">
      <c r="A1950" t="s">
        <v>23</v>
      </c>
      <c r="B1950">
        <v>1976</v>
      </c>
      <c r="C1950" s="1">
        <v>45369</v>
      </c>
      <c r="D1950" t="s">
        <v>466</v>
      </c>
      <c r="E1950" t="s">
        <v>488</v>
      </c>
      <c r="F1950" t="s">
        <v>199</v>
      </c>
      <c r="G1950" s="5">
        <v>800297</v>
      </c>
      <c r="H1950" s="5">
        <v>80030</v>
      </c>
      <c r="J1950" t="s">
        <v>144</v>
      </c>
      <c r="K1950" t="s">
        <v>67</v>
      </c>
      <c r="L1950" t="s">
        <v>16</v>
      </c>
      <c r="M1950" s="1">
        <v>45355</v>
      </c>
      <c r="N1950">
        <v>14</v>
      </c>
      <c r="O1950" t="str">
        <f>VLOOKUP(F1950,'[1]Master Data'!$E:$E,1,FALSE)</f>
        <v>DJEPM9645D</v>
      </c>
    </row>
    <row r="1951" spans="1:15" x14ac:dyDescent="0.3">
      <c r="A1951" t="s">
        <v>23</v>
      </c>
      <c r="B1951">
        <v>1977</v>
      </c>
      <c r="C1951" s="1">
        <v>45369</v>
      </c>
      <c r="D1951" t="s">
        <v>466</v>
      </c>
      <c r="E1951" t="s">
        <v>715</v>
      </c>
      <c r="F1951" t="s">
        <v>428</v>
      </c>
      <c r="G1951" s="5">
        <v>800361</v>
      </c>
      <c r="H1951" s="5">
        <v>80036</v>
      </c>
      <c r="J1951" t="s">
        <v>144</v>
      </c>
      <c r="K1951" t="s">
        <v>67</v>
      </c>
      <c r="L1951" t="s">
        <v>16</v>
      </c>
      <c r="M1951" s="1">
        <v>45355</v>
      </c>
      <c r="N1951">
        <v>14</v>
      </c>
      <c r="O1951" t="str">
        <f>VLOOKUP(F1951,'[1]Master Data'!$E:$E,1,FALSE)</f>
        <v>GWRPM3202H</v>
      </c>
    </row>
    <row r="1952" spans="1:15" x14ac:dyDescent="0.3">
      <c r="A1952" t="s">
        <v>23</v>
      </c>
      <c r="B1952">
        <v>1975</v>
      </c>
      <c r="C1952" s="1">
        <v>45369</v>
      </c>
      <c r="D1952" t="s">
        <v>466</v>
      </c>
      <c r="E1952" t="s">
        <v>468</v>
      </c>
      <c r="F1952" t="s">
        <v>178</v>
      </c>
      <c r="G1952" s="5">
        <v>1200369</v>
      </c>
      <c r="H1952" s="5">
        <v>120037</v>
      </c>
      <c r="J1952" t="s">
        <v>144</v>
      </c>
      <c r="K1952" t="s">
        <v>67</v>
      </c>
      <c r="L1952" t="s">
        <v>16</v>
      </c>
      <c r="M1952" s="1">
        <v>45355</v>
      </c>
      <c r="N1952">
        <v>14</v>
      </c>
      <c r="O1952" t="str">
        <f>VLOOKUP(F1952,'[1]Master Data'!$E:$E,1,FALSE)</f>
        <v>DGQPM4392J</v>
      </c>
    </row>
    <row r="1953" spans="1:15" x14ac:dyDescent="0.3">
      <c r="A1953" t="s">
        <v>23</v>
      </c>
      <c r="B1953">
        <v>1967</v>
      </c>
      <c r="C1953" s="1">
        <v>45369</v>
      </c>
      <c r="D1953" s="1" t="s">
        <v>459</v>
      </c>
      <c r="E1953" t="s">
        <v>714</v>
      </c>
      <c r="F1953" t="s">
        <v>426</v>
      </c>
      <c r="G1953" s="5">
        <v>800123</v>
      </c>
      <c r="H1953" s="5">
        <v>80012</v>
      </c>
      <c r="J1953" t="s">
        <v>144</v>
      </c>
      <c r="K1953" t="s">
        <v>67</v>
      </c>
      <c r="L1953" t="s">
        <v>16</v>
      </c>
      <c r="M1953" s="1">
        <v>45355</v>
      </c>
      <c r="N1953">
        <v>14</v>
      </c>
      <c r="O1953" t="str">
        <f>VLOOKUP(F1953,'[1]Master Data'!$E:$E,1,FALSE)</f>
        <v>IKHPS8748N</v>
      </c>
    </row>
    <row r="1954" spans="1:15" x14ac:dyDescent="0.3">
      <c r="A1954" t="s">
        <v>23</v>
      </c>
      <c r="B1954">
        <v>1966</v>
      </c>
      <c r="C1954" s="1">
        <v>45369</v>
      </c>
      <c r="D1954" s="1" t="s">
        <v>459</v>
      </c>
      <c r="E1954" t="s">
        <v>663</v>
      </c>
      <c r="F1954" t="s">
        <v>375</v>
      </c>
      <c r="G1954" s="5">
        <v>900637</v>
      </c>
      <c r="H1954" s="5">
        <v>90064</v>
      </c>
      <c r="J1954" t="s">
        <v>144</v>
      </c>
      <c r="K1954" t="s">
        <v>67</v>
      </c>
      <c r="L1954" t="s">
        <v>16</v>
      </c>
      <c r="M1954" s="1">
        <v>45355</v>
      </c>
      <c r="N1954">
        <v>14</v>
      </c>
      <c r="O1954" t="str">
        <f>VLOOKUP(F1954,'[1]Master Data'!$E:$E,1,FALSE)</f>
        <v>IDPPK2405D</v>
      </c>
    </row>
    <row r="1955" spans="1:15" x14ac:dyDescent="0.3">
      <c r="A1955" t="s">
        <v>23</v>
      </c>
      <c r="B1955">
        <v>1965</v>
      </c>
      <c r="C1955" s="1">
        <v>45369</v>
      </c>
      <c r="D1955" s="1" t="s">
        <v>459</v>
      </c>
      <c r="E1955" t="s">
        <v>628</v>
      </c>
      <c r="F1955" t="s">
        <v>339</v>
      </c>
      <c r="G1955" s="5">
        <v>900891</v>
      </c>
      <c r="H1955" s="5">
        <v>90089</v>
      </c>
      <c r="J1955" t="s">
        <v>144</v>
      </c>
      <c r="K1955" t="s">
        <v>67</v>
      </c>
      <c r="L1955" t="s">
        <v>16</v>
      </c>
      <c r="M1955" s="1">
        <v>45355</v>
      </c>
      <c r="N1955">
        <v>14</v>
      </c>
      <c r="O1955" t="str">
        <f>VLOOKUP(F1955,'[1]Master Data'!$E:$E,1,FALSE)</f>
        <v>AWHPM0177F</v>
      </c>
    </row>
    <row r="1956" spans="1:15" x14ac:dyDescent="0.3">
      <c r="A1956" t="s">
        <v>23</v>
      </c>
      <c r="B1956">
        <v>1984</v>
      </c>
      <c r="C1956" s="1">
        <v>45369</v>
      </c>
      <c r="D1956" s="1" t="s">
        <v>478</v>
      </c>
      <c r="E1956" t="s">
        <v>721</v>
      </c>
      <c r="F1956" t="s">
        <v>434</v>
      </c>
      <c r="G1956" s="5">
        <v>900851</v>
      </c>
      <c r="H1956" s="5">
        <v>90085</v>
      </c>
      <c r="J1956" t="s">
        <v>144</v>
      </c>
      <c r="K1956" t="s">
        <v>67</v>
      </c>
      <c r="L1956" t="s">
        <v>16</v>
      </c>
      <c r="M1956" s="1">
        <v>45355</v>
      </c>
      <c r="N1956">
        <v>14</v>
      </c>
      <c r="O1956" t="str">
        <f>VLOOKUP(F1956,'[1]Master Data'!$E:$E,1,FALSE)</f>
        <v>CCFPC3592Q</v>
      </c>
    </row>
    <row r="1957" spans="1:15" x14ac:dyDescent="0.3">
      <c r="A1957" t="s">
        <v>23</v>
      </c>
      <c r="B1957">
        <v>1940</v>
      </c>
      <c r="C1957" s="1">
        <v>45369</v>
      </c>
      <c r="D1957" s="1" t="s">
        <v>478</v>
      </c>
      <c r="E1957" t="s">
        <v>705</v>
      </c>
      <c r="F1957" t="s">
        <v>305</v>
      </c>
      <c r="G1957" s="5">
        <v>800126</v>
      </c>
      <c r="H1957" s="5">
        <v>80013</v>
      </c>
      <c r="J1957" t="s">
        <v>144</v>
      </c>
      <c r="K1957" t="s">
        <v>67</v>
      </c>
      <c r="L1957" t="s">
        <v>16</v>
      </c>
      <c r="M1957" s="1">
        <v>45355</v>
      </c>
      <c r="N1957">
        <v>14</v>
      </c>
      <c r="O1957" t="str">
        <f>VLOOKUP(F1957,'[1]Master Data'!$E:$E,1,FALSE)</f>
        <v>FKKPK1009Q</v>
      </c>
    </row>
    <row r="1958" spans="1:15" x14ac:dyDescent="0.3">
      <c r="A1958" t="s">
        <v>23</v>
      </c>
      <c r="B1958">
        <v>1941</v>
      </c>
      <c r="C1958" s="1">
        <v>45369</v>
      </c>
      <c r="D1958" s="1" t="s">
        <v>478</v>
      </c>
      <c r="E1958" t="s">
        <v>706</v>
      </c>
      <c r="F1958" t="s">
        <v>417</v>
      </c>
      <c r="G1958" s="5">
        <v>1100987</v>
      </c>
      <c r="H1958" s="5">
        <v>110099</v>
      </c>
      <c r="J1958" t="s">
        <v>144</v>
      </c>
      <c r="K1958" t="s">
        <v>67</v>
      </c>
      <c r="L1958" t="s">
        <v>16</v>
      </c>
      <c r="M1958" s="1">
        <v>45355</v>
      </c>
      <c r="N1958">
        <v>14</v>
      </c>
      <c r="O1958" t="str">
        <f>VLOOKUP(F1958,'[1]Master Data'!$E:$E,1,FALSE)</f>
        <v>CEWPC7930K</v>
      </c>
    </row>
    <row r="1959" spans="1:15" x14ac:dyDescent="0.3">
      <c r="A1959" t="s">
        <v>23</v>
      </c>
      <c r="B1959">
        <v>1942</v>
      </c>
      <c r="C1959" s="1">
        <v>45369</v>
      </c>
      <c r="D1959" s="1" t="s">
        <v>478</v>
      </c>
      <c r="E1959" t="s">
        <v>707</v>
      </c>
      <c r="F1959" t="s">
        <v>418</v>
      </c>
      <c r="G1959" s="5">
        <v>800797</v>
      </c>
      <c r="H1959" s="5">
        <v>80080</v>
      </c>
      <c r="J1959" t="s">
        <v>144</v>
      </c>
      <c r="K1959" t="s">
        <v>67</v>
      </c>
      <c r="L1959" t="s">
        <v>16</v>
      </c>
      <c r="M1959" s="1">
        <v>45355</v>
      </c>
      <c r="N1959">
        <v>14</v>
      </c>
      <c r="O1959" t="str">
        <f>VLOOKUP(F1959,'[1]Master Data'!$E:$E,1,FALSE)</f>
        <v>JJZPK7334C</v>
      </c>
    </row>
    <row r="1960" spans="1:15" x14ac:dyDescent="0.3">
      <c r="A1960" t="s">
        <v>23</v>
      </c>
      <c r="B1960">
        <v>1943</v>
      </c>
      <c r="C1960" s="1">
        <v>45369</v>
      </c>
      <c r="D1960" s="1" t="s">
        <v>478</v>
      </c>
      <c r="E1960" t="s">
        <v>735</v>
      </c>
      <c r="F1960" t="s">
        <v>419</v>
      </c>
      <c r="G1960" s="5">
        <v>900187</v>
      </c>
      <c r="H1960" s="5">
        <v>90019</v>
      </c>
      <c r="J1960" t="s">
        <v>144</v>
      </c>
      <c r="K1960" t="s">
        <v>67</v>
      </c>
      <c r="L1960" t="s">
        <v>16</v>
      </c>
      <c r="M1960" s="1">
        <v>45355</v>
      </c>
      <c r="N1960">
        <v>14</v>
      </c>
      <c r="O1960" t="str">
        <f>VLOOKUP(F1960,'[1]Master Data'!$E:$E,1,FALSE)</f>
        <v>GIOPS3409B</v>
      </c>
    </row>
    <row r="1961" spans="1:15" x14ac:dyDescent="0.3">
      <c r="A1961" t="s">
        <v>23</v>
      </c>
      <c r="B1961">
        <v>1951</v>
      </c>
      <c r="C1961" s="1">
        <v>45369</v>
      </c>
      <c r="D1961" s="1" t="s">
        <v>726</v>
      </c>
      <c r="E1961" t="s">
        <v>662</v>
      </c>
      <c r="F1961" t="s">
        <v>374</v>
      </c>
      <c r="G1961" s="5">
        <v>865741</v>
      </c>
      <c r="H1961" s="5">
        <v>86574</v>
      </c>
      <c r="J1961" t="s">
        <v>144</v>
      </c>
      <c r="K1961" t="s">
        <v>67</v>
      </c>
      <c r="L1961" t="s">
        <v>16</v>
      </c>
      <c r="M1961" s="1">
        <v>45355</v>
      </c>
      <c r="N1961">
        <v>14</v>
      </c>
      <c r="O1961" t="str">
        <f>VLOOKUP(F1961,'[1]Master Data'!$E:$E,1,FALSE)</f>
        <v>DFYPS5782D</v>
      </c>
    </row>
    <row r="1962" spans="1:15" x14ac:dyDescent="0.3">
      <c r="A1962" t="s">
        <v>23</v>
      </c>
      <c r="B1962">
        <v>1947</v>
      </c>
      <c r="C1962" s="1">
        <v>45369</v>
      </c>
      <c r="D1962" s="1" t="s">
        <v>726</v>
      </c>
      <c r="E1962" t="s">
        <v>476</v>
      </c>
      <c r="F1962" t="s">
        <v>187</v>
      </c>
      <c r="G1962" s="5">
        <v>915789</v>
      </c>
      <c r="H1962" s="5">
        <v>91579</v>
      </c>
      <c r="J1962" t="s">
        <v>144</v>
      </c>
      <c r="K1962" t="s">
        <v>67</v>
      </c>
      <c r="L1962" t="s">
        <v>16</v>
      </c>
      <c r="M1962" s="1">
        <v>45355</v>
      </c>
      <c r="N1962">
        <v>14</v>
      </c>
      <c r="O1962" t="str">
        <f>VLOOKUP(F1962,'[1]Master Data'!$E:$E,1,FALSE)</f>
        <v>ECHPK0520A</v>
      </c>
    </row>
    <row r="1963" spans="1:15" x14ac:dyDescent="0.3">
      <c r="A1963" t="s">
        <v>23</v>
      </c>
      <c r="B1963">
        <v>1949</v>
      </c>
      <c r="C1963" s="1">
        <v>45369</v>
      </c>
      <c r="D1963" s="1" t="s">
        <v>726</v>
      </c>
      <c r="E1963" t="s">
        <v>623</v>
      </c>
      <c r="F1963" t="s">
        <v>213</v>
      </c>
      <c r="G1963" s="5">
        <v>355123</v>
      </c>
      <c r="H1963" s="5">
        <v>35512</v>
      </c>
      <c r="J1963" t="s">
        <v>144</v>
      </c>
      <c r="K1963" t="s">
        <v>67</v>
      </c>
      <c r="L1963" t="s">
        <v>16</v>
      </c>
      <c r="M1963" s="1">
        <v>45355</v>
      </c>
      <c r="N1963">
        <v>14</v>
      </c>
      <c r="O1963" t="str">
        <f>VLOOKUP(F1963,'[1]Master Data'!$E:$E,1,FALSE)</f>
        <v>EPBPK9094A</v>
      </c>
    </row>
    <row r="1964" spans="1:15" x14ac:dyDescent="0.3">
      <c r="A1964" t="s">
        <v>23</v>
      </c>
      <c r="B1964">
        <v>1950</v>
      </c>
      <c r="C1964" s="1">
        <v>45369</v>
      </c>
      <c r="D1964" s="1" t="s">
        <v>726</v>
      </c>
      <c r="E1964" t="s">
        <v>656</v>
      </c>
      <c r="F1964" t="s">
        <v>368</v>
      </c>
      <c r="G1964" s="5">
        <v>860985</v>
      </c>
      <c r="H1964" s="5">
        <v>86099</v>
      </c>
      <c r="J1964" t="s">
        <v>144</v>
      </c>
      <c r="K1964" t="s">
        <v>67</v>
      </c>
      <c r="L1964" t="s">
        <v>16</v>
      </c>
      <c r="M1964" s="1">
        <v>45355</v>
      </c>
      <c r="N1964">
        <v>14</v>
      </c>
      <c r="O1964" t="str">
        <f>VLOOKUP(F1964,'[1]Master Data'!$E:$E,1,FALSE)</f>
        <v>EPSPM5279G</v>
      </c>
    </row>
    <row r="1965" spans="1:15" x14ac:dyDescent="0.3">
      <c r="A1965" t="s">
        <v>23</v>
      </c>
      <c r="B1965">
        <v>1948</v>
      </c>
      <c r="C1965" s="1">
        <v>45369</v>
      </c>
      <c r="D1965" s="1" t="s">
        <v>726</v>
      </c>
      <c r="E1965" t="s">
        <v>464</v>
      </c>
      <c r="F1965" t="s">
        <v>174</v>
      </c>
      <c r="G1965" s="5">
        <v>950894</v>
      </c>
      <c r="H1965" s="5">
        <v>95089</v>
      </c>
      <c r="J1965" t="s">
        <v>144</v>
      </c>
      <c r="K1965" t="s">
        <v>67</v>
      </c>
      <c r="L1965" t="s">
        <v>16</v>
      </c>
      <c r="M1965" s="1">
        <v>45355</v>
      </c>
      <c r="N1965">
        <v>14</v>
      </c>
      <c r="O1965" t="str">
        <f>VLOOKUP(F1965,'[1]Master Data'!$E:$E,1,FALSE)</f>
        <v>DEHPK4543G</v>
      </c>
    </row>
    <row r="1966" spans="1:15" x14ac:dyDescent="0.3">
      <c r="A1966" t="s">
        <v>23</v>
      </c>
      <c r="B1966">
        <v>1946</v>
      </c>
      <c r="C1966" s="1">
        <v>45369</v>
      </c>
      <c r="D1966" s="1" t="s">
        <v>726</v>
      </c>
      <c r="E1966" t="s">
        <v>487</v>
      </c>
      <c r="F1966" t="s">
        <v>198</v>
      </c>
      <c r="G1966" s="5">
        <v>580637</v>
      </c>
      <c r="H1966" s="5">
        <v>58064</v>
      </c>
      <c r="J1966" t="s">
        <v>144</v>
      </c>
      <c r="K1966" t="s">
        <v>67</v>
      </c>
      <c r="L1966" t="s">
        <v>16</v>
      </c>
      <c r="M1966" s="1">
        <v>45355</v>
      </c>
      <c r="N1966">
        <v>14</v>
      </c>
      <c r="O1966" t="str">
        <f>VLOOKUP(F1966,'[1]Master Data'!$E:$E,1,FALSE)</f>
        <v>ATUPK7060M</v>
      </c>
    </row>
    <row r="1967" spans="1:15" x14ac:dyDescent="0.3">
      <c r="A1967" t="s">
        <v>23</v>
      </c>
      <c r="B1967">
        <v>1945</v>
      </c>
      <c r="C1967" s="1">
        <v>45369</v>
      </c>
      <c r="D1967" s="1" t="s">
        <v>726</v>
      </c>
      <c r="E1967" t="s">
        <v>463</v>
      </c>
      <c r="F1967" t="s">
        <v>173</v>
      </c>
      <c r="G1967" s="5">
        <v>910361</v>
      </c>
      <c r="H1967" s="5">
        <v>91036</v>
      </c>
      <c r="J1967" t="s">
        <v>144</v>
      </c>
      <c r="K1967" t="s">
        <v>67</v>
      </c>
      <c r="L1967" t="s">
        <v>16</v>
      </c>
      <c r="M1967" s="1">
        <v>45355</v>
      </c>
      <c r="N1967">
        <v>14</v>
      </c>
      <c r="O1967" t="str">
        <f>VLOOKUP(F1967,'[1]Master Data'!$E:$E,1,FALSE)</f>
        <v>ATUPK7059A</v>
      </c>
    </row>
    <row r="1968" spans="1:15" x14ac:dyDescent="0.3">
      <c r="A1968" t="s">
        <v>23</v>
      </c>
      <c r="B1968">
        <v>1952</v>
      </c>
      <c r="C1968" s="1">
        <v>45369</v>
      </c>
      <c r="D1968" s="1" t="s">
        <v>726</v>
      </c>
      <c r="E1968" t="s">
        <v>664</v>
      </c>
      <c r="F1968" t="s">
        <v>376</v>
      </c>
      <c r="G1968" s="5">
        <v>855581</v>
      </c>
      <c r="H1968" s="5">
        <v>85558</v>
      </c>
      <c r="J1968" t="s">
        <v>144</v>
      </c>
      <c r="K1968" t="s">
        <v>67</v>
      </c>
      <c r="L1968" t="s">
        <v>16</v>
      </c>
      <c r="M1968" s="1">
        <v>45355</v>
      </c>
      <c r="N1968">
        <v>14</v>
      </c>
      <c r="O1968" t="str">
        <f>VLOOKUP(F1968,'[1]Master Data'!$E:$E,1,FALSE)</f>
        <v>BICPC3121R</v>
      </c>
    </row>
    <row r="1969" spans="1:15" x14ac:dyDescent="0.3">
      <c r="A1969" t="s">
        <v>23</v>
      </c>
      <c r="B1969">
        <v>1972</v>
      </c>
      <c r="C1969" s="1">
        <v>45369</v>
      </c>
      <c r="D1969" s="1" t="s">
        <v>535</v>
      </c>
      <c r="E1969" t="s">
        <v>613</v>
      </c>
      <c r="F1969" t="s">
        <v>324</v>
      </c>
      <c r="G1969" s="5">
        <v>1003211</v>
      </c>
      <c r="H1969" s="5">
        <v>100321</v>
      </c>
      <c r="J1969" t="s">
        <v>144</v>
      </c>
      <c r="K1969" t="s">
        <v>67</v>
      </c>
      <c r="L1969" t="s">
        <v>16</v>
      </c>
      <c r="M1969" s="1">
        <v>45355</v>
      </c>
      <c r="N1969">
        <v>14</v>
      </c>
      <c r="O1969" t="str">
        <f>VLOOKUP(F1969,'[1]Master Data'!$E:$E,1,FALSE)</f>
        <v>BGMPL6949L</v>
      </c>
    </row>
    <row r="1970" spans="1:15" x14ac:dyDescent="0.3">
      <c r="A1970" t="s">
        <v>23</v>
      </c>
      <c r="B1970">
        <v>1973</v>
      </c>
      <c r="C1970" s="1">
        <v>45369</v>
      </c>
      <c r="D1970" s="1" t="s">
        <v>535</v>
      </c>
      <c r="E1970" t="s">
        <v>674</v>
      </c>
      <c r="F1970" t="s">
        <v>386</v>
      </c>
      <c r="G1970" s="5">
        <v>300157</v>
      </c>
      <c r="H1970" s="5">
        <v>30016</v>
      </c>
      <c r="J1970" t="s">
        <v>144</v>
      </c>
      <c r="K1970" t="s">
        <v>67</v>
      </c>
      <c r="L1970" t="s">
        <v>16</v>
      </c>
      <c r="M1970" s="1">
        <v>45355</v>
      </c>
      <c r="N1970">
        <v>14</v>
      </c>
      <c r="O1970" t="str">
        <f>VLOOKUP(F1970,'[1]Master Data'!$E:$E,1,FALSE)</f>
        <v>QILPS4490H</v>
      </c>
    </row>
    <row r="1971" spans="1:15" x14ac:dyDescent="0.3">
      <c r="A1971" t="s">
        <v>23</v>
      </c>
      <c r="B1971">
        <v>1971</v>
      </c>
      <c r="C1971" s="1">
        <v>45369</v>
      </c>
      <c r="D1971" s="1" t="s">
        <v>535</v>
      </c>
      <c r="E1971" t="s">
        <v>612</v>
      </c>
      <c r="F1971" t="s">
        <v>323</v>
      </c>
      <c r="G1971" s="5">
        <v>1200361</v>
      </c>
      <c r="H1971" s="5">
        <v>120036</v>
      </c>
      <c r="J1971" t="s">
        <v>144</v>
      </c>
      <c r="K1971" t="s">
        <v>67</v>
      </c>
      <c r="L1971" t="s">
        <v>16</v>
      </c>
      <c r="M1971" s="1">
        <v>45355</v>
      </c>
      <c r="N1971">
        <v>14</v>
      </c>
      <c r="O1971" t="str">
        <f>VLOOKUP(F1971,'[1]Master Data'!$E:$E,1,FALSE)</f>
        <v>KNIPS5767M</v>
      </c>
    </row>
    <row r="1972" spans="1:15" x14ac:dyDescent="0.3">
      <c r="A1972" t="s">
        <v>23</v>
      </c>
      <c r="B1972">
        <v>1958</v>
      </c>
      <c r="C1972" s="1">
        <v>45369</v>
      </c>
      <c r="D1972" s="1" t="s">
        <v>727</v>
      </c>
      <c r="E1972" t="s">
        <v>709</v>
      </c>
      <c r="F1972" t="s">
        <v>421</v>
      </c>
      <c r="G1972" s="5">
        <v>1002231</v>
      </c>
      <c r="H1972" s="5">
        <v>100223</v>
      </c>
      <c r="J1972" t="s">
        <v>144</v>
      </c>
      <c r="K1972" t="s">
        <v>67</v>
      </c>
      <c r="L1972" t="s">
        <v>16</v>
      </c>
      <c r="M1972" s="1">
        <v>45355</v>
      </c>
      <c r="N1972">
        <v>14</v>
      </c>
      <c r="O1972" t="str">
        <f>VLOOKUP(F1972,'[1]Master Data'!$E:$E,1,FALSE)</f>
        <v>BMNPN8848P</v>
      </c>
    </row>
    <row r="1973" spans="1:15" x14ac:dyDescent="0.3">
      <c r="A1973" t="s">
        <v>23</v>
      </c>
      <c r="B1973">
        <v>1957</v>
      </c>
      <c r="C1973" s="1">
        <v>45369</v>
      </c>
      <c r="D1973" s="1" t="s">
        <v>727</v>
      </c>
      <c r="E1973" t="s">
        <v>708</v>
      </c>
      <c r="F1973" t="s">
        <v>420</v>
      </c>
      <c r="G1973" s="5">
        <v>1001231</v>
      </c>
      <c r="H1973" s="5">
        <v>100123</v>
      </c>
      <c r="J1973" t="s">
        <v>144</v>
      </c>
      <c r="K1973" t="s">
        <v>67</v>
      </c>
      <c r="L1973" t="s">
        <v>16</v>
      </c>
      <c r="M1973" s="1">
        <v>45355</v>
      </c>
      <c r="N1973">
        <v>14</v>
      </c>
      <c r="O1973" t="str">
        <f>VLOOKUP(F1973,'[1]Master Data'!$E:$E,1,FALSE)</f>
        <v>GXPPK4795G</v>
      </c>
    </row>
    <row r="1974" spans="1:15" x14ac:dyDescent="0.3">
      <c r="A1974" t="s">
        <v>23</v>
      </c>
      <c r="B1974">
        <v>1955</v>
      </c>
      <c r="C1974" s="1">
        <v>45369</v>
      </c>
      <c r="D1974" s="1" t="s">
        <v>727</v>
      </c>
      <c r="E1974" t="s">
        <v>607</v>
      </c>
      <c r="F1974" t="s">
        <v>318</v>
      </c>
      <c r="G1974" s="5">
        <v>1000593</v>
      </c>
      <c r="H1974" s="5">
        <v>100059</v>
      </c>
      <c r="J1974" t="s">
        <v>144</v>
      </c>
      <c r="K1974" t="s">
        <v>67</v>
      </c>
      <c r="L1974" t="s">
        <v>16</v>
      </c>
      <c r="M1974" s="1">
        <v>45355</v>
      </c>
      <c r="N1974">
        <v>14</v>
      </c>
      <c r="O1974" t="str">
        <f>VLOOKUP(F1974,'[1]Master Data'!$E:$E,1,FALSE)</f>
        <v>DZOPM2564M</v>
      </c>
    </row>
    <row r="1975" spans="1:15" x14ac:dyDescent="0.3">
      <c r="A1975" t="s">
        <v>23</v>
      </c>
      <c r="B1975">
        <v>1956</v>
      </c>
      <c r="C1975" s="1">
        <v>45369</v>
      </c>
      <c r="D1975" s="1" t="s">
        <v>727</v>
      </c>
      <c r="E1975" t="s">
        <v>650</v>
      </c>
      <c r="F1975" t="s">
        <v>362</v>
      </c>
      <c r="G1975" s="5">
        <v>700123</v>
      </c>
      <c r="H1975" s="5">
        <v>70012</v>
      </c>
      <c r="J1975" t="s">
        <v>144</v>
      </c>
      <c r="K1975" t="s">
        <v>67</v>
      </c>
      <c r="L1975" t="s">
        <v>16</v>
      </c>
      <c r="M1975" s="1">
        <v>45355</v>
      </c>
      <c r="N1975">
        <v>14</v>
      </c>
      <c r="O1975" t="str">
        <f>VLOOKUP(F1975,'[1]Master Data'!$E:$E,1,FALSE)</f>
        <v>GADPM9901F</v>
      </c>
    </row>
    <row r="1976" spans="1:15" x14ac:dyDescent="0.3">
      <c r="A1976" t="s">
        <v>23</v>
      </c>
      <c r="B1976">
        <v>1961</v>
      </c>
      <c r="C1976" s="1">
        <v>45369</v>
      </c>
      <c r="D1976" s="1" t="s">
        <v>727</v>
      </c>
      <c r="E1976" t="s">
        <v>712</v>
      </c>
      <c r="F1976" t="s">
        <v>424</v>
      </c>
      <c r="G1976" s="5">
        <v>1001189</v>
      </c>
      <c r="H1976" s="5">
        <v>100119</v>
      </c>
      <c r="J1976" t="s">
        <v>144</v>
      </c>
      <c r="K1976" t="s">
        <v>67</v>
      </c>
      <c r="L1976" t="s">
        <v>16</v>
      </c>
      <c r="M1976" s="1">
        <v>45355</v>
      </c>
      <c r="N1976">
        <v>14</v>
      </c>
      <c r="O1976" t="str">
        <f>VLOOKUP(F1976,'[1]Master Data'!$E:$E,1,FALSE)</f>
        <v>DQWPG2380C</v>
      </c>
    </row>
    <row r="1977" spans="1:15" x14ac:dyDescent="0.3">
      <c r="A1977" t="s">
        <v>23</v>
      </c>
      <c r="B1977">
        <v>1954</v>
      </c>
      <c r="C1977" s="1">
        <v>45369</v>
      </c>
      <c r="D1977" s="1" t="s">
        <v>727</v>
      </c>
      <c r="E1977" t="s">
        <v>606</v>
      </c>
      <c r="F1977" t="s">
        <v>317</v>
      </c>
      <c r="G1977" s="5">
        <v>1001293</v>
      </c>
      <c r="H1977" s="5">
        <v>100129</v>
      </c>
      <c r="J1977" t="s">
        <v>144</v>
      </c>
      <c r="K1977" t="s">
        <v>67</v>
      </c>
      <c r="L1977" t="s">
        <v>16</v>
      </c>
      <c r="M1977" s="1">
        <v>45355</v>
      </c>
      <c r="N1977">
        <v>14</v>
      </c>
      <c r="O1977" t="str">
        <f>VLOOKUP(F1977,'[1]Master Data'!$E:$E,1,FALSE)</f>
        <v>BJAPL3069E</v>
      </c>
    </row>
    <row r="1978" spans="1:15" x14ac:dyDescent="0.3">
      <c r="A1978" t="s">
        <v>23</v>
      </c>
      <c r="B1978">
        <v>1960</v>
      </c>
      <c r="C1978" s="1">
        <v>45369</v>
      </c>
      <c r="D1978" s="1" t="s">
        <v>727</v>
      </c>
      <c r="E1978" t="s">
        <v>711</v>
      </c>
      <c r="F1978" t="s">
        <v>423</v>
      </c>
      <c r="G1978" s="5">
        <v>1001111</v>
      </c>
      <c r="H1978" s="5">
        <v>100111</v>
      </c>
      <c r="J1978" t="s">
        <v>144</v>
      </c>
      <c r="K1978" t="s">
        <v>67</v>
      </c>
      <c r="L1978" t="s">
        <v>16</v>
      </c>
      <c r="M1978" s="1">
        <v>45355</v>
      </c>
      <c r="N1978">
        <v>14</v>
      </c>
      <c r="O1978" t="str">
        <f>VLOOKUP(F1978,'[1]Master Data'!$E:$E,1,FALSE)</f>
        <v>BQGPJ8162H</v>
      </c>
    </row>
    <row r="1979" spans="1:15" x14ac:dyDescent="0.3">
      <c r="A1979" t="s">
        <v>23</v>
      </c>
      <c r="B1979">
        <v>1959</v>
      </c>
      <c r="C1979" s="1">
        <v>45369</v>
      </c>
      <c r="D1979" s="1" t="s">
        <v>727</v>
      </c>
      <c r="E1979" t="s">
        <v>710</v>
      </c>
      <c r="F1979" t="s">
        <v>422</v>
      </c>
      <c r="G1979" s="5">
        <v>1000731</v>
      </c>
      <c r="H1979" s="5">
        <v>100073</v>
      </c>
      <c r="J1979" t="s">
        <v>144</v>
      </c>
      <c r="K1979" t="s">
        <v>67</v>
      </c>
      <c r="L1979" t="s">
        <v>16</v>
      </c>
      <c r="M1979" s="1">
        <v>45355</v>
      </c>
      <c r="N1979">
        <v>14</v>
      </c>
      <c r="O1979" t="str">
        <f>VLOOKUP(F1979,'[1]Master Data'!$E:$E,1,FALSE)</f>
        <v>GSAPM8516F</v>
      </c>
    </row>
    <row r="1980" spans="1:15" x14ac:dyDescent="0.3">
      <c r="A1980" t="s">
        <v>23</v>
      </c>
      <c r="B1980">
        <v>1953</v>
      </c>
      <c r="C1980" s="1">
        <v>45369</v>
      </c>
      <c r="D1980" s="1" t="s">
        <v>727</v>
      </c>
      <c r="E1980" t="s">
        <v>512</v>
      </c>
      <c r="F1980" t="s">
        <v>223</v>
      </c>
      <c r="G1980" s="5">
        <v>1000293</v>
      </c>
      <c r="H1980" s="5">
        <v>100029</v>
      </c>
      <c r="J1980" t="s">
        <v>144</v>
      </c>
      <c r="K1980" t="s">
        <v>67</v>
      </c>
      <c r="L1980" t="s">
        <v>16</v>
      </c>
      <c r="M1980" s="1">
        <v>45355</v>
      </c>
      <c r="N1980">
        <v>14</v>
      </c>
      <c r="O1980" t="str">
        <f>VLOOKUP(F1980,'[1]Master Data'!$E:$E,1,FALSE)</f>
        <v>AOHPL7262E</v>
      </c>
    </row>
    <row r="1981" spans="1:15" x14ac:dyDescent="0.3">
      <c r="A1981" t="s">
        <v>23</v>
      </c>
      <c r="B1981">
        <v>1964</v>
      </c>
      <c r="C1981" s="1">
        <v>45369</v>
      </c>
      <c r="D1981" s="1" t="s">
        <v>515</v>
      </c>
      <c r="E1981" t="s">
        <v>713</v>
      </c>
      <c r="F1981" t="s">
        <v>425</v>
      </c>
      <c r="G1981" s="5">
        <v>745789</v>
      </c>
      <c r="H1981" s="5">
        <v>74579</v>
      </c>
      <c r="J1981" t="s">
        <v>144</v>
      </c>
      <c r="K1981" t="s">
        <v>67</v>
      </c>
      <c r="L1981" t="s">
        <v>16</v>
      </c>
      <c r="M1981" s="1">
        <v>45355</v>
      </c>
      <c r="N1981">
        <v>14</v>
      </c>
      <c r="O1981" t="str">
        <f>VLOOKUP(F1981,'[1]Master Data'!$E:$E,1,FALSE)</f>
        <v>PZBPS6996G</v>
      </c>
    </row>
    <row r="1982" spans="1:15" x14ac:dyDescent="0.3">
      <c r="A1982" t="s">
        <v>23</v>
      </c>
      <c r="B1982">
        <v>1963</v>
      </c>
      <c r="C1982" s="1">
        <v>45369</v>
      </c>
      <c r="D1982" s="1" t="s">
        <v>515</v>
      </c>
      <c r="E1982" t="s">
        <v>593</v>
      </c>
      <c r="F1982" t="s">
        <v>304</v>
      </c>
      <c r="G1982" s="5">
        <v>772891</v>
      </c>
      <c r="H1982" s="5">
        <v>77289</v>
      </c>
      <c r="J1982" t="s">
        <v>144</v>
      </c>
      <c r="K1982" t="s">
        <v>67</v>
      </c>
      <c r="L1982" t="s">
        <v>16</v>
      </c>
      <c r="M1982" s="1">
        <v>45355</v>
      </c>
      <c r="N1982">
        <v>14</v>
      </c>
      <c r="O1982" t="str">
        <f>VLOOKUP(F1982,'[1]Master Data'!$E:$E,1,FALSE)</f>
        <v>MPIPS7692F</v>
      </c>
    </row>
    <row r="1983" spans="1:15" x14ac:dyDescent="0.3">
      <c r="A1983" t="s">
        <v>23</v>
      </c>
      <c r="B1983">
        <v>1962</v>
      </c>
      <c r="C1983" s="1">
        <v>45369</v>
      </c>
      <c r="D1983" s="1" t="s">
        <v>515</v>
      </c>
      <c r="E1983" t="s">
        <v>515</v>
      </c>
      <c r="F1983" t="s">
        <v>226</v>
      </c>
      <c r="G1983" s="5">
        <v>150123</v>
      </c>
      <c r="H1983" s="5">
        <v>15012</v>
      </c>
      <c r="J1983" t="s">
        <v>144</v>
      </c>
      <c r="K1983" t="s">
        <v>67</v>
      </c>
      <c r="L1983" t="s">
        <v>16</v>
      </c>
      <c r="M1983" s="1">
        <v>45355</v>
      </c>
      <c r="N1983">
        <v>14</v>
      </c>
      <c r="O1983" t="str">
        <f>VLOOKUP(F1983,'[1]Master Data'!$E:$E,1,FALSE)</f>
        <v>CVZPS8137A</v>
      </c>
    </row>
  </sheetData>
  <sortState xmlns:xlrd2="http://schemas.microsoft.com/office/spreadsheetml/2017/richdata2" ref="A2:N1983">
    <sortCondition ref="C1:C198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BDC2-FB83-4BA5-A12B-B9DFA4BF87F2}">
  <dimension ref="A1:V525"/>
  <sheetViews>
    <sheetView workbookViewId="0">
      <pane ySplit="1" topLeftCell="A2" activePane="bottomLeft" state="frozen"/>
      <selection pane="bottomLeft" activeCell="H21" sqref="H21"/>
    </sheetView>
  </sheetViews>
  <sheetFormatPr defaultRowHeight="14.4" outlineLevelCol="1" x14ac:dyDescent="0.3"/>
  <cols>
    <col min="2" max="2" width="5" bestFit="1" customWidth="1"/>
    <col min="3" max="3" width="10.33203125" style="1" bestFit="1" customWidth="1"/>
    <col min="4" max="4" width="25.44140625" style="1" hidden="1" customWidth="1" outlineLevel="1"/>
    <col min="5" max="5" width="25.44140625" style="1" customWidth="1" collapsed="1"/>
    <col min="6" max="6" width="36.5546875" customWidth="1"/>
    <col min="7" max="7" width="13.109375" bestFit="1" customWidth="1"/>
    <col min="8" max="8" width="13.109375" customWidth="1"/>
    <col min="9" max="9" width="9.44140625" bestFit="1" customWidth="1"/>
    <col min="10" max="10" width="13.33203125" style="5" bestFit="1" customWidth="1"/>
    <col min="11" max="11" width="15" style="5" hidden="1" customWidth="1" outlineLevel="1"/>
    <col min="12" max="12" width="7" hidden="1" customWidth="1" outlineLevel="1"/>
    <col min="13" max="13" width="16.33203125" hidden="1" customWidth="1" outlineLevel="1"/>
    <col min="14" max="14" width="19" hidden="1" customWidth="1" outlineLevel="1"/>
    <col min="15" max="15" width="30.109375" hidden="1" customWidth="1" outlineLevel="1"/>
    <col min="16" max="16" width="10.88671875" style="1" customWidth="1" collapsed="1"/>
    <col min="17" max="17" width="8.88671875" hidden="1" customWidth="1" outlineLevel="1"/>
    <col min="18" max="18" width="9.109375" collapsed="1"/>
    <col min="20" max="20" width="47.33203125" bestFit="1" customWidth="1"/>
    <col min="21" max="21" width="11.5546875" style="15" bestFit="1" customWidth="1"/>
  </cols>
  <sheetData>
    <row r="1" spans="1:22" s="2" customFormat="1" ht="43.2" x14ac:dyDescent="0.3">
      <c r="A1" s="2" t="s">
        <v>0</v>
      </c>
      <c r="B1" s="2" t="s">
        <v>1</v>
      </c>
      <c r="C1" s="3" t="s">
        <v>2</v>
      </c>
      <c r="D1" s="2" t="s">
        <v>722</v>
      </c>
      <c r="E1" s="2" t="s">
        <v>746</v>
      </c>
      <c r="F1" s="2" t="s">
        <v>435</v>
      </c>
      <c r="G1" s="2" t="s">
        <v>145</v>
      </c>
      <c r="H1" s="2" t="s">
        <v>741</v>
      </c>
      <c r="I1" s="2" t="s">
        <v>742</v>
      </c>
      <c r="J1" s="4" t="s">
        <v>743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3" t="s">
        <v>9</v>
      </c>
      <c r="Q1" s="2" t="s">
        <v>10</v>
      </c>
      <c r="R1" s="2" t="s">
        <v>744</v>
      </c>
      <c r="T1" s="22" t="s">
        <v>11</v>
      </c>
      <c r="U1" s="23" t="s">
        <v>745</v>
      </c>
      <c r="V1"/>
    </row>
    <row r="2" spans="1:22" x14ac:dyDescent="0.3">
      <c r="A2" t="s">
        <v>13</v>
      </c>
      <c r="B2">
        <v>2</v>
      </c>
      <c r="C2" s="1">
        <v>43069</v>
      </c>
      <c r="D2" s="1" t="s">
        <v>484</v>
      </c>
      <c r="E2" s="1" t="s">
        <v>484</v>
      </c>
      <c r="F2" t="s">
        <v>484</v>
      </c>
      <c r="G2" t="s">
        <v>195</v>
      </c>
      <c r="H2" s="5">
        <f>MROUND((J2*0.97),500)</f>
        <v>21000</v>
      </c>
      <c r="I2" s="5">
        <f t="shared" ref="I2:I65" si="0">J2-H2</f>
        <v>794</v>
      </c>
      <c r="J2" s="5">
        <v>21794</v>
      </c>
      <c r="K2" s="5">
        <v>2179</v>
      </c>
      <c r="M2" t="s">
        <v>40</v>
      </c>
      <c r="N2" t="s">
        <v>15</v>
      </c>
      <c r="O2" t="s">
        <v>16</v>
      </c>
      <c r="P2" s="1">
        <v>43060</v>
      </c>
      <c r="Q2">
        <v>9</v>
      </c>
      <c r="R2" s="21">
        <f t="shared" ref="R2:R65" si="1">I2/H2</f>
        <v>3.7809523809523807E-2</v>
      </c>
      <c r="S2" s="21"/>
      <c r="T2" s="12" t="s">
        <v>484</v>
      </c>
      <c r="U2" s="13">
        <v>21794</v>
      </c>
    </row>
    <row r="3" spans="1:22" x14ac:dyDescent="0.3">
      <c r="A3" t="s">
        <v>13</v>
      </c>
      <c r="B3">
        <v>3</v>
      </c>
      <c r="C3" s="1">
        <v>43136</v>
      </c>
      <c r="D3" s="1" t="s">
        <v>495</v>
      </c>
      <c r="E3" s="1" t="s">
        <v>495</v>
      </c>
      <c r="F3" t="s">
        <v>495</v>
      </c>
      <c r="G3" t="s">
        <v>207</v>
      </c>
      <c r="H3" s="5">
        <f>MROUND((J3*0.97),500)</f>
        <v>5500</v>
      </c>
      <c r="I3" s="5">
        <f t="shared" si="0"/>
        <v>278</v>
      </c>
      <c r="J3" s="5">
        <v>5778</v>
      </c>
      <c r="K3" s="5">
        <v>578</v>
      </c>
      <c r="M3" t="s">
        <v>43</v>
      </c>
      <c r="N3" t="s">
        <v>15</v>
      </c>
      <c r="O3" t="s">
        <v>16</v>
      </c>
      <c r="P3" s="1">
        <v>43129</v>
      </c>
      <c r="Q3">
        <v>7</v>
      </c>
      <c r="R3" s="21">
        <f t="shared" si="1"/>
        <v>5.0545454545454546E-2</v>
      </c>
      <c r="S3" s="21"/>
      <c r="T3" s="83">
        <v>43060</v>
      </c>
      <c r="U3" s="13">
        <v>21794</v>
      </c>
    </row>
    <row r="4" spans="1:22" x14ac:dyDescent="0.3">
      <c r="A4" t="s">
        <v>13</v>
      </c>
      <c r="B4">
        <v>4</v>
      </c>
      <c r="C4" s="1">
        <v>43159</v>
      </c>
      <c r="D4" s="1" t="s">
        <v>495</v>
      </c>
      <c r="E4" s="1" t="s">
        <v>495</v>
      </c>
      <c r="F4" t="s">
        <v>495</v>
      </c>
      <c r="G4" t="s">
        <v>207</v>
      </c>
      <c r="H4" s="5">
        <f>MROUND((J4*0.97),1000)</f>
        <v>24000</v>
      </c>
      <c r="I4" s="5">
        <f t="shared" si="0"/>
        <v>1194</v>
      </c>
      <c r="J4" s="5">
        <v>25194</v>
      </c>
      <c r="K4" s="5">
        <v>2519</v>
      </c>
      <c r="M4" t="s">
        <v>44</v>
      </c>
      <c r="N4" t="s">
        <v>15</v>
      </c>
      <c r="O4" t="s">
        <v>16</v>
      </c>
      <c r="P4" s="1">
        <v>43148</v>
      </c>
      <c r="Q4">
        <v>11</v>
      </c>
      <c r="R4" s="21">
        <f t="shared" si="1"/>
        <v>4.9750000000000003E-2</v>
      </c>
      <c r="S4" s="21"/>
      <c r="T4" s="82" t="s">
        <v>484</v>
      </c>
      <c r="U4" s="13">
        <v>21794</v>
      </c>
    </row>
    <row r="5" spans="1:22" x14ac:dyDescent="0.3">
      <c r="A5" t="s">
        <v>13</v>
      </c>
      <c r="B5">
        <v>5</v>
      </c>
      <c r="C5" s="1">
        <v>43190</v>
      </c>
      <c r="D5" s="1" t="s">
        <v>495</v>
      </c>
      <c r="E5" s="1" t="s">
        <v>495</v>
      </c>
      <c r="F5" t="s">
        <v>495</v>
      </c>
      <c r="G5" t="s">
        <v>207</v>
      </c>
      <c r="H5" s="5">
        <f>MROUND((J5*0.97),1000)</f>
        <v>25000</v>
      </c>
      <c r="I5" s="5">
        <f t="shared" si="0"/>
        <v>1181</v>
      </c>
      <c r="J5" s="5">
        <v>26181</v>
      </c>
      <c r="K5" s="5">
        <v>2618</v>
      </c>
      <c r="M5" t="s">
        <v>45</v>
      </c>
      <c r="N5" t="s">
        <v>15</v>
      </c>
      <c r="O5" t="s">
        <v>16</v>
      </c>
      <c r="P5" s="1">
        <v>43190</v>
      </c>
      <c r="Q5">
        <v>0</v>
      </c>
      <c r="R5" s="21">
        <f t="shared" si="1"/>
        <v>4.7239999999999997E-2</v>
      </c>
      <c r="S5" s="21"/>
      <c r="T5" s="12" t="s">
        <v>495</v>
      </c>
      <c r="U5" s="13">
        <v>57153</v>
      </c>
    </row>
    <row r="6" spans="1:22" x14ac:dyDescent="0.3">
      <c r="A6" t="s">
        <v>13</v>
      </c>
      <c r="B6">
        <v>6</v>
      </c>
      <c r="C6" s="1">
        <v>43136</v>
      </c>
      <c r="D6" s="1" t="s">
        <v>497</v>
      </c>
      <c r="E6" s="1" t="s">
        <v>497</v>
      </c>
      <c r="F6" t="s">
        <v>497</v>
      </c>
      <c r="G6" t="s">
        <v>209</v>
      </c>
      <c r="H6" s="5">
        <f>MROUND((J6*0.97),1000)</f>
        <v>52000</v>
      </c>
      <c r="I6" s="5">
        <f t="shared" si="0"/>
        <v>1188</v>
      </c>
      <c r="J6" s="5">
        <v>53188</v>
      </c>
      <c r="K6" s="5">
        <v>5319</v>
      </c>
      <c r="M6" t="s">
        <v>43</v>
      </c>
      <c r="N6" t="s">
        <v>15</v>
      </c>
      <c r="O6" t="s">
        <v>16</v>
      </c>
      <c r="P6" s="1">
        <v>43129</v>
      </c>
      <c r="Q6">
        <v>7</v>
      </c>
      <c r="R6" s="21">
        <f t="shared" si="1"/>
        <v>2.2846153846153846E-2</v>
      </c>
      <c r="S6" s="21"/>
      <c r="T6" s="83">
        <v>43129</v>
      </c>
      <c r="U6" s="13">
        <v>5778</v>
      </c>
    </row>
    <row r="7" spans="1:22" x14ac:dyDescent="0.3">
      <c r="A7" t="s">
        <v>13</v>
      </c>
      <c r="B7">
        <v>7</v>
      </c>
      <c r="C7" s="1">
        <v>43159</v>
      </c>
      <c r="D7" s="1" t="s">
        <v>497</v>
      </c>
      <c r="E7" s="1" t="s">
        <v>497</v>
      </c>
      <c r="F7" t="s">
        <v>497</v>
      </c>
      <c r="G7" t="s">
        <v>209</v>
      </c>
      <c r="H7" s="5">
        <f>MROUND((J7*0.97),5000)</f>
        <v>55000</v>
      </c>
      <c r="I7" s="5">
        <f t="shared" si="0"/>
        <v>1727</v>
      </c>
      <c r="J7" s="5">
        <v>56727</v>
      </c>
      <c r="K7" s="5">
        <v>5673</v>
      </c>
      <c r="M7" t="s">
        <v>44</v>
      </c>
      <c r="N7" t="s">
        <v>15</v>
      </c>
      <c r="O7" t="s">
        <v>16</v>
      </c>
      <c r="P7" s="1">
        <v>43148</v>
      </c>
      <c r="Q7">
        <v>11</v>
      </c>
      <c r="R7" s="21">
        <f t="shared" si="1"/>
        <v>3.1399999999999997E-2</v>
      </c>
      <c r="S7" s="21"/>
      <c r="T7" s="82" t="s">
        <v>495</v>
      </c>
      <c r="U7" s="13">
        <v>5778</v>
      </c>
    </row>
    <row r="8" spans="1:22" x14ac:dyDescent="0.3">
      <c r="A8" t="s">
        <v>13</v>
      </c>
      <c r="B8">
        <v>8</v>
      </c>
      <c r="C8" s="1">
        <v>43190</v>
      </c>
      <c r="D8" s="1" t="s">
        <v>497</v>
      </c>
      <c r="E8" s="1" t="s">
        <v>497</v>
      </c>
      <c r="F8" t="s">
        <v>497</v>
      </c>
      <c r="G8" t="s">
        <v>209</v>
      </c>
      <c r="H8" s="5">
        <f>MROUND((J8*0.97),500)</f>
        <v>16000</v>
      </c>
      <c r="I8" s="5">
        <f t="shared" si="0"/>
        <v>433</v>
      </c>
      <c r="J8" s="5">
        <v>16433</v>
      </c>
      <c r="K8" s="5">
        <v>1643</v>
      </c>
      <c r="M8" t="s">
        <v>45</v>
      </c>
      <c r="N8" t="s">
        <v>15</v>
      </c>
      <c r="O8" t="s">
        <v>16</v>
      </c>
      <c r="P8" s="1">
        <v>43190</v>
      </c>
      <c r="Q8">
        <v>0</v>
      </c>
      <c r="R8" s="21">
        <f t="shared" si="1"/>
        <v>2.70625E-2</v>
      </c>
      <c r="S8" s="21"/>
      <c r="T8" s="83">
        <v>43148</v>
      </c>
      <c r="U8" s="13">
        <v>25194</v>
      </c>
    </row>
    <row r="9" spans="1:22" x14ac:dyDescent="0.3">
      <c r="A9" t="s">
        <v>13</v>
      </c>
      <c r="B9">
        <v>9</v>
      </c>
      <c r="C9" s="1">
        <v>42983</v>
      </c>
      <c r="D9" s="1" t="s">
        <v>467</v>
      </c>
      <c r="E9" s="1" t="s">
        <v>467</v>
      </c>
      <c r="F9" t="s">
        <v>467</v>
      </c>
      <c r="G9" t="s">
        <v>177</v>
      </c>
      <c r="H9" s="5">
        <f>MROUND((J9*0.97),2500)</f>
        <v>25000</v>
      </c>
      <c r="I9" s="5">
        <f t="shared" si="0"/>
        <v>749</v>
      </c>
      <c r="J9" s="5">
        <v>25749</v>
      </c>
      <c r="K9" s="5">
        <v>2575</v>
      </c>
      <c r="M9" t="s">
        <v>34</v>
      </c>
      <c r="N9" t="s">
        <v>15</v>
      </c>
      <c r="O9" t="s">
        <v>16</v>
      </c>
      <c r="P9" s="1">
        <v>42970</v>
      </c>
      <c r="Q9">
        <v>13</v>
      </c>
      <c r="R9" s="21">
        <f t="shared" si="1"/>
        <v>2.9960000000000001E-2</v>
      </c>
      <c r="S9" s="21"/>
      <c r="T9" s="82" t="s">
        <v>495</v>
      </c>
      <c r="U9" s="13">
        <v>25194</v>
      </c>
    </row>
    <row r="10" spans="1:22" x14ac:dyDescent="0.3">
      <c r="A10" t="s">
        <v>13</v>
      </c>
      <c r="B10">
        <v>10</v>
      </c>
      <c r="C10" s="1">
        <v>43039</v>
      </c>
      <c r="D10" s="1" t="s">
        <v>467</v>
      </c>
      <c r="E10" s="1" t="s">
        <v>467</v>
      </c>
      <c r="F10" t="s">
        <v>467</v>
      </c>
      <c r="G10" t="s">
        <v>177</v>
      </c>
      <c r="H10" s="5">
        <f>MROUND((J10*0.97),5000)</f>
        <v>55000</v>
      </c>
      <c r="I10" s="5">
        <f t="shared" si="0"/>
        <v>1502</v>
      </c>
      <c r="J10" s="5">
        <v>56502</v>
      </c>
      <c r="K10" s="5">
        <v>5650</v>
      </c>
      <c r="M10" t="s">
        <v>38</v>
      </c>
      <c r="N10" t="s">
        <v>15</v>
      </c>
      <c r="O10" t="s">
        <v>16</v>
      </c>
      <c r="P10" s="1">
        <v>43027</v>
      </c>
      <c r="Q10">
        <v>12</v>
      </c>
      <c r="R10" s="21">
        <f t="shared" si="1"/>
        <v>2.7309090909090908E-2</v>
      </c>
      <c r="S10" s="21"/>
      <c r="T10" s="83">
        <v>43190</v>
      </c>
      <c r="U10" s="13">
        <v>26181</v>
      </c>
    </row>
    <row r="11" spans="1:22" x14ac:dyDescent="0.3">
      <c r="A11" t="s">
        <v>13</v>
      </c>
      <c r="B11">
        <v>11</v>
      </c>
      <c r="C11" s="1">
        <v>43069</v>
      </c>
      <c r="D11" s="1" t="s">
        <v>467</v>
      </c>
      <c r="E11" s="1" t="s">
        <v>467</v>
      </c>
      <c r="F11" t="s">
        <v>467</v>
      </c>
      <c r="G11" t="s">
        <v>177</v>
      </c>
      <c r="H11" s="5">
        <f>MROUND((J11*0.97),1000)</f>
        <v>124000</v>
      </c>
      <c r="I11" s="5">
        <f t="shared" si="0"/>
        <v>4330</v>
      </c>
      <c r="J11" s="5">
        <v>128330</v>
      </c>
      <c r="K11" s="5">
        <v>12833</v>
      </c>
      <c r="M11" t="s">
        <v>40</v>
      </c>
      <c r="N11" t="s">
        <v>15</v>
      </c>
      <c r="O11" t="s">
        <v>16</v>
      </c>
      <c r="P11" s="1">
        <v>43060</v>
      </c>
      <c r="Q11">
        <v>9</v>
      </c>
      <c r="R11" s="21">
        <f t="shared" si="1"/>
        <v>3.4919354838709678E-2</v>
      </c>
      <c r="S11" s="21"/>
      <c r="T11" s="82" t="s">
        <v>495</v>
      </c>
      <c r="U11" s="13">
        <v>26181</v>
      </c>
    </row>
    <row r="12" spans="1:22" x14ac:dyDescent="0.3">
      <c r="A12" t="s">
        <v>13</v>
      </c>
      <c r="B12">
        <v>12</v>
      </c>
      <c r="C12" s="1">
        <v>43100</v>
      </c>
      <c r="D12" s="1" t="s">
        <v>467</v>
      </c>
      <c r="E12" s="1" t="s">
        <v>467</v>
      </c>
      <c r="F12" t="s">
        <v>467</v>
      </c>
      <c r="G12" t="s">
        <v>177</v>
      </c>
      <c r="H12" s="5">
        <f>MROUND((J12*0.97),250)</f>
        <v>77000</v>
      </c>
      <c r="I12" s="5">
        <f t="shared" si="0"/>
        <v>2317</v>
      </c>
      <c r="J12" s="5">
        <v>79317</v>
      </c>
      <c r="K12" s="5">
        <v>7932</v>
      </c>
      <c r="M12" t="s">
        <v>42</v>
      </c>
      <c r="N12" t="s">
        <v>15</v>
      </c>
      <c r="O12" t="s">
        <v>16</v>
      </c>
      <c r="P12" s="1">
        <v>43091</v>
      </c>
      <c r="Q12">
        <v>9</v>
      </c>
      <c r="R12" s="21">
        <f t="shared" si="1"/>
        <v>3.0090909090909092E-2</v>
      </c>
      <c r="S12" s="21"/>
      <c r="T12" s="12" t="s">
        <v>497</v>
      </c>
      <c r="U12" s="13">
        <v>126348</v>
      </c>
    </row>
    <row r="13" spans="1:22" x14ac:dyDescent="0.3">
      <c r="A13" s="37" t="s">
        <v>13</v>
      </c>
      <c r="B13" s="37">
        <v>13</v>
      </c>
      <c r="C13" s="38">
        <v>42983</v>
      </c>
      <c r="D13" s="38" t="s">
        <v>470</v>
      </c>
      <c r="E13" s="38" t="s">
        <v>470</v>
      </c>
      <c r="F13" s="37" t="s">
        <v>470</v>
      </c>
      <c r="G13" s="37" t="s">
        <v>180</v>
      </c>
      <c r="H13" s="39">
        <f>MROUND((J13*0.97),500)</f>
        <v>19000</v>
      </c>
      <c r="I13" s="39">
        <f t="shared" ref="I13:I32" si="2">J13-H13</f>
        <v>377</v>
      </c>
      <c r="J13" s="39">
        <v>19377</v>
      </c>
      <c r="K13" s="39">
        <v>1938</v>
      </c>
      <c r="L13" s="37"/>
      <c r="M13" s="37" t="s">
        <v>34</v>
      </c>
      <c r="N13" s="37" t="s">
        <v>15</v>
      </c>
      <c r="O13" s="37" t="s">
        <v>16</v>
      </c>
      <c r="P13" s="38">
        <v>42970</v>
      </c>
      <c r="Q13">
        <v>13</v>
      </c>
      <c r="R13" s="21">
        <f t="shared" ref="R13:R32" si="3">I13/H13</f>
        <v>1.9842105263157894E-2</v>
      </c>
      <c r="S13" s="21"/>
      <c r="T13" s="83">
        <v>43129</v>
      </c>
      <c r="U13" s="13">
        <v>53188</v>
      </c>
    </row>
    <row r="14" spans="1:22" x14ac:dyDescent="0.3">
      <c r="A14" s="37" t="s">
        <v>13</v>
      </c>
      <c r="B14" s="37">
        <v>37</v>
      </c>
      <c r="C14" s="38">
        <v>42983</v>
      </c>
      <c r="D14" s="37" t="s">
        <v>470</v>
      </c>
      <c r="E14" s="38" t="s">
        <v>470</v>
      </c>
      <c r="F14" s="37" t="s">
        <v>474</v>
      </c>
      <c r="G14" s="37" t="s">
        <v>184</v>
      </c>
      <c r="H14" s="39">
        <f>MROUND((J14*0.97),500)</f>
        <v>19000</v>
      </c>
      <c r="I14" s="39">
        <f t="shared" si="2"/>
        <v>377</v>
      </c>
      <c r="J14" s="39">
        <v>19377</v>
      </c>
      <c r="K14" s="39">
        <v>1938</v>
      </c>
      <c r="L14" s="37"/>
      <c r="M14" s="37" t="s">
        <v>34</v>
      </c>
      <c r="N14" s="37" t="s">
        <v>15</v>
      </c>
      <c r="O14" s="37" t="s">
        <v>16</v>
      </c>
      <c r="P14" s="38">
        <v>42970</v>
      </c>
      <c r="Q14">
        <v>13</v>
      </c>
      <c r="R14" s="21">
        <f t="shared" si="3"/>
        <v>1.9842105263157894E-2</v>
      </c>
      <c r="S14" s="21"/>
      <c r="T14" s="82" t="s">
        <v>497</v>
      </c>
      <c r="U14" s="13">
        <v>53188</v>
      </c>
    </row>
    <row r="15" spans="1:22" x14ac:dyDescent="0.3">
      <c r="A15" s="37" t="s">
        <v>13</v>
      </c>
      <c r="B15" s="37">
        <v>14</v>
      </c>
      <c r="C15" s="38">
        <v>43008</v>
      </c>
      <c r="D15" s="38" t="s">
        <v>470</v>
      </c>
      <c r="E15" s="38" t="s">
        <v>470</v>
      </c>
      <c r="F15" s="37" t="s">
        <v>470</v>
      </c>
      <c r="G15" s="37" t="s">
        <v>180</v>
      </c>
      <c r="H15" s="39">
        <f>MROUND((J15*0.97),1000)</f>
        <v>133000</v>
      </c>
      <c r="I15" s="39">
        <f t="shared" si="2"/>
        <v>3881</v>
      </c>
      <c r="J15" s="39">
        <v>136881</v>
      </c>
      <c r="K15" s="39">
        <v>13688</v>
      </c>
      <c r="L15" s="37"/>
      <c r="M15" s="37" t="s">
        <v>36</v>
      </c>
      <c r="N15" s="37" t="s">
        <v>15</v>
      </c>
      <c r="O15" s="37" t="s">
        <v>16</v>
      </c>
      <c r="P15" s="38">
        <v>42999</v>
      </c>
      <c r="Q15">
        <v>9</v>
      </c>
      <c r="R15" s="21">
        <f t="shared" si="3"/>
        <v>2.918045112781955E-2</v>
      </c>
      <c r="S15" s="21"/>
      <c r="T15" s="83">
        <v>43148</v>
      </c>
      <c r="U15" s="13">
        <v>56727</v>
      </c>
    </row>
    <row r="16" spans="1:22" x14ac:dyDescent="0.3">
      <c r="A16" s="37" t="s">
        <v>13</v>
      </c>
      <c r="B16" s="37">
        <v>38</v>
      </c>
      <c r="C16" s="38">
        <v>43008</v>
      </c>
      <c r="D16" s="37" t="s">
        <v>470</v>
      </c>
      <c r="E16" s="38" t="s">
        <v>470</v>
      </c>
      <c r="F16" s="37" t="s">
        <v>474</v>
      </c>
      <c r="G16" s="37" t="s">
        <v>184</v>
      </c>
      <c r="H16" s="39">
        <f>MROUND((J16*0.97),1000)</f>
        <v>133000</v>
      </c>
      <c r="I16" s="39">
        <f t="shared" si="2"/>
        <v>3881</v>
      </c>
      <c r="J16" s="39">
        <v>136881</v>
      </c>
      <c r="K16" s="39">
        <v>13688</v>
      </c>
      <c r="L16" s="37"/>
      <c r="M16" s="37" t="s">
        <v>36</v>
      </c>
      <c r="N16" s="37" t="s">
        <v>15</v>
      </c>
      <c r="O16" s="37" t="s">
        <v>16</v>
      </c>
      <c r="P16" s="38">
        <v>42999</v>
      </c>
      <c r="Q16">
        <v>9</v>
      </c>
      <c r="R16" s="21">
        <f t="shared" si="3"/>
        <v>2.918045112781955E-2</v>
      </c>
      <c r="S16" s="21"/>
      <c r="T16" s="82" t="s">
        <v>497</v>
      </c>
      <c r="U16" s="13">
        <v>56727</v>
      </c>
    </row>
    <row r="17" spans="1:21" x14ac:dyDescent="0.3">
      <c r="A17" s="37" t="s">
        <v>13</v>
      </c>
      <c r="B17" s="37">
        <v>15</v>
      </c>
      <c r="C17" s="38">
        <v>43039</v>
      </c>
      <c r="D17" s="38" t="s">
        <v>470</v>
      </c>
      <c r="E17" s="38" t="s">
        <v>470</v>
      </c>
      <c r="F17" s="37" t="s">
        <v>470</v>
      </c>
      <c r="G17" s="37" t="s">
        <v>180</v>
      </c>
      <c r="H17" s="39">
        <f>MROUND((J17*0.97),1000)</f>
        <v>257000</v>
      </c>
      <c r="I17" s="39">
        <f t="shared" si="2"/>
        <v>7453</v>
      </c>
      <c r="J17" s="39">
        <v>264453</v>
      </c>
      <c r="K17" s="39">
        <v>26445</v>
      </c>
      <c r="L17" s="37"/>
      <c r="M17" s="37" t="s">
        <v>38</v>
      </c>
      <c r="N17" s="37" t="s">
        <v>15</v>
      </c>
      <c r="O17" s="37" t="s">
        <v>16</v>
      </c>
      <c r="P17" s="38">
        <v>43027</v>
      </c>
      <c r="Q17">
        <v>12</v>
      </c>
      <c r="R17" s="21">
        <f t="shared" si="3"/>
        <v>2.9000000000000001E-2</v>
      </c>
      <c r="S17" s="21"/>
      <c r="T17" s="83">
        <v>43190</v>
      </c>
      <c r="U17" s="13">
        <v>16433</v>
      </c>
    </row>
    <row r="18" spans="1:21" x14ac:dyDescent="0.3">
      <c r="A18" s="37" t="s">
        <v>13</v>
      </c>
      <c r="B18" s="37">
        <v>39</v>
      </c>
      <c r="C18" s="38">
        <v>43039</v>
      </c>
      <c r="D18" s="37" t="s">
        <v>470</v>
      </c>
      <c r="E18" s="38" t="s">
        <v>470</v>
      </c>
      <c r="F18" s="37" t="s">
        <v>474</v>
      </c>
      <c r="G18" s="37" t="s">
        <v>184</v>
      </c>
      <c r="H18" s="39">
        <f>MROUND((J18*0.97),1000)</f>
        <v>257000</v>
      </c>
      <c r="I18" s="39">
        <f t="shared" si="2"/>
        <v>7453</v>
      </c>
      <c r="J18" s="39">
        <v>264453</v>
      </c>
      <c r="K18" s="39">
        <v>26445</v>
      </c>
      <c r="L18" s="37"/>
      <c r="M18" s="37" t="s">
        <v>38</v>
      </c>
      <c r="N18" s="37" t="s">
        <v>15</v>
      </c>
      <c r="O18" s="37" t="s">
        <v>16</v>
      </c>
      <c r="P18" s="38">
        <v>43027</v>
      </c>
      <c r="Q18">
        <v>12</v>
      </c>
      <c r="R18" s="21">
        <f t="shared" si="3"/>
        <v>2.9000000000000001E-2</v>
      </c>
      <c r="S18" s="21"/>
      <c r="T18" s="82" t="s">
        <v>497</v>
      </c>
      <c r="U18" s="13">
        <v>16433</v>
      </c>
    </row>
    <row r="19" spans="1:21" x14ac:dyDescent="0.3">
      <c r="A19" s="37" t="s">
        <v>13</v>
      </c>
      <c r="B19" s="37">
        <v>16</v>
      </c>
      <c r="C19" s="38">
        <v>43069</v>
      </c>
      <c r="D19" s="38" t="s">
        <v>470</v>
      </c>
      <c r="E19" s="38" t="s">
        <v>470</v>
      </c>
      <c r="F19" s="37" t="s">
        <v>470</v>
      </c>
      <c r="G19" s="37" t="s">
        <v>180</v>
      </c>
      <c r="H19" s="39">
        <f>MROUND((J19*0.97),2500)</f>
        <v>340000</v>
      </c>
      <c r="I19" s="39">
        <f t="shared" si="2"/>
        <v>9350</v>
      </c>
      <c r="J19" s="39">
        <v>349350</v>
      </c>
      <c r="K19" s="39">
        <v>34935</v>
      </c>
      <c r="L19" s="37"/>
      <c r="M19" s="37" t="s">
        <v>40</v>
      </c>
      <c r="N19" s="37" t="s">
        <v>15</v>
      </c>
      <c r="O19" s="37" t="s">
        <v>16</v>
      </c>
      <c r="P19" s="38">
        <v>43060</v>
      </c>
      <c r="Q19">
        <v>9</v>
      </c>
      <c r="R19" s="21">
        <f t="shared" si="3"/>
        <v>2.75E-2</v>
      </c>
      <c r="S19" s="21"/>
      <c r="T19" s="12" t="s">
        <v>467</v>
      </c>
      <c r="U19" s="13">
        <v>289898</v>
      </c>
    </row>
    <row r="20" spans="1:21" x14ac:dyDescent="0.3">
      <c r="A20" s="37" t="s">
        <v>13</v>
      </c>
      <c r="B20" s="37">
        <v>40</v>
      </c>
      <c r="C20" s="38">
        <v>43069</v>
      </c>
      <c r="D20" s="37" t="s">
        <v>470</v>
      </c>
      <c r="E20" s="38" t="s">
        <v>470</v>
      </c>
      <c r="F20" s="37" t="s">
        <v>474</v>
      </c>
      <c r="G20" s="37" t="s">
        <v>184</v>
      </c>
      <c r="H20" s="39">
        <f>MROUND((J20*0.97),2500)</f>
        <v>340000</v>
      </c>
      <c r="I20" s="39">
        <f t="shared" si="2"/>
        <v>9350</v>
      </c>
      <c r="J20" s="39">
        <v>349350</v>
      </c>
      <c r="K20" s="39">
        <v>34935</v>
      </c>
      <c r="L20" s="37"/>
      <c r="M20" s="37" t="s">
        <v>40</v>
      </c>
      <c r="N20" s="37" t="s">
        <v>15</v>
      </c>
      <c r="O20" s="37" t="s">
        <v>16</v>
      </c>
      <c r="P20" s="38">
        <v>43060</v>
      </c>
      <c r="Q20">
        <v>9</v>
      </c>
      <c r="R20" s="21">
        <f t="shared" si="3"/>
        <v>2.75E-2</v>
      </c>
      <c r="S20" s="21"/>
      <c r="T20" s="83">
        <v>42970</v>
      </c>
      <c r="U20" s="13">
        <v>25749</v>
      </c>
    </row>
    <row r="21" spans="1:21" ht="21.75" customHeight="1" x14ac:dyDescent="0.3">
      <c r="A21" s="37" t="s">
        <v>13</v>
      </c>
      <c r="B21" s="37">
        <v>56</v>
      </c>
      <c r="C21" s="38">
        <v>43069</v>
      </c>
      <c r="D21" s="38" t="s">
        <v>470</v>
      </c>
      <c r="E21" s="38" t="s">
        <v>470</v>
      </c>
      <c r="F21" s="37" t="s">
        <v>486</v>
      </c>
      <c r="G21" s="37" t="s">
        <v>197</v>
      </c>
      <c r="H21" s="39">
        <f>MROUND((J21*0.97),2500)</f>
        <v>340000</v>
      </c>
      <c r="I21" s="39">
        <f t="shared" si="2"/>
        <v>9350</v>
      </c>
      <c r="J21" s="39">
        <v>349350</v>
      </c>
      <c r="K21" s="39">
        <v>34935</v>
      </c>
      <c r="L21" s="37"/>
      <c r="M21" s="37" t="s">
        <v>40</v>
      </c>
      <c r="N21" s="37" t="s">
        <v>15</v>
      </c>
      <c r="O21" s="37" t="s">
        <v>16</v>
      </c>
      <c r="P21" s="38">
        <v>43060</v>
      </c>
      <c r="Q21">
        <v>9</v>
      </c>
      <c r="R21" s="21">
        <f t="shared" si="3"/>
        <v>2.75E-2</v>
      </c>
      <c r="S21" s="21"/>
      <c r="T21" s="82" t="s">
        <v>467</v>
      </c>
      <c r="U21" s="13">
        <v>25749</v>
      </c>
    </row>
    <row r="22" spans="1:21" x14ac:dyDescent="0.3">
      <c r="A22" s="37" t="s">
        <v>13</v>
      </c>
      <c r="B22" s="37">
        <v>17</v>
      </c>
      <c r="C22" s="38">
        <v>43100</v>
      </c>
      <c r="D22" s="38" t="s">
        <v>470</v>
      </c>
      <c r="E22" s="38" t="s">
        <v>470</v>
      </c>
      <c r="F22" s="37" t="s">
        <v>470</v>
      </c>
      <c r="G22" s="37" t="s">
        <v>180</v>
      </c>
      <c r="H22" s="39">
        <f t="shared" ref="H22:H28" si="4">MROUND((J22*0.97),1000)</f>
        <v>179000</v>
      </c>
      <c r="I22" s="39">
        <f t="shared" si="2"/>
        <v>5589</v>
      </c>
      <c r="J22" s="39">
        <v>184589</v>
      </c>
      <c r="K22" s="39">
        <v>18459</v>
      </c>
      <c r="L22" s="37"/>
      <c r="M22" s="37" t="s">
        <v>42</v>
      </c>
      <c r="N22" s="37" t="s">
        <v>15</v>
      </c>
      <c r="O22" s="37" t="s">
        <v>16</v>
      </c>
      <c r="P22" s="38">
        <v>43091</v>
      </c>
      <c r="Q22">
        <v>9</v>
      </c>
      <c r="R22" s="21">
        <f t="shared" si="3"/>
        <v>3.122346368715084E-2</v>
      </c>
      <c r="S22" s="21"/>
      <c r="T22" s="83">
        <v>43027</v>
      </c>
      <c r="U22" s="13">
        <v>56502</v>
      </c>
    </row>
    <row r="23" spans="1:21" x14ac:dyDescent="0.3">
      <c r="A23" s="37" t="s">
        <v>13</v>
      </c>
      <c r="B23" s="37">
        <v>41</v>
      </c>
      <c r="C23" s="38">
        <v>43100</v>
      </c>
      <c r="D23" s="37" t="s">
        <v>470</v>
      </c>
      <c r="E23" s="38" t="s">
        <v>470</v>
      </c>
      <c r="F23" s="37" t="s">
        <v>474</v>
      </c>
      <c r="G23" s="37" t="s">
        <v>184</v>
      </c>
      <c r="H23" s="39">
        <f t="shared" si="4"/>
        <v>179000</v>
      </c>
      <c r="I23" s="39">
        <f t="shared" si="2"/>
        <v>5589</v>
      </c>
      <c r="J23" s="39">
        <v>184589</v>
      </c>
      <c r="K23" s="39">
        <v>18459</v>
      </c>
      <c r="L23" s="37"/>
      <c r="M23" s="37" t="s">
        <v>42</v>
      </c>
      <c r="N23" s="37" t="s">
        <v>15</v>
      </c>
      <c r="O23" s="37" t="s">
        <v>16</v>
      </c>
      <c r="P23" s="38">
        <v>43091</v>
      </c>
      <c r="Q23">
        <v>9</v>
      </c>
      <c r="R23" s="21">
        <f t="shared" si="3"/>
        <v>3.122346368715084E-2</v>
      </c>
      <c r="S23" s="21"/>
      <c r="T23" s="82" t="s">
        <v>467</v>
      </c>
      <c r="U23" s="13">
        <v>56502</v>
      </c>
    </row>
    <row r="24" spans="1:21" x14ac:dyDescent="0.3">
      <c r="A24" s="37" t="s">
        <v>13</v>
      </c>
      <c r="B24" s="37">
        <v>18</v>
      </c>
      <c r="C24" s="38">
        <v>43136</v>
      </c>
      <c r="D24" s="38" t="s">
        <v>470</v>
      </c>
      <c r="E24" s="38" t="s">
        <v>470</v>
      </c>
      <c r="F24" s="37" t="s">
        <v>470</v>
      </c>
      <c r="G24" s="37" t="s">
        <v>180</v>
      </c>
      <c r="H24" s="39">
        <f t="shared" si="4"/>
        <v>201000</v>
      </c>
      <c r="I24" s="39">
        <f t="shared" si="2"/>
        <v>6181</v>
      </c>
      <c r="J24" s="39">
        <v>207181</v>
      </c>
      <c r="K24" s="39">
        <v>20718</v>
      </c>
      <c r="L24" s="37"/>
      <c r="M24" s="37" t="s">
        <v>43</v>
      </c>
      <c r="N24" s="37" t="s">
        <v>15</v>
      </c>
      <c r="O24" s="37" t="s">
        <v>16</v>
      </c>
      <c r="P24" s="38">
        <v>43129</v>
      </c>
      <c r="Q24">
        <v>7</v>
      </c>
      <c r="R24" s="21">
        <f t="shared" si="3"/>
        <v>3.0751243781094527E-2</v>
      </c>
      <c r="S24" s="21"/>
      <c r="T24" s="83">
        <v>43060</v>
      </c>
      <c r="U24" s="13">
        <v>128330</v>
      </c>
    </row>
    <row r="25" spans="1:21" x14ac:dyDescent="0.3">
      <c r="A25" s="37" t="s">
        <v>13</v>
      </c>
      <c r="B25" s="37">
        <v>42</v>
      </c>
      <c r="C25" s="38">
        <v>43136</v>
      </c>
      <c r="D25" s="37" t="s">
        <v>470</v>
      </c>
      <c r="E25" s="38" t="s">
        <v>470</v>
      </c>
      <c r="F25" s="37" t="s">
        <v>474</v>
      </c>
      <c r="G25" s="37" t="s">
        <v>184</v>
      </c>
      <c r="H25" s="39">
        <f t="shared" si="4"/>
        <v>201000</v>
      </c>
      <c r="I25" s="39">
        <f t="shared" si="2"/>
        <v>6181</v>
      </c>
      <c r="J25" s="39">
        <v>207181</v>
      </c>
      <c r="K25" s="39">
        <v>20718</v>
      </c>
      <c r="L25" s="37"/>
      <c r="M25" s="37" t="s">
        <v>43</v>
      </c>
      <c r="N25" s="37" t="s">
        <v>15</v>
      </c>
      <c r="O25" s="37" t="s">
        <v>16</v>
      </c>
      <c r="P25" s="38">
        <v>43129</v>
      </c>
      <c r="Q25">
        <v>7</v>
      </c>
      <c r="R25" s="21">
        <f t="shared" si="3"/>
        <v>3.0751243781094527E-2</v>
      </c>
      <c r="S25" s="21"/>
      <c r="T25" s="82" t="s">
        <v>467</v>
      </c>
      <c r="U25" s="13">
        <v>128330</v>
      </c>
    </row>
    <row r="26" spans="1:21" x14ac:dyDescent="0.3">
      <c r="A26" s="37" t="s">
        <v>13</v>
      </c>
      <c r="B26" s="37">
        <v>45</v>
      </c>
      <c r="C26" s="38">
        <v>43136</v>
      </c>
      <c r="D26" s="37" t="s">
        <v>470</v>
      </c>
      <c r="E26" s="38" t="s">
        <v>470</v>
      </c>
      <c r="F26" s="37" t="s">
        <v>492</v>
      </c>
      <c r="G26" s="37" t="s">
        <v>203</v>
      </c>
      <c r="H26" s="39">
        <f t="shared" si="4"/>
        <v>53000</v>
      </c>
      <c r="I26" s="39">
        <f t="shared" si="2"/>
        <v>1521</v>
      </c>
      <c r="J26" s="39">
        <v>54521</v>
      </c>
      <c r="K26" s="39">
        <v>5452</v>
      </c>
      <c r="L26" s="37"/>
      <c r="M26" s="37" t="s">
        <v>43</v>
      </c>
      <c r="N26" s="37" t="s">
        <v>15</v>
      </c>
      <c r="O26" s="37" t="s">
        <v>16</v>
      </c>
      <c r="P26" s="38">
        <v>43129</v>
      </c>
      <c r="Q26">
        <v>7</v>
      </c>
      <c r="R26" s="21">
        <f t="shared" si="3"/>
        <v>2.8698113207547171E-2</v>
      </c>
      <c r="S26" s="21"/>
      <c r="T26" s="83">
        <v>43091</v>
      </c>
      <c r="U26" s="13">
        <v>79317</v>
      </c>
    </row>
    <row r="27" spans="1:21" x14ac:dyDescent="0.3">
      <c r="A27" s="37" t="s">
        <v>13</v>
      </c>
      <c r="B27" s="37">
        <v>19</v>
      </c>
      <c r="C27" s="38">
        <v>43159</v>
      </c>
      <c r="D27" s="38" t="s">
        <v>470</v>
      </c>
      <c r="E27" s="38" t="s">
        <v>470</v>
      </c>
      <c r="F27" s="37" t="s">
        <v>470</v>
      </c>
      <c r="G27" s="37" t="s">
        <v>180</v>
      </c>
      <c r="H27" s="39">
        <f t="shared" si="4"/>
        <v>204000</v>
      </c>
      <c r="I27" s="39">
        <f t="shared" si="2"/>
        <v>6074</v>
      </c>
      <c r="J27" s="39">
        <v>210074</v>
      </c>
      <c r="K27" s="39">
        <v>21007</v>
      </c>
      <c r="L27" s="37"/>
      <c r="M27" s="37" t="s">
        <v>44</v>
      </c>
      <c r="N27" s="37" t="s">
        <v>15</v>
      </c>
      <c r="O27" s="37" t="s">
        <v>16</v>
      </c>
      <c r="P27" s="38">
        <v>43148</v>
      </c>
      <c r="Q27">
        <v>11</v>
      </c>
      <c r="R27" s="21">
        <f t="shared" si="3"/>
        <v>2.9774509803921569E-2</v>
      </c>
      <c r="S27" s="21"/>
      <c r="T27" s="82" t="s">
        <v>467</v>
      </c>
      <c r="U27" s="13">
        <v>79317</v>
      </c>
    </row>
    <row r="28" spans="1:21" x14ac:dyDescent="0.3">
      <c r="A28" s="37" t="s">
        <v>13</v>
      </c>
      <c r="B28" s="37">
        <v>43</v>
      </c>
      <c r="C28" s="38">
        <v>43159</v>
      </c>
      <c r="D28" s="37" t="s">
        <v>470</v>
      </c>
      <c r="E28" s="38" t="s">
        <v>470</v>
      </c>
      <c r="F28" s="37" t="s">
        <v>474</v>
      </c>
      <c r="G28" s="37" t="s">
        <v>184</v>
      </c>
      <c r="H28" s="39">
        <f t="shared" si="4"/>
        <v>204000</v>
      </c>
      <c r="I28" s="39">
        <f t="shared" si="2"/>
        <v>6074</v>
      </c>
      <c r="J28" s="39">
        <v>210074</v>
      </c>
      <c r="K28" s="39">
        <v>21007</v>
      </c>
      <c r="L28" s="37"/>
      <c r="M28" s="37" t="s">
        <v>44</v>
      </c>
      <c r="N28" s="37" t="s">
        <v>15</v>
      </c>
      <c r="O28" s="37" t="s">
        <v>16</v>
      </c>
      <c r="P28" s="38">
        <v>43148</v>
      </c>
      <c r="Q28">
        <v>11</v>
      </c>
      <c r="R28" s="21">
        <f t="shared" si="3"/>
        <v>2.9774509803921569E-2</v>
      </c>
      <c r="S28" s="21"/>
      <c r="T28" s="26" t="s">
        <v>470</v>
      </c>
      <c r="U28" s="27">
        <v>3326158</v>
      </c>
    </row>
    <row r="29" spans="1:21" x14ac:dyDescent="0.3">
      <c r="A29" s="37" t="s">
        <v>13</v>
      </c>
      <c r="B29" s="37">
        <v>46</v>
      </c>
      <c r="C29" s="38">
        <v>43159</v>
      </c>
      <c r="D29" s="37" t="s">
        <v>470</v>
      </c>
      <c r="E29" s="38" t="s">
        <v>470</v>
      </c>
      <c r="F29" s="37" t="s">
        <v>492</v>
      </c>
      <c r="G29" s="37" t="s">
        <v>203</v>
      </c>
      <c r="H29" s="39">
        <f>MROUND((J29*0.97),2500)</f>
        <v>52500</v>
      </c>
      <c r="I29" s="39">
        <f t="shared" si="2"/>
        <v>2783</v>
      </c>
      <c r="J29" s="39">
        <v>55283</v>
      </c>
      <c r="K29" s="39">
        <v>5528</v>
      </c>
      <c r="L29" s="37"/>
      <c r="M29" s="37" t="s">
        <v>44</v>
      </c>
      <c r="N29" s="37" t="s">
        <v>15</v>
      </c>
      <c r="O29" s="37" t="s">
        <v>16</v>
      </c>
      <c r="P29" s="38">
        <v>43148</v>
      </c>
      <c r="Q29">
        <v>11</v>
      </c>
      <c r="R29" s="21">
        <f t="shared" si="3"/>
        <v>5.3009523809523812E-2</v>
      </c>
      <c r="S29" s="21"/>
      <c r="T29" s="12" t="s">
        <v>496</v>
      </c>
      <c r="U29" s="13">
        <v>144878</v>
      </c>
    </row>
    <row r="30" spans="1:21" x14ac:dyDescent="0.3">
      <c r="A30" s="37" t="s">
        <v>13</v>
      </c>
      <c r="B30" s="37">
        <v>20</v>
      </c>
      <c r="C30" s="38">
        <v>43190</v>
      </c>
      <c r="D30" s="38" t="s">
        <v>470</v>
      </c>
      <c r="E30" s="38" t="s">
        <v>470</v>
      </c>
      <c r="F30" s="37" t="s">
        <v>470</v>
      </c>
      <c r="G30" s="37" t="s">
        <v>180</v>
      </c>
      <c r="H30" s="39">
        <f>MROUND((J30*0.97),2500)</f>
        <v>37500</v>
      </c>
      <c r="I30" s="39">
        <f t="shared" si="2"/>
        <v>406</v>
      </c>
      <c r="J30" s="39">
        <v>37906</v>
      </c>
      <c r="K30" s="39">
        <v>3791</v>
      </c>
      <c r="L30" s="37"/>
      <c r="M30" s="37" t="s">
        <v>45</v>
      </c>
      <c r="N30" s="37" t="s">
        <v>15</v>
      </c>
      <c r="O30" s="37" t="s">
        <v>16</v>
      </c>
      <c r="P30" s="38">
        <v>43190</v>
      </c>
      <c r="Q30">
        <v>0</v>
      </c>
      <c r="R30" s="21">
        <f t="shared" si="3"/>
        <v>1.0826666666666667E-2</v>
      </c>
      <c r="S30" s="21"/>
      <c r="T30" s="83">
        <v>43129</v>
      </c>
      <c r="U30" s="13">
        <v>144878</v>
      </c>
    </row>
    <row r="31" spans="1:21" x14ac:dyDescent="0.3">
      <c r="A31" s="37" t="s">
        <v>13</v>
      </c>
      <c r="B31" s="37">
        <v>44</v>
      </c>
      <c r="C31" s="38">
        <v>43190</v>
      </c>
      <c r="D31" s="37" t="s">
        <v>470</v>
      </c>
      <c r="E31" s="38" t="s">
        <v>470</v>
      </c>
      <c r="F31" s="37" t="s">
        <v>474</v>
      </c>
      <c r="G31" s="37" t="s">
        <v>184</v>
      </c>
      <c r="H31" s="39">
        <f>MROUND((J31*0.97),2500)</f>
        <v>37500</v>
      </c>
      <c r="I31" s="39">
        <f t="shared" si="2"/>
        <v>406</v>
      </c>
      <c r="J31" s="39">
        <v>37906</v>
      </c>
      <c r="K31" s="39">
        <v>3791</v>
      </c>
      <c r="L31" s="37"/>
      <c r="M31" s="37" t="s">
        <v>45</v>
      </c>
      <c r="N31" s="37" t="s">
        <v>15</v>
      </c>
      <c r="O31" s="37" t="s">
        <v>16</v>
      </c>
      <c r="P31" s="38">
        <v>43190</v>
      </c>
      <c r="Q31">
        <v>0</v>
      </c>
      <c r="R31" s="21">
        <f t="shared" si="3"/>
        <v>1.0826666666666667E-2</v>
      </c>
      <c r="S31" s="21"/>
      <c r="T31" s="82" t="s">
        <v>496</v>
      </c>
      <c r="U31" s="13">
        <v>144878</v>
      </c>
    </row>
    <row r="32" spans="1:21" x14ac:dyDescent="0.3">
      <c r="A32" s="37" t="s">
        <v>13</v>
      </c>
      <c r="B32" s="37">
        <v>47</v>
      </c>
      <c r="C32" s="38">
        <v>43190</v>
      </c>
      <c r="D32" s="37" t="s">
        <v>470</v>
      </c>
      <c r="E32" s="38" t="s">
        <v>470</v>
      </c>
      <c r="F32" s="37" t="s">
        <v>492</v>
      </c>
      <c r="G32" s="37" t="s">
        <v>203</v>
      </c>
      <c r="H32" s="39">
        <f>MROUND((J32*0.97),1000)</f>
        <v>46000</v>
      </c>
      <c r="I32" s="39">
        <f t="shared" si="2"/>
        <v>1382</v>
      </c>
      <c r="J32" s="39">
        <v>47382</v>
      </c>
      <c r="K32" s="39">
        <v>4738</v>
      </c>
      <c r="L32" s="37"/>
      <c r="M32" s="37" t="s">
        <v>45</v>
      </c>
      <c r="N32" s="37" t="s">
        <v>15</v>
      </c>
      <c r="O32" s="37" t="s">
        <v>16</v>
      </c>
      <c r="P32" s="38">
        <v>43190</v>
      </c>
      <c r="Q32">
        <v>0</v>
      </c>
      <c r="R32" s="21">
        <f t="shared" si="3"/>
        <v>3.0043478260869564E-2</v>
      </c>
      <c r="S32" s="21"/>
      <c r="T32" s="12" t="s">
        <v>440</v>
      </c>
      <c r="U32" s="13">
        <v>752614</v>
      </c>
    </row>
    <row r="33" spans="1:21" x14ac:dyDescent="0.3">
      <c r="A33" t="s">
        <v>13</v>
      </c>
      <c r="B33">
        <v>57</v>
      </c>
      <c r="C33" s="1">
        <v>43136</v>
      </c>
      <c r="D33" t="s">
        <v>496</v>
      </c>
      <c r="E33" s="1" t="s">
        <v>496</v>
      </c>
      <c r="F33" t="s">
        <v>496</v>
      </c>
      <c r="G33" t="s">
        <v>208</v>
      </c>
      <c r="H33" s="5">
        <f>MROUND((J33*0.97),1000)</f>
        <v>141000</v>
      </c>
      <c r="I33" s="5">
        <f t="shared" si="0"/>
        <v>3878</v>
      </c>
      <c r="J33" s="5">
        <v>144878</v>
      </c>
      <c r="K33" s="5">
        <v>14488</v>
      </c>
      <c r="M33" t="s">
        <v>43</v>
      </c>
      <c r="N33" t="s">
        <v>15</v>
      </c>
      <c r="O33" t="s">
        <v>16</v>
      </c>
      <c r="P33" s="1">
        <v>43129</v>
      </c>
      <c r="Q33">
        <v>7</v>
      </c>
      <c r="R33" s="21">
        <f t="shared" si="1"/>
        <v>2.7503546099290781E-2</v>
      </c>
      <c r="S33" s="21"/>
      <c r="T33" s="83">
        <v>42853</v>
      </c>
      <c r="U33" s="13">
        <v>42388</v>
      </c>
    </row>
    <row r="34" spans="1:21" x14ac:dyDescent="0.3">
      <c r="A34" t="s">
        <v>13</v>
      </c>
      <c r="B34">
        <v>58</v>
      </c>
      <c r="C34" s="1">
        <v>42864</v>
      </c>
      <c r="D34" s="1" t="s">
        <v>440</v>
      </c>
      <c r="E34" s="1" t="s">
        <v>440</v>
      </c>
      <c r="F34" t="s">
        <v>440</v>
      </c>
      <c r="G34" t="s">
        <v>150</v>
      </c>
      <c r="H34" s="5">
        <f>MROUND((J34*0.97),2500)</f>
        <v>20000</v>
      </c>
      <c r="I34" s="5">
        <f t="shared" si="0"/>
        <v>1194</v>
      </c>
      <c r="J34" s="5">
        <v>21194</v>
      </c>
      <c r="K34" s="5">
        <v>2119</v>
      </c>
      <c r="M34" t="s">
        <v>14</v>
      </c>
      <c r="N34" t="s">
        <v>15</v>
      </c>
      <c r="O34" t="s">
        <v>16</v>
      </c>
      <c r="P34" s="1">
        <v>42853</v>
      </c>
      <c r="Q34">
        <v>11</v>
      </c>
      <c r="R34" s="21">
        <f t="shared" si="1"/>
        <v>5.9700000000000003E-2</v>
      </c>
      <c r="S34" s="21"/>
      <c r="T34" s="82" t="s">
        <v>440</v>
      </c>
      <c r="U34" s="13">
        <v>21194</v>
      </c>
    </row>
    <row r="35" spans="1:21" x14ac:dyDescent="0.3">
      <c r="A35" t="s">
        <v>13</v>
      </c>
      <c r="B35">
        <v>69</v>
      </c>
      <c r="C35" s="1">
        <v>42864</v>
      </c>
      <c r="D35" s="1" t="s">
        <v>440</v>
      </c>
      <c r="E35" s="1" t="s">
        <v>440</v>
      </c>
      <c r="F35" t="s">
        <v>441</v>
      </c>
      <c r="G35" t="s">
        <v>151</v>
      </c>
      <c r="H35" s="5">
        <f>MROUND((J35*0.97),2500)</f>
        <v>20000</v>
      </c>
      <c r="I35" s="5">
        <f t="shared" si="0"/>
        <v>1194</v>
      </c>
      <c r="J35" s="5">
        <v>21194</v>
      </c>
      <c r="K35" s="5">
        <v>2119</v>
      </c>
      <c r="M35" t="s">
        <v>14</v>
      </c>
      <c r="N35" t="s">
        <v>15</v>
      </c>
      <c r="O35" t="s">
        <v>16</v>
      </c>
      <c r="P35" s="1">
        <v>42853</v>
      </c>
      <c r="Q35">
        <v>11</v>
      </c>
      <c r="R35" s="21">
        <f t="shared" si="1"/>
        <v>5.9700000000000003E-2</v>
      </c>
      <c r="S35" s="21"/>
      <c r="T35" s="82" t="s">
        <v>441</v>
      </c>
      <c r="U35" s="13">
        <v>21194</v>
      </c>
    </row>
    <row r="36" spans="1:21" x14ac:dyDescent="0.3">
      <c r="A36" t="s">
        <v>13</v>
      </c>
      <c r="B36">
        <v>59</v>
      </c>
      <c r="C36" s="1">
        <v>42887</v>
      </c>
      <c r="D36" s="1" t="s">
        <v>440</v>
      </c>
      <c r="E36" s="1" t="s">
        <v>440</v>
      </c>
      <c r="F36" t="s">
        <v>440</v>
      </c>
      <c r="G36" t="s">
        <v>150</v>
      </c>
      <c r="H36" s="5">
        <f>MROUND((J36*0.97),500)</f>
        <v>24000</v>
      </c>
      <c r="I36" s="5">
        <f t="shared" si="0"/>
        <v>624</v>
      </c>
      <c r="J36" s="5">
        <v>24624</v>
      </c>
      <c r="K36" s="5">
        <v>2462</v>
      </c>
      <c r="M36" t="s">
        <v>26</v>
      </c>
      <c r="N36" t="s">
        <v>15</v>
      </c>
      <c r="O36" t="s">
        <v>16</v>
      </c>
      <c r="P36" s="1">
        <v>42873</v>
      </c>
      <c r="Q36">
        <v>14</v>
      </c>
      <c r="R36" s="21">
        <f t="shared" si="1"/>
        <v>2.5999999999999999E-2</v>
      </c>
      <c r="S36" s="21"/>
      <c r="T36" s="83">
        <v>42873</v>
      </c>
      <c r="U36" s="13">
        <v>49248</v>
      </c>
    </row>
    <row r="37" spans="1:21" x14ac:dyDescent="0.3">
      <c r="A37" t="s">
        <v>13</v>
      </c>
      <c r="B37">
        <v>70</v>
      </c>
      <c r="C37" s="1">
        <v>42887</v>
      </c>
      <c r="D37" s="1" t="s">
        <v>440</v>
      </c>
      <c r="E37" s="1" t="s">
        <v>440</v>
      </c>
      <c r="F37" t="s">
        <v>441</v>
      </c>
      <c r="G37" t="s">
        <v>151</v>
      </c>
      <c r="H37" s="5">
        <f>MROUND((J37*0.97),500)</f>
        <v>24000</v>
      </c>
      <c r="I37" s="5">
        <f t="shared" si="0"/>
        <v>624</v>
      </c>
      <c r="J37" s="5">
        <v>24624</v>
      </c>
      <c r="K37" s="5">
        <v>2462</v>
      </c>
      <c r="M37" t="s">
        <v>26</v>
      </c>
      <c r="N37" t="s">
        <v>15</v>
      </c>
      <c r="O37" t="s">
        <v>16</v>
      </c>
      <c r="P37" s="1">
        <v>42873</v>
      </c>
      <c r="Q37">
        <v>14</v>
      </c>
      <c r="R37" s="21">
        <f t="shared" si="1"/>
        <v>2.5999999999999999E-2</v>
      </c>
      <c r="S37" s="21"/>
      <c r="T37" s="82" t="s">
        <v>440</v>
      </c>
      <c r="U37" s="13">
        <v>24624</v>
      </c>
    </row>
    <row r="38" spans="1:21" x14ac:dyDescent="0.3">
      <c r="A38" t="s">
        <v>13</v>
      </c>
      <c r="B38">
        <v>60</v>
      </c>
      <c r="C38" s="1">
        <v>42916</v>
      </c>
      <c r="D38" s="1" t="s">
        <v>440</v>
      </c>
      <c r="E38" s="1" t="s">
        <v>440</v>
      </c>
      <c r="F38" t="s">
        <v>440</v>
      </c>
      <c r="G38" t="s">
        <v>150</v>
      </c>
      <c r="H38" s="5">
        <f>MROUND((J38*0.97),500)</f>
        <v>3500</v>
      </c>
      <c r="I38" s="5">
        <f t="shared" si="0"/>
        <v>223</v>
      </c>
      <c r="J38" s="5">
        <v>3723</v>
      </c>
      <c r="K38" s="5">
        <v>372</v>
      </c>
      <c r="M38" t="s">
        <v>29</v>
      </c>
      <c r="N38" t="s">
        <v>15</v>
      </c>
      <c r="O38" t="s">
        <v>16</v>
      </c>
      <c r="P38" s="1">
        <v>42902</v>
      </c>
      <c r="Q38">
        <v>14</v>
      </c>
      <c r="R38" s="21">
        <f t="shared" si="1"/>
        <v>6.3714285714285709E-2</v>
      </c>
      <c r="S38" s="21"/>
      <c r="T38" s="82" t="s">
        <v>441</v>
      </c>
      <c r="U38" s="13">
        <v>24624</v>
      </c>
    </row>
    <row r="39" spans="1:21" x14ac:dyDescent="0.3">
      <c r="A39" t="s">
        <v>13</v>
      </c>
      <c r="B39">
        <v>71</v>
      </c>
      <c r="C39" s="1">
        <v>42916</v>
      </c>
      <c r="D39" s="1" t="s">
        <v>440</v>
      </c>
      <c r="E39" s="1" t="s">
        <v>440</v>
      </c>
      <c r="F39" t="s">
        <v>441</v>
      </c>
      <c r="G39" t="s">
        <v>151</v>
      </c>
      <c r="H39" s="5">
        <f>MROUND((J39*0.97),500)</f>
        <v>3500</v>
      </c>
      <c r="I39" s="5">
        <f t="shared" si="0"/>
        <v>223</v>
      </c>
      <c r="J39" s="5">
        <v>3723</v>
      </c>
      <c r="K39" s="5">
        <v>372</v>
      </c>
      <c r="M39" t="s">
        <v>29</v>
      </c>
      <c r="N39" t="s">
        <v>15</v>
      </c>
      <c r="O39" t="s">
        <v>16</v>
      </c>
      <c r="P39" s="1">
        <v>42902</v>
      </c>
      <c r="Q39">
        <v>14</v>
      </c>
      <c r="R39" s="21">
        <f t="shared" si="1"/>
        <v>6.3714285714285709E-2</v>
      </c>
      <c r="S39" s="21"/>
      <c r="T39" s="83">
        <v>42902</v>
      </c>
      <c r="U39" s="13">
        <v>7446</v>
      </c>
    </row>
    <row r="40" spans="1:21" x14ac:dyDescent="0.3">
      <c r="A40" t="s">
        <v>13</v>
      </c>
      <c r="B40">
        <v>61</v>
      </c>
      <c r="C40" s="1">
        <v>42948</v>
      </c>
      <c r="D40" s="1" t="s">
        <v>440</v>
      </c>
      <c r="E40" s="1" t="s">
        <v>440</v>
      </c>
      <c r="F40" t="s">
        <v>440</v>
      </c>
      <c r="G40" t="s">
        <v>150</v>
      </c>
      <c r="H40" s="5">
        <f>MROUND((J40*0.97),1000)</f>
        <v>27000</v>
      </c>
      <c r="I40" s="5">
        <f t="shared" si="0"/>
        <v>1279</v>
      </c>
      <c r="J40" s="5">
        <v>28279</v>
      </c>
      <c r="K40" s="5">
        <v>2828</v>
      </c>
      <c r="M40" t="s">
        <v>31</v>
      </c>
      <c r="N40" t="s">
        <v>15</v>
      </c>
      <c r="O40" t="s">
        <v>16</v>
      </c>
      <c r="P40" s="1">
        <v>42940</v>
      </c>
      <c r="Q40">
        <v>8</v>
      </c>
      <c r="R40" s="21">
        <f t="shared" si="1"/>
        <v>4.7370370370370368E-2</v>
      </c>
      <c r="S40" s="21"/>
      <c r="T40" s="82" t="s">
        <v>440</v>
      </c>
      <c r="U40" s="13">
        <v>3723</v>
      </c>
    </row>
    <row r="41" spans="1:21" x14ac:dyDescent="0.3">
      <c r="A41" t="s">
        <v>13</v>
      </c>
      <c r="B41">
        <v>72</v>
      </c>
      <c r="C41" s="1">
        <v>42948</v>
      </c>
      <c r="D41" s="1" t="s">
        <v>440</v>
      </c>
      <c r="E41" s="1" t="s">
        <v>440</v>
      </c>
      <c r="F41" t="s">
        <v>441</v>
      </c>
      <c r="G41" t="s">
        <v>151</v>
      </c>
      <c r="H41" s="5">
        <f>MROUND((J41*0.97),1000)</f>
        <v>27000</v>
      </c>
      <c r="I41" s="5">
        <f t="shared" si="0"/>
        <v>1279</v>
      </c>
      <c r="J41" s="5">
        <v>28279</v>
      </c>
      <c r="K41" s="5">
        <v>2828</v>
      </c>
      <c r="M41" t="s">
        <v>31</v>
      </c>
      <c r="N41" t="s">
        <v>15</v>
      </c>
      <c r="O41" t="s">
        <v>16</v>
      </c>
      <c r="P41" s="1">
        <v>42940</v>
      </c>
      <c r="Q41">
        <v>8</v>
      </c>
      <c r="R41" s="21">
        <f t="shared" si="1"/>
        <v>4.7370370370370368E-2</v>
      </c>
      <c r="S41" s="21"/>
      <c r="T41" s="82" t="s">
        <v>441</v>
      </c>
      <c r="U41" s="13">
        <v>3723</v>
      </c>
    </row>
    <row r="42" spans="1:21" x14ac:dyDescent="0.3">
      <c r="A42" t="s">
        <v>13</v>
      </c>
      <c r="B42">
        <v>62</v>
      </c>
      <c r="C42" s="1">
        <v>42983</v>
      </c>
      <c r="D42" s="1" t="s">
        <v>440</v>
      </c>
      <c r="E42" s="1" t="s">
        <v>440</v>
      </c>
      <c r="F42" t="s">
        <v>440</v>
      </c>
      <c r="G42" t="s">
        <v>150</v>
      </c>
      <c r="H42" s="5">
        <f>MROUND((J42*0.97),2500)</f>
        <v>37500</v>
      </c>
      <c r="I42" s="5">
        <f t="shared" si="0"/>
        <v>1396</v>
      </c>
      <c r="J42" s="5">
        <v>38896</v>
      </c>
      <c r="K42" s="5">
        <v>3890</v>
      </c>
      <c r="M42" t="s">
        <v>34</v>
      </c>
      <c r="N42" t="s">
        <v>15</v>
      </c>
      <c r="O42" t="s">
        <v>16</v>
      </c>
      <c r="P42" s="1">
        <v>42970</v>
      </c>
      <c r="Q42">
        <v>13</v>
      </c>
      <c r="R42" s="21">
        <f t="shared" si="1"/>
        <v>3.7226666666666665E-2</v>
      </c>
      <c r="S42" s="21"/>
      <c r="T42" s="83">
        <v>42940</v>
      </c>
      <c r="U42" s="13">
        <v>56558</v>
      </c>
    </row>
    <row r="43" spans="1:21" x14ac:dyDescent="0.3">
      <c r="A43" t="s">
        <v>13</v>
      </c>
      <c r="B43">
        <v>73</v>
      </c>
      <c r="C43" s="1">
        <v>42983</v>
      </c>
      <c r="D43" s="1" t="s">
        <v>440</v>
      </c>
      <c r="E43" s="1" t="s">
        <v>440</v>
      </c>
      <c r="F43" t="s">
        <v>441</v>
      </c>
      <c r="G43" t="s">
        <v>151</v>
      </c>
      <c r="H43" s="5">
        <f>MROUND((J43*0.97),2500)</f>
        <v>37500</v>
      </c>
      <c r="I43" s="5">
        <f t="shared" si="0"/>
        <v>1396</v>
      </c>
      <c r="J43" s="5">
        <v>38896</v>
      </c>
      <c r="K43" s="5">
        <v>3890</v>
      </c>
      <c r="M43" t="s">
        <v>34</v>
      </c>
      <c r="N43" t="s">
        <v>15</v>
      </c>
      <c r="O43" t="s">
        <v>16</v>
      </c>
      <c r="P43" s="1">
        <v>42970</v>
      </c>
      <c r="Q43">
        <v>13</v>
      </c>
      <c r="R43" s="21">
        <f t="shared" si="1"/>
        <v>3.7226666666666665E-2</v>
      </c>
      <c r="S43" s="21"/>
      <c r="T43" s="82" t="s">
        <v>440</v>
      </c>
      <c r="U43" s="13">
        <v>28279</v>
      </c>
    </row>
    <row r="44" spans="1:21" x14ac:dyDescent="0.3">
      <c r="A44" t="s">
        <v>13</v>
      </c>
      <c r="B44">
        <v>63</v>
      </c>
      <c r="C44" s="1">
        <v>43008</v>
      </c>
      <c r="D44" s="1" t="s">
        <v>440</v>
      </c>
      <c r="E44" s="1" t="s">
        <v>440</v>
      </c>
      <c r="F44" t="s">
        <v>440</v>
      </c>
      <c r="G44" t="s">
        <v>150</v>
      </c>
      <c r="H44" s="5">
        <f>MROUND((J44*0.97),5000)</f>
        <v>50000</v>
      </c>
      <c r="I44" s="5">
        <f t="shared" si="0"/>
        <v>938</v>
      </c>
      <c r="J44" s="5">
        <v>50938</v>
      </c>
      <c r="K44" s="5">
        <v>5094</v>
      </c>
      <c r="M44" t="s">
        <v>36</v>
      </c>
      <c r="N44" t="s">
        <v>15</v>
      </c>
      <c r="O44" t="s">
        <v>16</v>
      </c>
      <c r="P44" s="1">
        <v>42999</v>
      </c>
      <c r="Q44">
        <v>9</v>
      </c>
      <c r="R44" s="21">
        <f t="shared" si="1"/>
        <v>1.8759999999999999E-2</v>
      </c>
      <c r="S44" s="21"/>
      <c r="T44" s="82" t="s">
        <v>441</v>
      </c>
      <c r="U44" s="13">
        <v>28279</v>
      </c>
    </row>
    <row r="45" spans="1:21" x14ac:dyDescent="0.3">
      <c r="A45" t="s">
        <v>13</v>
      </c>
      <c r="B45">
        <v>74</v>
      </c>
      <c r="C45" s="1">
        <v>43008</v>
      </c>
      <c r="D45" s="1" t="s">
        <v>440</v>
      </c>
      <c r="E45" s="1" t="s">
        <v>440</v>
      </c>
      <c r="F45" t="s">
        <v>441</v>
      </c>
      <c r="G45" t="s">
        <v>151</v>
      </c>
      <c r="H45" s="5">
        <f>MROUND((J45*0.97),5000)</f>
        <v>50000</v>
      </c>
      <c r="I45" s="5">
        <f t="shared" si="0"/>
        <v>938</v>
      </c>
      <c r="J45" s="5">
        <v>50938</v>
      </c>
      <c r="K45" s="5">
        <v>5094</v>
      </c>
      <c r="M45" t="s">
        <v>36</v>
      </c>
      <c r="N45" t="s">
        <v>15</v>
      </c>
      <c r="O45" t="s">
        <v>16</v>
      </c>
      <c r="P45" s="1">
        <v>42999</v>
      </c>
      <c r="Q45">
        <v>9</v>
      </c>
      <c r="R45" s="21">
        <f t="shared" si="1"/>
        <v>1.8759999999999999E-2</v>
      </c>
      <c r="S45" s="21"/>
      <c r="T45" s="83">
        <v>42970</v>
      </c>
      <c r="U45" s="13">
        <v>77792</v>
      </c>
    </row>
    <row r="46" spans="1:21" x14ac:dyDescent="0.3">
      <c r="A46" t="s">
        <v>13</v>
      </c>
      <c r="B46">
        <v>64</v>
      </c>
      <c r="C46" s="1">
        <v>43039</v>
      </c>
      <c r="D46" s="1" t="s">
        <v>440</v>
      </c>
      <c r="E46" s="1" t="s">
        <v>440</v>
      </c>
      <c r="F46" t="s">
        <v>440</v>
      </c>
      <c r="G46" t="s">
        <v>150</v>
      </c>
      <c r="H46" s="5">
        <f>MROUND((J46*0.97),1000)</f>
        <v>101000</v>
      </c>
      <c r="I46" s="5">
        <f t="shared" si="0"/>
        <v>3492</v>
      </c>
      <c r="J46" s="5">
        <v>104492</v>
      </c>
      <c r="K46" s="5">
        <v>10449</v>
      </c>
      <c r="M46" t="s">
        <v>38</v>
      </c>
      <c r="N46" t="s">
        <v>15</v>
      </c>
      <c r="O46" t="s">
        <v>16</v>
      </c>
      <c r="P46" s="1">
        <v>43027</v>
      </c>
      <c r="Q46">
        <v>12</v>
      </c>
      <c r="R46" s="21">
        <f t="shared" si="1"/>
        <v>3.4574257425742577E-2</v>
      </c>
      <c r="S46" s="21"/>
      <c r="T46" s="82" t="s">
        <v>440</v>
      </c>
      <c r="U46" s="13">
        <v>38896</v>
      </c>
    </row>
    <row r="47" spans="1:21" x14ac:dyDescent="0.3">
      <c r="A47" t="s">
        <v>13</v>
      </c>
      <c r="B47">
        <v>75</v>
      </c>
      <c r="C47" s="1">
        <v>43039</v>
      </c>
      <c r="D47" s="1" t="s">
        <v>440</v>
      </c>
      <c r="E47" s="1" t="s">
        <v>440</v>
      </c>
      <c r="F47" t="s">
        <v>441</v>
      </c>
      <c r="G47" t="s">
        <v>151</v>
      </c>
      <c r="H47" s="5">
        <f>MROUND((J47*0.97),1000)</f>
        <v>101000</v>
      </c>
      <c r="I47" s="5">
        <f t="shared" si="0"/>
        <v>3492</v>
      </c>
      <c r="J47" s="5">
        <v>104492</v>
      </c>
      <c r="K47" s="5">
        <v>10449</v>
      </c>
      <c r="M47" t="s">
        <v>38</v>
      </c>
      <c r="N47" t="s">
        <v>15</v>
      </c>
      <c r="O47" t="s">
        <v>16</v>
      </c>
      <c r="P47" s="1">
        <v>43027</v>
      </c>
      <c r="Q47">
        <v>12</v>
      </c>
      <c r="R47" s="21">
        <f t="shared" si="1"/>
        <v>3.4574257425742577E-2</v>
      </c>
      <c r="S47" s="21"/>
      <c r="T47" s="82" t="s">
        <v>441</v>
      </c>
      <c r="U47" s="13">
        <v>38896</v>
      </c>
    </row>
    <row r="48" spans="1:21" x14ac:dyDescent="0.3">
      <c r="A48" t="s">
        <v>13</v>
      </c>
      <c r="B48">
        <v>65</v>
      </c>
      <c r="C48" s="1">
        <v>43069</v>
      </c>
      <c r="D48" s="1" t="s">
        <v>440</v>
      </c>
      <c r="E48" s="1" t="s">
        <v>440</v>
      </c>
      <c r="F48" t="s">
        <v>440</v>
      </c>
      <c r="G48" t="s">
        <v>150</v>
      </c>
      <c r="H48" s="5">
        <f>MROUND((J48*0.97),500)</f>
        <v>7000</v>
      </c>
      <c r="I48" s="5">
        <f t="shared" si="0"/>
        <v>220</v>
      </c>
      <c r="J48" s="5">
        <v>7220</v>
      </c>
      <c r="K48" s="5">
        <v>722</v>
      </c>
      <c r="M48" t="s">
        <v>40</v>
      </c>
      <c r="N48" t="s">
        <v>15</v>
      </c>
      <c r="O48" t="s">
        <v>16</v>
      </c>
      <c r="P48" s="1">
        <v>43060</v>
      </c>
      <c r="Q48">
        <v>9</v>
      </c>
      <c r="R48" s="21">
        <f t="shared" si="1"/>
        <v>3.1428571428571431E-2</v>
      </c>
      <c r="S48" s="21"/>
      <c r="T48" s="83">
        <v>42999</v>
      </c>
      <c r="U48" s="13">
        <v>101876</v>
      </c>
    </row>
    <row r="49" spans="1:21" x14ac:dyDescent="0.3">
      <c r="A49" t="s">
        <v>13</v>
      </c>
      <c r="B49">
        <v>76</v>
      </c>
      <c r="C49" s="1">
        <v>43069</v>
      </c>
      <c r="D49" s="1" t="s">
        <v>440</v>
      </c>
      <c r="E49" s="1" t="s">
        <v>440</v>
      </c>
      <c r="F49" t="s">
        <v>441</v>
      </c>
      <c r="G49" t="s">
        <v>151</v>
      </c>
      <c r="H49" s="5">
        <f>MROUND((J49*0.97),500)</f>
        <v>7000</v>
      </c>
      <c r="I49" s="5">
        <f t="shared" si="0"/>
        <v>220</v>
      </c>
      <c r="J49" s="5">
        <v>7220</v>
      </c>
      <c r="K49" s="5">
        <v>722</v>
      </c>
      <c r="M49" t="s">
        <v>40</v>
      </c>
      <c r="N49" t="s">
        <v>15</v>
      </c>
      <c r="O49" t="s">
        <v>16</v>
      </c>
      <c r="P49" s="1">
        <v>43060</v>
      </c>
      <c r="Q49">
        <v>9</v>
      </c>
      <c r="R49" s="21">
        <f t="shared" si="1"/>
        <v>3.1428571428571431E-2</v>
      </c>
      <c r="S49" s="21"/>
      <c r="T49" s="82" t="s">
        <v>440</v>
      </c>
      <c r="U49" s="13">
        <v>50938</v>
      </c>
    </row>
    <row r="50" spans="1:21" x14ac:dyDescent="0.3">
      <c r="A50" t="s">
        <v>13</v>
      </c>
      <c r="B50">
        <v>66</v>
      </c>
      <c r="C50" s="1">
        <v>43100</v>
      </c>
      <c r="D50" s="1" t="s">
        <v>440</v>
      </c>
      <c r="E50" s="1" t="s">
        <v>440</v>
      </c>
      <c r="F50" t="s">
        <v>440</v>
      </c>
      <c r="G50" t="s">
        <v>150</v>
      </c>
      <c r="H50" s="5">
        <f>MROUND((J50*0.97),2500)</f>
        <v>27500</v>
      </c>
      <c r="I50" s="5">
        <f t="shared" si="0"/>
        <v>207</v>
      </c>
      <c r="J50" s="5">
        <v>27707</v>
      </c>
      <c r="K50" s="5">
        <v>2771</v>
      </c>
      <c r="M50" t="s">
        <v>42</v>
      </c>
      <c r="N50" t="s">
        <v>15</v>
      </c>
      <c r="O50" t="s">
        <v>16</v>
      </c>
      <c r="P50" s="1">
        <v>43091</v>
      </c>
      <c r="Q50">
        <v>9</v>
      </c>
      <c r="R50" s="21">
        <f t="shared" si="1"/>
        <v>7.5272727272727271E-3</v>
      </c>
      <c r="S50" s="21"/>
      <c r="T50" s="82" t="s">
        <v>441</v>
      </c>
      <c r="U50" s="13">
        <v>50938</v>
      </c>
    </row>
    <row r="51" spans="1:21" x14ac:dyDescent="0.3">
      <c r="A51" t="s">
        <v>13</v>
      </c>
      <c r="B51">
        <v>77</v>
      </c>
      <c r="C51" s="1">
        <v>43100</v>
      </c>
      <c r="D51" s="1" t="s">
        <v>440</v>
      </c>
      <c r="E51" s="1" t="s">
        <v>440</v>
      </c>
      <c r="F51" t="s">
        <v>441</v>
      </c>
      <c r="G51" t="s">
        <v>151</v>
      </c>
      <c r="H51" s="5">
        <f>MROUND((J51*0.97),2500)</f>
        <v>27500</v>
      </c>
      <c r="I51" s="5">
        <f t="shared" si="0"/>
        <v>207</v>
      </c>
      <c r="J51" s="5">
        <v>27707</v>
      </c>
      <c r="K51" s="5">
        <v>2771</v>
      </c>
      <c r="M51" t="s">
        <v>42</v>
      </c>
      <c r="N51" t="s">
        <v>15</v>
      </c>
      <c r="O51" t="s">
        <v>16</v>
      </c>
      <c r="P51" s="1">
        <v>43091</v>
      </c>
      <c r="Q51">
        <v>9</v>
      </c>
      <c r="R51" s="21">
        <f t="shared" si="1"/>
        <v>7.5272727272727271E-3</v>
      </c>
      <c r="S51" s="21"/>
      <c r="T51" s="83">
        <v>43027</v>
      </c>
      <c r="U51" s="13">
        <v>208984</v>
      </c>
    </row>
    <row r="52" spans="1:21" x14ac:dyDescent="0.3">
      <c r="A52" t="s">
        <v>13</v>
      </c>
      <c r="B52">
        <v>67</v>
      </c>
      <c r="C52" s="1">
        <v>43136</v>
      </c>
      <c r="D52" s="1" t="s">
        <v>440</v>
      </c>
      <c r="E52" s="1" t="s">
        <v>440</v>
      </c>
      <c r="F52" t="s">
        <v>440</v>
      </c>
      <c r="G52" t="s">
        <v>150</v>
      </c>
      <c r="H52" s="5">
        <f>MROUND((J52*0.97),100)</f>
        <v>6800</v>
      </c>
      <c r="I52" s="5">
        <f t="shared" si="0"/>
        <v>160</v>
      </c>
      <c r="J52" s="5">
        <v>6960</v>
      </c>
      <c r="K52" s="5">
        <v>696</v>
      </c>
      <c r="M52" t="s">
        <v>43</v>
      </c>
      <c r="N52" t="s">
        <v>15</v>
      </c>
      <c r="O52" t="s">
        <v>16</v>
      </c>
      <c r="P52" s="1">
        <v>43129</v>
      </c>
      <c r="Q52">
        <v>7</v>
      </c>
      <c r="R52" s="21">
        <f t="shared" si="1"/>
        <v>2.3529411764705882E-2</v>
      </c>
      <c r="S52" s="21"/>
      <c r="T52" s="82" t="s">
        <v>440</v>
      </c>
      <c r="U52" s="13">
        <v>104492</v>
      </c>
    </row>
    <row r="53" spans="1:21" x14ac:dyDescent="0.3">
      <c r="A53" t="s">
        <v>13</v>
      </c>
      <c r="B53">
        <v>78</v>
      </c>
      <c r="C53" s="1">
        <v>43136</v>
      </c>
      <c r="D53" s="1" t="s">
        <v>440</v>
      </c>
      <c r="E53" s="1" t="s">
        <v>440</v>
      </c>
      <c r="F53" t="s">
        <v>441</v>
      </c>
      <c r="G53" t="s">
        <v>151</v>
      </c>
      <c r="H53" s="5">
        <f>MROUND((J53*0.97),2500)</f>
        <v>27500</v>
      </c>
      <c r="I53" s="5">
        <f t="shared" si="0"/>
        <v>341</v>
      </c>
      <c r="J53" s="5">
        <v>27841</v>
      </c>
      <c r="K53" s="5">
        <v>2784</v>
      </c>
      <c r="M53" t="s">
        <v>43</v>
      </c>
      <c r="N53" t="s">
        <v>15</v>
      </c>
      <c r="O53" t="s">
        <v>16</v>
      </c>
      <c r="P53" s="1">
        <v>43129</v>
      </c>
      <c r="Q53">
        <v>7</v>
      </c>
      <c r="R53" s="21">
        <f t="shared" si="1"/>
        <v>1.24E-2</v>
      </c>
      <c r="S53" s="21"/>
      <c r="T53" s="82" t="s">
        <v>441</v>
      </c>
      <c r="U53" s="13">
        <v>104492</v>
      </c>
    </row>
    <row r="54" spans="1:21" x14ac:dyDescent="0.3">
      <c r="A54" t="s">
        <v>13</v>
      </c>
      <c r="B54">
        <v>68</v>
      </c>
      <c r="C54" s="1">
        <v>43159</v>
      </c>
      <c r="D54" s="1" t="s">
        <v>440</v>
      </c>
      <c r="E54" s="1" t="s">
        <v>440</v>
      </c>
      <c r="F54" t="s">
        <v>440</v>
      </c>
      <c r="G54" t="s">
        <v>150</v>
      </c>
      <c r="H54" s="5">
        <f>MROUND((J54*0.97),2500)</f>
        <v>20000</v>
      </c>
      <c r="I54" s="5">
        <f t="shared" si="0"/>
        <v>733</v>
      </c>
      <c r="J54" s="5">
        <v>20733</v>
      </c>
      <c r="K54" s="5">
        <v>2073</v>
      </c>
      <c r="M54" t="s">
        <v>44</v>
      </c>
      <c r="N54" t="s">
        <v>15</v>
      </c>
      <c r="O54" t="s">
        <v>16</v>
      </c>
      <c r="P54" s="1">
        <v>43148</v>
      </c>
      <c r="Q54">
        <v>11</v>
      </c>
      <c r="R54" s="21">
        <f t="shared" si="1"/>
        <v>3.6650000000000002E-2</v>
      </c>
      <c r="S54" s="21"/>
      <c r="T54" s="83">
        <v>43060</v>
      </c>
      <c r="U54" s="13">
        <v>14440</v>
      </c>
    </row>
    <row r="55" spans="1:21" x14ac:dyDescent="0.3">
      <c r="A55" t="s">
        <v>13</v>
      </c>
      <c r="B55">
        <v>79</v>
      </c>
      <c r="C55" s="1">
        <v>43159</v>
      </c>
      <c r="D55" s="1" t="s">
        <v>440</v>
      </c>
      <c r="E55" s="1" t="s">
        <v>440</v>
      </c>
      <c r="F55" t="s">
        <v>441</v>
      </c>
      <c r="G55" t="s">
        <v>151</v>
      </c>
      <c r="H55" s="5">
        <f>MROUND((J55*0.97),250)</f>
        <v>80500</v>
      </c>
      <c r="I55" s="5">
        <f t="shared" si="0"/>
        <v>2434</v>
      </c>
      <c r="J55" s="5">
        <v>82934</v>
      </c>
      <c r="K55" s="5">
        <v>8293</v>
      </c>
      <c r="M55" t="s">
        <v>44</v>
      </c>
      <c r="N55" t="s">
        <v>15</v>
      </c>
      <c r="O55" t="s">
        <v>16</v>
      </c>
      <c r="P55" s="1">
        <v>43148</v>
      </c>
      <c r="Q55">
        <v>11</v>
      </c>
      <c r="R55" s="21">
        <f t="shared" si="1"/>
        <v>3.0236024844720495E-2</v>
      </c>
      <c r="S55" s="21"/>
      <c r="T55" s="82" t="s">
        <v>440</v>
      </c>
      <c r="U55" s="13">
        <v>7220</v>
      </c>
    </row>
    <row r="56" spans="1:21" x14ac:dyDescent="0.3">
      <c r="A56" t="s">
        <v>13</v>
      </c>
      <c r="B56">
        <v>21</v>
      </c>
      <c r="C56" s="1">
        <v>42983</v>
      </c>
      <c r="D56" s="1" t="s">
        <v>470</v>
      </c>
      <c r="E56" t="s">
        <v>472</v>
      </c>
      <c r="F56" t="s">
        <v>472</v>
      </c>
      <c r="G56" t="s">
        <v>182</v>
      </c>
      <c r="H56" s="5">
        <f>MROUND((J56*0.97),500)</f>
        <v>19000</v>
      </c>
      <c r="I56" s="5">
        <f t="shared" si="0"/>
        <v>377</v>
      </c>
      <c r="J56" s="5">
        <v>19377</v>
      </c>
      <c r="K56" s="5">
        <v>1938</v>
      </c>
      <c r="M56" t="s">
        <v>34</v>
      </c>
      <c r="N56" t="s">
        <v>15</v>
      </c>
      <c r="O56" t="s">
        <v>16</v>
      </c>
      <c r="P56" s="1">
        <v>42970</v>
      </c>
      <c r="Q56">
        <v>13</v>
      </c>
      <c r="R56" s="21">
        <f t="shared" si="1"/>
        <v>1.9842105263157894E-2</v>
      </c>
      <c r="S56" s="21"/>
      <c r="T56" s="82" t="s">
        <v>441</v>
      </c>
      <c r="U56" s="13">
        <v>7220</v>
      </c>
    </row>
    <row r="57" spans="1:21" x14ac:dyDescent="0.3">
      <c r="A57" t="s">
        <v>13</v>
      </c>
      <c r="B57">
        <v>29</v>
      </c>
      <c r="C57" s="1">
        <v>42983</v>
      </c>
      <c r="D57" s="1" t="s">
        <v>470</v>
      </c>
      <c r="E57" t="s">
        <v>472</v>
      </c>
      <c r="F57" t="s">
        <v>473</v>
      </c>
      <c r="G57" t="s">
        <v>183</v>
      </c>
      <c r="H57" s="5">
        <f>MROUND((J57*0.97),500)</f>
        <v>19000</v>
      </c>
      <c r="I57" s="5">
        <f t="shared" si="0"/>
        <v>377</v>
      </c>
      <c r="J57" s="5">
        <v>19377</v>
      </c>
      <c r="K57" s="5">
        <v>1938</v>
      </c>
      <c r="M57" t="s">
        <v>34</v>
      </c>
      <c r="N57" t="s">
        <v>15</v>
      </c>
      <c r="O57" t="s">
        <v>16</v>
      </c>
      <c r="P57" s="1">
        <v>42970</v>
      </c>
      <c r="Q57">
        <v>13</v>
      </c>
      <c r="R57" s="21">
        <f t="shared" si="1"/>
        <v>1.9842105263157894E-2</v>
      </c>
      <c r="S57" s="21"/>
      <c r="T57" s="83">
        <v>43091</v>
      </c>
      <c r="U57" s="13">
        <v>55414</v>
      </c>
    </row>
    <row r="58" spans="1:21" x14ac:dyDescent="0.3">
      <c r="A58" t="s">
        <v>13</v>
      </c>
      <c r="B58">
        <v>22</v>
      </c>
      <c r="C58" s="1">
        <v>43008</v>
      </c>
      <c r="D58" s="1" t="s">
        <v>470</v>
      </c>
      <c r="E58" t="s">
        <v>472</v>
      </c>
      <c r="F58" t="s">
        <v>472</v>
      </c>
      <c r="G58" t="s">
        <v>182</v>
      </c>
      <c r="H58" s="5">
        <f>MROUND((J58*0.97),1000)</f>
        <v>133000</v>
      </c>
      <c r="I58" s="5">
        <f t="shared" si="0"/>
        <v>3881</v>
      </c>
      <c r="J58" s="5">
        <v>136881</v>
      </c>
      <c r="K58" s="5">
        <v>13688</v>
      </c>
      <c r="M58" t="s">
        <v>36</v>
      </c>
      <c r="N58" t="s">
        <v>15</v>
      </c>
      <c r="O58" t="s">
        <v>16</v>
      </c>
      <c r="P58" s="1">
        <v>42999</v>
      </c>
      <c r="Q58">
        <v>9</v>
      </c>
      <c r="R58" s="21">
        <f t="shared" si="1"/>
        <v>2.918045112781955E-2</v>
      </c>
      <c r="S58" s="21"/>
      <c r="T58" s="82" t="s">
        <v>440</v>
      </c>
      <c r="U58" s="13">
        <v>27707</v>
      </c>
    </row>
    <row r="59" spans="1:21" x14ac:dyDescent="0.3">
      <c r="A59" t="s">
        <v>13</v>
      </c>
      <c r="B59">
        <v>30</v>
      </c>
      <c r="C59" s="1">
        <v>43008</v>
      </c>
      <c r="D59" s="1" t="s">
        <v>470</v>
      </c>
      <c r="E59" t="s">
        <v>472</v>
      </c>
      <c r="F59" t="s">
        <v>473</v>
      </c>
      <c r="G59" t="s">
        <v>183</v>
      </c>
      <c r="H59" s="5">
        <f>MROUND((J59*0.97),1000)</f>
        <v>133000</v>
      </c>
      <c r="I59" s="5">
        <f t="shared" si="0"/>
        <v>3881</v>
      </c>
      <c r="J59" s="5">
        <v>136881</v>
      </c>
      <c r="K59" s="5">
        <v>13688</v>
      </c>
      <c r="M59" t="s">
        <v>36</v>
      </c>
      <c r="N59" t="s">
        <v>15</v>
      </c>
      <c r="O59" t="s">
        <v>16</v>
      </c>
      <c r="P59" s="1">
        <v>42999</v>
      </c>
      <c r="Q59">
        <v>9</v>
      </c>
      <c r="R59" s="21">
        <f t="shared" si="1"/>
        <v>2.918045112781955E-2</v>
      </c>
      <c r="S59" s="21"/>
      <c r="T59" s="82" t="s">
        <v>441</v>
      </c>
      <c r="U59" s="13">
        <v>27707</v>
      </c>
    </row>
    <row r="60" spans="1:21" x14ac:dyDescent="0.3">
      <c r="A60" t="s">
        <v>13</v>
      </c>
      <c r="B60">
        <v>23</v>
      </c>
      <c r="C60" s="1">
        <v>43039</v>
      </c>
      <c r="D60" s="1" t="s">
        <v>470</v>
      </c>
      <c r="E60" t="s">
        <v>472</v>
      </c>
      <c r="F60" t="s">
        <v>472</v>
      </c>
      <c r="G60" t="s">
        <v>182</v>
      </c>
      <c r="H60" s="5">
        <f>MROUND((J60*0.97),1000)</f>
        <v>257000</v>
      </c>
      <c r="I60" s="5">
        <f t="shared" si="0"/>
        <v>7453</v>
      </c>
      <c r="J60" s="5">
        <v>264453</v>
      </c>
      <c r="K60" s="5">
        <v>26445</v>
      </c>
      <c r="M60" t="s">
        <v>38</v>
      </c>
      <c r="N60" t="s">
        <v>15</v>
      </c>
      <c r="O60" t="s">
        <v>16</v>
      </c>
      <c r="P60" s="1">
        <v>43027</v>
      </c>
      <c r="Q60">
        <v>12</v>
      </c>
      <c r="R60" s="21">
        <f t="shared" si="1"/>
        <v>2.9000000000000001E-2</v>
      </c>
      <c r="S60" s="21"/>
      <c r="T60" s="83">
        <v>43129</v>
      </c>
      <c r="U60" s="13">
        <v>34801</v>
      </c>
    </row>
    <row r="61" spans="1:21" x14ac:dyDescent="0.3">
      <c r="A61" t="s">
        <v>13</v>
      </c>
      <c r="B61">
        <v>31</v>
      </c>
      <c r="C61" s="1">
        <v>43039</v>
      </c>
      <c r="D61" s="1" t="s">
        <v>470</v>
      </c>
      <c r="E61" t="s">
        <v>472</v>
      </c>
      <c r="F61" t="s">
        <v>473</v>
      </c>
      <c r="G61" t="s">
        <v>183</v>
      </c>
      <c r="H61" s="5">
        <f>MROUND((J61*0.97),1000)</f>
        <v>257000</v>
      </c>
      <c r="I61" s="5">
        <f t="shared" si="0"/>
        <v>7453</v>
      </c>
      <c r="J61" s="5">
        <v>264453</v>
      </c>
      <c r="K61" s="5">
        <v>26445</v>
      </c>
      <c r="M61" t="s">
        <v>38</v>
      </c>
      <c r="N61" t="s">
        <v>15</v>
      </c>
      <c r="O61" t="s">
        <v>16</v>
      </c>
      <c r="P61" s="1">
        <v>43027</v>
      </c>
      <c r="Q61">
        <v>12</v>
      </c>
      <c r="R61" s="21">
        <f t="shared" si="1"/>
        <v>2.9000000000000001E-2</v>
      </c>
      <c r="S61" s="21"/>
      <c r="T61" s="82" t="s">
        <v>440</v>
      </c>
      <c r="U61" s="13">
        <v>6960</v>
      </c>
    </row>
    <row r="62" spans="1:21" x14ac:dyDescent="0.3">
      <c r="A62" t="s">
        <v>13</v>
      </c>
      <c r="B62">
        <v>24</v>
      </c>
      <c r="C62" s="1">
        <v>43069</v>
      </c>
      <c r="D62" s="1" t="s">
        <v>470</v>
      </c>
      <c r="E62" t="s">
        <v>472</v>
      </c>
      <c r="F62" t="s">
        <v>472</v>
      </c>
      <c r="G62" t="s">
        <v>182</v>
      </c>
      <c r="H62" s="5">
        <f>MROUND((J62*0.97),2500)</f>
        <v>340000</v>
      </c>
      <c r="I62" s="5">
        <f t="shared" si="0"/>
        <v>9350</v>
      </c>
      <c r="J62" s="5">
        <v>349350</v>
      </c>
      <c r="K62" s="5">
        <v>34935</v>
      </c>
      <c r="M62" t="s">
        <v>40</v>
      </c>
      <c r="N62" t="s">
        <v>15</v>
      </c>
      <c r="O62" t="s">
        <v>16</v>
      </c>
      <c r="P62" s="1">
        <v>43060</v>
      </c>
      <c r="Q62">
        <v>9</v>
      </c>
      <c r="R62" s="21">
        <f t="shared" si="1"/>
        <v>2.75E-2</v>
      </c>
      <c r="S62" s="21"/>
      <c r="T62" s="82" t="s">
        <v>441</v>
      </c>
      <c r="U62" s="13">
        <v>27841</v>
      </c>
    </row>
    <row r="63" spans="1:21" x14ac:dyDescent="0.3">
      <c r="A63" t="s">
        <v>13</v>
      </c>
      <c r="B63">
        <v>32</v>
      </c>
      <c r="C63" s="1">
        <v>43069</v>
      </c>
      <c r="D63" s="1" t="s">
        <v>470</v>
      </c>
      <c r="E63" t="s">
        <v>472</v>
      </c>
      <c r="F63" t="s">
        <v>473</v>
      </c>
      <c r="G63" t="s">
        <v>183</v>
      </c>
      <c r="H63" s="5">
        <f>MROUND((J63*0.97),2500)</f>
        <v>340000</v>
      </c>
      <c r="I63" s="5">
        <f t="shared" si="0"/>
        <v>9350</v>
      </c>
      <c r="J63" s="5">
        <v>349350</v>
      </c>
      <c r="K63" s="5">
        <v>34935</v>
      </c>
      <c r="M63" t="s">
        <v>40</v>
      </c>
      <c r="N63" t="s">
        <v>15</v>
      </c>
      <c r="O63" t="s">
        <v>16</v>
      </c>
      <c r="P63" s="1">
        <v>43060</v>
      </c>
      <c r="Q63">
        <v>9</v>
      </c>
      <c r="R63" s="21">
        <f t="shared" si="1"/>
        <v>2.75E-2</v>
      </c>
      <c r="S63" s="21"/>
      <c r="T63" s="83">
        <v>43148</v>
      </c>
      <c r="U63" s="13">
        <v>103667</v>
      </c>
    </row>
    <row r="64" spans="1:21" x14ac:dyDescent="0.3">
      <c r="A64" t="s">
        <v>13</v>
      </c>
      <c r="B64">
        <v>25</v>
      </c>
      <c r="C64" s="1">
        <v>43100</v>
      </c>
      <c r="D64" s="1" t="s">
        <v>470</v>
      </c>
      <c r="E64" t="s">
        <v>472</v>
      </c>
      <c r="F64" t="s">
        <v>472</v>
      </c>
      <c r="G64" t="s">
        <v>182</v>
      </c>
      <c r="H64" s="5">
        <f t="shared" ref="H64:H69" si="5">MROUND((J64*0.97),1000)</f>
        <v>179000</v>
      </c>
      <c r="I64" s="5">
        <f t="shared" si="0"/>
        <v>5589</v>
      </c>
      <c r="J64" s="5">
        <v>184589</v>
      </c>
      <c r="K64" s="5">
        <v>18459</v>
      </c>
      <c r="M64" t="s">
        <v>42</v>
      </c>
      <c r="N64" t="s">
        <v>15</v>
      </c>
      <c r="O64" t="s">
        <v>16</v>
      </c>
      <c r="P64" s="1">
        <v>43091</v>
      </c>
      <c r="Q64">
        <v>9</v>
      </c>
      <c r="R64" s="21">
        <f t="shared" si="1"/>
        <v>3.122346368715084E-2</v>
      </c>
      <c r="S64" s="21"/>
      <c r="T64" s="82" t="s">
        <v>440</v>
      </c>
      <c r="U64" s="13">
        <v>20733</v>
      </c>
    </row>
    <row r="65" spans="1:21" x14ac:dyDescent="0.3">
      <c r="A65" t="s">
        <v>13</v>
      </c>
      <c r="B65">
        <v>33</v>
      </c>
      <c r="C65" s="1">
        <v>43100</v>
      </c>
      <c r="D65" s="1" t="s">
        <v>470</v>
      </c>
      <c r="E65" t="s">
        <v>472</v>
      </c>
      <c r="F65" t="s">
        <v>473</v>
      </c>
      <c r="G65" t="s">
        <v>183</v>
      </c>
      <c r="H65" s="5">
        <f t="shared" si="5"/>
        <v>179000</v>
      </c>
      <c r="I65" s="5">
        <f t="shared" si="0"/>
        <v>5589</v>
      </c>
      <c r="J65" s="5">
        <v>184589</v>
      </c>
      <c r="K65" s="5">
        <v>18459</v>
      </c>
      <c r="M65" t="s">
        <v>42</v>
      </c>
      <c r="N65" t="s">
        <v>15</v>
      </c>
      <c r="O65" t="s">
        <v>16</v>
      </c>
      <c r="P65" s="1">
        <v>43091</v>
      </c>
      <c r="Q65">
        <v>9</v>
      </c>
      <c r="R65" s="21">
        <f t="shared" si="1"/>
        <v>3.122346368715084E-2</v>
      </c>
      <c r="S65" s="21"/>
      <c r="T65" s="82" t="s">
        <v>441</v>
      </c>
      <c r="U65" s="13">
        <v>82934</v>
      </c>
    </row>
    <row r="66" spans="1:21" x14ac:dyDescent="0.3">
      <c r="A66" t="s">
        <v>13</v>
      </c>
      <c r="B66">
        <v>26</v>
      </c>
      <c r="C66" s="1">
        <v>43136</v>
      </c>
      <c r="D66" s="1" t="s">
        <v>470</v>
      </c>
      <c r="E66" t="s">
        <v>472</v>
      </c>
      <c r="F66" t="s">
        <v>472</v>
      </c>
      <c r="G66" t="s">
        <v>182</v>
      </c>
      <c r="H66" s="5">
        <f t="shared" si="5"/>
        <v>201000</v>
      </c>
      <c r="I66" s="5">
        <f t="shared" ref="I66:I129" si="6">J66-H66</f>
        <v>6181</v>
      </c>
      <c r="J66" s="5">
        <v>207181</v>
      </c>
      <c r="K66" s="5">
        <v>20718</v>
      </c>
      <c r="M66" t="s">
        <v>43</v>
      </c>
      <c r="N66" t="s">
        <v>15</v>
      </c>
      <c r="O66" t="s">
        <v>16</v>
      </c>
      <c r="P66" s="1">
        <v>43129</v>
      </c>
      <c r="Q66">
        <v>7</v>
      </c>
      <c r="R66" s="21">
        <f t="shared" ref="R66:R129" si="7">I66/H66</f>
        <v>3.0751243781094527E-2</v>
      </c>
      <c r="S66" s="21"/>
      <c r="T66" s="12" t="s">
        <v>472</v>
      </c>
      <c r="U66" s="13">
        <v>2819622</v>
      </c>
    </row>
    <row r="67" spans="1:21" x14ac:dyDescent="0.3">
      <c r="A67" t="s">
        <v>13</v>
      </c>
      <c r="B67">
        <v>34</v>
      </c>
      <c r="C67" s="1">
        <v>43136</v>
      </c>
      <c r="D67" s="1" t="s">
        <v>470</v>
      </c>
      <c r="E67" t="s">
        <v>472</v>
      </c>
      <c r="F67" t="s">
        <v>473</v>
      </c>
      <c r="G67" t="s">
        <v>183</v>
      </c>
      <c r="H67" s="5">
        <f t="shared" si="5"/>
        <v>201000</v>
      </c>
      <c r="I67" s="5">
        <f t="shared" si="6"/>
        <v>6181</v>
      </c>
      <c r="J67" s="5">
        <v>207181</v>
      </c>
      <c r="K67" s="5">
        <v>20718</v>
      </c>
      <c r="M67" t="s">
        <v>43</v>
      </c>
      <c r="N67" t="s">
        <v>15</v>
      </c>
      <c r="O67" t="s">
        <v>16</v>
      </c>
      <c r="P67" s="1">
        <v>43129</v>
      </c>
      <c r="Q67">
        <v>7</v>
      </c>
      <c r="R67" s="21">
        <f t="shared" si="7"/>
        <v>3.0751243781094527E-2</v>
      </c>
      <c r="S67" s="21"/>
      <c r="T67" s="83">
        <v>42970</v>
      </c>
      <c r="U67" s="13">
        <v>38754</v>
      </c>
    </row>
    <row r="68" spans="1:21" x14ac:dyDescent="0.3">
      <c r="A68" t="s">
        <v>13</v>
      </c>
      <c r="B68">
        <v>27</v>
      </c>
      <c r="C68" s="1">
        <v>43159</v>
      </c>
      <c r="D68" s="1" t="s">
        <v>470</v>
      </c>
      <c r="E68" t="s">
        <v>472</v>
      </c>
      <c r="F68" t="s">
        <v>472</v>
      </c>
      <c r="G68" t="s">
        <v>182</v>
      </c>
      <c r="H68" s="5">
        <f t="shared" si="5"/>
        <v>204000</v>
      </c>
      <c r="I68" s="5">
        <f t="shared" si="6"/>
        <v>6074</v>
      </c>
      <c r="J68" s="5">
        <v>210074</v>
      </c>
      <c r="K68" s="5">
        <v>21007</v>
      </c>
      <c r="M68" t="s">
        <v>44</v>
      </c>
      <c r="N68" t="s">
        <v>15</v>
      </c>
      <c r="O68" t="s">
        <v>16</v>
      </c>
      <c r="P68" s="1">
        <v>43148</v>
      </c>
      <c r="Q68">
        <v>11</v>
      </c>
      <c r="R68" s="21">
        <f t="shared" si="7"/>
        <v>2.9774509803921569E-2</v>
      </c>
      <c r="S68" s="21"/>
      <c r="T68" s="82" t="s">
        <v>472</v>
      </c>
      <c r="U68" s="13">
        <v>19377</v>
      </c>
    </row>
    <row r="69" spans="1:21" x14ac:dyDescent="0.3">
      <c r="A69" t="s">
        <v>13</v>
      </c>
      <c r="B69">
        <v>35</v>
      </c>
      <c r="C69" s="1">
        <v>43159</v>
      </c>
      <c r="D69" s="1" t="s">
        <v>470</v>
      </c>
      <c r="E69" t="s">
        <v>472</v>
      </c>
      <c r="F69" t="s">
        <v>473</v>
      </c>
      <c r="G69" t="s">
        <v>183</v>
      </c>
      <c r="H69" s="5">
        <f t="shared" si="5"/>
        <v>204000</v>
      </c>
      <c r="I69" s="5">
        <f t="shared" si="6"/>
        <v>6074</v>
      </c>
      <c r="J69" s="5">
        <v>210074</v>
      </c>
      <c r="K69" s="5">
        <v>21007</v>
      </c>
      <c r="M69" t="s">
        <v>44</v>
      </c>
      <c r="N69" t="s">
        <v>15</v>
      </c>
      <c r="O69" t="s">
        <v>16</v>
      </c>
      <c r="P69" s="1">
        <v>43148</v>
      </c>
      <c r="Q69">
        <v>11</v>
      </c>
      <c r="R69" s="21">
        <f t="shared" si="7"/>
        <v>2.9774509803921569E-2</v>
      </c>
      <c r="S69" s="21"/>
      <c r="T69" s="82" t="s">
        <v>473</v>
      </c>
      <c r="U69" s="13">
        <v>19377</v>
      </c>
    </row>
    <row r="70" spans="1:21" x14ac:dyDescent="0.3">
      <c r="A70" t="s">
        <v>13</v>
      </c>
      <c r="B70">
        <v>28</v>
      </c>
      <c r="C70" s="1">
        <v>43190</v>
      </c>
      <c r="D70" s="1" t="s">
        <v>470</v>
      </c>
      <c r="E70" t="s">
        <v>472</v>
      </c>
      <c r="F70" t="s">
        <v>472</v>
      </c>
      <c r="G70" t="s">
        <v>182</v>
      </c>
      <c r="H70" s="5">
        <f>MROUND((J70*0.97),2500)</f>
        <v>37500</v>
      </c>
      <c r="I70" s="5">
        <f t="shared" si="6"/>
        <v>406</v>
      </c>
      <c r="J70" s="5">
        <v>37906</v>
      </c>
      <c r="K70" s="5">
        <v>3791</v>
      </c>
      <c r="M70" t="s">
        <v>45</v>
      </c>
      <c r="N70" t="s">
        <v>15</v>
      </c>
      <c r="O70" t="s">
        <v>16</v>
      </c>
      <c r="P70" s="1">
        <v>43190</v>
      </c>
      <c r="Q70">
        <v>0</v>
      </c>
      <c r="R70" s="21">
        <f t="shared" si="7"/>
        <v>1.0826666666666667E-2</v>
      </c>
      <c r="S70" s="21"/>
      <c r="T70" s="83">
        <v>42999</v>
      </c>
      <c r="U70" s="13">
        <v>273762</v>
      </c>
    </row>
    <row r="71" spans="1:21" x14ac:dyDescent="0.3">
      <c r="A71" t="s">
        <v>13</v>
      </c>
      <c r="B71">
        <v>36</v>
      </c>
      <c r="C71" s="1">
        <v>43190</v>
      </c>
      <c r="D71" s="1" t="s">
        <v>470</v>
      </c>
      <c r="E71" t="s">
        <v>472</v>
      </c>
      <c r="F71" t="s">
        <v>473</v>
      </c>
      <c r="G71" t="s">
        <v>183</v>
      </c>
      <c r="H71" s="5">
        <f>MROUND((J71*0.97),2500)</f>
        <v>37500</v>
      </c>
      <c r="I71" s="5">
        <f t="shared" si="6"/>
        <v>406</v>
      </c>
      <c r="J71" s="5">
        <v>37906</v>
      </c>
      <c r="K71" s="5">
        <v>3791</v>
      </c>
      <c r="M71" t="s">
        <v>45</v>
      </c>
      <c r="N71" t="s">
        <v>15</v>
      </c>
      <c r="O71" t="s">
        <v>16</v>
      </c>
      <c r="P71" s="1">
        <v>43190</v>
      </c>
      <c r="Q71">
        <v>0</v>
      </c>
      <c r="R71" s="21">
        <f t="shared" si="7"/>
        <v>1.0826666666666667E-2</v>
      </c>
      <c r="S71" s="21"/>
      <c r="T71" s="82" t="s">
        <v>472</v>
      </c>
      <c r="U71" s="13">
        <v>136881</v>
      </c>
    </row>
    <row r="72" spans="1:21" x14ac:dyDescent="0.3">
      <c r="A72" t="s">
        <v>13</v>
      </c>
      <c r="B72">
        <v>80</v>
      </c>
      <c r="C72" s="1">
        <v>43136</v>
      </c>
      <c r="D72" t="s">
        <v>729</v>
      </c>
      <c r="E72" s="1" t="s">
        <v>729</v>
      </c>
      <c r="F72" t="s">
        <v>729</v>
      </c>
      <c r="G72" t="s">
        <v>204</v>
      </c>
      <c r="H72" s="5">
        <f>MROUND((J72*0.97),1000)</f>
        <v>118000</v>
      </c>
      <c r="I72" s="5">
        <f t="shared" si="6"/>
        <v>3524</v>
      </c>
      <c r="J72" s="5">
        <v>121524</v>
      </c>
      <c r="K72" s="5">
        <v>12152</v>
      </c>
      <c r="M72" t="s">
        <v>43</v>
      </c>
      <c r="N72" t="s">
        <v>15</v>
      </c>
      <c r="O72" t="s">
        <v>16</v>
      </c>
      <c r="P72" s="1">
        <v>43129</v>
      </c>
      <c r="Q72">
        <v>7</v>
      </c>
      <c r="R72" s="21">
        <f t="shared" si="7"/>
        <v>2.9864406779661016E-2</v>
      </c>
      <c r="S72" s="21"/>
      <c r="T72" s="82" t="s">
        <v>473</v>
      </c>
      <c r="U72" s="13">
        <v>136881</v>
      </c>
    </row>
    <row r="73" spans="1:21" x14ac:dyDescent="0.3">
      <c r="A73" t="s">
        <v>13</v>
      </c>
      <c r="B73">
        <v>81</v>
      </c>
      <c r="C73" s="1">
        <v>43190</v>
      </c>
      <c r="D73" t="s">
        <v>729</v>
      </c>
      <c r="E73" s="1" t="s">
        <v>729</v>
      </c>
      <c r="F73" t="s">
        <v>729</v>
      </c>
      <c r="G73" t="s">
        <v>204</v>
      </c>
      <c r="H73" s="5">
        <f>MROUND((J73*0.97),2500)</f>
        <v>10000</v>
      </c>
      <c r="I73" s="5">
        <f t="shared" si="6"/>
        <v>658</v>
      </c>
      <c r="J73" s="5">
        <v>10658</v>
      </c>
      <c r="K73" s="5">
        <v>1066</v>
      </c>
      <c r="M73" t="s">
        <v>45</v>
      </c>
      <c r="N73" t="s">
        <v>15</v>
      </c>
      <c r="O73" t="s">
        <v>16</v>
      </c>
      <c r="P73" s="1">
        <v>43190</v>
      </c>
      <c r="Q73">
        <v>0</v>
      </c>
      <c r="R73" s="21">
        <f t="shared" si="7"/>
        <v>6.5799999999999997E-2</v>
      </c>
      <c r="S73" s="21"/>
      <c r="T73" s="83">
        <v>43027</v>
      </c>
      <c r="U73" s="13">
        <v>528906</v>
      </c>
    </row>
    <row r="74" spans="1:21" x14ac:dyDescent="0.3">
      <c r="A74" t="s">
        <v>13</v>
      </c>
      <c r="B74">
        <v>48</v>
      </c>
      <c r="C74" s="1">
        <v>42983</v>
      </c>
      <c r="D74" t="s">
        <v>470</v>
      </c>
      <c r="E74" t="s">
        <v>471</v>
      </c>
      <c r="F74" t="s">
        <v>471</v>
      </c>
      <c r="G74" t="s">
        <v>181</v>
      </c>
      <c r="H74" s="5">
        <f>MROUND((J74*0.97),500)</f>
        <v>19000</v>
      </c>
      <c r="I74" s="5">
        <f t="shared" si="6"/>
        <v>377</v>
      </c>
      <c r="J74" s="5">
        <v>19377</v>
      </c>
      <c r="K74" s="5">
        <v>1938</v>
      </c>
      <c r="M74" t="s">
        <v>34</v>
      </c>
      <c r="N74" t="s">
        <v>15</v>
      </c>
      <c r="O74" t="s">
        <v>16</v>
      </c>
      <c r="P74" s="1">
        <v>42970</v>
      </c>
      <c r="Q74">
        <v>13</v>
      </c>
      <c r="R74" s="21">
        <f t="shared" si="7"/>
        <v>1.9842105263157894E-2</v>
      </c>
      <c r="S74" s="21"/>
      <c r="T74" s="82" t="s">
        <v>472</v>
      </c>
      <c r="U74" s="13">
        <v>264453</v>
      </c>
    </row>
    <row r="75" spans="1:21" x14ac:dyDescent="0.3">
      <c r="A75" t="s">
        <v>13</v>
      </c>
      <c r="B75">
        <v>49</v>
      </c>
      <c r="C75" s="1">
        <v>43008</v>
      </c>
      <c r="D75" t="s">
        <v>470</v>
      </c>
      <c r="E75" t="s">
        <v>471</v>
      </c>
      <c r="F75" t="s">
        <v>471</v>
      </c>
      <c r="G75" t="s">
        <v>181</v>
      </c>
      <c r="H75" s="5">
        <f>MROUND((J75*0.97),1000)</f>
        <v>133000</v>
      </c>
      <c r="I75" s="5">
        <f t="shared" si="6"/>
        <v>3881</v>
      </c>
      <c r="J75" s="5">
        <v>136881</v>
      </c>
      <c r="K75" s="5">
        <v>13688</v>
      </c>
      <c r="M75" t="s">
        <v>36</v>
      </c>
      <c r="N75" t="s">
        <v>15</v>
      </c>
      <c r="O75" t="s">
        <v>16</v>
      </c>
      <c r="P75" s="1">
        <v>42999</v>
      </c>
      <c r="Q75">
        <v>9</v>
      </c>
      <c r="R75" s="21">
        <f t="shared" si="7"/>
        <v>2.918045112781955E-2</v>
      </c>
      <c r="S75" s="21"/>
      <c r="T75" s="82" t="s">
        <v>473</v>
      </c>
      <c r="U75" s="13">
        <v>264453</v>
      </c>
    </row>
    <row r="76" spans="1:21" x14ac:dyDescent="0.3">
      <c r="A76" t="s">
        <v>13</v>
      </c>
      <c r="B76">
        <v>50</v>
      </c>
      <c r="C76" s="1">
        <v>43039</v>
      </c>
      <c r="D76" t="s">
        <v>470</v>
      </c>
      <c r="E76" t="s">
        <v>471</v>
      </c>
      <c r="F76" t="s">
        <v>471</v>
      </c>
      <c r="G76" t="s">
        <v>181</v>
      </c>
      <c r="H76" s="5">
        <f>MROUND((J76*0.97),1000)</f>
        <v>257000</v>
      </c>
      <c r="I76" s="5">
        <f t="shared" si="6"/>
        <v>7453</v>
      </c>
      <c r="J76" s="5">
        <v>264453</v>
      </c>
      <c r="K76" s="5">
        <v>26445</v>
      </c>
      <c r="M76" t="s">
        <v>38</v>
      </c>
      <c r="N76" t="s">
        <v>15</v>
      </c>
      <c r="O76" t="s">
        <v>16</v>
      </c>
      <c r="P76" s="1">
        <v>43027</v>
      </c>
      <c r="Q76">
        <v>12</v>
      </c>
      <c r="R76" s="21">
        <f t="shared" si="7"/>
        <v>2.9000000000000001E-2</v>
      </c>
      <c r="S76" s="21"/>
      <c r="T76" s="83">
        <v>43060</v>
      </c>
      <c r="U76" s="13">
        <v>698700</v>
      </c>
    </row>
    <row r="77" spans="1:21" x14ac:dyDescent="0.3">
      <c r="A77" t="s">
        <v>13</v>
      </c>
      <c r="B77">
        <v>51</v>
      </c>
      <c r="C77" s="1">
        <v>43069</v>
      </c>
      <c r="D77" t="s">
        <v>470</v>
      </c>
      <c r="E77" t="s">
        <v>471</v>
      </c>
      <c r="F77" t="s">
        <v>471</v>
      </c>
      <c r="G77" t="s">
        <v>181</v>
      </c>
      <c r="H77" s="5">
        <f>MROUND((J77*0.97),2500)</f>
        <v>340000</v>
      </c>
      <c r="I77" s="5">
        <f t="shared" si="6"/>
        <v>9350</v>
      </c>
      <c r="J77" s="5">
        <v>349350</v>
      </c>
      <c r="K77" s="5">
        <v>34935</v>
      </c>
      <c r="M77" t="s">
        <v>40</v>
      </c>
      <c r="N77" t="s">
        <v>15</v>
      </c>
      <c r="O77" t="s">
        <v>16</v>
      </c>
      <c r="P77" s="1">
        <v>43060</v>
      </c>
      <c r="Q77">
        <v>9</v>
      </c>
      <c r="R77" s="21">
        <f t="shared" si="7"/>
        <v>2.75E-2</v>
      </c>
      <c r="S77" s="21"/>
      <c r="T77" s="82" t="s">
        <v>472</v>
      </c>
      <c r="U77" s="13">
        <v>349350</v>
      </c>
    </row>
    <row r="78" spans="1:21" x14ac:dyDescent="0.3">
      <c r="A78" t="s">
        <v>13</v>
      </c>
      <c r="B78">
        <v>52</v>
      </c>
      <c r="C78" s="1">
        <v>43100</v>
      </c>
      <c r="D78" t="s">
        <v>470</v>
      </c>
      <c r="E78" t="s">
        <v>471</v>
      </c>
      <c r="F78" t="s">
        <v>471</v>
      </c>
      <c r="G78" t="s">
        <v>181</v>
      </c>
      <c r="H78" s="5">
        <f>MROUND((J78*0.97),1000)</f>
        <v>179000</v>
      </c>
      <c r="I78" s="5">
        <f t="shared" si="6"/>
        <v>5589</v>
      </c>
      <c r="J78" s="5">
        <v>184589</v>
      </c>
      <c r="K78" s="5">
        <v>18459</v>
      </c>
      <c r="M78" t="s">
        <v>42</v>
      </c>
      <c r="N78" t="s">
        <v>15</v>
      </c>
      <c r="O78" t="s">
        <v>16</v>
      </c>
      <c r="P78" s="1">
        <v>43091</v>
      </c>
      <c r="Q78">
        <v>9</v>
      </c>
      <c r="R78" s="21">
        <f t="shared" si="7"/>
        <v>3.122346368715084E-2</v>
      </c>
      <c r="S78" s="21"/>
      <c r="T78" s="82" t="s">
        <v>473</v>
      </c>
      <c r="U78" s="13">
        <v>349350</v>
      </c>
    </row>
    <row r="79" spans="1:21" x14ac:dyDescent="0.3">
      <c r="A79" t="s">
        <v>13</v>
      </c>
      <c r="B79">
        <v>53</v>
      </c>
      <c r="C79" s="1">
        <v>43136</v>
      </c>
      <c r="D79" t="s">
        <v>470</v>
      </c>
      <c r="E79" t="s">
        <v>471</v>
      </c>
      <c r="F79" t="s">
        <v>471</v>
      </c>
      <c r="G79" t="s">
        <v>181</v>
      </c>
      <c r="H79" s="5">
        <f>MROUND((J79*0.97),1000)</f>
        <v>201000</v>
      </c>
      <c r="I79" s="5">
        <f t="shared" si="6"/>
        <v>6181</v>
      </c>
      <c r="J79" s="5">
        <v>207181</v>
      </c>
      <c r="K79" s="5">
        <v>20718</v>
      </c>
      <c r="M79" t="s">
        <v>43</v>
      </c>
      <c r="N79" t="s">
        <v>15</v>
      </c>
      <c r="O79" t="s">
        <v>16</v>
      </c>
      <c r="P79" s="1">
        <v>43129</v>
      </c>
      <c r="Q79">
        <v>7</v>
      </c>
      <c r="R79" s="21">
        <f t="shared" si="7"/>
        <v>3.0751243781094527E-2</v>
      </c>
      <c r="S79" s="21"/>
      <c r="T79" s="83">
        <v>43091</v>
      </c>
      <c r="U79" s="13">
        <v>369178</v>
      </c>
    </row>
    <row r="80" spans="1:21" x14ac:dyDescent="0.3">
      <c r="A80" t="s">
        <v>13</v>
      </c>
      <c r="B80">
        <v>54</v>
      </c>
      <c r="C80" s="1">
        <v>43159</v>
      </c>
      <c r="D80" t="s">
        <v>470</v>
      </c>
      <c r="E80" t="s">
        <v>471</v>
      </c>
      <c r="F80" t="s">
        <v>471</v>
      </c>
      <c r="G80" t="s">
        <v>181</v>
      </c>
      <c r="H80" s="5">
        <f>MROUND((J80*0.97),1000)</f>
        <v>204000</v>
      </c>
      <c r="I80" s="5">
        <f t="shared" si="6"/>
        <v>6074</v>
      </c>
      <c r="J80" s="5">
        <v>210074</v>
      </c>
      <c r="K80" s="5">
        <v>21007</v>
      </c>
      <c r="M80" t="s">
        <v>44</v>
      </c>
      <c r="N80" t="s">
        <v>15</v>
      </c>
      <c r="O80" t="s">
        <v>16</v>
      </c>
      <c r="P80" s="1">
        <v>43148</v>
      </c>
      <c r="Q80">
        <v>11</v>
      </c>
      <c r="R80" s="21">
        <f t="shared" si="7"/>
        <v>2.9774509803921569E-2</v>
      </c>
      <c r="S80" s="21"/>
      <c r="T80" s="82" t="s">
        <v>472</v>
      </c>
      <c r="U80" s="13">
        <v>184589</v>
      </c>
    </row>
    <row r="81" spans="1:21" x14ac:dyDescent="0.3">
      <c r="A81" t="s">
        <v>13</v>
      </c>
      <c r="B81">
        <v>55</v>
      </c>
      <c r="C81" s="1">
        <v>43190</v>
      </c>
      <c r="D81" t="s">
        <v>470</v>
      </c>
      <c r="E81" t="s">
        <v>471</v>
      </c>
      <c r="F81" t="s">
        <v>471</v>
      </c>
      <c r="G81" t="s">
        <v>181</v>
      </c>
      <c r="H81" s="5">
        <f>MROUND((J81*0.97),1000)</f>
        <v>37000</v>
      </c>
      <c r="I81" s="5">
        <f t="shared" si="6"/>
        <v>906</v>
      </c>
      <c r="J81" s="5">
        <v>37906</v>
      </c>
      <c r="K81" s="5">
        <v>3791</v>
      </c>
      <c r="M81" t="s">
        <v>45</v>
      </c>
      <c r="N81" t="s">
        <v>15</v>
      </c>
      <c r="O81" t="s">
        <v>16</v>
      </c>
      <c r="P81" s="1">
        <v>43190</v>
      </c>
      <c r="Q81">
        <v>0</v>
      </c>
      <c r="R81" s="21">
        <f t="shared" si="7"/>
        <v>2.4486486486486485E-2</v>
      </c>
      <c r="S81" s="21"/>
      <c r="T81" s="82" t="s">
        <v>473</v>
      </c>
      <c r="U81" s="13">
        <v>184589</v>
      </c>
    </row>
    <row r="82" spans="1:21" x14ac:dyDescent="0.3">
      <c r="A82" t="s">
        <v>13</v>
      </c>
      <c r="B82">
        <v>83</v>
      </c>
      <c r="C82" s="1">
        <v>43190</v>
      </c>
      <c r="D82" s="1" t="s">
        <v>501</v>
      </c>
      <c r="E82" s="1" t="s">
        <v>501</v>
      </c>
      <c r="F82" t="s">
        <v>501</v>
      </c>
      <c r="G82" t="s">
        <v>214</v>
      </c>
      <c r="H82" s="5">
        <f>MROUND((J82*0.97),1000)</f>
        <v>97000</v>
      </c>
      <c r="I82" s="5">
        <f t="shared" si="6"/>
        <v>2798</v>
      </c>
      <c r="J82" s="5">
        <v>99798</v>
      </c>
      <c r="K82" s="5">
        <v>9980</v>
      </c>
      <c r="M82" t="s">
        <v>46</v>
      </c>
      <c r="N82" t="s">
        <v>15</v>
      </c>
      <c r="O82" t="s">
        <v>16</v>
      </c>
      <c r="P82" s="1">
        <v>43190</v>
      </c>
      <c r="Q82">
        <v>0</v>
      </c>
      <c r="R82" s="21">
        <f t="shared" si="7"/>
        <v>2.8845360824742268E-2</v>
      </c>
      <c r="S82" s="21"/>
      <c r="T82" s="83">
        <v>43129</v>
      </c>
      <c r="U82" s="13">
        <v>414362</v>
      </c>
    </row>
    <row r="83" spans="1:21" x14ac:dyDescent="0.3">
      <c r="A83" t="s">
        <v>13</v>
      </c>
      <c r="B83">
        <v>82</v>
      </c>
      <c r="C83" s="1">
        <v>43190</v>
      </c>
      <c r="D83" s="1" t="s">
        <v>501</v>
      </c>
      <c r="E83" s="1" t="s">
        <v>501</v>
      </c>
      <c r="F83" t="s">
        <v>501</v>
      </c>
      <c r="G83" t="s">
        <v>214</v>
      </c>
      <c r="H83" s="5">
        <f>MROUND((J83*0.97),250)</f>
        <v>97000</v>
      </c>
      <c r="I83" s="5">
        <f t="shared" si="6"/>
        <v>2948</v>
      </c>
      <c r="J83" s="5">
        <v>99948</v>
      </c>
      <c r="K83" s="5">
        <v>9995</v>
      </c>
      <c r="M83" t="s">
        <v>46</v>
      </c>
      <c r="N83" t="s">
        <v>15</v>
      </c>
      <c r="O83" t="s">
        <v>16</v>
      </c>
      <c r="P83" s="1">
        <v>43190</v>
      </c>
      <c r="Q83">
        <v>0</v>
      </c>
      <c r="R83" s="21">
        <f t="shared" si="7"/>
        <v>3.0391752577319589E-2</v>
      </c>
      <c r="S83" s="21"/>
      <c r="T83" s="82" t="s">
        <v>472</v>
      </c>
      <c r="U83" s="13">
        <v>207181</v>
      </c>
    </row>
    <row r="84" spans="1:21" x14ac:dyDescent="0.3">
      <c r="A84" t="s">
        <v>13</v>
      </c>
      <c r="B84">
        <v>290</v>
      </c>
      <c r="C84" s="1">
        <v>42983</v>
      </c>
      <c r="D84" s="1" t="s">
        <v>726</v>
      </c>
      <c r="E84" t="s">
        <v>487</v>
      </c>
      <c r="F84" t="s">
        <v>464</v>
      </c>
      <c r="G84" t="s">
        <v>174</v>
      </c>
      <c r="H84" s="5">
        <f>MROUND((J84*0.97),2500)</f>
        <v>27500</v>
      </c>
      <c r="I84" s="5">
        <f t="shared" si="6"/>
        <v>961</v>
      </c>
      <c r="J84" s="5">
        <v>28461</v>
      </c>
      <c r="K84" s="5">
        <v>2846</v>
      </c>
      <c r="M84" t="s">
        <v>34</v>
      </c>
      <c r="N84" t="s">
        <v>15</v>
      </c>
      <c r="O84" t="s">
        <v>16</v>
      </c>
      <c r="P84" s="1">
        <v>42970</v>
      </c>
      <c r="Q84">
        <v>13</v>
      </c>
      <c r="R84" s="21">
        <f t="shared" si="7"/>
        <v>3.4945454545454543E-2</v>
      </c>
      <c r="S84" s="21"/>
      <c r="T84" s="82" t="s">
        <v>473</v>
      </c>
      <c r="U84" s="13">
        <v>207181</v>
      </c>
    </row>
    <row r="85" spans="1:21" x14ac:dyDescent="0.3">
      <c r="A85" t="s">
        <v>13</v>
      </c>
      <c r="B85">
        <v>296</v>
      </c>
      <c r="C85" s="1">
        <v>42983</v>
      </c>
      <c r="D85" s="1" t="s">
        <v>726</v>
      </c>
      <c r="E85" t="s">
        <v>487</v>
      </c>
      <c r="F85" t="s">
        <v>463</v>
      </c>
      <c r="G85" t="s">
        <v>173</v>
      </c>
      <c r="H85" s="5">
        <f>MROUND((J85*0.97),2500)</f>
        <v>27500</v>
      </c>
      <c r="I85" s="5">
        <f t="shared" si="6"/>
        <v>961</v>
      </c>
      <c r="J85" s="5">
        <v>28461</v>
      </c>
      <c r="K85" s="5">
        <v>2846</v>
      </c>
      <c r="M85" t="s">
        <v>34</v>
      </c>
      <c r="N85" t="s">
        <v>15</v>
      </c>
      <c r="O85" t="s">
        <v>16</v>
      </c>
      <c r="P85" s="1">
        <v>42970</v>
      </c>
      <c r="Q85">
        <v>13</v>
      </c>
      <c r="R85" s="21">
        <f t="shared" si="7"/>
        <v>3.4945454545454543E-2</v>
      </c>
      <c r="S85" s="21"/>
      <c r="T85" s="83">
        <v>43148</v>
      </c>
      <c r="U85" s="13">
        <v>420148</v>
      </c>
    </row>
    <row r="86" spans="1:21" x14ac:dyDescent="0.3">
      <c r="A86" t="s">
        <v>13</v>
      </c>
      <c r="B86">
        <v>283</v>
      </c>
      <c r="C86" s="1">
        <v>43008</v>
      </c>
      <c r="D86" s="1" t="s">
        <v>726</v>
      </c>
      <c r="E86" t="s">
        <v>487</v>
      </c>
      <c r="F86" t="s">
        <v>476</v>
      </c>
      <c r="G86" t="s">
        <v>187</v>
      </c>
      <c r="H86" s="5">
        <f>MROUND((J86*0.97),1000)</f>
        <v>227000</v>
      </c>
      <c r="I86" s="5">
        <f t="shared" si="6"/>
        <v>7039</v>
      </c>
      <c r="J86" s="5">
        <v>234039</v>
      </c>
      <c r="K86" s="5">
        <v>23404</v>
      </c>
      <c r="M86" t="s">
        <v>36</v>
      </c>
      <c r="N86" t="s">
        <v>15</v>
      </c>
      <c r="O86" t="s">
        <v>16</v>
      </c>
      <c r="P86" s="1">
        <v>42999</v>
      </c>
      <c r="Q86">
        <v>9</v>
      </c>
      <c r="R86" s="21">
        <f t="shared" si="7"/>
        <v>3.1008810572687225E-2</v>
      </c>
      <c r="S86" s="21"/>
      <c r="T86" s="82" t="s">
        <v>472</v>
      </c>
      <c r="U86" s="13">
        <v>210074</v>
      </c>
    </row>
    <row r="87" spans="1:21" x14ac:dyDescent="0.3">
      <c r="A87" t="s">
        <v>13</v>
      </c>
      <c r="B87">
        <v>291</v>
      </c>
      <c r="C87" s="1">
        <v>43008</v>
      </c>
      <c r="D87" s="1" t="s">
        <v>726</v>
      </c>
      <c r="E87" t="s">
        <v>487</v>
      </c>
      <c r="F87" t="s">
        <v>464</v>
      </c>
      <c r="G87" t="s">
        <v>174</v>
      </c>
      <c r="H87" s="5">
        <f>MROUND((J87*0.97),5000)</f>
        <v>75000</v>
      </c>
      <c r="I87" s="5">
        <f t="shared" si="6"/>
        <v>3013</v>
      </c>
      <c r="J87" s="5">
        <v>78013</v>
      </c>
      <c r="K87" s="5">
        <v>7801</v>
      </c>
      <c r="M87" t="s">
        <v>36</v>
      </c>
      <c r="N87" t="s">
        <v>15</v>
      </c>
      <c r="O87" t="s">
        <v>16</v>
      </c>
      <c r="P87" s="1">
        <v>42999</v>
      </c>
      <c r="Q87">
        <v>9</v>
      </c>
      <c r="R87" s="21">
        <f t="shared" si="7"/>
        <v>4.0173333333333332E-2</v>
      </c>
      <c r="S87" s="21"/>
      <c r="T87" s="82" t="s">
        <v>473</v>
      </c>
      <c r="U87" s="13">
        <v>210074</v>
      </c>
    </row>
    <row r="88" spans="1:21" x14ac:dyDescent="0.3">
      <c r="A88" t="s">
        <v>13</v>
      </c>
      <c r="B88">
        <v>297</v>
      </c>
      <c r="C88" s="1">
        <v>43008</v>
      </c>
      <c r="D88" s="1" t="s">
        <v>726</v>
      </c>
      <c r="E88" t="s">
        <v>487</v>
      </c>
      <c r="F88" t="s">
        <v>463</v>
      </c>
      <c r="G88" t="s">
        <v>173</v>
      </c>
      <c r="H88" s="5">
        <f>MROUND((J88*0.97),5000)</f>
        <v>75000</v>
      </c>
      <c r="I88" s="5">
        <f t="shared" si="6"/>
        <v>3013</v>
      </c>
      <c r="J88" s="5">
        <v>78013</v>
      </c>
      <c r="K88" s="5">
        <v>7801</v>
      </c>
      <c r="M88" t="s">
        <v>36</v>
      </c>
      <c r="N88" t="s">
        <v>15</v>
      </c>
      <c r="O88" t="s">
        <v>16</v>
      </c>
      <c r="P88" s="1">
        <v>42999</v>
      </c>
      <c r="Q88">
        <v>9</v>
      </c>
      <c r="R88" s="21">
        <f t="shared" si="7"/>
        <v>4.0173333333333332E-2</v>
      </c>
      <c r="S88" s="21"/>
      <c r="T88" s="83">
        <v>43190</v>
      </c>
      <c r="U88" s="13">
        <v>75812</v>
      </c>
    </row>
    <row r="89" spans="1:21" x14ac:dyDescent="0.3">
      <c r="A89" t="s">
        <v>13</v>
      </c>
      <c r="B89">
        <v>284</v>
      </c>
      <c r="C89" s="1">
        <v>43039</v>
      </c>
      <c r="D89" s="1" t="s">
        <v>726</v>
      </c>
      <c r="E89" t="s">
        <v>487</v>
      </c>
      <c r="F89" t="s">
        <v>476</v>
      </c>
      <c r="G89" t="s">
        <v>187</v>
      </c>
      <c r="H89" s="5">
        <f>MROUND((J89*0.97),1000)</f>
        <v>283000</v>
      </c>
      <c r="I89" s="5">
        <f t="shared" si="6"/>
        <v>9083</v>
      </c>
      <c r="J89" s="5">
        <v>292083</v>
      </c>
      <c r="K89" s="5">
        <v>29208</v>
      </c>
      <c r="M89" t="s">
        <v>38</v>
      </c>
      <c r="N89" t="s">
        <v>15</v>
      </c>
      <c r="O89" t="s">
        <v>16</v>
      </c>
      <c r="P89" s="1">
        <v>43027</v>
      </c>
      <c r="Q89">
        <v>12</v>
      </c>
      <c r="R89" s="21">
        <f t="shared" si="7"/>
        <v>3.2095406360424031E-2</v>
      </c>
      <c r="S89" s="21"/>
      <c r="T89" s="82" t="s">
        <v>472</v>
      </c>
      <c r="U89" s="13">
        <v>37906</v>
      </c>
    </row>
    <row r="90" spans="1:21" x14ac:dyDescent="0.3">
      <c r="A90" t="s">
        <v>13</v>
      </c>
      <c r="B90">
        <v>292</v>
      </c>
      <c r="C90" s="1">
        <v>43039</v>
      </c>
      <c r="D90" s="1" t="s">
        <v>726</v>
      </c>
      <c r="E90" t="s">
        <v>487</v>
      </c>
      <c r="F90" t="s">
        <v>464</v>
      </c>
      <c r="G90" t="s">
        <v>174</v>
      </c>
      <c r="H90" s="5">
        <f>MROUND((J90*0.97),250)</f>
        <v>94500</v>
      </c>
      <c r="I90" s="5">
        <f t="shared" si="6"/>
        <v>2861</v>
      </c>
      <c r="J90" s="5">
        <v>97361</v>
      </c>
      <c r="K90" s="5">
        <v>9736</v>
      </c>
      <c r="M90" t="s">
        <v>38</v>
      </c>
      <c r="N90" t="s">
        <v>15</v>
      </c>
      <c r="O90" t="s">
        <v>16</v>
      </c>
      <c r="P90" s="1">
        <v>43027</v>
      </c>
      <c r="Q90">
        <v>12</v>
      </c>
      <c r="R90" s="21">
        <f t="shared" si="7"/>
        <v>3.0275132275132274E-2</v>
      </c>
      <c r="S90" s="21"/>
      <c r="T90" s="82" t="s">
        <v>473</v>
      </c>
      <c r="U90" s="13">
        <v>37906</v>
      </c>
    </row>
    <row r="91" spans="1:21" x14ac:dyDescent="0.3">
      <c r="A91" t="s">
        <v>13</v>
      </c>
      <c r="B91">
        <v>298</v>
      </c>
      <c r="C91" s="1">
        <v>43039</v>
      </c>
      <c r="D91" s="1" t="s">
        <v>726</v>
      </c>
      <c r="E91" t="s">
        <v>487</v>
      </c>
      <c r="F91" t="s">
        <v>463</v>
      </c>
      <c r="G91" t="s">
        <v>173</v>
      </c>
      <c r="H91" s="5">
        <f>MROUND((J91*0.97),250)</f>
        <v>94500</v>
      </c>
      <c r="I91" s="5">
        <f t="shared" si="6"/>
        <v>2861</v>
      </c>
      <c r="J91" s="5">
        <v>97361</v>
      </c>
      <c r="K91" s="5">
        <v>9736</v>
      </c>
      <c r="M91" t="s">
        <v>38</v>
      </c>
      <c r="N91" t="s">
        <v>15</v>
      </c>
      <c r="O91" t="s">
        <v>16</v>
      </c>
      <c r="P91" s="1">
        <v>43027</v>
      </c>
      <c r="Q91">
        <v>12</v>
      </c>
      <c r="R91" s="21">
        <f t="shared" si="7"/>
        <v>3.0275132275132274E-2</v>
      </c>
      <c r="S91" s="21"/>
      <c r="T91" s="12" t="s">
        <v>729</v>
      </c>
      <c r="U91" s="13">
        <v>132182</v>
      </c>
    </row>
    <row r="92" spans="1:21" x14ac:dyDescent="0.3">
      <c r="A92" t="s">
        <v>13</v>
      </c>
      <c r="B92">
        <v>285</v>
      </c>
      <c r="C92" s="1">
        <v>43069</v>
      </c>
      <c r="D92" s="1" t="s">
        <v>726</v>
      </c>
      <c r="E92" t="s">
        <v>487</v>
      </c>
      <c r="F92" t="s">
        <v>476</v>
      </c>
      <c r="G92" t="s">
        <v>187</v>
      </c>
      <c r="H92" s="5">
        <f>MROUND((J92*0.97),5000)</f>
        <v>60000</v>
      </c>
      <c r="I92" s="5">
        <f t="shared" si="6"/>
        <v>2977</v>
      </c>
      <c r="J92" s="5">
        <v>62977</v>
      </c>
      <c r="K92" s="5">
        <v>6298</v>
      </c>
      <c r="M92" t="s">
        <v>40</v>
      </c>
      <c r="N92" t="s">
        <v>15</v>
      </c>
      <c r="O92" t="s">
        <v>16</v>
      </c>
      <c r="P92" s="1">
        <v>43060</v>
      </c>
      <c r="Q92">
        <v>9</v>
      </c>
      <c r="R92" s="21">
        <f t="shared" si="7"/>
        <v>4.961666666666667E-2</v>
      </c>
      <c r="S92" s="21"/>
      <c r="T92" s="83">
        <v>43129</v>
      </c>
      <c r="U92" s="13">
        <v>121524</v>
      </c>
    </row>
    <row r="93" spans="1:21" x14ac:dyDescent="0.3">
      <c r="A93" t="s">
        <v>13</v>
      </c>
      <c r="B93">
        <v>293</v>
      </c>
      <c r="C93" s="1">
        <v>43069</v>
      </c>
      <c r="D93" s="1" t="s">
        <v>726</v>
      </c>
      <c r="E93" t="s">
        <v>487</v>
      </c>
      <c r="F93" t="s">
        <v>487</v>
      </c>
      <c r="G93" t="s">
        <v>198</v>
      </c>
      <c r="H93" s="5">
        <f>MROUND((J93*0.97),2500)</f>
        <v>432500</v>
      </c>
      <c r="I93" s="5">
        <f t="shared" si="6"/>
        <v>13581</v>
      </c>
      <c r="J93" s="5">
        <v>446081</v>
      </c>
      <c r="K93" s="5">
        <v>44608</v>
      </c>
      <c r="M93" t="s">
        <v>40</v>
      </c>
      <c r="N93" t="s">
        <v>15</v>
      </c>
      <c r="O93" t="s">
        <v>16</v>
      </c>
      <c r="P93" s="1">
        <v>43060</v>
      </c>
      <c r="Q93">
        <v>9</v>
      </c>
      <c r="R93" s="21">
        <f t="shared" si="7"/>
        <v>3.140115606936416E-2</v>
      </c>
      <c r="S93" s="21"/>
      <c r="T93" s="82" t="s">
        <v>729</v>
      </c>
      <c r="U93" s="13">
        <v>121524</v>
      </c>
    </row>
    <row r="94" spans="1:21" x14ac:dyDescent="0.3">
      <c r="A94" t="s">
        <v>13</v>
      </c>
      <c r="B94">
        <v>299</v>
      </c>
      <c r="C94" s="1">
        <v>43069</v>
      </c>
      <c r="D94" s="1" t="s">
        <v>726</v>
      </c>
      <c r="E94" t="s">
        <v>487</v>
      </c>
      <c r="F94" t="s">
        <v>463</v>
      </c>
      <c r="G94" t="s">
        <v>173</v>
      </c>
      <c r="H94" s="5">
        <f>MROUND((J94*0.97),2500)</f>
        <v>15000</v>
      </c>
      <c r="I94" s="5">
        <f t="shared" si="6"/>
        <v>744</v>
      </c>
      <c r="J94" s="5">
        <v>15744</v>
      </c>
      <c r="K94" s="5">
        <v>1574</v>
      </c>
      <c r="M94" t="s">
        <v>40</v>
      </c>
      <c r="N94" t="s">
        <v>15</v>
      </c>
      <c r="O94" t="s">
        <v>16</v>
      </c>
      <c r="P94" s="1">
        <v>43060</v>
      </c>
      <c r="Q94">
        <v>9</v>
      </c>
      <c r="R94" s="21">
        <f t="shared" si="7"/>
        <v>4.9599999999999998E-2</v>
      </c>
      <c r="S94" s="21"/>
      <c r="T94" s="83">
        <v>43190</v>
      </c>
      <c r="U94" s="13">
        <v>10658</v>
      </c>
    </row>
    <row r="95" spans="1:21" x14ac:dyDescent="0.3">
      <c r="A95" t="s">
        <v>13</v>
      </c>
      <c r="B95">
        <v>286</v>
      </c>
      <c r="C95" s="1">
        <v>43100</v>
      </c>
      <c r="D95" s="1" t="s">
        <v>726</v>
      </c>
      <c r="E95" t="s">
        <v>487</v>
      </c>
      <c r="F95" t="s">
        <v>476</v>
      </c>
      <c r="G95" t="s">
        <v>187</v>
      </c>
      <c r="H95" s="5">
        <f>MROUND((J95*0.97),1000)</f>
        <v>34000</v>
      </c>
      <c r="I95" s="5">
        <f t="shared" si="6"/>
        <v>919</v>
      </c>
      <c r="J95" s="5">
        <v>34919</v>
      </c>
      <c r="K95" s="5">
        <v>3492</v>
      </c>
      <c r="M95" t="s">
        <v>42</v>
      </c>
      <c r="N95" t="s">
        <v>15</v>
      </c>
      <c r="O95" t="s">
        <v>16</v>
      </c>
      <c r="P95" s="1">
        <v>43091</v>
      </c>
      <c r="Q95">
        <v>9</v>
      </c>
      <c r="R95" s="21">
        <f t="shared" si="7"/>
        <v>2.7029411764705882E-2</v>
      </c>
      <c r="S95" s="21"/>
      <c r="T95" s="82" t="s">
        <v>729</v>
      </c>
      <c r="U95" s="13">
        <v>10658</v>
      </c>
    </row>
    <row r="96" spans="1:21" x14ac:dyDescent="0.3">
      <c r="A96" t="s">
        <v>13</v>
      </c>
      <c r="B96">
        <v>294</v>
      </c>
      <c r="C96" s="1">
        <v>43100</v>
      </c>
      <c r="D96" s="1" t="s">
        <v>726</v>
      </c>
      <c r="E96" t="s">
        <v>487</v>
      </c>
      <c r="F96" t="s">
        <v>487</v>
      </c>
      <c r="G96" t="s">
        <v>198</v>
      </c>
      <c r="H96" s="5">
        <f>MROUND((J96*0.97),1000)</f>
        <v>240000</v>
      </c>
      <c r="I96" s="5">
        <f t="shared" si="6"/>
        <v>7340</v>
      </c>
      <c r="J96" s="5">
        <v>247340</v>
      </c>
      <c r="K96" s="5">
        <v>24734</v>
      </c>
      <c r="M96" t="s">
        <v>42</v>
      </c>
      <c r="N96" t="s">
        <v>15</v>
      </c>
      <c r="O96" t="s">
        <v>16</v>
      </c>
      <c r="P96" s="1">
        <v>43091</v>
      </c>
      <c r="Q96">
        <v>9</v>
      </c>
      <c r="R96" s="21">
        <f t="shared" si="7"/>
        <v>3.0583333333333334E-2</v>
      </c>
      <c r="S96" s="21"/>
      <c r="T96" s="12" t="s">
        <v>471</v>
      </c>
      <c r="U96" s="13">
        <v>1409811</v>
      </c>
    </row>
    <row r="97" spans="1:21" x14ac:dyDescent="0.3">
      <c r="A97" t="s">
        <v>13</v>
      </c>
      <c r="B97">
        <v>300</v>
      </c>
      <c r="C97" s="1">
        <v>43100</v>
      </c>
      <c r="D97" s="1" t="s">
        <v>726</v>
      </c>
      <c r="E97" t="s">
        <v>487</v>
      </c>
      <c r="F97" t="s">
        <v>463</v>
      </c>
      <c r="G97" t="s">
        <v>173</v>
      </c>
      <c r="H97" s="5">
        <f>MROUND((J97*0.97),500)</f>
        <v>8500</v>
      </c>
      <c r="I97" s="5">
        <f t="shared" si="6"/>
        <v>230</v>
      </c>
      <c r="J97" s="5">
        <v>8730</v>
      </c>
      <c r="K97" s="5">
        <v>873</v>
      </c>
      <c r="M97" t="s">
        <v>42</v>
      </c>
      <c r="N97" t="s">
        <v>15</v>
      </c>
      <c r="O97" t="s">
        <v>16</v>
      </c>
      <c r="P97" s="1">
        <v>43091</v>
      </c>
      <c r="Q97">
        <v>9</v>
      </c>
      <c r="R97" s="21">
        <f t="shared" si="7"/>
        <v>2.7058823529411764E-2</v>
      </c>
      <c r="S97" s="21"/>
      <c r="T97" s="83">
        <v>42970</v>
      </c>
      <c r="U97" s="13">
        <v>19377</v>
      </c>
    </row>
    <row r="98" spans="1:21" x14ac:dyDescent="0.3">
      <c r="A98" t="s">
        <v>13</v>
      </c>
      <c r="B98">
        <v>287</v>
      </c>
      <c r="C98" s="1">
        <v>43136</v>
      </c>
      <c r="D98" s="1" t="s">
        <v>726</v>
      </c>
      <c r="E98" t="s">
        <v>487</v>
      </c>
      <c r="F98" t="s">
        <v>476</v>
      </c>
      <c r="G98" t="s">
        <v>187</v>
      </c>
      <c r="H98" s="5">
        <f>MROUND((J98*0.97),1000)</f>
        <v>211000</v>
      </c>
      <c r="I98" s="5">
        <f t="shared" si="6"/>
        <v>6162</v>
      </c>
      <c r="J98" s="5">
        <v>217162</v>
      </c>
      <c r="K98" s="5">
        <v>21716</v>
      </c>
      <c r="M98" t="s">
        <v>43</v>
      </c>
      <c r="N98" t="s">
        <v>15</v>
      </c>
      <c r="O98" t="s">
        <v>16</v>
      </c>
      <c r="P98" s="1">
        <v>43129</v>
      </c>
      <c r="Q98">
        <v>7</v>
      </c>
      <c r="R98" s="21">
        <f t="shared" si="7"/>
        <v>2.9203791469194312E-2</v>
      </c>
      <c r="S98" s="21"/>
      <c r="T98" s="82" t="s">
        <v>471</v>
      </c>
      <c r="U98" s="13">
        <v>19377</v>
      </c>
    </row>
    <row r="99" spans="1:21" x14ac:dyDescent="0.3">
      <c r="A99" t="s">
        <v>13</v>
      </c>
      <c r="B99">
        <v>295</v>
      </c>
      <c r="C99" s="1">
        <v>43136</v>
      </c>
      <c r="D99" s="1" t="s">
        <v>726</v>
      </c>
      <c r="E99" t="s">
        <v>487</v>
      </c>
      <c r="F99" t="s">
        <v>487</v>
      </c>
      <c r="G99" t="s">
        <v>198</v>
      </c>
      <c r="H99" s="5">
        <f>MROUND((J99*0.97),1000)</f>
        <v>161000</v>
      </c>
      <c r="I99" s="5">
        <f t="shared" si="6"/>
        <v>4833</v>
      </c>
      <c r="J99" s="5">
        <v>165833</v>
      </c>
      <c r="K99" s="5">
        <v>16583</v>
      </c>
      <c r="M99" t="s">
        <v>43</v>
      </c>
      <c r="N99" t="s">
        <v>15</v>
      </c>
      <c r="O99" t="s">
        <v>16</v>
      </c>
      <c r="P99" s="1">
        <v>43129</v>
      </c>
      <c r="Q99">
        <v>7</v>
      </c>
      <c r="R99" s="21">
        <f t="shared" si="7"/>
        <v>3.001863354037267E-2</v>
      </c>
      <c r="S99" s="21"/>
      <c r="T99" s="83">
        <v>42999</v>
      </c>
      <c r="U99" s="13">
        <v>136881</v>
      </c>
    </row>
    <row r="100" spans="1:21" x14ac:dyDescent="0.3">
      <c r="A100" t="s">
        <v>13</v>
      </c>
      <c r="B100">
        <v>301</v>
      </c>
      <c r="C100" s="1">
        <v>43136</v>
      </c>
      <c r="D100" s="1" t="s">
        <v>726</v>
      </c>
      <c r="E100" t="s">
        <v>487</v>
      </c>
      <c r="F100" t="s">
        <v>463</v>
      </c>
      <c r="G100" t="s">
        <v>173</v>
      </c>
      <c r="H100" s="5">
        <f>MROUND((J100*0.97),500)</f>
        <v>11500</v>
      </c>
      <c r="I100" s="5">
        <f t="shared" si="6"/>
        <v>346</v>
      </c>
      <c r="J100" s="5">
        <v>11846</v>
      </c>
      <c r="K100" s="5">
        <v>1185</v>
      </c>
      <c r="M100" t="s">
        <v>43</v>
      </c>
      <c r="N100" t="s">
        <v>15</v>
      </c>
      <c r="O100" t="s">
        <v>16</v>
      </c>
      <c r="P100" s="1">
        <v>43129</v>
      </c>
      <c r="Q100">
        <v>7</v>
      </c>
      <c r="R100" s="21">
        <f t="shared" si="7"/>
        <v>3.0086956521739129E-2</v>
      </c>
      <c r="S100" s="21"/>
      <c r="T100" s="82" t="s">
        <v>471</v>
      </c>
      <c r="U100" s="13">
        <v>136881</v>
      </c>
    </row>
    <row r="101" spans="1:21" x14ac:dyDescent="0.3">
      <c r="A101" t="s">
        <v>13</v>
      </c>
      <c r="B101">
        <v>288</v>
      </c>
      <c r="C101" s="1">
        <v>43190</v>
      </c>
      <c r="D101" s="1" t="s">
        <v>726</v>
      </c>
      <c r="E101" t="s">
        <v>487</v>
      </c>
      <c r="F101" t="s">
        <v>728</v>
      </c>
      <c r="G101" t="s">
        <v>213</v>
      </c>
      <c r="H101" s="5">
        <f>MROUND((J101*0.97),1000)</f>
        <v>194000</v>
      </c>
      <c r="I101" s="5">
        <f t="shared" si="6"/>
        <v>6000</v>
      </c>
      <c r="J101" s="5">
        <v>200000</v>
      </c>
      <c r="K101" s="5">
        <v>20000</v>
      </c>
      <c r="M101" t="s">
        <v>46</v>
      </c>
      <c r="N101" t="s">
        <v>15</v>
      </c>
      <c r="O101" t="s">
        <v>16</v>
      </c>
      <c r="P101" s="1">
        <v>43190</v>
      </c>
      <c r="Q101">
        <v>0</v>
      </c>
      <c r="R101" s="21">
        <f t="shared" si="7"/>
        <v>3.0927835051546393E-2</v>
      </c>
      <c r="S101" s="21"/>
      <c r="T101" s="83">
        <v>43027</v>
      </c>
      <c r="U101" s="13">
        <v>264453</v>
      </c>
    </row>
    <row r="102" spans="1:21" x14ac:dyDescent="0.3">
      <c r="A102" t="s">
        <v>13</v>
      </c>
      <c r="B102">
        <v>289</v>
      </c>
      <c r="C102" s="1">
        <v>43190</v>
      </c>
      <c r="D102" s="1" t="s">
        <v>726</v>
      </c>
      <c r="E102" t="s">
        <v>487</v>
      </c>
      <c r="F102" t="s">
        <v>728</v>
      </c>
      <c r="G102" t="s">
        <v>213</v>
      </c>
      <c r="H102" s="5">
        <f>MROUND((J102*0.97),1000)</f>
        <v>194000</v>
      </c>
      <c r="I102" s="5">
        <f t="shared" si="6"/>
        <v>6000</v>
      </c>
      <c r="J102" s="5">
        <v>200000</v>
      </c>
      <c r="K102" s="5">
        <v>20000</v>
      </c>
      <c r="M102" t="s">
        <v>46</v>
      </c>
      <c r="N102" t="s">
        <v>15</v>
      </c>
      <c r="O102" t="s">
        <v>16</v>
      </c>
      <c r="P102" s="1">
        <v>43190</v>
      </c>
      <c r="Q102">
        <v>0</v>
      </c>
      <c r="R102" s="21">
        <f t="shared" si="7"/>
        <v>3.0927835051546393E-2</v>
      </c>
      <c r="S102" s="21"/>
      <c r="T102" s="82" t="s">
        <v>471</v>
      </c>
      <c r="U102" s="13">
        <v>264453</v>
      </c>
    </row>
    <row r="103" spans="1:21" x14ac:dyDescent="0.3">
      <c r="A103" t="s">
        <v>13</v>
      </c>
      <c r="B103">
        <v>302</v>
      </c>
      <c r="C103" s="1">
        <v>43190</v>
      </c>
      <c r="D103" s="1" t="s">
        <v>726</v>
      </c>
      <c r="E103" t="s">
        <v>487</v>
      </c>
      <c r="F103" t="s">
        <v>463</v>
      </c>
      <c r="G103" t="s">
        <v>173</v>
      </c>
      <c r="H103" s="5">
        <f>MROUND((J103*0.97),1000)</f>
        <v>43000</v>
      </c>
      <c r="I103" s="5">
        <f t="shared" si="6"/>
        <v>1049</v>
      </c>
      <c r="J103" s="5">
        <v>44049</v>
      </c>
      <c r="K103" s="5">
        <v>4405</v>
      </c>
      <c r="M103" t="s">
        <v>46</v>
      </c>
      <c r="N103" t="s">
        <v>15</v>
      </c>
      <c r="O103" t="s">
        <v>16</v>
      </c>
      <c r="P103" s="1">
        <v>43190</v>
      </c>
      <c r="Q103">
        <v>0</v>
      </c>
      <c r="R103" s="21">
        <f t="shared" si="7"/>
        <v>2.4395348837209303E-2</v>
      </c>
      <c r="S103" s="21"/>
      <c r="T103" s="83">
        <v>43060</v>
      </c>
      <c r="U103" s="13">
        <v>349350</v>
      </c>
    </row>
    <row r="104" spans="1:21" x14ac:dyDescent="0.3">
      <c r="A104" s="37" t="s">
        <v>13</v>
      </c>
      <c r="B104" s="37">
        <v>84</v>
      </c>
      <c r="C104" s="38">
        <v>42864</v>
      </c>
      <c r="D104" s="37" t="s">
        <v>438</v>
      </c>
      <c r="E104" s="38" t="s">
        <v>438</v>
      </c>
      <c r="F104" s="37" t="s">
        <v>439</v>
      </c>
      <c r="G104" s="37" t="s">
        <v>149</v>
      </c>
      <c r="H104" s="39">
        <f>MROUND((J104*0.97),1000)</f>
        <v>130000</v>
      </c>
      <c r="I104" s="39">
        <f t="shared" si="6"/>
        <v>4219</v>
      </c>
      <c r="J104" s="39">
        <v>134219</v>
      </c>
      <c r="K104" s="39">
        <v>13422</v>
      </c>
      <c r="L104" s="37"/>
      <c r="M104" s="37" t="s">
        <v>14</v>
      </c>
      <c r="N104" s="37" t="s">
        <v>15</v>
      </c>
      <c r="O104" s="37" t="s">
        <v>16</v>
      </c>
      <c r="P104" s="38">
        <v>42853</v>
      </c>
      <c r="Q104">
        <v>11</v>
      </c>
      <c r="R104" s="44">
        <f t="shared" si="7"/>
        <v>3.2453846153846153E-2</v>
      </c>
      <c r="S104" s="21"/>
      <c r="T104" s="82" t="s">
        <v>471</v>
      </c>
      <c r="U104" s="13">
        <v>349350</v>
      </c>
    </row>
    <row r="105" spans="1:21" x14ac:dyDescent="0.3">
      <c r="A105" s="37" t="s">
        <v>13</v>
      </c>
      <c r="B105" s="37">
        <v>95</v>
      </c>
      <c r="C105" s="38">
        <v>42864</v>
      </c>
      <c r="D105" s="37" t="s">
        <v>438</v>
      </c>
      <c r="E105" s="38" t="s">
        <v>438</v>
      </c>
      <c r="F105" s="37" t="s">
        <v>438</v>
      </c>
      <c r="G105" s="37" t="s">
        <v>148</v>
      </c>
      <c r="H105" s="39">
        <f>MROUND((J105*0.97),1000)</f>
        <v>130000</v>
      </c>
      <c r="I105" s="39">
        <f t="shared" si="6"/>
        <v>4219</v>
      </c>
      <c r="J105" s="39">
        <v>134219</v>
      </c>
      <c r="K105" s="39">
        <v>13422</v>
      </c>
      <c r="L105" s="37"/>
      <c r="M105" s="37" t="s">
        <v>14</v>
      </c>
      <c r="N105" s="37" t="s">
        <v>15</v>
      </c>
      <c r="O105" s="37" t="s">
        <v>16</v>
      </c>
      <c r="P105" s="38">
        <v>42853</v>
      </c>
      <c r="Q105">
        <v>11</v>
      </c>
      <c r="R105" s="44">
        <f t="shared" si="7"/>
        <v>3.2453846153846153E-2</v>
      </c>
      <c r="S105" s="21"/>
      <c r="T105" s="83">
        <v>43091</v>
      </c>
      <c r="U105" s="13">
        <v>184589</v>
      </c>
    </row>
    <row r="106" spans="1:21" x14ac:dyDescent="0.3">
      <c r="A106" s="37" t="s">
        <v>13</v>
      </c>
      <c r="B106" s="37">
        <v>85</v>
      </c>
      <c r="C106" s="38">
        <v>42887</v>
      </c>
      <c r="D106" s="37" t="s">
        <v>438</v>
      </c>
      <c r="E106" s="38" t="s">
        <v>438</v>
      </c>
      <c r="F106" s="37" t="s">
        <v>439</v>
      </c>
      <c r="G106" s="37" t="s">
        <v>149</v>
      </c>
      <c r="H106" s="39">
        <f>MROUND((J106*0.97),5000)</f>
        <v>75000</v>
      </c>
      <c r="I106" s="39">
        <f t="shared" si="6"/>
        <v>2102</v>
      </c>
      <c r="J106" s="39">
        <v>77102</v>
      </c>
      <c r="K106" s="39">
        <v>7710</v>
      </c>
      <c r="L106" s="37"/>
      <c r="M106" s="37" t="s">
        <v>26</v>
      </c>
      <c r="N106" s="37" t="s">
        <v>15</v>
      </c>
      <c r="O106" s="37" t="s">
        <v>16</v>
      </c>
      <c r="P106" s="38">
        <v>42873</v>
      </c>
      <c r="Q106">
        <v>14</v>
      </c>
      <c r="R106" s="44">
        <f t="shared" si="7"/>
        <v>2.8026666666666665E-2</v>
      </c>
      <c r="S106" s="21"/>
      <c r="T106" s="82" t="s">
        <v>471</v>
      </c>
      <c r="U106" s="13">
        <v>184589</v>
      </c>
    </row>
    <row r="107" spans="1:21" x14ac:dyDescent="0.3">
      <c r="A107" s="37" t="s">
        <v>13</v>
      </c>
      <c r="B107" s="37">
        <v>96</v>
      </c>
      <c r="C107" s="38">
        <v>42887</v>
      </c>
      <c r="D107" s="37" t="s">
        <v>438</v>
      </c>
      <c r="E107" s="38" t="s">
        <v>438</v>
      </c>
      <c r="F107" s="37" t="s">
        <v>438</v>
      </c>
      <c r="G107" s="37" t="s">
        <v>148</v>
      </c>
      <c r="H107" s="39">
        <f>MROUND((J107*0.97),5000)</f>
        <v>75000</v>
      </c>
      <c r="I107" s="39">
        <f t="shared" si="6"/>
        <v>2102</v>
      </c>
      <c r="J107" s="39">
        <v>77102</v>
      </c>
      <c r="K107" s="39">
        <v>7710</v>
      </c>
      <c r="L107" s="37"/>
      <c r="M107" s="37" t="s">
        <v>26</v>
      </c>
      <c r="N107" s="37" t="s">
        <v>15</v>
      </c>
      <c r="O107" s="37" t="s">
        <v>16</v>
      </c>
      <c r="P107" s="38">
        <v>42873</v>
      </c>
      <c r="Q107">
        <v>14</v>
      </c>
      <c r="R107" s="44">
        <f t="shared" si="7"/>
        <v>2.8026666666666665E-2</v>
      </c>
      <c r="S107" s="21"/>
      <c r="T107" s="83">
        <v>43129</v>
      </c>
      <c r="U107" s="13">
        <v>207181</v>
      </c>
    </row>
    <row r="108" spans="1:21" x14ac:dyDescent="0.3">
      <c r="A108" s="37" t="s">
        <v>13</v>
      </c>
      <c r="B108" s="37">
        <v>86</v>
      </c>
      <c r="C108" s="38">
        <v>42916</v>
      </c>
      <c r="D108" s="37" t="s">
        <v>438</v>
      </c>
      <c r="E108" s="38" t="s">
        <v>438</v>
      </c>
      <c r="F108" s="37" t="s">
        <v>439</v>
      </c>
      <c r="G108" s="37" t="s">
        <v>149</v>
      </c>
      <c r="H108" s="39">
        <f>MROUND((J108*0.97),2500)</f>
        <v>30000</v>
      </c>
      <c r="I108" s="39">
        <f t="shared" si="6"/>
        <v>1851</v>
      </c>
      <c r="J108" s="39">
        <v>31851</v>
      </c>
      <c r="K108" s="39">
        <v>3185</v>
      </c>
      <c r="L108" s="37"/>
      <c r="M108" s="37" t="s">
        <v>29</v>
      </c>
      <c r="N108" s="37" t="s">
        <v>15</v>
      </c>
      <c r="O108" s="37" t="s">
        <v>16</v>
      </c>
      <c r="P108" s="38">
        <v>42902</v>
      </c>
      <c r="Q108">
        <v>14</v>
      </c>
      <c r="R108" s="44">
        <f t="shared" si="7"/>
        <v>6.1699999999999998E-2</v>
      </c>
      <c r="S108" s="21"/>
      <c r="T108" s="82" t="s">
        <v>471</v>
      </c>
      <c r="U108" s="13">
        <v>207181</v>
      </c>
    </row>
    <row r="109" spans="1:21" x14ac:dyDescent="0.3">
      <c r="A109" s="37" t="s">
        <v>13</v>
      </c>
      <c r="B109" s="37">
        <v>97</v>
      </c>
      <c r="C109" s="38">
        <v>42916</v>
      </c>
      <c r="D109" s="37" t="s">
        <v>438</v>
      </c>
      <c r="E109" s="38" t="s">
        <v>438</v>
      </c>
      <c r="F109" s="37" t="s">
        <v>438</v>
      </c>
      <c r="G109" s="37" t="s">
        <v>148</v>
      </c>
      <c r="H109" s="39">
        <f>MROUND((J109*0.97),2500)</f>
        <v>30000</v>
      </c>
      <c r="I109" s="39">
        <f t="shared" si="6"/>
        <v>1851</v>
      </c>
      <c r="J109" s="39">
        <v>31851</v>
      </c>
      <c r="K109" s="39">
        <v>3185</v>
      </c>
      <c r="L109" s="37"/>
      <c r="M109" s="37" t="s">
        <v>29</v>
      </c>
      <c r="N109" s="37" t="s">
        <v>15</v>
      </c>
      <c r="O109" s="37" t="s">
        <v>16</v>
      </c>
      <c r="P109" s="38">
        <v>42902</v>
      </c>
      <c r="Q109">
        <v>14</v>
      </c>
      <c r="R109" s="44">
        <f t="shared" si="7"/>
        <v>6.1699999999999998E-2</v>
      </c>
      <c r="S109" s="21"/>
      <c r="T109" s="83">
        <v>43148</v>
      </c>
      <c r="U109" s="13">
        <v>210074</v>
      </c>
    </row>
    <row r="110" spans="1:21" x14ac:dyDescent="0.3">
      <c r="A110" s="37" t="s">
        <v>13</v>
      </c>
      <c r="B110" s="37">
        <v>87</v>
      </c>
      <c r="C110" s="38">
        <v>42948</v>
      </c>
      <c r="D110" s="37" t="s">
        <v>438</v>
      </c>
      <c r="E110" s="38" t="s">
        <v>438</v>
      </c>
      <c r="F110" s="37" t="s">
        <v>439</v>
      </c>
      <c r="G110" s="37" t="s">
        <v>149</v>
      </c>
      <c r="H110" s="39">
        <f>MROUND((J110*0.97),250)</f>
        <v>80250</v>
      </c>
      <c r="I110" s="39">
        <f t="shared" si="6"/>
        <v>2589</v>
      </c>
      <c r="J110" s="39">
        <v>82839</v>
      </c>
      <c r="K110" s="39">
        <v>8284</v>
      </c>
      <c r="L110" s="37"/>
      <c r="M110" s="37" t="s">
        <v>31</v>
      </c>
      <c r="N110" s="37" t="s">
        <v>15</v>
      </c>
      <c r="O110" s="37" t="s">
        <v>16</v>
      </c>
      <c r="P110" s="38">
        <v>42940</v>
      </c>
      <c r="Q110">
        <v>8</v>
      </c>
      <c r="R110" s="44">
        <f t="shared" si="7"/>
        <v>3.2261682242990655E-2</v>
      </c>
      <c r="S110" s="21"/>
      <c r="T110" s="82" t="s">
        <v>471</v>
      </c>
      <c r="U110" s="13">
        <v>210074</v>
      </c>
    </row>
    <row r="111" spans="1:21" x14ac:dyDescent="0.3">
      <c r="A111" s="37" t="s">
        <v>13</v>
      </c>
      <c r="B111" s="37">
        <v>98</v>
      </c>
      <c r="C111" s="38">
        <v>42948</v>
      </c>
      <c r="D111" s="37" t="s">
        <v>438</v>
      </c>
      <c r="E111" s="38" t="s">
        <v>438</v>
      </c>
      <c r="F111" s="37" t="s">
        <v>438</v>
      </c>
      <c r="G111" s="37" t="s">
        <v>148</v>
      </c>
      <c r="H111" s="39">
        <f>MROUND((J111*0.97),250)</f>
        <v>80250</v>
      </c>
      <c r="I111" s="39">
        <f t="shared" si="6"/>
        <v>2589</v>
      </c>
      <c r="J111" s="39">
        <v>82839</v>
      </c>
      <c r="K111" s="39">
        <v>8284</v>
      </c>
      <c r="L111" s="37"/>
      <c r="M111" s="37" t="s">
        <v>31</v>
      </c>
      <c r="N111" s="37" t="s">
        <v>15</v>
      </c>
      <c r="O111" s="37" t="s">
        <v>16</v>
      </c>
      <c r="P111" s="38">
        <v>42940</v>
      </c>
      <c r="Q111">
        <v>8</v>
      </c>
      <c r="R111" s="44">
        <f t="shared" si="7"/>
        <v>3.2261682242990655E-2</v>
      </c>
      <c r="S111" s="21"/>
      <c r="T111" s="83">
        <v>43190</v>
      </c>
      <c r="U111" s="13">
        <v>37906</v>
      </c>
    </row>
    <row r="112" spans="1:21" x14ac:dyDescent="0.3">
      <c r="A112" s="37" t="s">
        <v>13</v>
      </c>
      <c r="B112" s="37">
        <v>88</v>
      </c>
      <c r="C112" s="38">
        <v>42983</v>
      </c>
      <c r="D112" s="37" t="s">
        <v>438</v>
      </c>
      <c r="E112" s="38" t="s">
        <v>438</v>
      </c>
      <c r="F112" s="37" t="s">
        <v>439</v>
      </c>
      <c r="G112" s="37" t="s">
        <v>149</v>
      </c>
      <c r="H112" s="39">
        <f>MROUND((J112*0.97),250)</f>
        <v>82500</v>
      </c>
      <c r="I112" s="39">
        <f t="shared" si="6"/>
        <v>2677</v>
      </c>
      <c r="J112" s="39">
        <v>85177</v>
      </c>
      <c r="K112" s="39">
        <v>8518</v>
      </c>
      <c r="L112" s="37"/>
      <c r="M112" s="37" t="s">
        <v>34</v>
      </c>
      <c r="N112" s="37" t="s">
        <v>15</v>
      </c>
      <c r="O112" s="37" t="s">
        <v>16</v>
      </c>
      <c r="P112" s="38">
        <v>42970</v>
      </c>
      <c r="Q112">
        <v>13</v>
      </c>
      <c r="R112" s="44">
        <f t="shared" si="7"/>
        <v>3.2448484848484851E-2</v>
      </c>
      <c r="S112" s="21"/>
      <c r="T112" s="82" t="s">
        <v>471</v>
      </c>
      <c r="U112" s="13">
        <v>37906</v>
      </c>
    </row>
    <row r="113" spans="1:21" x14ac:dyDescent="0.3">
      <c r="A113" s="37" t="s">
        <v>13</v>
      </c>
      <c r="B113" s="37">
        <v>99</v>
      </c>
      <c r="C113" s="38">
        <v>42983</v>
      </c>
      <c r="D113" s="37" t="s">
        <v>438</v>
      </c>
      <c r="E113" s="38" t="s">
        <v>438</v>
      </c>
      <c r="F113" s="37" t="s">
        <v>438</v>
      </c>
      <c r="G113" s="37" t="s">
        <v>148</v>
      </c>
      <c r="H113" s="39">
        <f>MROUND((J113*0.97),250)</f>
        <v>82500</v>
      </c>
      <c r="I113" s="39">
        <f t="shared" si="6"/>
        <v>2677</v>
      </c>
      <c r="J113" s="39">
        <v>85177</v>
      </c>
      <c r="K113" s="39">
        <v>8518</v>
      </c>
      <c r="L113" s="37"/>
      <c r="M113" s="37" t="s">
        <v>34</v>
      </c>
      <c r="N113" s="37" t="s">
        <v>15</v>
      </c>
      <c r="O113" s="37" t="s">
        <v>16</v>
      </c>
      <c r="P113" s="38">
        <v>42970</v>
      </c>
      <c r="Q113">
        <v>13</v>
      </c>
      <c r="R113" s="44">
        <f t="shared" si="7"/>
        <v>3.2448484848484851E-2</v>
      </c>
      <c r="S113" s="21"/>
      <c r="T113" s="12" t="s">
        <v>501</v>
      </c>
      <c r="U113" s="13">
        <v>199746</v>
      </c>
    </row>
    <row r="114" spans="1:21" x14ac:dyDescent="0.3">
      <c r="A114" s="37" t="s">
        <v>13</v>
      </c>
      <c r="B114" s="37">
        <v>89</v>
      </c>
      <c r="C114" s="38">
        <v>43008</v>
      </c>
      <c r="D114" s="37" t="s">
        <v>438</v>
      </c>
      <c r="E114" s="38" t="s">
        <v>438</v>
      </c>
      <c r="F114" s="37" t="s">
        <v>439</v>
      </c>
      <c r="G114" s="37" t="s">
        <v>149</v>
      </c>
      <c r="H114" s="39">
        <f t="shared" ref="H114:H121" si="8">MROUND((J114*0.97),1000)</f>
        <v>115000</v>
      </c>
      <c r="I114" s="39">
        <f t="shared" si="6"/>
        <v>3269</v>
      </c>
      <c r="J114" s="39">
        <v>118269</v>
      </c>
      <c r="K114" s="39">
        <v>11827</v>
      </c>
      <c r="L114" s="37"/>
      <c r="M114" s="37" t="s">
        <v>36</v>
      </c>
      <c r="N114" s="37" t="s">
        <v>15</v>
      </c>
      <c r="O114" s="37" t="s">
        <v>16</v>
      </c>
      <c r="P114" s="38">
        <v>42999</v>
      </c>
      <c r="Q114">
        <v>9</v>
      </c>
      <c r="R114" s="44">
        <f t="shared" si="7"/>
        <v>2.842608695652174E-2</v>
      </c>
      <c r="S114" s="21"/>
      <c r="T114" s="83">
        <v>43190</v>
      </c>
      <c r="U114" s="13">
        <v>199746</v>
      </c>
    </row>
    <row r="115" spans="1:21" x14ac:dyDescent="0.3">
      <c r="A115" s="37" t="s">
        <v>13</v>
      </c>
      <c r="B115" s="37">
        <v>100</v>
      </c>
      <c r="C115" s="38">
        <v>43008</v>
      </c>
      <c r="D115" s="37" t="s">
        <v>438</v>
      </c>
      <c r="E115" s="38" t="s">
        <v>438</v>
      </c>
      <c r="F115" s="37" t="s">
        <v>438</v>
      </c>
      <c r="G115" s="37" t="s">
        <v>148</v>
      </c>
      <c r="H115" s="39">
        <f t="shared" si="8"/>
        <v>115000</v>
      </c>
      <c r="I115" s="39">
        <f t="shared" si="6"/>
        <v>3269</v>
      </c>
      <c r="J115" s="39">
        <v>118269</v>
      </c>
      <c r="K115" s="39">
        <v>11827</v>
      </c>
      <c r="L115" s="37"/>
      <c r="M115" s="37" t="s">
        <v>36</v>
      </c>
      <c r="N115" s="37" t="s">
        <v>15</v>
      </c>
      <c r="O115" s="37" t="s">
        <v>16</v>
      </c>
      <c r="P115" s="38">
        <v>42999</v>
      </c>
      <c r="Q115">
        <v>9</v>
      </c>
      <c r="R115" s="44">
        <f t="shared" si="7"/>
        <v>2.842608695652174E-2</v>
      </c>
      <c r="S115" s="21"/>
      <c r="T115" s="82" t="s">
        <v>501</v>
      </c>
      <c r="U115" s="13">
        <v>199746</v>
      </c>
    </row>
    <row r="116" spans="1:21" x14ac:dyDescent="0.3">
      <c r="A116" s="37" t="s">
        <v>13</v>
      </c>
      <c r="B116" s="37">
        <v>90</v>
      </c>
      <c r="C116" s="38">
        <v>43039</v>
      </c>
      <c r="D116" s="37" t="s">
        <v>438</v>
      </c>
      <c r="E116" s="38" t="s">
        <v>438</v>
      </c>
      <c r="F116" s="37" t="s">
        <v>439</v>
      </c>
      <c r="G116" s="37" t="s">
        <v>149</v>
      </c>
      <c r="H116" s="39">
        <f t="shared" si="8"/>
        <v>102000</v>
      </c>
      <c r="I116" s="39">
        <f t="shared" si="6"/>
        <v>2753</v>
      </c>
      <c r="J116" s="39">
        <v>104753</v>
      </c>
      <c r="K116" s="39">
        <v>10475</v>
      </c>
      <c r="L116" s="37"/>
      <c r="M116" s="37" t="s">
        <v>38</v>
      </c>
      <c r="N116" s="37" t="s">
        <v>15</v>
      </c>
      <c r="O116" s="37" t="s">
        <v>16</v>
      </c>
      <c r="P116" s="38">
        <v>43027</v>
      </c>
      <c r="Q116">
        <v>12</v>
      </c>
      <c r="R116" s="44">
        <f t="shared" si="7"/>
        <v>2.6990196078431374E-2</v>
      </c>
      <c r="S116" s="21"/>
      <c r="T116" s="26" t="s">
        <v>438</v>
      </c>
      <c r="U116" s="27">
        <v>1871600</v>
      </c>
    </row>
    <row r="117" spans="1:21" x14ac:dyDescent="0.3">
      <c r="A117" s="37" t="s">
        <v>13</v>
      </c>
      <c r="B117" s="37">
        <v>101</v>
      </c>
      <c r="C117" s="38">
        <v>43039</v>
      </c>
      <c r="D117" s="37" t="s">
        <v>438</v>
      </c>
      <c r="E117" s="38" t="s">
        <v>438</v>
      </c>
      <c r="F117" s="37" t="s">
        <v>438</v>
      </c>
      <c r="G117" s="37" t="s">
        <v>148</v>
      </c>
      <c r="H117" s="39">
        <f t="shared" si="8"/>
        <v>102000</v>
      </c>
      <c r="I117" s="39">
        <f t="shared" si="6"/>
        <v>2753</v>
      </c>
      <c r="J117" s="39">
        <v>104753</v>
      </c>
      <c r="K117" s="39">
        <v>10475</v>
      </c>
      <c r="L117" s="37"/>
      <c r="M117" s="37" t="s">
        <v>38</v>
      </c>
      <c r="N117" s="37" t="s">
        <v>15</v>
      </c>
      <c r="O117" s="37" t="s">
        <v>16</v>
      </c>
      <c r="P117" s="38">
        <v>43027</v>
      </c>
      <c r="Q117">
        <v>12</v>
      </c>
      <c r="R117" s="44">
        <f t="shared" si="7"/>
        <v>2.6990196078431374E-2</v>
      </c>
      <c r="S117" s="21"/>
      <c r="T117" s="83">
        <v>42853</v>
      </c>
      <c r="U117" s="13">
        <v>268438</v>
      </c>
    </row>
    <row r="118" spans="1:21" x14ac:dyDescent="0.3">
      <c r="A118" s="37" t="s">
        <v>13</v>
      </c>
      <c r="B118" s="37">
        <v>91</v>
      </c>
      <c r="C118" s="38">
        <v>43069</v>
      </c>
      <c r="D118" s="37" t="s">
        <v>438</v>
      </c>
      <c r="E118" s="38" t="s">
        <v>438</v>
      </c>
      <c r="F118" s="37" t="s">
        <v>439</v>
      </c>
      <c r="G118" s="37" t="s">
        <v>149</v>
      </c>
      <c r="H118" s="39">
        <f t="shared" si="8"/>
        <v>133000</v>
      </c>
      <c r="I118" s="39">
        <f t="shared" si="6"/>
        <v>3617</v>
      </c>
      <c r="J118" s="39">
        <v>136617</v>
      </c>
      <c r="K118" s="39">
        <v>13662</v>
      </c>
      <c r="L118" s="37"/>
      <c r="M118" s="37" t="s">
        <v>40</v>
      </c>
      <c r="N118" s="37" t="s">
        <v>15</v>
      </c>
      <c r="O118" s="37" t="s">
        <v>16</v>
      </c>
      <c r="P118" s="38">
        <v>43060</v>
      </c>
      <c r="Q118">
        <v>9</v>
      </c>
      <c r="R118" s="44">
        <f t="shared" si="7"/>
        <v>2.7195488721804512E-2</v>
      </c>
      <c r="S118" s="21"/>
      <c r="T118" s="84" t="s">
        <v>439</v>
      </c>
      <c r="U118" s="27">
        <v>134219</v>
      </c>
    </row>
    <row r="119" spans="1:21" x14ac:dyDescent="0.3">
      <c r="A119" s="37" t="s">
        <v>13</v>
      </c>
      <c r="B119" s="37">
        <v>102</v>
      </c>
      <c r="C119" s="38">
        <v>43069</v>
      </c>
      <c r="D119" s="37" t="s">
        <v>438</v>
      </c>
      <c r="E119" s="38" t="s">
        <v>438</v>
      </c>
      <c r="F119" s="37" t="s">
        <v>438</v>
      </c>
      <c r="G119" s="37" t="s">
        <v>148</v>
      </c>
      <c r="H119" s="39">
        <f t="shared" si="8"/>
        <v>133000</v>
      </c>
      <c r="I119" s="39">
        <f t="shared" si="6"/>
        <v>3617</v>
      </c>
      <c r="J119" s="39">
        <v>136617</v>
      </c>
      <c r="K119" s="39">
        <v>13662</v>
      </c>
      <c r="L119" s="37"/>
      <c r="M119" s="37" t="s">
        <v>40</v>
      </c>
      <c r="N119" s="37" t="s">
        <v>15</v>
      </c>
      <c r="O119" s="37" t="s">
        <v>16</v>
      </c>
      <c r="P119" s="38">
        <v>43060</v>
      </c>
      <c r="Q119">
        <v>9</v>
      </c>
      <c r="R119" s="44">
        <f t="shared" si="7"/>
        <v>2.7195488721804512E-2</v>
      </c>
      <c r="S119" s="21"/>
      <c r="T119" s="84" t="s">
        <v>438</v>
      </c>
      <c r="U119" s="27">
        <v>134219</v>
      </c>
    </row>
    <row r="120" spans="1:21" x14ac:dyDescent="0.3">
      <c r="A120" s="37" t="s">
        <v>13</v>
      </c>
      <c r="B120" s="37">
        <v>92</v>
      </c>
      <c r="C120" s="38">
        <v>43100</v>
      </c>
      <c r="D120" s="37" t="s">
        <v>438</v>
      </c>
      <c r="E120" s="38" t="s">
        <v>438</v>
      </c>
      <c r="F120" s="37" t="s">
        <v>439</v>
      </c>
      <c r="G120" s="37" t="s">
        <v>149</v>
      </c>
      <c r="H120" s="39">
        <f t="shared" si="8"/>
        <v>131000</v>
      </c>
      <c r="I120" s="39">
        <f t="shared" si="6"/>
        <v>4510</v>
      </c>
      <c r="J120" s="39">
        <v>135510</v>
      </c>
      <c r="K120" s="39">
        <v>13551</v>
      </c>
      <c r="L120" s="37"/>
      <c r="M120" s="37" t="s">
        <v>42</v>
      </c>
      <c r="N120" s="37" t="s">
        <v>15</v>
      </c>
      <c r="O120" s="37" t="s">
        <v>16</v>
      </c>
      <c r="P120" s="38">
        <v>43091</v>
      </c>
      <c r="Q120">
        <v>9</v>
      </c>
      <c r="R120" s="44">
        <f t="shared" si="7"/>
        <v>3.4427480916030533E-2</v>
      </c>
      <c r="S120" s="21"/>
      <c r="T120" s="83">
        <v>42873</v>
      </c>
      <c r="U120" s="13">
        <v>154204</v>
      </c>
    </row>
    <row r="121" spans="1:21" x14ac:dyDescent="0.3">
      <c r="A121" s="37" t="s">
        <v>13</v>
      </c>
      <c r="B121" s="37">
        <v>103</v>
      </c>
      <c r="C121" s="38">
        <v>43100</v>
      </c>
      <c r="D121" s="37" t="s">
        <v>438</v>
      </c>
      <c r="E121" s="38" t="s">
        <v>438</v>
      </c>
      <c r="F121" s="37" t="s">
        <v>438</v>
      </c>
      <c r="G121" s="37" t="s">
        <v>148</v>
      </c>
      <c r="H121" s="39">
        <f t="shared" si="8"/>
        <v>131000</v>
      </c>
      <c r="I121" s="39">
        <f t="shared" si="6"/>
        <v>4510</v>
      </c>
      <c r="J121" s="39">
        <v>135510</v>
      </c>
      <c r="K121" s="39">
        <v>13551</v>
      </c>
      <c r="L121" s="37"/>
      <c r="M121" s="37" t="s">
        <v>42</v>
      </c>
      <c r="N121" s="37" t="s">
        <v>15</v>
      </c>
      <c r="O121" s="37" t="s">
        <v>16</v>
      </c>
      <c r="P121" s="38">
        <v>43091</v>
      </c>
      <c r="Q121">
        <v>9</v>
      </c>
      <c r="R121" s="44">
        <f t="shared" si="7"/>
        <v>3.4427480916030533E-2</v>
      </c>
      <c r="S121" s="21"/>
      <c r="T121" s="84" t="s">
        <v>439</v>
      </c>
      <c r="U121" s="27">
        <v>77102</v>
      </c>
    </row>
    <row r="122" spans="1:21" x14ac:dyDescent="0.3">
      <c r="A122" s="37" t="s">
        <v>13</v>
      </c>
      <c r="B122" s="37">
        <v>93</v>
      </c>
      <c r="C122" s="38">
        <v>43136</v>
      </c>
      <c r="D122" s="37" t="s">
        <v>438</v>
      </c>
      <c r="E122" s="38" t="s">
        <v>438</v>
      </c>
      <c r="F122" s="37" t="s">
        <v>439</v>
      </c>
      <c r="G122" s="37" t="s">
        <v>149</v>
      </c>
      <c r="H122" s="39">
        <f>MROUND((J122*0.97),500)</f>
        <v>14000</v>
      </c>
      <c r="I122" s="39">
        <f t="shared" si="6"/>
        <v>674</v>
      </c>
      <c r="J122" s="39">
        <v>14674</v>
      </c>
      <c r="K122" s="39">
        <v>1467</v>
      </c>
      <c r="L122" s="37"/>
      <c r="M122" s="37" t="s">
        <v>43</v>
      </c>
      <c r="N122" s="37" t="s">
        <v>15</v>
      </c>
      <c r="O122" s="37" t="s">
        <v>16</v>
      </c>
      <c r="P122" s="38">
        <v>43129</v>
      </c>
      <c r="Q122">
        <v>7</v>
      </c>
      <c r="R122" s="44">
        <f t="shared" si="7"/>
        <v>4.814285714285714E-2</v>
      </c>
      <c r="S122" s="21"/>
      <c r="T122" s="84" t="s">
        <v>438</v>
      </c>
      <c r="U122" s="27">
        <v>77102</v>
      </c>
    </row>
    <row r="123" spans="1:21" x14ac:dyDescent="0.3">
      <c r="A123" s="37" t="s">
        <v>13</v>
      </c>
      <c r="B123" s="37">
        <v>104</v>
      </c>
      <c r="C123" s="38">
        <v>43136</v>
      </c>
      <c r="D123" s="37" t="s">
        <v>438</v>
      </c>
      <c r="E123" s="38" t="s">
        <v>438</v>
      </c>
      <c r="F123" s="37" t="s">
        <v>438</v>
      </c>
      <c r="G123" s="37" t="s">
        <v>148</v>
      </c>
      <c r="H123" s="39">
        <f>MROUND((J123*0.97),500)</f>
        <v>14000</v>
      </c>
      <c r="I123" s="39">
        <f t="shared" si="6"/>
        <v>674</v>
      </c>
      <c r="J123" s="39">
        <v>14674</v>
      </c>
      <c r="K123" s="39">
        <v>1467</v>
      </c>
      <c r="L123" s="37"/>
      <c r="M123" s="37" t="s">
        <v>43</v>
      </c>
      <c r="N123" s="37" t="s">
        <v>15</v>
      </c>
      <c r="O123" s="37" t="s">
        <v>16</v>
      </c>
      <c r="P123" s="38">
        <v>43129</v>
      </c>
      <c r="Q123">
        <v>7</v>
      </c>
      <c r="R123" s="44">
        <f t="shared" si="7"/>
        <v>4.814285714285714E-2</v>
      </c>
      <c r="S123" s="21"/>
      <c r="T123" s="83">
        <v>42902</v>
      </c>
      <c r="U123" s="13">
        <v>63702</v>
      </c>
    </row>
    <row r="124" spans="1:21" x14ac:dyDescent="0.3">
      <c r="A124" s="37" t="s">
        <v>13</v>
      </c>
      <c r="B124" s="37">
        <v>94</v>
      </c>
      <c r="C124" s="38">
        <v>43159</v>
      </c>
      <c r="D124" s="37" t="s">
        <v>438</v>
      </c>
      <c r="E124" s="38" t="s">
        <v>438</v>
      </c>
      <c r="F124" s="37" t="s">
        <v>439</v>
      </c>
      <c r="G124" s="37" t="s">
        <v>149</v>
      </c>
      <c r="H124" s="39">
        <f>MROUND((J124*0.97),500)</f>
        <v>14500</v>
      </c>
      <c r="I124" s="39">
        <f t="shared" si="6"/>
        <v>289</v>
      </c>
      <c r="J124" s="39">
        <v>14789</v>
      </c>
      <c r="K124" s="39">
        <v>1479</v>
      </c>
      <c r="L124" s="37"/>
      <c r="M124" s="37" t="s">
        <v>44</v>
      </c>
      <c r="N124" s="37" t="s">
        <v>15</v>
      </c>
      <c r="O124" s="37" t="s">
        <v>16</v>
      </c>
      <c r="P124" s="38">
        <v>43148</v>
      </c>
      <c r="Q124">
        <v>11</v>
      </c>
      <c r="R124" s="44">
        <f t="shared" si="7"/>
        <v>1.9931034482758622E-2</v>
      </c>
      <c r="S124" s="21"/>
      <c r="T124" s="84" t="s">
        <v>439</v>
      </c>
      <c r="U124" s="27">
        <v>31851</v>
      </c>
    </row>
    <row r="125" spans="1:21" x14ac:dyDescent="0.3">
      <c r="A125" s="37" t="s">
        <v>13</v>
      </c>
      <c r="B125" s="37">
        <v>105</v>
      </c>
      <c r="C125" s="38">
        <v>43159</v>
      </c>
      <c r="D125" s="37" t="s">
        <v>438</v>
      </c>
      <c r="E125" s="38" t="s">
        <v>438</v>
      </c>
      <c r="F125" s="37" t="s">
        <v>438</v>
      </c>
      <c r="G125" s="37" t="s">
        <v>148</v>
      </c>
      <c r="H125" s="39">
        <f>MROUND((J125*0.97),500)</f>
        <v>14500</v>
      </c>
      <c r="I125" s="39">
        <f t="shared" si="6"/>
        <v>289</v>
      </c>
      <c r="J125" s="39">
        <v>14789</v>
      </c>
      <c r="K125" s="39">
        <v>1479</v>
      </c>
      <c r="L125" s="37"/>
      <c r="M125" s="37" t="s">
        <v>44</v>
      </c>
      <c r="N125" s="37" t="s">
        <v>15</v>
      </c>
      <c r="O125" s="37" t="s">
        <v>16</v>
      </c>
      <c r="P125" s="38">
        <v>43148</v>
      </c>
      <c r="Q125">
        <v>11</v>
      </c>
      <c r="R125" s="44">
        <f t="shared" si="7"/>
        <v>1.9931034482758622E-2</v>
      </c>
      <c r="S125" s="21"/>
      <c r="T125" s="84" t="s">
        <v>438</v>
      </c>
      <c r="U125" s="27">
        <v>31851</v>
      </c>
    </row>
    <row r="126" spans="1:21" x14ac:dyDescent="0.3">
      <c r="A126" t="s">
        <v>13</v>
      </c>
      <c r="B126">
        <v>106</v>
      </c>
      <c r="C126" s="1">
        <v>42983</v>
      </c>
      <c r="D126" t="s">
        <v>475</v>
      </c>
      <c r="E126" s="1" t="s">
        <v>475</v>
      </c>
      <c r="F126" t="s">
        <v>475</v>
      </c>
      <c r="G126" t="s">
        <v>185</v>
      </c>
      <c r="H126" s="5">
        <f>MROUND((J126*0.97),50)</f>
        <v>1700</v>
      </c>
      <c r="I126" s="5">
        <f t="shared" si="6"/>
        <v>67</v>
      </c>
      <c r="J126" s="5">
        <v>1767</v>
      </c>
      <c r="K126" s="5">
        <v>177</v>
      </c>
      <c r="M126" t="s">
        <v>34</v>
      </c>
      <c r="N126" t="s">
        <v>15</v>
      </c>
      <c r="O126" t="s">
        <v>16</v>
      </c>
      <c r="P126" s="1">
        <v>42970</v>
      </c>
      <c r="Q126">
        <v>13</v>
      </c>
      <c r="R126" s="21">
        <f t="shared" si="7"/>
        <v>3.9411764705882354E-2</v>
      </c>
      <c r="S126" s="21"/>
      <c r="T126" s="83">
        <v>42940</v>
      </c>
      <c r="U126" s="13">
        <v>165678</v>
      </c>
    </row>
    <row r="127" spans="1:21" x14ac:dyDescent="0.3">
      <c r="A127" t="s">
        <v>13</v>
      </c>
      <c r="B127">
        <v>107</v>
      </c>
      <c r="C127" s="1">
        <v>43008</v>
      </c>
      <c r="D127" t="s">
        <v>475</v>
      </c>
      <c r="E127" s="1" t="s">
        <v>475</v>
      </c>
      <c r="F127" t="s">
        <v>475</v>
      </c>
      <c r="G127" t="s">
        <v>185</v>
      </c>
      <c r="H127" s="5">
        <f>MROUND((J127*0.97),500)</f>
        <v>6000</v>
      </c>
      <c r="I127" s="5">
        <f t="shared" si="6"/>
        <v>282</v>
      </c>
      <c r="J127" s="5">
        <v>6282</v>
      </c>
      <c r="K127" s="5">
        <v>628</v>
      </c>
      <c r="M127" t="s">
        <v>36</v>
      </c>
      <c r="N127" t="s">
        <v>15</v>
      </c>
      <c r="O127" t="s">
        <v>16</v>
      </c>
      <c r="P127" s="1">
        <v>42999</v>
      </c>
      <c r="Q127">
        <v>9</v>
      </c>
      <c r="R127" s="21">
        <f t="shared" si="7"/>
        <v>4.7E-2</v>
      </c>
      <c r="S127" s="21"/>
      <c r="T127" s="84" t="s">
        <v>439</v>
      </c>
      <c r="U127" s="27">
        <v>82839</v>
      </c>
    </row>
    <row r="128" spans="1:21" x14ac:dyDescent="0.3">
      <c r="A128" t="s">
        <v>13</v>
      </c>
      <c r="B128">
        <v>108</v>
      </c>
      <c r="C128" s="1">
        <v>43039</v>
      </c>
      <c r="D128" t="s">
        <v>475</v>
      </c>
      <c r="E128" s="1" t="s">
        <v>475</v>
      </c>
      <c r="F128" t="s">
        <v>475</v>
      </c>
      <c r="G128" t="s">
        <v>185</v>
      </c>
      <c r="H128" s="5">
        <f>MROUND((J128*0.97),500)</f>
        <v>12500</v>
      </c>
      <c r="I128" s="5">
        <f t="shared" si="6"/>
        <v>401</v>
      </c>
      <c r="J128" s="5">
        <v>12901</v>
      </c>
      <c r="K128" s="5">
        <v>1290</v>
      </c>
      <c r="M128" t="s">
        <v>38</v>
      </c>
      <c r="N128" t="s">
        <v>15</v>
      </c>
      <c r="O128" t="s">
        <v>16</v>
      </c>
      <c r="P128" s="1">
        <v>43027</v>
      </c>
      <c r="Q128">
        <v>12</v>
      </c>
      <c r="R128" s="21">
        <f t="shared" si="7"/>
        <v>3.2079999999999997E-2</v>
      </c>
      <c r="S128" s="21"/>
      <c r="T128" s="84" t="s">
        <v>438</v>
      </c>
      <c r="U128" s="27">
        <v>82839</v>
      </c>
    </row>
    <row r="129" spans="1:21" x14ac:dyDescent="0.3">
      <c r="A129" t="s">
        <v>13</v>
      </c>
      <c r="B129">
        <v>109</v>
      </c>
      <c r="C129" s="1">
        <v>43069</v>
      </c>
      <c r="D129" t="s">
        <v>475</v>
      </c>
      <c r="E129" s="1" t="s">
        <v>475</v>
      </c>
      <c r="F129" t="s">
        <v>475</v>
      </c>
      <c r="G129" t="s">
        <v>185</v>
      </c>
      <c r="H129" s="5">
        <f>MROUND((J129*0.97),2500)</f>
        <v>25000</v>
      </c>
      <c r="I129" s="5">
        <f t="shared" si="6"/>
        <v>1350</v>
      </c>
      <c r="J129" s="5">
        <v>26350</v>
      </c>
      <c r="K129" s="5">
        <v>2635</v>
      </c>
      <c r="M129" t="s">
        <v>40</v>
      </c>
      <c r="N129" t="s">
        <v>15</v>
      </c>
      <c r="O129" t="s">
        <v>16</v>
      </c>
      <c r="P129" s="1">
        <v>43060</v>
      </c>
      <c r="Q129">
        <v>9</v>
      </c>
      <c r="R129" s="21">
        <f t="shared" si="7"/>
        <v>5.3999999999999999E-2</v>
      </c>
      <c r="S129" s="21"/>
      <c r="T129" s="83">
        <v>42970</v>
      </c>
      <c r="U129" s="13">
        <v>170354</v>
      </c>
    </row>
    <row r="130" spans="1:21" x14ac:dyDescent="0.3">
      <c r="A130" t="s">
        <v>13</v>
      </c>
      <c r="B130">
        <v>110</v>
      </c>
      <c r="C130" s="1">
        <v>43136</v>
      </c>
      <c r="D130" t="s">
        <v>493</v>
      </c>
      <c r="E130" s="1" t="s">
        <v>493</v>
      </c>
      <c r="F130" t="s">
        <v>493</v>
      </c>
      <c r="G130" t="s">
        <v>205</v>
      </c>
      <c r="H130" s="5">
        <f>MROUND((J130*0.97),2500)</f>
        <v>27500</v>
      </c>
      <c r="I130" s="5">
        <f t="shared" ref="I130:I193" si="9">J130-H130</f>
        <v>869</v>
      </c>
      <c r="J130" s="5">
        <v>28369</v>
      </c>
      <c r="K130" s="5">
        <v>2837</v>
      </c>
      <c r="M130" t="s">
        <v>43</v>
      </c>
      <c r="N130" t="s">
        <v>15</v>
      </c>
      <c r="O130" t="s">
        <v>16</v>
      </c>
      <c r="P130" s="1">
        <v>43129</v>
      </c>
      <c r="Q130">
        <v>7</v>
      </c>
      <c r="R130" s="21">
        <f t="shared" ref="R130:R193" si="10">I130/H130</f>
        <v>3.1600000000000003E-2</v>
      </c>
      <c r="S130" s="21"/>
      <c r="T130" s="84" t="s">
        <v>439</v>
      </c>
      <c r="U130" s="27">
        <v>85177</v>
      </c>
    </row>
    <row r="131" spans="1:21" x14ac:dyDescent="0.3">
      <c r="A131" t="s">
        <v>13</v>
      </c>
      <c r="B131">
        <v>111</v>
      </c>
      <c r="C131" s="1">
        <v>43159</v>
      </c>
      <c r="D131" t="s">
        <v>493</v>
      </c>
      <c r="E131" s="1" t="s">
        <v>493</v>
      </c>
      <c r="F131" t="s">
        <v>493</v>
      </c>
      <c r="G131" t="s">
        <v>205</v>
      </c>
      <c r="H131" s="5">
        <f>MROUND((J131*0.97),1000)</f>
        <v>31000</v>
      </c>
      <c r="I131" s="5">
        <f t="shared" si="9"/>
        <v>1259</v>
      </c>
      <c r="J131" s="5">
        <v>32259</v>
      </c>
      <c r="K131" s="5">
        <v>3226</v>
      </c>
      <c r="M131" t="s">
        <v>44</v>
      </c>
      <c r="N131" t="s">
        <v>15</v>
      </c>
      <c r="O131" t="s">
        <v>16</v>
      </c>
      <c r="P131" s="1">
        <v>43148</v>
      </c>
      <c r="Q131">
        <v>11</v>
      </c>
      <c r="R131" s="21">
        <f t="shared" si="10"/>
        <v>4.0612903225806449E-2</v>
      </c>
      <c r="S131" s="21"/>
      <c r="T131" s="84" t="s">
        <v>438</v>
      </c>
      <c r="U131" s="27">
        <v>85177</v>
      </c>
    </row>
    <row r="132" spans="1:21" x14ac:dyDescent="0.3">
      <c r="A132" t="s">
        <v>13</v>
      </c>
      <c r="B132">
        <v>112</v>
      </c>
      <c r="C132" s="1">
        <v>43190</v>
      </c>
      <c r="D132" t="s">
        <v>493</v>
      </c>
      <c r="E132" s="1" t="s">
        <v>493</v>
      </c>
      <c r="F132" t="s">
        <v>493</v>
      </c>
      <c r="G132" t="s">
        <v>205</v>
      </c>
      <c r="H132" s="5">
        <f>MROUND((J132*0.97),2500)</f>
        <v>15000</v>
      </c>
      <c r="I132" s="5">
        <f t="shared" si="9"/>
        <v>451</v>
      </c>
      <c r="J132" s="5">
        <v>15451</v>
      </c>
      <c r="K132" s="5">
        <v>1545</v>
      </c>
      <c r="M132" t="s">
        <v>45</v>
      </c>
      <c r="N132" t="s">
        <v>15</v>
      </c>
      <c r="O132" t="s">
        <v>16</v>
      </c>
      <c r="P132" s="1">
        <v>43190</v>
      </c>
      <c r="Q132">
        <v>0</v>
      </c>
      <c r="R132" s="21">
        <f t="shared" si="10"/>
        <v>3.0066666666666665E-2</v>
      </c>
      <c r="S132" s="21"/>
      <c r="T132" s="83">
        <v>42999</v>
      </c>
      <c r="U132" s="13">
        <v>236538</v>
      </c>
    </row>
    <row r="133" spans="1:21" x14ac:dyDescent="0.3">
      <c r="A133" t="s">
        <v>13</v>
      </c>
      <c r="B133">
        <v>113</v>
      </c>
      <c r="C133" s="1">
        <v>42864</v>
      </c>
      <c r="D133" s="1" t="s">
        <v>723</v>
      </c>
      <c r="E133" s="1" t="s">
        <v>723</v>
      </c>
      <c r="F133" t="s">
        <v>437</v>
      </c>
      <c r="G133" t="s">
        <v>147</v>
      </c>
      <c r="H133" s="5">
        <f>MROUND((J133*0.97),2500)</f>
        <v>20000</v>
      </c>
      <c r="I133" s="5">
        <f t="shared" si="9"/>
        <v>390</v>
      </c>
      <c r="J133" s="5">
        <v>20390</v>
      </c>
      <c r="K133" s="5">
        <v>2039</v>
      </c>
      <c r="M133" t="s">
        <v>14</v>
      </c>
      <c r="N133" t="s">
        <v>15</v>
      </c>
      <c r="O133" t="s">
        <v>16</v>
      </c>
      <c r="P133" s="1">
        <v>42853</v>
      </c>
      <c r="Q133">
        <v>11</v>
      </c>
      <c r="R133" s="21">
        <f t="shared" si="10"/>
        <v>1.95E-2</v>
      </c>
      <c r="S133" s="21"/>
      <c r="T133" s="84" t="s">
        <v>439</v>
      </c>
      <c r="U133" s="27">
        <v>118269</v>
      </c>
    </row>
    <row r="134" spans="1:21" x14ac:dyDescent="0.3">
      <c r="A134" t="s">
        <v>13</v>
      </c>
      <c r="B134">
        <v>124</v>
      </c>
      <c r="C134" s="1">
        <v>42864</v>
      </c>
      <c r="D134" s="1" t="s">
        <v>723</v>
      </c>
      <c r="E134" s="1" t="s">
        <v>723</v>
      </c>
      <c r="F134" t="s">
        <v>436</v>
      </c>
      <c r="G134" t="s">
        <v>146</v>
      </c>
      <c r="H134" s="5">
        <f>MROUND((J134*0.97),2500)</f>
        <v>20000</v>
      </c>
      <c r="I134" s="5">
        <f t="shared" si="9"/>
        <v>390</v>
      </c>
      <c r="J134" s="5">
        <v>20390</v>
      </c>
      <c r="K134" s="5">
        <v>2039</v>
      </c>
      <c r="M134" t="s">
        <v>14</v>
      </c>
      <c r="N134" t="s">
        <v>15</v>
      </c>
      <c r="O134" t="s">
        <v>16</v>
      </c>
      <c r="P134" s="1">
        <v>42853</v>
      </c>
      <c r="Q134">
        <v>11</v>
      </c>
      <c r="R134" s="21">
        <f t="shared" si="10"/>
        <v>1.95E-2</v>
      </c>
      <c r="S134" s="21"/>
      <c r="T134" s="84" t="s">
        <v>438</v>
      </c>
      <c r="U134" s="27">
        <v>118269</v>
      </c>
    </row>
    <row r="135" spans="1:21" x14ac:dyDescent="0.3">
      <c r="A135" t="s">
        <v>13</v>
      </c>
      <c r="B135">
        <v>114</v>
      </c>
      <c r="C135" s="1">
        <v>42916</v>
      </c>
      <c r="D135" s="1" t="s">
        <v>723</v>
      </c>
      <c r="E135" s="1" t="s">
        <v>723</v>
      </c>
      <c r="F135" t="s">
        <v>437</v>
      </c>
      <c r="G135" t="s">
        <v>147</v>
      </c>
      <c r="H135" s="5">
        <f>MROUND((J135*0.97),1000)</f>
        <v>35000</v>
      </c>
      <c r="I135" s="5">
        <f t="shared" si="9"/>
        <v>1329</v>
      </c>
      <c r="J135" s="5">
        <v>36329</v>
      </c>
      <c r="K135" s="5">
        <v>3633</v>
      </c>
      <c r="M135" t="s">
        <v>29</v>
      </c>
      <c r="N135" t="s">
        <v>15</v>
      </c>
      <c r="O135" t="s">
        <v>16</v>
      </c>
      <c r="P135" s="1">
        <v>42902</v>
      </c>
      <c r="Q135">
        <v>14</v>
      </c>
      <c r="R135" s="21">
        <f t="shared" si="10"/>
        <v>3.7971428571428573E-2</v>
      </c>
      <c r="S135" s="21"/>
      <c r="T135" s="83">
        <v>43027</v>
      </c>
      <c r="U135" s="13">
        <v>209506</v>
      </c>
    </row>
    <row r="136" spans="1:21" x14ac:dyDescent="0.3">
      <c r="A136" t="s">
        <v>13</v>
      </c>
      <c r="B136">
        <v>125</v>
      </c>
      <c r="C136" s="1">
        <v>42916</v>
      </c>
      <c r="D136" s="1" t="s">
        <v>723</v>
      </c>
      <c r="E136" s="1" t="s">
        <v>723</v>
      </c>
      <c r="F136" t="s">
        <v>436</v>
      </c>
      <c r="G136" t="s">
        <v>146</v>
      </c>
      <c r="H136" s="5">
        <f>MROUND((J136*0.97),1000)</f>
        <v>35000</v>
      </c>
      <c r="I136" s="5">
        <f t="shared" si="9"/>
        <v>1329</v>
      </c>
      <c r="J136" s="5">
        <v>36329</v>
      </c>
      <c r="K136" s="5">
        <v>3633</v>
      </c>
      <c r="M136" t="s">
        <v>29</v>
      </c>
      <c r="N136" t="s">
        <v>15</v>
      </c>
      <c r="O136" t="s">
        <v>16</v>
      </c>
      <c r="P136" s="1">
        <v>42902</v>
      </c>
      <c r="Q136">
        <v>14</v>
      </c>
      <c r="R136" s="21">
        <f t="shared" si="10"/>
        <v>3.7971428571428573E-2</v>
      </c>
      <c r="S136" s="21"/>
      <c r="T136" s="84" t="s">
        <v>439</v>
      </c>
      <c r="U136" s="27">
        <v>104753</v>
      </c>
    </row>
    <row r="137" spans="1:21" x14ac:dyDescent="0.3">
      <c r="A137" t="s">
        <v>13</v>
      </c>
      <c r="B137">
        <v>115</v>
      </c>
      <c r="C137" s="1">
        <v>42948</v>
      </c>
      <c r="D137" s="1" t="s">
        <v>723</v>
      </c>
      <c r="E137" s="1" t="s">
        <v>723</v>
      </c>
      <c r="F137" t="s">
        <v>437</v>
      </c>
      <c r="G137" t="s">
        <v>147</v>
      </c>
      <c r="H137" s="5">
        <f>MROUND((J137*0.97),1000)</f>
        <v>29000</v>
      </c>
      <c r="I137" s="5">
        <f t="shared" si="9"/>
        <v>1351</v>
      </c>
      <c r="J137" s="5">
        <v>30351</v>
      </c>
      <c r="K137" s="5">
        <v>3035</v>
      </c>
      <c r="M137" t="s">
        <v>31</v>
      </c>
      <c r="N137" t="s">
        <v>15</v>
      </c>
      <c r="O137" t="s">
        <v>16</v>
      </c>
      <c r="P137" s="1">
        <v>42940</v>
      </c>
      <c r="Q137">
        <v>8</v>
      </c>
      <c r="R137" s="21">
        <f t="shared" si="10"/>
        <v>4.6586206896551727E-2</v>
      </c>
      <c r="S137" s="21"/>
      <c r="T137" s="84" t="s">
        <v>438</v>
      </c>
      <c r="U137" s="27">
        <v>104753</v>
      </c>
    </row>
    <row r="138" spans="1:21" x14ac:dyDescent="0.3">
      <c r="A138" t="s">
        <v>13</v>
      </c>
      <c r="B138">
        <v>126</v>
      </c>
      <c r="C138" s="1">
        <v>42948</v>
      </c>
      <c r="D138" s="1" t="s">
        <v>723</v>
      </c>
      <c r="E138" s="1" t="s">
        <v>723</v>
      </c>
      <c r="F138" t="s">
        <v>436</v>
      </c>
      <c r="G138" t="s">
        <v>146</v>
      </c>
      <c r="H138" s="5">
        <f>MROUND((J138*0.97),1000)</f>
        <v>29000</v>
      </c>
      <c r="I138" s="5">
        <f t="shared" si="9"/>
        <v>1351</v>
      </c>
      <c r="J138" s="5">
        <v>30351</v>
      </c>
      <c r="K138" s="5">
        <v>3035</v>
      </c>
      <c r="M138" t="s">
        <v>31</v>
      </c>
      <c r="N138" t="s">
        <v>15</v>
      </c>
      <c r="O138" t="s">
        <v>16</v>
      </c>
      <c r="P138" s="1">
        <v>42940</v>
      </c>
      <c r="Q138">
        <v>8</v>
      </c>
      <c r="R138" s="21">
        <f t="shared" si="10"/>
        <v>4.6586206896551727E-2</v>
      </c>
      <c r="S138" s="21"/>
      <c r="T138" s="83">
        <v>43060</v>
      </c>
      <c r="U138" s="13">
        <v>273234</v>
      </c>
    </row>
    <row r="139" spans="1:21" x14ac:dyDescent="0.3">
      <c r="A139" t="s">
        <v>13</v>
      </c>
      <c r="B139">
        <v>116</v>
      </c>
      <c r="C139" s="1">
        <v>42983</v>
      </c>
      <c r="D139" s="1" t="s">
        <v>723</v>
      </c>
      <c r="E139" s="1" t="s">
        <v>723</v>
      </c>
      <c r="F139" t="s">
        <v>437</v>
      </c>
      <c r="G139" t="s">
        <v>147</v>
      </c>
      <c r="H139" s="5">
        <f>MROUND((J139*0.97),2500)</f>
        <v>67500</v>
      </c>
      <c r="I139" s="5">
        <f t="shared" si="9"/>
        <v>3129</v>
      </c>
      <c r="J139" s="5">
        <v>70629</v>
      </c>
      <c r="K139" s="5">
        <v>7063</v>
      </c>
      <c r="M139" t="s">
        <v>34</v>
      </c>
      <c r="N139" t="s">
        <v>15</v>
      </c>
      <c r="O139" t="s">
        <v>16</v>
      </c>
      <c r="P139" s="1">
        <v>42970</v>
      </c>
      <c r="Q139">
        <v>13</v>
      </c>
      <c r="R139" s="21">
        <f t="shared" si="10"/>
        <v>4.6355555555555553E-2</v>
      </c>
      <c r="S139" s="21"/>
      <c r="T139" s="84" t="s">
        <v>439</v>
      </c>
      <c r="U139" s="27">
        <v>136617</v>
      </c>
    </row>
    <row r="140" spans="1:21" x14ac:dyDescent="0.3">
      <c r="A140" t="s">
        <v>13</v>
      </c>
      <c r="B140">
        <v>127</v>
      </c>
      <c r="C140" s="1">
        <v>42983</v>
      </c>
      <c r="D140" s="1" t="s">
        <v>723</v>
      </c>
      <c r="E140" s="1" t="s">
        <v>723</v>
      </c>
      <c r="F140" t="s">
        <v>436</v>
      </c>
      <c r="G140" t="s">
        <v>146</v>
      </c>
      <c r="H140" s="5">
        <f>MROUND((J140*0.97),2500)</f>
        <v>67500</v>
      </c>
      <c r="I140" s="5">
        <f t="shared" si="9"/>
        <v>3129</v>
      </c>
      <c r="J140" s="5">
        <v>70629</v>
      </c>
      <c r="K140" s="5">
        <v>7063</v>
      </c>
      <c r="M140" t="s">
        <v>34</v>
      </c>
      <c r="N140" t="s">
        <v>15</v>
      </c>
      <c r="O140" t="s">
        <v>16</v>
      </c>
      <c r="P140" s="1">
        <v>42970</v>
      </c>
      <c r="Q140">
        <v>13</v>
      </c>
      <c r="R140" s="21">
        <f t="shared" si="10"/>
        <v>4.6355555555555553E-2</v>
      </c>
      <c r="S140" s="21"/>
      <c r="T140" s="84" t="s">
        <v>438</v>
      </c>
      <c r="U140" s="27">
        <v>136617</v>
      </c>
    </row>
    <row r="141" spans="1:21" x14ac:dyDescent="0.3">
      <c r="A141" t="s">
        <v>13</v>
      </c>
      <c r="B141">
        <v>117</v>
      </c>
      <c r="C141" s="1">
        <v>43008</v>
      </c>
      <c r="D141" s="1" t="s">
        <v>723</v>
      </c>
      <c r="E141" s="1" t="s">
        <v>723</v>
      </c>
      <c r="F141" t="s">
        <v>437</v>
      </c>
      <c r="G141" t="s">
        <v>147</v>
      </c>
      <c r="H141" s="5">
        <f>MROUND((J141*0.97),1000)</f>
        <v>33000</v>
      </c>
      <c r="I141" s="5">
        <f t="shared" si="9"/>
        <v>1439</v>
      </c>
      <c r="J141" s="5">
        <v>34439</v>
      </c>
      <c r="K141" s="5">
        <v>3444</v>
      </c>
      <c r="M141" t="s">
        <v>36</v>
      </c>
      <c r="N141" t="s">
        <v>15</v>
      </c>
      <c r="O141" t="s">
        <v>16</v>
      </c>
      <c r="P141" s="1">
        <v>42999</v>
      </c>
      <c r="Q141">
        <v>9</v>
      </c>
      <c r="R141" s="21">
        <f t="shared" si="10"/>
        <v>4.3606060606060607E-2</v>
      </c>
      <c r="S141" s="21"/>
      <c r="T141" s="83">
        <v>43091</v>
      </c>
      <c r="U141" s="13">
        <v>271020</v>
      </c>
    </row>
    <row r="142" spans="1:21" x14ac:dyDescent="0.3">
      <c r="A142" t="s">
        <v>13</v>
      </c>
      <c r="B142">
        <v>128</v>
      </c>
      <c r="C142" s="1">
        <v>43008</v>
      </c>
      <c r="D142" s="1" t="s">
        <v>723</v>
      </c>
      <c r="E142" s="1" t="s">
        <v>723</v>
      </c>
      <c r="F142" t="s">
        <v>436</v>
      </c>
      <c r="G142" t="s">
        <v>146</v>
      </c>
      <c r="H142" s="5">
        <f>MROUND((J142*0.97),1000)</f>
        <v>33000</v>
      </c>
      <c r="I142" s="5">
        <f t="shared" si="9"/>
        <v>1439</v>
      </c>
      <c r="J142" s="5">
        <v>34439</v>
      </c>
      <c r="K142" s="5">
        <v>3444</v>
      </c>
      <c r="M142" t="s">
        <v>36</v>
      </c>
      <c r="N142" t="s">
        <v>15</v>
      </c>
      <c r="O142" t="s">
        <v>16</v>
      </c>
      <c r="P142" s="1">
        <v>42999</v>
      </c>
      <c r="Q142">
        <v>9</v>
      </c>
      <c r="R142" s="21">
        <f t="shared" si="10"/>
        <v>4.3606060606060607E-2</v>
      </c>
      <c r="S142" s="21"/>
      <c r="T142" s="84" t="s">
        <v>439</v>
      </c>
      <c r="U142" s="27">
        <v>135510</v>
      </c>
    </row>
    <row r="143" spans="1:21" x14ac:dyDescent="0.3">
      <c r="A143" t="s">
        <v>13</v>
      </c>
      <c r="B143">
        <v>118</v>
      </c>
      <c r="C143" s="1">
        <v>43039</v>
      </c>
      <c r="D143" s="1" t="s">
        <v>723</v>
      </c>
      <c r="E143" s="1" t="s">
        <v>723</v>
      </c>
      <c r="F143" t="s">
        <v>437</v>
      </c>
      <c r="G143" t="s">
        <v>147</v>
      </c>
      <c r="H143" s="5">
        <f>MROUND((J143*0.97),2500)</f>
        <v>47500</v>
      </c>
      <c r="I143" s="5">
        <f t="shared" si="9"/>
        <v>2537</v>
      </c>
      <c r="J143" s="5">
        <v>50037</v>
      </c>
      <c r="K143" s="5">
        <v>5004</v>
      </c>
      <c r="M143" t="s">
        <v>38</v>
      </c>
      <c r="N143" t="s">
        <v>15</v>
      </c>
      <c r="O143" t="s">
        <v>16</v>
      </c>
      <c r="P143" s="1">
        <v>43027</v>
      </c>
      <c r="Q143">
        <v>12</v>
      </c>
      <c r="R143" s="21">
        <f t="shared" si="10"/>
        <v>5.3410526315789471E-2</v>
      </c>
      <c r="S143" s="21"/>
      <c r="T143" s="84" t="s">
        <v>438</v>
      </c>
      <c r="U143" s="27">
        <v>135510</v>
      </c>
    </row>
    <row r="144" spans="1:21" x14ac:dyDescent="0.3">
      <c r="A144" t="s">
        <v>13</v>
      </c>
      <c r="B144">
        <v>129</v>
      </c>
      <c r="C144" s="1">
        <v>43039</v>
      </c>
      <c r="D144" s="1" t="s">
        <v>723</v>
      </c>
      <c r="E144" s="1" t="s">
        <v>723</v>
      </c>
      <c r="F144" t="s">
        <v>436</v>
      </c>
      <c r="G144" t="s">
        <v>146</v>
      </c>
      <c r="H144" s="5">
        <f>MROUND((J144*0.97),2500)</f>
        <v>47500</v>
      </c>
      <c r="I144" s="5">
        <f t="shared" si="9"/>
        <v>2537</v>
      </c>
      <c r="J144" s="5">
        <v>50037</v>
      </c>
      <c r="K144" s="5">
        <v>5004</v>
      </c>
      <c r="M144" t="s">
        <v>38</v>
      </c>
      <c r="N144" t="s">
        <v>15</v>
      </c>
      <c r="O144" t="s">
        <v>16</v>
      </c>
      <c r="P144" s="1">
        <v>43027</v>
      </c>
      <c r="Q144">
        <v>12</v>
      </c>
      <c r="R144" s="21">
        <f t="shared" si="10"/>
        <v>5.3410526315789471E-2</v>
      </c>
      <c r="S144" s="21"/>
      <c r="T144" s="83">
        <v>43129</v>
      </c>
      <c r="U144" s="13">
        <v>29348</v>
      </c>
    </row>
    <row r="145" spans="1:21" x14ac:dyDescent="0.3">
      <c r="A145" t="s">
        <v>13</v>
      </c>
      <c r="B145">
        <v>119</v>
      </c>
      <c r="C145" s="1">
        <v>43069</v>
      </c>
      <c r="D145" s="1" t="s">
        <v>723</v>
      </c>
      <c r="E145" s="1" t="s">
        <v>723</v>
      </c>
      <c r="F145" t="s">
        <v>437</v>
      </c>
      <c r="G145" t="s">
        <v>147</v>
      </c>
      <c r="H145" s="5">
        <f>MROUND((J145*0.97),5000)</f>
        <v>75000</v>
      </c>
      <c r="I145" s="5">
        <f t="shared" si="9"/>
        <v>1086</v>
      </c>
      <c r="J145" s="5">
        <v>76086</v>
      </c>
      <c r="K145" s="5">
        <v>7609</v>
      </c>
      <c r="M145" t="s">
        <v>40</v>
      </c>
      <c r="N145" t="s">
        <v>15</v>
      </c>
      <c r="O145" t="s">
        <v>16</v>
      </c>
      <c r="P145" s="1">
        <v>43060</v>
      </c>
      <c r="Q145">
        <v>9</v>
      </c>
      <c r="R145" s="21">
        <f t="shared" si="10"/>
        <v>1.448E-2</v>
      </c>
      <c r="S145" s="21"/>
      <c r="T145" s="84" t="s">
        <v>439</v>
      </c>
      <c r="U145" s="27">
        <v>14674</v>
      </c>
    </row>
    <row r="146" spans="1:21" x14ac:dyDescent="0.3">
      <c r="A146" t="s">
        <v>13</v>
      </c>
      <c r="B146">
        <v>130</v>
      </c>
      <c r="C146" s="1">
        <v>43069</v>
      </c>
      <c r="D146" s="1" t="s">
        <v>723</v>
      </c>
      <c r="E146" s="1" t="s">
        <v>723</v>
      </c>
      <c r="F146" t="s">
        <v>436</v>
      </c>
      <c r="G146" t="s">
        <v>146</v>
      </c>
      <c r="H146" s="5">
        <f>MROUND((J146*0.97),5000)</f>
        <v>75000</v>
      </c>
      <c r="I146" s="5">
        <f t="shared" si="9"/>
        <v>1086</v>
      </c>
      <c r="J146" s="5">
        <v>76086</v>
      </c>
      <c r="K146" s="5">
        <v>7609</v>
      </c>
      <c r="M146" t="s">
        <v>40</v>
      </c>
      <c r="N146" t="s">
        <v>15</v>
      </c>
      <c r="O146" t="s">
        <v>16</v>
      </c>
      <c r="P146" s="1">
        <v>43060</v>
      </c>
      <c r="Q146">
        <v>9</v>
      </c>
      <c r="R146" s="21">
        <f t="shared" si="10"/>
        <v>1.448E-2</v>
      </c>
      <c r="S146" s="21"/>
      <c r="T146" s="84" t="s">
        <v>438</v>
      </c>
      <c r="U146" s="27">
        <v>14674</v>
      </c>
    </row>
    <row r="147" spans="1:21" x14ac:dyDescent="0.3">
      <c r="A147" t="s">
        <v>13</v>
      </c>
      <c r="B147">
        <v>120</v>
      </c>
      <c r="C147" s="1">
        <v>43100</v>
      </c>
      <c r="D147" s="1" t="s">
        <v>723</v>
      </c>
      <c r="E147" s="1" t="s">
        <v>723</v>
      </c>
      <c r="F147" t="s">
        <v>437</v>
      </c>
      <c r="G147" t="s">
        <v>147</v>
      </c>
      <c r="H147" s="5">
        <f>MROUND((J147*0.97),2500)</f>
        <v>22500</v>
      </c>
      <c r="I147" s="5">
        <f t="shared" si="9"/>
        <v>732</v>
      </c>
      <c r="J147" s="5">
        <v>23232</v>
      </c>
      <c r="K147" s="5">
        <v>2323</v>
      </c>
      <c r="M147" t="s">
        <v>42</v>
      </c>
      <c r="N147" t="s">
        <v>15</v>
      </c>
      <c r="O147" t="s">
        <v>16</v>
      </c>
      <c r="P147" s="1">
        <v>43091</v>
      </c>
      <c r="Q147">
        <v>9</v>
      </c>
      <c r="R147" s="21">
        <f t="shared" si="10"/>
        <v>3.2533333333333331E-2</v>
      </c>
      <c r="S147" s="21"/>
      <c r="T147" s="83">
        <v>43148</v>
      </c>
      <c r="U147" s="13">
        <v>29578</v>
      </c>
    </row>
    <row r="148" spans="1:21" x14ac:dyDescent="0.3">
      <c r="A148" t="s">
        <v>13</v>
      </c>
      <c r="B148">
        <v>131</v>
      </c>
      <c r="C148" s="1">
        <v>43100</v>
      </c>
      <c r="D148" s="1" t="s">
        <v>723</v>
      </c>
      <c r="E148" s="1" t="s">
        <v>723</v>
      </c>
      <c r="F148" t="s">
        <v>436</v>
      </c>
      <c r="G148" t="s">
        <v>146</v>
      </c>
      <c r="H148" s="5">
        <f>MROUND((J148*0.97),2500)</f>
        <v>22500</v>
      </c>
      <c r="I148" s="5">
        <f t="shared" si="9"/>
        <v>732</v>
      </c>
      <c r="J148" s="5">
        <v>23232</v>
      </c>
      <c r="K148" s="5">
        <v>2323</v>
      </c>
      <c r="M148" t="s">
        <v>42</v>
      </c>
      <c r="N148" t="s">
        <v>15</v>
      </c>
      <c r="O148" t="s">
        <v>16</v>
      </c>
      <c r="P148" s="1">
        <v>43091</v>
      </c>
      <c r="Q148">
        <v>9</v>
      </c>
      <c r="R148" s="21">
        <f t="shared" si="10"/>
        <v>3.2533333333333331E-2</v>
      </c>
      <c r="S148" s="21"/>
      <c r="T148" s="84" t="s">
        <v>439</v>
      </c>
      <c r="U148" s="27">
        <v>14789</v>
      </c>
    </row>
    <row r="149" spans="1:21" x14ac:dyDescent="0.3">
      <c r="A149" t="s">
        <v>13</v>
      </c>
      <c r="B149">
        <v>121</v>
      </c>
      <c r="C149" s="1">
        <v>43136</v>
      </c>
      <c r="D149" s="1" t="s">
        <v>723</v>
      </c>
      <c r="E149" s="1" t="s">
        <v>723</v>
      </c>
      <c r="F149" t="s">
        <v>437</v>
      </c>
      <c r="G149" t="s">
        <v>147</v>
      </c>
      <c r="H149" s="5">
        <f>MROUND((J149*0.97),1000)</f>
        <v>68000</v>
      </c>
      <c r="I149" s="5">
        <f t="shared" si="9"/>
        <v>1752</v>
      </c>
      <c r="J149" s="5">
        <v>69752</v>
      </c>
      <c r="K149" s="5">
        <v>6975</v>
      </c>
      <c r="M149" t="s">
        <v>43</v>
      </c>
      <c r="N149" t="s">
        <v>15</v>
      </c>
      <c r="O149" t="s">
        <v>16</v>
      </c>
      <c r="P149" s="1">
        <v>43129</v>
      </c>
      <c r="Q149">
        <v>7</v>
      </c>
      <c r="R149" s="21">
        <f t="shared" si="10"/>
        <v>2.576470588235294E-2</v>
      </c>
      <c r="S149" s="21"/>
      <c r="T149" s="84" t="s">
        <v>438</v>
      </c>
      <c r="U149" s="27">
        <v>14789</v>
      </c>
    </row>
    <row r="150" spans="1:21" x14ac:dyDescent="0.3">
      <c r="A150" t="s">
        <v>13</v>
      </c>
      <c r="B150">
        <v>132</v>
      </c>
      <c r="C150" s="1">
        <v>43136</v>
      </c>
      <c r="D150" s="1" t="s">
        <v>723</v>
      </c>
      <c r="E150" s="1" t="s">
        <v>723</v>
      </c>
      <c r="F150" t="s">
        <v>436</v>
      </c>
      <c r="G150" t="s">
        <v>146</v>
      </c>
      <c r="H150" s="5">
        <f>MROUND((J150*0.97),1000)</f>
        <v>68000</v>
      </c>
      <c r="I150" s="5">
        <f t="shared" si="9"/>
        <v>1752</v>
      </c>
      <c r="J150" s="5">
        <v>69752</v>
      </c>
      <c r="K150" s="5">
        <v>6975</v>
      </c>
      <c r="M150" t="s">
        <v>43</v>
      </c>
      <c r="N150" t="s">
        <v>15</v>
      </c>
      <c r="O150" t="s">
        <v>16</v>
      </c>
      <c r="P150" s="1">
        <v>43129</v>
      </c>
      <c r="Q150">
        <v>7</v>
      </c>
      <c r="R150" s="21">
        <f t="shared" si="10"/>
        <v>2.576470588235294E-2</v>
      </c>
      <c r="S150" s="21"/>
      <c r="T150" s="12" t="s">
        <v>475</v>
      </c>
      <c r="U150" s="13">
        <v>47300</v>
      </c>
    </row>
    <row r="151" spans="1:21" x14ac:dyDescent="0.3">
      <c r="A151" t="s">
        <v>13</v>
      </c>
      <c r="B151">
        <v>122</v>
      </c>
      <c r="C151" s="1">
        <v>43159</v>
      </c>
      <c r="D151" s="1" t="s">
        <v>723</v>
      </c>
      <c r="E151" s="1" t="s">
        <v>723</v>
      </c>
      <c r="F151" t="s">
        <v>437</v>
      </c>
      <c r="G151" t="s">
        <v>147</v>
      </c>
      <c r="H151" s="5">
        <f>MROUND((J151*0.97),5000)</f>
        <v>65000</v>
      </c>
      <c r="I151" s="5">
        <f t="shared" si="9"/>
        <v>2574</v>
      </c>
      <c r="J151" s="5">
        <v>67574</v>
      </c>
      <c r="K151" s="5">
        <v>6757</v>
      </c>
      <c r="M151" t="s">
        <v>44</v>
      </c>
      <c r="N151" t="s">
        <v>15</v>
      </c>
      <c r="O151" t="s">
        <v>16</v>
      </c>
      <c r="P151" s="1">
        <v>43148</v>
      </c>
      <c r="Q151">
        <v>11</v>
      </c>
      <c r="R151" s="21">
        <f t="shared" si="10"/>
        <v>3.9600000000000003E-2</v>
      </c>
      <c r="S151" s="21"/>
      <c r="T151" s="83">
        <v>42970</v>
      </c>
      <c r="U151" s="13">
        <v>1767</v>
      </c>
    </row>
    <row r="152" spans="1:21" x14ac:dyDescent="0.3">
      <c r="A152" t="s">
        <v>13</v>
      </c>
      <c r="B152">
        <v>133</v>
      </c>
      <c r="C152" s="1">
        <v>43159</v>
      </c>
      <c r="D152" s="1" t="s">
        <v>723</v>
      </c>
      <c r="E152" s="1" t="s">
        <v>723</v>
      </c>
      <c r="F152" t="s">
        <v>436</v>
      </c>
      <c r="G152" t="s">
        <v>146</v>
      </c>
      <c r="H152" s="5">
        <f>MROUND((J152*0.97),5000)</f>
        <v>65000</v>
      </c>
      <c r="I152" s="5">
        <f t="shared" si="9"/>
        <v>2574</v>
      </c>
      <c r="J152" s="5">
        <v>67574</v>
      </c>
      <c r="K152" s="5">
        <v>6757</v>
      </c>
      <c r="M152" t="s">
        <v>44</v>
      </c>
      <c r="N152" t="s">
        <v>15</v>
      </c>
      <c r="O152" t="s">
        <v>16</v>
      </c>
      <c r="P152" s="1">
        <v>43148</v>
      </c>
      <c r="Q152">
        <v>11</v>
      </c>
      <c r="R152" s="21">
        <f t="shared" si="10"/>
        <v>3.9600000000000003E-2</v>
      </c>
      <c r="S152" s="21"/>
      <c r="T152" s="82" t="s">
        <v>475</v>
      </c>
      <c r="U152" s="13">
        <v>1767</v>
      </c>
    </row>
    <row r="153" spans="1:21" x14ac:dyDescent="0.3">
      <c r="A153" t="s">
        <v>13</v>
      </c>
      <c r="B153">
        <v>123</v>
      </c>
      <c r="C153" s="1">
        <v>43190</v>
      </c>
      <c r="D153" s="1" t="s">
        <v>723</v>
      </c>
      <c r="E153" s="1" t="s">
        <v>723</v>
      </c>
      <c r="F153" t="s">
        <v>437</v>
      </c>
      <c r="G153" t="s">
        <v>147</v>
      </c>
      <c r="H153" s="5">
        <f>MROUND((J153*0.97),500)</f>
        <v>28500</v>
      </c>
      <c r="I153" s="5">
        <f t="shared" si="9"/>
        <v>1031</v>
      </c>
      <c r="J153" s="5">
        <v>29531</v>
      </c>
      <c r="K153" s="5">
        <v>2953</v>
      </c>
      <c r="M153" t="s">
        <v>45</v>
      </c>
      <c r="N153" t="s">
        <v>15</v>
      </c>
      <c r="O153" t="s">
        <v>16</v>
      </c>
      <c r="P153" s="1">
        <v>43190</v>
      </c>
      <c r="Q153">
        <v>0</v>
      </c>
      <c r="R153" s="21">
        <f t="shared" si="10"/>
        <v>3.6175438596491229E-2</v>
      </c>
      <c r="S153" s="21"/>
      <c r="T153" s="83">
        <v>42999</v>
      </c>
      <c r="U153" s="13">
        <v>6282</v>
      </c>
    </row>
    <row r="154" spans="1:21" x14ac:dyDescent="0.3">
      <c r="A154" t="s">
        <v>13</v>
      </c>
      <c r="B154">
        <v>134</v>
      </c>
      <c r="C154" s="1">
        <v>43190</v>
      </c>
      <c r="D154" s="1" t="s">
        <v>723</v>
      </c>
      <c r="E154" s="1" t="s">
        <v>723</v>
      </c>
      <c r="F154" t="s">
        <v>436</v>
      </c>
      <c r="G154" t="s">
        <v>146</v>
      </c>
      <c r="H154" s="5">
        <f>MROUND((J154*0.97),500)</f>
        <v>28500</v>
      </c>
      <c r="I154" s="5">
        <f t="shared" si="9"/>
        <v>1031</v>
      </c>
      <c r="J154" s="5">
        <v>29531</v>
      </c>
      <c r="K154" s="5">
        <v>2953</v>
      </c>
      <c r="M154" t="s">
        <v>45</v>
      </c>
      <c r="N154" t="s">
        <v>15</v>
      </c>
      <c r="O154" t="s">
        <v>16</v>
      </c>
      <c r="P154" s="1">
        <v>43190</v>
      </c>
      <c r="Q154">
        <v>0</v>
      </c>
      <c r="R154" s="21">
        <f t="shared" si="10"/>
        <v>3.6175438596491229E-2</v>
      </c>
      <c r="S154" s="21"/>
      <c r="T154" s="82" t="s">
        <v>475</v>
      </c>
      <c r="U154" s="13">
        <v>6282</v>
      </c>
    </row>
    <row r="155" spans="1:21" x14ac:dyDescent="0.3">
      <c r="A155" t="s">
        <v>13</v>
      </c>
      <c r="B155">
        <v>135</v>
      </c>
      <c r="C155" s="1">
        <v>42983</v>
      </c>
      <c r="D155" s="1" t="s">
        <v>724</v>
      </c>
      <c r="E155" s="1" t="s">
        <v>724</v>
      </c>
      <c r="F155" t="s">
        <v>465</v>
      </c>
      <c r="G155" t="s">
        <v>175</v>
      </c>
      <c r="H155" s="5">
        <f>MROUND((J155*0.97),50)</f>
        <v>3200</v>
      </c>
      <c r="I155" s="5">
        <f t="shared" si="9"/>
        <v>79</v>
      </c>
      <c r="J155" s="5">
        <v>3279</v>
      </c>
      <c r="K155" s="5">
        <v>328</v>
      </c>
      <c r="M155" t="s">
        <v>34</v>
      </c>
      <c r="N155" t="s">
        <v>15</v>
      </c>
      <c r="O155" t="s">
        <v>16</v>
      </c>
      <c r="P155" s="1">
        <v>42970</v>
      </c>
      <c r="Q155">
        <v>13</v>
      </c>
      <c r="R155" s="21">
        <f t="shared" si="10"/>
        <v>2.4687500000000001E-2</v>
      </c>
      <c r="S155" s="21"/>
      <c r="T155" s="83">
        <v>43027</v>
      </c>
      <c r="U155" s="13">
        <v>12901</v>
      </c>
    </row>
    <row r="156" spans="1:21" x14ac:dyDescent="0.3">
      <c r="A156" t="s">
        <v>13</v>
      </c>
      <c r="B156">
        <v>136</v>
      </c>
      <c r="C156" s="1">
        <v>43008</v>
      </c>
      <c r="D156" s="1" t="s">
        <v>724</v>
      </c>
      <c r="E156" s="1" t="s">
        <v>724</v>
      </c>
      <c r="F156" t="s">
        <v>465</v>
      </c>
      <c r="G156" t="s">
        <v>175</v>
      </c>
      <c r="H156" s="5">
        <f>MROUND((J156*0.97),5000)</f>
        <v>55000</v>
      </c>
      <c r="I156" s="5">
        <f t="shared" si="9"/>
        <v>1902</v>
      </c>
      <c r="J156" s="5">
        <v>56902</v>
      </c>
      <c r="K156" s="5">
        <v>5690</v>
      </c>
      <c r="M156" t="s">
        <v>36</v>
      </c>
      <c r="N156" t="s">
        <v>15</v>
      </c>
      <c r="O156" t="s">
        <v>16</v>
      </c>
      <c r="P156" s="1">
        <v>42999</v>
      </c>
      <c r="Q156">
        <v>9</v>
      </c>
      <c r="R156" s="21">
        <f t="shared" si="10"/>
        <v>3.4581818181818179E-2</v>
      </c>
      <c r="S156" s="21"/>
      <c r="T156" s="82" t="s">
        <v>475</v>
      </c>
      <c r="U156" s="13">
        <v>12901</v>
      </c>
    </row>
    <row r="157" spans="1:21" x14ac:dyDescent="0.3">
      <c r="A157" t="s">
        <v>13</v>
      </c>
      <c r="B157">
        <v>137</v>
      </c>
      <c r="C157" s="1">
        <v>43039</v>
      </c>
      <c r="D157" s="1" t="s">
        <v>724</v>
      </c>
      <c r="E157" s="1" t="s">
        <v>724</v>
      </c>
      <c r="F157" t="s">
        <v>465</v>
      </c>
      <c r="G157" t="s">
        <v>175</v>
      </c>
      <c r="H157" s="5">
        <f>MROUND((J157*0.97),5000)</f>
        <v>60000</v>
      </c>
      <c r="I157" s="5">
        <f t="shared" si="9"/>
        <v>1586</v>
      </c>
      <c r="J157" s="5">
        <v>61586</v>
      </c>
      <c r="K157" s="5">
        <v>6159</v>
      </c>
      <c r="M157" t="s">
        <v>38</v>
      </c>
      <c r="N157" t="s">
        <v>15</v>
      </c>
      <c r="O157" t="s">
        <v>16</v>
      </c>
      <c r="P157" s="1">
        <v>43027</v>
      </c>
      <c r="Q157">
        <v>12</v>
      </c>
      <c r="R157" s="21">
        <f t="shared" si="10"/>
        <v>2.6433333333333333E-2</v>
      </c>
      <c r="S157" s="21"/>
      <c r="T157" s="83">
        <v>43060</v>
      </c>
      <c r="U157" s="13">
        <v>26350</v>
      </c>
    </row>
    <row r="158" spans="1:21" x14ac:dyDescent="0.3">
      <c r="A158" t="s">
        <v>13</v>
      </c>
      <c r="B158">
        <v>138</v>
      </c>
      <c r="C158" s="1">
        <v>43069</v>
      </c>
      <c r="D158" s="1" t="s">
        <v>724</v>
      </c>
      <c r="E158" s="1" t="s">
        <v>724</v>
      </c>
      <c r="F158" t="s">
        <v>465</v>
      </c>
      <c r="G158" t="s">
        <v>175</v>
      </c>
      <c r="H158" s="5">
        <f>MROUND((J158*0.97),1000)</f>
        <v>113000</v>
      </c>
      <c r="I158" s="5">
        <f t="shared" si="9"/>
        <v>3070</v>
      </c>
      <c r="J158" s="5">
        <v>116070</v>
      </c>
      <c r="K158" s="5">
        <v>11607</v>
      </c>
      <c r="M158" t="s">
        <v>40</v>
      </c>
      <c r="N158" t="s">
        <v>15</v>
      </c>
      <c r="O158" t="s">
        <v>16</v>
      </c>
      <c r="P158" s="1">
        <v>43060</v>
      </c>
      <c r="Q158">
        <v>9</v>
      </c>
      <c r="R158" s="21">
        <f t="shared" si="10"/>
        <v>2.7168141592920355E-2</v>
      </c>
      <c r="S158" s="21"/>
      <c r="T158" s="82" t="s">
        <v>475</v>
      </c>
      <c r="U158" s="13">
        <v>26350</v>
      </c>
    </row>
    <row r="159" spans="1:21" x14ac:dyDescent="0.3">
      <c r="A159" t="s">
        <v>13</v>
      </c>
      <c r="B159">
        <v>139</v>
      </c>
      <c r="C159" s="1">
        <v>43100</v>
      </c>
      <c r="D159" s="1" t="s">
        <v>724</v>
      </c>
      <c r="E159" s="1" t="s">
        <v>724</v>
      </c>
      <c r="F159" t="s">
        <v>465</v>
      </c>
      <c r="G159" t="s">
        <v>175</v>
      </c>
      <c r="H159" s="5">
        <f>MROUND((J159*0.97),5000)</f>
        <v>75000</v>
      </c>
      <c r="I159" s="5">
        <f t="shared" si="9"/>
        <v>1861</v>
      </c>
      <c r="J159" s="5">
        <v>76861</v>
      </c>
      <c r="K159" s="5">
        <v>7686</v>
      </c>
      <c r="M159" t="s">
        <v>42</v>
      </c>
      <c r="N159" t="s">
        <v>15</v>
      </c>
      <c r="O159" t="s">
        <v>16</v>
      </c>
      <c r="P159" s="1">
        <v>43091</v>
      </c>
      <c r="Q159">
        <v>9</v>
      </c>
      <c r="R159" s="21">
        <f t="shared" si="10"/>
        <v>2.4813333333333333E-2</v>
      </c>
      <c r="S159" s="21"/>
      <c r="T159" s="12" t="s">
        <v>493</v>
      </c>
      <c r="U159" s="13">
        <v>76079</v>
      </c>
    </row>
    <row r="160" spans="1:21" x14ac:dyDescent="0.3">
      <c r="A160" t="s">
        <v>13</v>
      </c>
      <c r="B160">
        <v>140</v>
      </c>
      <c r="C160" s="1">
        <v>43136</v>
      </c>
      <c r="D160" s="1" t="s">
        <v>724</v>
      </c>
      <c r="E160" s="1" t="s">
        <v>724</v>
      </c>
      <c r="F160" t="s">
        <v>465</v>
      </c>
      <c r="G160" t="s">
        <v>175</v>
      </c>
      <c r="H160" s="5">
        <f>MROUND((J160*0.97),5000)</f>
        <v>75000</v>
      </c>
      <c r="I160" s="5">
        <f t="shared" si="9"/>
        <v>3457</v>
      </c>
      <c r="J160" s="5">
        <v>78457</v>
      </c>
      <c r="K160" s="5">
        <v>7846</v>
      </c>
      <c r="M160" t="s">
        <v>43</v>
      </c>
      <c r="N160" t="s">
        <v>15</v>
      </c>
      <c r="O160" t="s">
        <v>16</v>
      </c>
      <c r="P160" s="1">
        <v>43129</v>
      </c>
      <c r="Q160">
        <v>7</v>
      </c>
      <c r="R160" s="21">
        <f t="shared" si="10"/>
        <v>4.6093333333333333E-2</v>
      </c>
      <c r="S160" s="21"/>
      <c r="T160" s="83">
        <v>43129</v>
      </c>
      <c r="U160" s="13">
        <v>28369</v>
      </c>
    </row>
    <row r="161" spans="1:21" x14ac:dyDescent="0.3">
      <c r="A161" t="s">
        <v>13</v>
      </c>
      <c r="B161">
        <v>143</v>
      </c>
      <c r="C161" s="1">
        <v>43136</v>
      </c>
      <c r="D161" s="1" t="s">
        <v>724</v>
      </c>
      <c r="E161" s="1" t="s">
        <v>724</v>
      </c>
      <c r="F161" t="s">
        <v>490</v>
      </c>
      <c r="G161" t="s">
        <v>201</v>
      </c>
      <c r="H161" s="5">
        <f>MROUND((J161*0.97),1000)</f>
        <v>256000</v>
      </c>
      <c r="I161" s="5">
        <f t="shared" si="9"/>
        <v>8136</v>
      </c>
      <c r="J161" s="5">
        <v>264136</v>
      </c>
      <c r="K161" s="5">
        <v>26414</v>
      </c>
      <c r="M161" t="s">
        <v>43</v>
      </c>
      <c r="N161" t="s">
        <v>15</v>
      </c>
      <c r="O161" t="s">
        <v>16</v>
      </c>
      <c r="P161" s="1">
        <v>43129</v>
      </c>
      <c r="Q161">
        <v>7</v>
      </c>
      <c r="R161" s="21">
        <f t="shared" si="10"/>
        <v>3.1781249999999997E-2</v>
      </c>
      <c r="S161" s="21"/>
      <c r="T161" s="82" t="s">
        <v>493</v>
      </c>
      <c r="U161" s="13">
        <v>28369</v>
      </c>
    </row>
    <row r="162" spans="1:21" x14ac:dyDescent="0.3">
      <c r="A162" t="s">
        <v>13</v>
      </c>
      <c r="B162">
        <v>141</v>
      </c>
      <c r="C162" s="1">
        <v>43159</v>
      </c>
      <c r="D162" s="1" t="s">
        <v>724</v>
      </c>
      <c r="E162" s="1" t="s">
        <v>724</v>
      </c>
      <c r="F162" t="s">
        <v>465</v>
      </c>
      <c r="G162" t="s">
        <v>175</v>
      </c>
      <c r="H162" s="5">
        <f>MROUND((J162*0.97),1000)</f>
        <v>99000</v>
      </c>
      <c r="I162" s="5">
        <f t="shared" si="9"/>
        <v>3387</v>
      </c>
      <c r="J162" s="5">
        <v>102387</v>
      </c>
      <c r="K162" s="5">
        <v>10239</v>
      </c>
      <c r="M162" t="s">
        <v>44</v>
      </c>
      <c r="N162" t="s">
        <v>15</v>
      </c>
      <c r="O162" t="s">
        <v>16</v>
      </c>
      <c r="P162" s="1">
        <v>43148</v>
      </c>
      <c r="Q162">
        <v>11</v>
      </c>
      <c r="R162" s="21">
        <f t="shared" si="10"/>
        <v>3.4212121212121215E-2</v>
      </c>
      <c r="S162" s="21"/>
      <c r="T162" s="83">
        <v>43148</v>
      </c>
      <c r="U162" s="13">
        <v>32259</v>
      </c>
    </row>
    <row r="163" spans="1:21" x14ac:dyDescent="0.3">
      <c r="A163" t="s">
        <v>13</v>
      </c>
      <c r="B163">
        <v>144</v>
      </c>
      <c r="C163" s="1">
        <v>43159</v>
      </c>
      <c r="D163" s="1" t="s">
        <v>724</v>
      </c>
      <c r="E163" s="1" t="s">
        <v>724</v>
      </c>
      <c r="F163" t="s">
        <v>490</v>
      </c>
      <c r="G163" t="s">
        <v>201</v>
      </c>
      <c r="H163" s="5">
        <f>MROUND((J163*0.97),1000)</f>
        <v>258000</v>
      </c>
      <c r="I163" s="5">
        <f t="shared" si="9"/>
        <v>8198</v>
      </c>
      <c r="J163" s="5">
        <v>266198</v>
      </c>
      <c r="K163" s="5">
        <v>26620</v>
      </c>
      <c r="M163" t="s">
        <v>44</v>
      </c>
      <c r="N163" t="s">
        <v>15</v>
      </c>
      <c r="O163" t="s">
        <v>16</v>
      </c>
      <c r="P163" s="1">
        <v>43148</v>
      </c>
      <c r="Q163">
        <v>11</v>
      </c>
      <c r="R163" s="21">
        <f t="shared" si="10"/>
        <v>3.1775193798449612E-2</v>
      </c>
      <c r="S163" s="21"/>
      <c r="T163" s="82" t="s">
        <v>493</v>
      </c>
      <c r="U163" s="13">
        <v>32259</v>
      </c>
    </row>
    <row r="164" spans="1:21" x14ac:dyDescent="0.3">
      <c r="A164" t="s">
        <v>13</v>
      </c>
      <c r="B164">
        <v>142</v>
      </c>
      <c r="C164" s="1">
        <v>43190</v>
      </c>
      <c r="D164" s="1" t="s">
        <v>724</v>
      </c>
      <c r="E164" s="1" t="s">
        <v>724</v>
      </c>
      <c r="F164" t="s">
        <v>465</v>
      </c>
      <c r="G164" t="s">
        <v>175</v>
      </c>
      <c r="H164" s="5">
        <f>MROUND((J164*0.97),500)</f>
        <v>13500</v>
      </c>
      <c r="I164" s="5">
        <f t="shared" si="9"/>
        <v>224</v>
      </c>
      <c r="J164" s="5">
        <v>13724</v>
      </c>
      <c r="K164" s="5">
        <v>1372</v>
      </c>
      <c r="M164" t="s">
        <v>45</v>
      </c>
      <c r="N164" t="s">
        <v>15</v>
      </c>
      <c r="O164" t="s">
        <v>16</v>
      </c>
      <c r="P164" s="1">
        <v>43190</v>
      </c>
      <c r="Q164">
        <v>0</v>
      </c>
      <c r="R164" s="21">
        <f t="shared" si="10"/>
        <v>1.6592592592592593E-2</v>
      </c>
      <c r="S164" s="21"/>
      <c r="T164" s="83">
        <v>43190</v>
      </c>
      <c r="U164" s="13">
        <v>15451</v>
      </c>
    </row>
    <row r="165" spans="1:21" x14ac:dyDescent="0.3">
      <c r="A165" t="s">
        <v>13</v>
      </c>
      <c r="B165">
        <v>145</v>
      </c>
      <c r="C165" s="1">
        <v>42983</v>
      </c>
      <c r="D165" t="s">
        <v>466</v>
      </c>
      <c r="E165" s="1" t="s">
        <v>466</v>
      </c>
      <c r="F165" t="s">
        <v>466</v>
      </c>
      <c r="G165" t="s">
        <v>176</v>
      </c>
      <c r="H165" s="5">
        <f>MROUND((J165*0.97),2500)</f>
        <v>25000</v>
      </c>
      <c r="I165" s="5">
        <f t="shared" si="9"/>
        <v>749</v>
      </c>
      <c r="J165" s="5">
        <v>25749</v>
      </c>
      <c r="K165" s="5">
        <v>2575</v>
      </c>
      <c r="M165" t="s">
        <v>34</v>
      </c>
      <c r="N165" t="s">
        <v>15</v>
      </c>
      <c r="O165" t="s">
        <v>16</v>
      </c>
      <c r="P165" s="1">
        <v>42970</v>
      </c>
      <c r="Q165">
        <v>13</v>
      </c>
      <c r="R165" s="21">
        <f t="shared" si="10"/>
        <v>2.9960000000000001E-2</v>
      </c>
      <c r="S165" s="21"/>
      <c r="T165" s="82" t="s">
        <v>493</v>
      </c>
      <c r="U165" s="13">
        <v>15451</v>
      </c>
    </row>
    <row r="166" spans="1:21" x14ac:dyDescent="0.3">
      <c r="A166" t="s">
        <v>13</v>
      </c>
      <c r="B166">
        <v>150</v>
      </c>
      <c r="C166" s="1">
        <v>42983</v>
      </c>
      <c r="D166" t="s">
        <v>466</v>
      </c>
      <c r="E166" s="1" t="s">
        <v>466</v>
      </c>
      <c r="F166" t="s">
        <v>468</v>
      </c>
      <c r="G166" t="s">
        <v>178</v>
      </c>
      <c r="H166" s="5">
        <f>MROUND((J166*0.97),5000)</f>
        <v>50000</v>
      </c>
      <c r="I166" s="5">
        <f t="shared" si="9"/>
        <v>1498</v>
      </c>
      <c r="J166" s="5">
        <v>51498</v>
      </c>
      <c r="K166" s="5">
        <v>5150</v>
      </c>
      <c r="M166" t="s">
        <v>34</v>
      </c>
      <c r="N166" t="s">
        <v>15</v>
      </c>
      <c r="O166" t="s">
        <v>16</v>
      </c>
      <c r="P166" s="1">
        <v>42970</v>
      </c>
      <c r="Q166">
        <v>13</v>
      </c>
      <c r="R166" s="21">
        <f t="shared" si="10"/>
        <v>2.9960000000000001E-2</v>
      </c>
      <c r="S166" s="21"/>
      <c r="T166" s="12" t="s">
        <v>723</v>
      </c>
      <c r="U166" s="13">
        <v>1016700</v>
      </c>
    </row>
    <row r="167" spans="1:21" x14ac:dyDescent="0.3">
      <c r="A167" t="s">
        <v>13</v>
      </c>
      <c r="B167">
        <v>146</v>
      </c>
      <c r="C167" s="1">
        <v>43039</v>
      </c>
      <c r="D167" t="s">
        <v>466</v>
      </c>
      <c r="E167" s="1" t="s">
        <v>466</v>
      </c>
      <c r="F167" t="s">
        <v>466</v>
      </c>
      <c r="G167" t="s">
        <v>176</v>
      </c>
      <c r="H167" s="5">
        <f>MROUND((J167*0.97),5000)</f>
        <v>55000</v>
      </c>
      <c r="I167" s="5">
        <f t="shared" si="9"/>
        <v>1502</v>
      </c>
      <c r="J167" s="5">
        <v>56502</v>
      </c>
      <c r="K167" s="5">
        <v>5650</v>
      </c>
      <c r="M167" t="s">
        <v>38</v>
      </c>
      <c r="N167" t="s">
        <v>15</v>
      </c>
      <c r="O167" t="s">
        <v>16</v>
      </c>
      <c r="P167" s="1">
        <v>43027</v>
      </c>
      <c r="Q167">
        <v>12</v>
      </c>
      <c r="R167" s="21">
        <f t="shared" si="10"/>
        <v>2.7309090909090908E-2</v>
      </c>
      <c r="S167" s="21"/>
      <c r="T167" s="83">
        <v>42853</v>
      </c>
      <c r="U167" s="13">
        <v>40780</v>
      </c>
    </row>
    <row r="168" spans="1:21" x14ac:dyDescent="0.3">
      <c r="A168" t="s">
        <v>13</v>
      </c>
      <c r="B168">
        <v>151</v>
      </c>
      <c r="C168" s="1">
        <v>43039</v>
      </c>
      <c r="D168" t="s">
        <v>466</v>
      </c>
      <c r="E168" s="1" t="s">
        <v>466</v>
      </c>
      <c r="F168" t="s">
        <v>468</v>
      </c>
      <c r="G168" t="s">
        <v>178</v>
      </c>
      <c r="H168" s="5">
        <f>MROUND((J168*0.97),1000)</f>
        <v>110000</v>
      </c>
      <c r="I168" s="5">
        <f t="shared" si="9"/>
        <v>3004</v>
      </c>
      <c r="J168" s="5">
        <v>113004</v>
      </c>
      <c r="K168" s="5">
        <v>11300</v>
      </c>
      <c r="M168" t="s">
        <v>38</v>
      </c>
      <c r="N168" t="s">
        <v>15</v>
      </c>
      <c r="O168" t="s">
        <v>16</v>
      </c>
      <c r="P168" s="1">
        <v>43027</v>
      </c>
      <c r="Q168">
        <v>12</v>
      </c>
      <c r="R168" s="21">
        <f t="shared" si="10"/>
        <v>2.7309090909090908E-2</v>
      </c>
      <c r="S168" s="21"/>
      <c r="T168" s="82" t="s">
        <v>437</v>
      </c>
      <c r="U168" s="13">
        <v>20390</v>
      </c>
    </row>
    <row r="169" spans="1:21" x14ac:dyDescent="0.3">
      <c r="A169" t="s">
        <v>13</v>
      </c>
      <c r="B169">
        <v>147</v>
      </c>
      <c r="C169" s="1">
        <v>43069</v>
      </c>
      <c r="D169" t="s">
        <v>466</v>
      </c>
      <c r="E169" s="1" t="s">
        <v>466</v>
      </c>
      <c r="F169" t="s">
        <v>466</v>
      </c>
      <c r="G169" t="s">
        <v>176</v>
      </c>
      <c r="H169" s="5">
        <f>MROUND((J169*0.97),1000)</f>
        <v>124000</v>
      </c>
      <c r="I169" s="5">
        <f t="shared" si="9"/>
        <v>4330</v>
      </c>
      <c r="J169" s="5">
        <v>128330</v>
      </c>
      <c r="K169" s="5">
        <v>12833</v>
      </c>
      <c r="M169" t="s">
        <v>40</v>
      </c>
      <c r="N169" t="s">
        <v>15</v>
      </c>
      <c r="O169" t="s">
        <v>16</v>
      </c>
      <c r="P169" s="1">
        <v>43060</v>
      </c>
      <c r="Q169">
        <v>9</v>
      </c>
      <c r="R169" s="21">
        <f t="shared" si="10"/>
        <v>3.4919354838709678E-2</v>
      </c>
      <c r="S169" s="21"/>
      <c r="T169" s="82" t="s">
        <v>436</v>
      </c>
      <c r="U169" s="13">
        <v>20390</v>
      </c>
    </row>
    <row r="170" spans="1:21" x14ac:dyDescent="0.3">
      <c r="A170" t="s">
        <v>13</v>
      </c>
      <c r="B170">
        <v>152</v>
      </c>
      <c r="C170" s="1">
        <v>43069</v>
      </c>
      <c r="D170" t="s">
        <v>466</v>
      </c>
      <c r="E170" s="1" t="s">
        <v>466</v>
      </c>
      <c r="F170" t="s">
        <v>468</v>
      </c>
      <c r="G170" t="s">
        <v>178</v>
      </c>
      <c r="H170" s="5">
        <f>MROUND((J170*0.97),1000)</f>
        <v>249000</v>
      </c>
      <c r="I170" s="5">
        <f t="shared" si="9"/>
        <v>7660</v>
      </c>
      <c r="J170" s="5">
        <v>256660</v>
      </c>
      <c r="K170" s="5">
        <v>25666</v>
      </c>
      <c r="M170" t="s">
        <v>40</v>
      </c>
      <c r="N170" t="s">
        <v>15</v>
      </c>
      <c r="O170" t="s">
        <v>16</v>
      </c>
      <c r="P170" s="1">
        <v>43060</v>
      </c>
      <c r="Q170">
        <v>9</v>
      </c>
      <c r="R170" s="21">
        <f t="shared" si="10"/>
        <v>3.076305220883534E-2</v>
      </c>
      <c r="S170" s="21"/>
      <c r="T170" s="83">
        <v>42902</v>
      </c>
      <c r="U170" s="13">
        <v>72658</v>
      </c>
    </row>
    <row r="171" spans="1:21" x14ac:dyDescent="0.3">
      <c r="A171" t="s">
        <v>13</v>
      </c>
      <c r="B171">
        <v>149</v>
      </c>
      <c r="C171" s="1">
        <v>43100</v>
      </c>
      <c r="D171" t="s">
        <v>466</v>
      </c>
      <c r="E171" s="1" t="s">
        <v>466</v>
      </c>
      <c r="F171" t="s">
        <v>488</v>
      </c>
      <c r="G171" t="s">
        <v>199</v>
      </c>
      <c r="H171" s="5">
        <f>MROUND((J171*0.97),1000)</f>
        <v>192000</v>
      </c>
      <c r="I171" s="5">
        <f t="shared" si="9"/>
        <v>6291</v>
      </c>
      <c r="J171" s="5">
        <v>198291</v>
      </c>
      <c r="K171" s="5">
        <v>19829</v>
      </c>
      <c r="M171" t="s">
        <v>42</v>
      </c>
      <c r="N171" t="s">
        <v>15</v>
      </c>
      <c r="O171" t="s">
        <v>16</v>
      </c>
      <c r="P171" s="1">
        <v>43091</v>
      </c>
      <c r="Q171">
        <v>9</v>
      </c>
      <c r="R171" s="21">
        <f t="shared" si="10"/>
        <v>3.2765625E-2</v>
      </c>
      <c r="S171" s="21"/>
      <c r="T171" s="82" t="s">
        <v>437</v>
      </c>
      <c r="U171" s="13">
        <v>36329</v>
      </c>
    </row>
    <row r="172" spans="1:21" x14ac:dyDescent="0.3">
      <c r="A172" t="s">
        <v>13</v>
      </c>
      <c r="B172">
        <v>148</v>
      </c>
      <c r="C172" s="1">
        <v>43100</v>
      </c>
      <c r="D172" t="s">
        <v>466</v>
      </c>
      <c r="E172" s="1" t="s">
        <v>466</v>
      </c>
      <c r="F172" t="s">
        <v>466</v>
      </c>
      <c r="G172" t="s">
        <v>176</v>
      </c>
      <c r="H172" s="5">
        <f>MROUND((J172*0.97),250)</f>
        <v>77000</v>
      </c>
      <c r="I172" s="5">
        <f t="shared" si="9"/>
        <v>2317</v>
      </c>
      <c r="J172" s="5">
        <v>79317</v>
      </c>
      <c r="K172" s="5">
        <v>7932</v>
      </c>
      <c r="M172" t="s">
        <v>42</v>
      </c>
      <c r="N172" t="s">
        <v>15</v>
      </c>
      <c r="O172" t="s">
        <v>16</v>
      </c>
      <c r="P172" s="1">
        <v>43091</v>
      </c>
      <c r="Q172">
        <v>9</v>
      </c>
      <c r="R172" s="21">
        <f t="shared" si="10"/>
        <v>3.0090909090909092E-2</v>
      </c>
      <c r="S172" s="21"/>
      <c r="T172" s="82" t="s">
        <v>436</v>
      </c>
      <c r="U172" s="13">
        <v>36329</v>
      </c>
    </row>
    <row r="173" spans="1:21" x14ac:dyDescent="0.3">
      <c r="A173" t="s">
        <v>13</v>
      </c>
      <c r="B173">
        <v>153</v>
      </c>
      <c r="C173" s="1">
        <v>43100</v>
      </c>
      <c r="D173" t="s">
        <v>466</v>
      </c>
      <c r="E173" s="1" t="s">
        <v>466</v>
      </c>
      <c r="F173" t="s">
        <v>468</v>
      </c>
      <c r="G173" t="s">
        <v>178</v>
      </c>
      <c r="H173" s="5">
        <f>MROUND((J173*0.97),1000)</f>
        <v>38000</v>
      </c>
      <c r="I173" s="5">
        <f t="shared" si="9"/>
        <v>1658</v>
      </c>
      <c r="J173" s="5">
        <v>39658</v>
      </c>
      <c r="K173" s="5">
        <v>3966</v>
      </c>
      <c r="M173" t="s">
        <v>42</v>
      </c>
      <c r="N173" t="s">
        <v>15</v>
      </c>
      <c r="O173" t="s">
        <v>16</v>
      </c>
      <c r="P173" s="1">
        <v>43091</v>
      </c>
      <c r="Q173">
        <v>9</v>
      </c>
      <c r="R173" s="21">
        <f t="shared" si="10"/>
        <v>4.3631578947368424E-2</v>
      </c>
      <c r="S173" s="21"/>
      <c r="T173" s="83">
        <v>42940</v>
      </c>
      <c r="U173" s="13">
        <v>60702</v>
      </c>
    </row>
    <row r="174" spans="1:21" x14ac:dyDescent="0.3">
      <c r="A174" t="s">
        <v>13</v>
      </c>
      <c r="B174">
        <v>154</v>
      </c>
      <c r="C174" s="1">
        <v>42916</v>
      </c>
      <c r="D174" s="1" t="s">
        <v>459</v>
      </c>
      <c r="E174" s="1" t="s">
        <v>459</v>
      </c>
      <c r="F174" t="s">
        <v>459</v>
      </c>
      <c r="G174" t="s">
        <v>169</v>
      </c>
      <c r="H174" s="5">
        <f>MROUND((J174*0.97),1000)</f>
        <v>51000</v>
      </c>
      <c r="I174" s="5">
        <f t="shared" si="9"/>
        <v>1839</v>
      </c>
      <c r="J174" s="5">
        <v>52839</v>
      </c>
      <c r="K174" s="5">
        <v>5284</v>
      </c>
      <c r="M174" t="s">
        <v>29</v>
      </c>
      <c r="N174" t="s">
        <v>15</v>
      </c>
      <c r="O174" t="s">
        <v>16</v>
      </c>
      <c r="P174" s="1">
        <v>42902</v>
      </c>
      <c r="Q174">
        <v>14</v>
      </c>
      <c r="R174" s="21">
        <f t="shared" si="10"/>
        <v>3.6058823529411768E-2</v>
      </c>
      <c r="S174" s="21"/>
      <c r="T174" s="82" t="s">
        <v>437</v>
      </c>
      <c r="U174" s="13">
        <v>30351</v>
      </c>
    </row>
    <row r="175" spans="1:21" x14ac:dyDescent="0.3">
      <c r="A175" t="s">
        <v>13</v>
      </c>
      <c r="B175">
        <v>162</v>
      </c>
      <c r="C175" s="1">
        <v>42916</v>
      </c>
      <c r="D175" s="1" t="s">
        <v>459</v>
      </c>
      <c r="E175" s="1" t="s">
        <v>459</v>
      </c>
      <c r="F175" t="s">
        <v>460</v>
      </c>
      <c r="G175" t="s">
        <v>170</v>
      </c>
      <c r="H175" s="5">
        <f>MROUND((J175*0.97),2500)</f>
        <v>22500</v>
      </c>
      <c r="I175" s="5">
        <f t="shared" si="9"/>
        <v>146</v>
      </c>
      <c r="J175" s="5">
        <v>22646</v>
      </c>
      <c r="K175" s="5">
        <v>2265</v>
      </c>
      <c r="M175" t="s">
        <v>29</v>
      </c>
      <c r="N175" t="s">
        <v>15</v>
      </c>
      <c r="O175" t="s">
        <v>16</v>
      </c>
      <c r="P175" s="1">
        <v>42902</v>
      </c>
      <c r="Q175">
        <v>14</v>
      </c>
      <c r="R175" s="21">
        <f t="shared" si="10"/>
        <v>6.4888888888888887E-3</v>
      </c>
      <c r="S175" s="21"/>
      <c r="T175" s="82" t="s">
        <v>436</v>
      </c>
      <c r="U175" s="13">
        <v>30351</v>
      </c>
    </row>
    <row r="176" spans="1:21" x14ac:dyDescent="0.3">
      <c r="A176" t="s">
        <v>13</v>
      </c>
      <c r="B176">
        <v>155</v>
      </c>
      <c r="C176" s="1">
        <v>42948</v>
      </c>
      <c r="D176" s="1" t="s">
        <v>459</v>
      </c>
      <c r="E176" s="1" t="s">
        <v>459</v>
      </c>
      <c r="F176" t="s">
        <v>459</v>
      </c>
      <c r="G176" t="s">
        <v>169</v>
      </c>
      <c r="H176" s="5">
        <f>MROUND((J176*0.97),1000)</f>
        <v>48000</v>
      </c>
      <c r="I176" s="5">
        <f t="shared" si="9"/>
        <v>1927</v>
      </c>
      <c r="J176" s="5">
        <v>49927</v>
      </c>
      <c r="K176" s="5">
        <v>4993</v>
      </c>
      <c r="M176" t="s">
        <v>31</v>
      </c>
      <c r="N176" t="s">
        <v>15</v>
      </c>
      <c r="O176" t="s">
        <v>16</v>
      </c>
      <c r="P176" s="1">
        <v>42940</v>
      </c>
      <c r="Q176">
        <v>8</v>
      </c>
      <c r="R176" s="21">
        <f t="shared" si="10"/>
        <v>4.0145833333333332E-2</v>
      </c>
      <c r="S176" s="21"/>
      <c r="T176" s="83">
        <v>42970</v>
      </c>
      <c r="U176" s="13">
        <v>141258</v>
      </c>
    </row>
    <row r="177" spans="1:21" x14ac:dyDescent="0.3">
      <c r="A177" t="s">
        <v>13</v>
      </c>
      <c r="B177">
        <v>163</v>
      </c>
      <c r="C177" s="1">
        <v>42948</v>
      </c>
      <c r="D177" s="1" t="s">
        <v>459</v>
      </c>
      <c r="E177" s="1" t="s">
        <v>459</v>
      </c>
      <c r="F177" t="s">
        <v>460</v>
      </c>
      <c r="G177" t="s">
        <v>170</v>
      </c>
      <c r="H177" s="5">
        <f>MROUND((J177*0.97),500)</f>
        <v>21000</v>
      </c>
      <c r="I177" s="5">
        <f t="shared" si="9"/>
        <v>397</v>
      </c>
      <c r="J177" s="5">
        <v>21397</v>
      </c>
      <c r="K177" s="5">
        <v>2140</v>
      </c>
      <c r="M177" t="s">
        <v>31</v>
      </c>
      <c r="N177" t="s">
        <v>15</v>
      </c>
      <c r="O177" t="s">
        <v>16</v>
      </c>
      <c r="P177" s="1">
        <v>42940</v>
      </c>
      <c r="Q177">
        <v>8</v>
      </c>
      <c r="R177" s="21">
        <f t="shared" si="10"/>
        <v>1.8904761904761903E-2</v>
      </c>
      <c r="S177" s="21"/>
      <c r="T177" s="82" t="s">
        <v>437</v>
      </c>
      <c r="U177" s="13">
        <v>70629</v>
      </c>
    </row>
    <row r="178" spans="1:21" x14ac:dyDescent="0.3">
      <c r="A178" t="s">
        <v>13</v>
      </c>
      <c r="B178">
        <v>156</v>
      </c>
      <c r="C178" s="1">
        <v>42983</v>
      </c>
      <c r="D178" s="1" t="s">
        <v>459</v>
      </c>
      <c r="E178" s="1" t="s">
        <v>459</v>
      </c>
      <c r="F178" t="s">
        <v>459</v>
      </c>
      <c r="G178" t="s">
        <v>169</v>
      </c>
      <c r="H178" s="5">
        <f>MROUND((J178*0.97),250)</f>
        <v>77000</v>
      </c>
      <c r="I178" s="5">
        <f t="shared" si="9"/>
        <v>2490</v>
      </c>
      <c r="J178" s="5">
        <v>79490</v>
      </c>
      <c r="K178" s="5">
        <v>7949</v>
      </c>
      <c r="M178" t="s">
        <v>34</v>
      </c>
      <c r="N178" t="s">
        <v>15</v>
      </c>
      <c r="O178" t="s">
        <v>16</v>
      </c>
      <c r="P178" s="1">
        <v>42970</v>
      </c>
      <c r="Q178">
        <v>13</v>
      </c>
      <c r="R178" s="21">
        <f t="shared" si="10"/>
        <v>3.2337662337662339E-2</v>
      </c>
      <c r="S178" s="21"/>
      <c r="T178" s="82" t="s">
        <v>436</v>
      </c>
      <c r="U178" s="13">
        <v>70629</v>
      </c>
    </row>
    <row r="179" spans="1:21" x14ac:dyDescent="0.3">
      <c r="A179" t="s">
        <v>13</v>
      </c>
      <c r="B179">
        <v>164</v>
      </c>
      <c r="C179" s="1">
        <v>42983</v>
      </c>
      <c r="D179" s="1" t="s">
        <v>459</v>
      </c>
      <c r="E179" s="1" t="s">
        <v>459</v>
      </c>
      <c r="F179" t="s">
        <v>460</v>
      </c>
      <c r="G179" t="s">
        <v>170</v>
      </c>
      <c r="H179" s="5">
        <f>MROUND((J179*0.97),1000)</f>
        <v>33000</v>
      </c>
      <c r="I179" s="5">
        <f t="shared" si="9"/>
        <v>1067</v>
      </c>
      <c r="J179" s="5">
        <v>34067</v>
      </c>
      <c r="K179" s="5">
        <v>3407</v>
      </c>
      <c r="M179" t="s">
        <v>34</v>
      </c>
      <c r="N179" t="s">
        <v>15</v>
      </c>
      <c r="O179" t="s">
        <v>16</v>
      </c>
      <c r="P179" s="1">
        <v>42970</v>
      </c>
      <c r="Q179">
        <v>13</v>
      </c>
      <c r="R179" s="21">
        <f t="shared" si="10"/>
        <v>3.2333333333333332E-2</v>
      </c>
      <c r="S179" s="21"/>
      <c r="T179" s="83">
        <v>42999</v>
      </c>
      <c r="U179" s="13">
        <v>68878</v>
      </c>
    </row>
    <row r="180" spans="1:21" x14ac:dyDescent="0.3">
      <c r="A180" t="s">
        <v>13</v>
      </c>
      <c r="B180">
        <v>157</v>
      </c>
      <c r="C180" s="1">
        <v>43008</v>
      </c>
      <c r="D180" s="1" t="s">
        <v>459</v>
      </c>
      <c r="E180" s="1" t="s">
        <v>459</v>
      </c>
      <c r="F180" t="s">
        <v>459</v>
      </c>
      <c r="G180" t="s">
        <v>169</v>
      </c>
      <c r="H180" s="5">
        <f>MROUND((J180*0.97),250)</f>
        <v>84750</v>
      </c>
      <c r="I180" s="5">
        <f t="shared" si="9"/>
        <v>2564</v>
      </c>
      <c r="J180" s="5">
        <v>87314</v>
      </c>
      <c r="K180" s="5">
        <v>8731</v>
      </c>
      <c r="M180" t="s">
        <v>36</v>
      </c>
      <c r="N180" t="s">
        <v>15</v>
      </c>
      <c r="O180" t="s">
        <v>16</v>
      </c>
      <c r="P180" s="1">
        <v>42999</v>
      </c>
      <c r="Q180">
        <v>9</v>
      </c>
      <c r="R180" s="21">
        <f t="shared" si="10"/>
        <v>3.0253687315634218E-2</v>
      </c>
      <c r="S180" s="21"/>
      <c r="T180" s="82" t="s">
        <v>437</v>
      </c>
      <c r="U180" s="13">
        <v>34439</v>
      </c>
    </row>
    <row r="181" spans="1:21" x14ac:dyDescent="0.3">
      <c r="A181" t="s">
        <v>13</v>
      </c>
      <c r="B181">
        <v>165</v>
      </c>
      <c r="C181" s="1">
        <v>43008</v>
      </c>
      <c r="D181" s="1" t="s">
        <v>459</v>
      </c>
      <c r="E181" s="1" t="s">
        <v>459</v>
      </c>
      <c r="F181" t="s">
        <v>460</v>
      </c>
      <c r="G181" t="s">
        <v>170</v>
      </c>
      <c r="H181" s="5">
        <f>MROUND((J181*0.97),250)</f>
        <v>84750</v>
      </c>
      <c r="I181" s="5">
        <f t="shared" si="9"/>
        <v>2564</v>
      </c>
      <c r="J181" s="5">
        <v>87314</v>
      </c>
      <c r="K181" s="5">
        <v>8731</v>
      </c>
      <c r="M181" t="s">
        <v>36</v>
      </c>
      <c r="N181" t="s">
        <v>15</v>
      </c>
      <c r="O181" t="s">
        <v>16</v>
      </c>
      <c r="P181" s="1">
        <v>42999</v>
      </c>
      <c r="Q181">
        <v>9</v>
      </c>
      <c r="R181" s="21">
        <f t="shared" si="10"/>
        <v>3.0253687315634218E-2</v>
      </c>
      <c r="S181" s="21"/>
      <c r="T181" s="82" t="s">
        <v>436</v>
      </c>
      <c r="U181" s="13">
        <v>34439</v>
      </c>
    </row>
    <row r="182" spans="1:21" x14ac:dyDescent="0.3">
      <c r="A182" t="s">
        <v>13</v>
      </c>
      <c r="B182">
        <v>158</v>
      </c>
      <c r="C182" s="1">
        <v>43039</v>
      </c>
      <c r="D182" s="1" t="s">
        <v>459</v>
      </c>
      <c r="E182" s="1" t="s">
        <v>459</v>
      </c>
      <c r="F182" t="s">
        <v>459</v>
      </c>
      <c r="G182" t="s">
        <v>169</v>
      </c>
      <c r="H182" s="5">
        <f>MROUND((J182*0.97),1000)</f>
        <v>111000</v>
      </c>
      <c r="I182" s="5">
        <f t="shared" si="9"/>
        <v>3057</v>
      </c>
      <c r="J182" s="5">
        <v>114057</v>
      </c>
      <c r="K182" s="5">
        <v>11406</v>
      </c>
      <c r="M182" t="s">
        <v>38</v>
      </c>
      <c r="N182" t="s">
        <v>15</v>
      </c>
      <c r="O182" t="s">
        <v>16</v>
      </c>
      <c r="P182" s="1">
        <v>43027</v>
      </c>
      <c r="Q182">
        <v>12</v>
      </c>
      <c r="R182" s="21">
        <f t="shared" si="10"/>
        <v>2.7540540540540542E-2</v>
      </c>
      <c r="S182" s="21"/>
      <c r="T182" s="83">
        <v>43027</v>
      </c>
      <c r="U182" s="13">
        <v>100074</v>
      </c>
    </row>
    <row r="183" spans="1:21" x14ac:dyDescent="0.3">
      <c r="A183" t="s">
        <v>13</v>
      </c>
      <c r="B183">
        <v>166</v>
      </c>
      <c r="C183" s="1">
        <v>43039</v>
      </c>
      <c r="D183" s="1" t="s">
        <v>459</v>
      </c>
      <c r="E183" s="1" t="s">
        <v>459</v>
      </c>
      <c r="F183" t="s">
        <v>460</v>
      </c>
      <c r="G183" t="s">
        <v>170</v>
      </c>
      <c r="H183" s="5">
        <f>MROUND((J183*0.97),1000)</f>
        <v>111000</v>
      </c>
      <c r="I183" s="5">
        <f t="shared" si="9"/>
        <v>3057</v>
      </c>
      <c r="J183" s="5">
        <v>114057</v>
      </c>
      <c r="K183" s="5">
        <v>11406</v>
      </c>
      <c r="M183" t="s">
        <v>38</v>
      </c>
      <c r="N183" t="s">
        <v>15</v>
      </c>
      <c r="O183" t="s">
        <v>16</v>
      </c>
      <c r="P183" s="1">
        <v>43027</v>
      </c>
      <c r="Q183">
        <v>12</v>
      </c>
      <c r="R183" s="21">
        <f t="shared" si="10"/>
        <v>2.7540540540540542E-2</v>
      </c>
      <c r="S183" s="21"/>
      <c r="T183" s="82" t="s">
        <v>437</v>
      </c>
      <c r="U183" s="13">
        <v>50037</v>
      </c>
    </row>
    <row r="184" spans="1:21" x14ac:dyDescent="0.3">
      <c r="A184" t="s">
        <v>13</v>
      </c>
      <c r="B184">
        <v>159</v>
      </c>
      <c r="C184" s="1">
        <v>43069</v>
      </c>
      <c r="D184" s="1" t="s">
        <v>459</v>
      </c>
      <c r="E184" s="1" t="s">
        <v>459</v>
      </c>
      <c r="F184" t="s">
        <v>459</v>
      </c>
      <c r="G184" t="s">
        <v>169</v>
      </c>
      <c r="H184" s="5">
        <f>MROUND((J184*0.97),1000)</f>
        <v>172000</v>
      </c>
      <c r="I184" s="5">
        <f t="shared" si="9"/>
        <v>5349</v>
      </c>
      <c r="J184" s="5">
        <v>177349</v>
      </c>
      <c r="K184" s="5">
        <v>17735</v>
      </c>
      <c r="M184" t="s">
        <v>40</v>
      </c>
      <c r="N184" t="s">
        <v>15</v>
      </c>
      <c r="O184" t="s">
        <v>16</v>
      </c>
      <c r="P184" s="1">
        <v>43060</v>
      </c>
      <c r="Q184">
        <v>9</v>
      </c>
      <c r="R184" s="21">
        <f t="shared" si="10"/>
        <v>3.1098837209302326E-2</v>
      </c>
      <c r="S184" s="21"/>
      <c r="T184" s="82" t="s">
        <v>436</v>
      </c>
      <c r="U184" s="13">
        <v>50037</v>
      </c>
    </row>
    <row r="185" spans="1:21" x14ac:dyDescent="0.3">
      <c r="A185" t="s">
        <v>13</v>
      </c>
      <c r="B185">
        <v>167</v>
      </c>
      <c r="C185" s="1">
        <v>43069</v>
      </c>
      <c r="D185" s="1" t="s">
        <v>459</v>
      </c>
      <c r="E185" s="1" t="s">
        <v>459</v>
      </c>
      <c r="F185" t="s">
        <v>460</v>
      </c>
      <c r="G185" t="s">
        <v>170</v>
      </c>
      <c r="H185" s="5">
        <f>MROUND((J185*0.97),1000)</f>
        <v>172000</v>
      </c>
      <c r="I185" s="5">
        <f t="shared" si="9"/>
        <v>5349</v>
      </c>
      <c r="J185" s="5">
        <v>177349</v>
      </c>
      <c r="K185" s="5">
        <v>17735</v>
      </c>
      <c r="M185" t="s">
        <v>40</v>
      </c>
      <c r="N185" t="s">
        <v>15</v>
      </c>
      <c r="O185" t="s">
        <v>16</v>
      </c>
      <c r="P185" s="1">
        <v>43060</v>
      </c>
      <c r="Q185">
        <v>9</v>
      </c>
      <c r="R185" s="21">
        <f t="shared" si="10"/>
        <v>3.1098837209302326E-2</v>
      </c>
      <c r="S185" s="21"/>
      <c r="T185" s="83">
        <v>43060</v>
      </c>
      <c r="U185" s="13">
        <v>152172</v>
      </c>
    </row>
    <row r="186" spans="1:21" x14ac:dyDescent="0.3">
      <c r="A186" t="s">
        <v>13</v>
      </c>
      <c r="B186">
        <v>160</v>
      </c>
      <c r="C186" s="1">
        <v>43100</v>
      </c>
      <c r="D186" s="1" t="s">
        <v>459</v>
      </c>
      <c r="E186" s="1" t="s">
        <v>459</v>
      </c>
      <c r="F186" t="s">
        <v>459</v>
      </c>
      <c r="G186" t="s">
        <v>169</v>
      </c>
      <c r="H186" s="5">
        <f>MROUND((J186*0.97),500)</f>
        <v>3000</v>
      </c>
      <c r="I186" s="5">
        <f t="shared" si="9"/>
        <v>61</v>
      </c>
      <c r="J186" s="5">
        <v>3061</v>
      </c>
      <c r="K186" s="5">
        <v>306</v>
      </c>
      <c r="M186" t="s">
        <v>42</v>
      </c>
      <c r="N186" t="s">
        <v>15</v>
      </c>
      <c r="O186" t="s">
        <v>16</v>
      </c>
      <c r="P186" s="1">
        <v>43091</v>
      </c>
      <c r="Q186">
        <v>9</v>
      </c>
      <c r="R186" s="21">
        <f t="shared" si="10"/>
        <v>2.0333333333333332E-2</v>
      </c>
      <c r="S186" s="21"/>
      <c r="T186" s="82" t="s">
        <v>437</v>
      </c>
      <c r="U186" s="13">
        <v>76086</v>
      </c>
    </row>
    <row r="187" spans="1:21" x14ac:dyDescent="0.3">
      <c r="A187" t="s">
        <v>13</v>
      </c>
      <c r="B187">
        <v>168</v>
      </c>
      <c r="C187" s="1">
        <v>43100</v>
      </c>
      <c r="D187" s="1" t="s">
        <v>459</v>
      </c>
      <c r="E187" s="1" t="s">
        <v>459</v>
      </c>
      <c r="F187" t="s">
        <v>460</v>
      </c>
      <c r="G187" t="s">
        <v>170</v>
      </c>
      <c r="H187" s="5">
        <f>MROUND((J187*0.97),500)</f>
        <v>3000</v>
      </c>
      <c r="I187" s="5">
        <f t="shared" si="9"/>
        <v>61</v>
      </c>
      <c r="J187" s="5">
        <v>3061</v>
      </c>
      <c r="K187" s="5">
        <v>306</v>
      </c>
      <c r="M187" t="s">
        <v>42</v>
      </c>
      <c r="N187" t="s">
        <v>15</v>
      </c>
      <c r="O187" t="s">
        <v>16</v>
      </c>
      <c r="P187" s="1">
        <v>43091</v>
      </c>
      <c r="Q187">
        <v>9</v>
      </c>
      <c r="R187" s="21">
        <f t="shared" si="10"/>
        <v>2.0333333333333332E-2</v>
      </c>
      <c r="S187" s="21"/>
      <c r="T187" s="82" t="s">
        <v>436</v>
      </c>
      <c r="U187" s="13">
        <v>76086</v>
      </c>
    </row>
    <row r="188" spans="1:21" x14ac:dyDescent="0.3">
      <c r="A188" t="s">
        <v>13</v>
      </c>
      <c r="B188">
        <v>161</v>
      </c>
      <c r="C188" s="1">
        <v>43136</v>
      </c>
      <c r="D188" s="1" t="s">
        <v>459</v>
      </c>
      <c r="E188" s="1" t="s">
        <v>459</v>
      </c>
      <c r="F188" t="s">
        <v>459</v>
      </c>
      <c r="G188" t="s">
        <v>169</v>
      </c>
      <c r="H188" s="5">
        <f>MROUND((J188*0.97),250)</f>
        <v>95500</v>
      </c>
      <c r="I188" s="5">
        <f t="shared" si="9"/>
        <v>2873</v>
      </c>
      <c r="J188" s="5">
        <v>98373</v>
      </c>
      <c r="K188" s="5">
        <v>9837</v>
      </c>
      <c r="M188" t="s">
        <v>43</v>
      </c>
      <c r="N188" t="s">
        <v>15</v>
      </c>
      <c r="O188" t="s">
        <v>16</v>
      </c>
      <c r="P188" s="1">
        <v>43129</v>
      </c>
      <c r="Q188">
        <v>7</v>
      </c>
      <c r="R188" s="21">
        <f t="shared" si="10"/>
        <v>3.0083769633507854E-2</v>
      </c>
      <c r="S188" s="21"/>
      <c r="T188" s="83">
        <v>43091</v>
      </c>
      <c r="U188" s="13">
        <v>46464</v>
      </c>
    </row>
    <row r="189" spans="1:21" x14ac:dyDescent="0.3">
      <c r="A189" t="s">
        <v>13</v>
      </c>
      <c r="B189">
        <v>169</v>
      </c>
      <c r="C189" s="1">
        <v>43136</v>
      </c>
      <c r="D189" s="1" t="s">
        <v>459</v>
      </c>
      <c r="E189" s="1" t="s">
        <v>459</v>
      </c>
      <c r="F189" t="s">
        <v>460</v>
      </c>
      <c r="G189" t="s">
        <v>170</v>
      </c>
      <c r="H189" s="5">
        <f>MROUND((J189*0.97),250)</f>
        <v>95500</v>
      </c>
      <c r="I189" s="5">
        <f t="shared" si="9"/>
        <v>2873</v>
      </c>
      <c r="J189" s="5">
        <v>98373</v>
      </c>
      <c r="K189" s="5">
        <v>9837</v>
      </c>
      <c r="M189" t="s">
        <v>43</v>
      </c>
      <c r="N189" t="s">
        <v>15</v>
      </c>
      <c r="O189" t="s">
        <v>16</v>
      </c>
      <c r="P189" s="1">
        <v>43129</v>
      </c>
      <c r="Q189">
        <v>7</v>
      </c>
      <c r="R189" s="21">
        <f t="shared" si="10"/>
        <v>3.0083769633507854E-2</v>
      </c>
      <c r="S189" s="21"/>
      <c r="T189" s="82" t="s">
        <v>437</v>
      </c>
      <c r="U189" s="13">
        <v>23232</v>
      </c>
    </row>
    <row r="190" spans="1:21" x14ac:dyDescent="0.3">
      <c r="A190" t="s">
        <v>13</v>
      </c>
      <c r="B190">
        <v>170</v>
      </c>
      <c r="C190" s="1">
        <v>43069</v>
      </c>
      <c r="D190" t="s">
        <v>485</v>
      </c>
      <c r="E190" s="1" t="s">
        <v>485</v>
      </c>
      <c r="F190" t="s">
        <v>485</v>
      </c>
      <c r="G190" t="s">
        <v>196</v>
      </c>
      <c r="H190" s="5">
        <f>MROUND((J190*0.97),1000)</f>
        <v>36000</v>
      </c>
      <c r="I190" s="5">
        <f t="shared" si="9"/>
        <v>1028</v>
      </c>
      <c r="J190" s="5">
        <v>37028</v>
      </c>
      <c r="K190" s="5">
        <v>3703</v>
      </c>
      <c r="M190" t="s">
        <v>40</v>
      </c>
      <c r="N190" t="s">
        <v>15</v>
      </c>
      <c r="O190" t="s">
        <v>16</v>
      </c>
      <c r="P190" s="1">
        <v>43060</v>
      </c>
      <c r="Q190">
        <v>9</v>
      </c>
      <c r="R190" s="21">
        <f t="shared" si="10"/>
        <v>2.8555555555555556E-2</v>
      </c>
      <c r="S190" s="21"/>
      <c r="T190" s="82" t="s">
        <v>436</v>
      </c>
      <c r="U190" s="13">
        <v>23232</v>
      </c>
    </row>
    <row r="191" spans="1:21" x14ac:dyDescent="0.3">
      <c r="A191" t="s">
        <v>13</v>
      </c>
      <c r="B191">
        <v>171</v>
      </c>
      <c r="C191" s="1">
        <v>43100</v>
      </c>
      <c r="D191" t="s">
        <v>485</v>
      </c>
      <c r="E191" s="1" t="s">
        <v>485</v>
      </c>
      <c r="F191" t="s">
        <v>485</v>
      </c>
      <c r="G191" t="s">
        <v>196</v>
      </c>
      <c r="H191" s="5">
        <f>MROUND((J191*0.97),500)</f>
        <v>7000</v>
      </c>
      <c r="I191" s="5">
        <f t="shared" si="9"/>
        <v>139</v>
      </c>
      <c r="J191" s="5">
        <v>7139</v>
      </c>
      <c r="K191" s="5">
        <v>714</v>
      </c>
      <c r="M191" t="s">
        <v>42</v>
      </c>
      <c r="N191" t="s">
        <v>15</v>
      </c>
      <c r="O191" t="s">
        <v>16</v>
      </c>
      <c r="P191" s="1">
        <v>43091</v>
      </c>
      <c r="Q191">
        <v>9</v>
      </c>
      <c r="R191" s="21">
        <f t="shared" si="10"/>
        <v>1.9857142857142858E-2</v>
      </c>
      <c r="S191" s="21"/>
      <c r="T191" s="83">
        <v>43129</v>
      </c>
      <c r="U191" s="13">
        <v>139504</v>
      </c>
    </row>
    <row r="192" spans="1:21" x14ac:dyDescent="0.3">
      <c r="A192" t="s">
        <v>13</v>
      </c>
      <c r="B192">
        <v>172</v>
      </c>
      <c r="C192" s="1">
        <v>43136</v>
      </c>
      <c r="D192" t="s">
        <v>485</v>
      </c>
      <c r="E192" s="1" t="s">
        <v>485</v>
      </c>
      <c r="F192" t="s">
        <v>485</v>
      </c>
      <c r="G192" t="s">
        <v>196</v>
      </c>
      <c r="H192" s="5">
        <f>MROUND((J192*0.97),50)</f>
        <v>2100</v>
      </c>
      <c r="I192" s="5">
        <f t="shared" si="9"/>
        <v>83</v>
      </c>
      <c r="J192" s="5">
        <v>2183</v>
      </c>
      <c r="K192" s="5">
        <v>218</v>
      </c>
      <c r="M192" t="s">
        <v>43</v>
      </c>
      <c r="N192" t="s">
        <v>15</v>
      </c>
      <c r="O192" t="s">
        <v>16</v>
      </c>
      <c r="P192" s="1">
        <v>43129</v>
      </c>
      <c r="Q192">
        <v>7</v>
      </c>
      <c r="R192" s="21">
        <f t="shared" si="10"/>
        <v>3.9523809523809524E-2</v>
      </c>
      <c r="S192" s="21"/>
      <c r="T192" s="82" t="s">
        <v>437</v>
      </c>
      <c r="U192" s="13">
        <v>69752</v>
      </c>
    </row>
    <row r="193" spans="1:21" x14ac:dyDescent="0.3">
      <c r="A193" t="s">
        <v>13</v>
      </c>
      <c r="B193">
        <v>173</v>
      </c>
      <c r="C193" s="1">
        <v>43159</v>
      </c>
      <c r="D193" t="s">
        <v>485</v>
      </c>
      <c r="E193" s="1" t="s">
        <v>485</v>
      </c>
      <c r="F193" t="s">
        <v>485</v>
      </c>
      <c r="G193" t="s">
        <v>196</v>
      </c>
      <c r="H193" s="5">
        <f>MROUND((J193*0.97),500)</f>
        <v>7500</v>
      </c>
      <c r="I193" s="5">
        <f t="shared" si="9"/>
        <v>458</v>
      </c>
      <c r="J193" s="5">
        <v>7958</v>
      </c>
      <c r="K193" s="5">
        <v>796</v>
      </c>
      <c r="M193" t="s">
        <v>44</v>
      </c>
      <c r="N193" t="s">
        <v>15</v>
      </c>
      <c r="O193" t="s">
        <v>16</v>
      </c>
      <c r="P193" s="1">
        <v>43148</v>
      </c>
      <c r="Q193">
        <v>11</v>
      </c>
      <c r="R193" s="21">
        <f t="shared" si="10"/>
        <v>6.1066666666666665E-2</v>
      </c>
      <c r="S193" s="21"/>
      <c r="T193" s="82" t="s">
        <v>436</v>
      </c>
      <c r="U193" s="13">
        <v>69752</v>
      </c>
    </row>
    <row r="194" spans="1:21" x14ac:dyDescent="0.3">
      <c r="A194" t="s">
        <v>13</v>
      </c>
      <c r="B194">
        <v>174</v>
      </c>
      <c r="C194" s="1">
        <v>43190</v>
      </c>
      <c r="D194" t="s">
        <v>485</v>
      </c>
      <c r="E194" s="1" t="s">
        <v>485</v>
      </c>
      <c r="F194" t="s">
        <v>485</v>
      </c>
      <c r="G194" t="s">
        <v>196</v>
      </c>
      <c r="H194" s="5">
        <f>MROUND((J194*0.97),10)</f>
        <v>1250</v>
      </c>
      <c r="I194" s="5">
        <f t="shared" ref="I194:I257" si="11">J194-H194</f>
        <v>41</v>
      </c>
      <c r="J194" s="5">
        <v>1291</v>
      </c>
      <c r="K194" s="5">
        <v>129</v>
      </c>
      <c r="M194" t="s">
        <v>45</v>
      </c>
      <c r="N194" t="s">
        <v>15</v>
      </c>
      <c r="O194" t="s">
        <v>16</v>
      </c>
      <c r="P194" s="1">
        <v>43190</v>
      </c>
      <c r="Q194">
        <v>0</v>
      </c>
      <c r="R194" s="21">
        <f t="shared" ref="R194:R257" si="12">I194/H194</f>
        <v>3.2800000000000003E-2</v>
      </c>
      <c r="S194" s="21"/>
      <c r="T194" s="83">
        <v>43148</v>
      </c>
      <c r="U194" s="13">
        <v>135148</v>
      </c>
    </row>
    <row r="195" spans="1:21" x14ac:dyDescent="0.3">
      <c r="A195" t="s">
        <v>13</v>
      </c>
      <c r="B195">
        <v>177</v>
      </c>
      <c r="C195" s="1">
        <v>43039</v>
      </c>
      <c r="D195" s="1" t="s">
        <v>478</v>
      </c>
      <c r="E195" s="1" t="s">
        <v>478</v>
      </c>
      <c r="F195" t="s">
        <v>478</v>
      </c>
      <c r="G195" t="s">
        <v>189</v>
      </c>
      <c r="H195" s="5">
        <f>MROUND((J195*0.97),1000)</f>
        <v>102000</v>
      </c>
      <c r="I195" s="5">
        <f t="shared" si="11"/>
        <v>2872</v>
      </c>
      <c r="J195" s="5">
        <v>104872</v>
      </c>
      <c r="K195" s="5">
        <v>10487</v>
      </c>
      <c r="M195" t="s">
        <v>38</v>
      </c>
      <c r="N195" t="s">
        <v>15</v>
      </c>
      <c r="O195" t="s">
        <v>16</v>
      </c>
      <c r="P195" s="1">
        <v>43027</v>
      </c>
      <c r="Q195">
        <v>12</v>
      </c>
      <c r="R195" s="21">
        <f t="shared" si="12"/>
        <v>2.815686274509804E-2</v>
      </c>
      <c r="S195" s="21"/>
      <c r="T195" s="82" t="s">
        <v>437</v>
      </c>
      <c r="U195" s="13">
        <v>67574</v>
      </c>
    </row>
    <row r="196" spans="1:21" x14ac:dyDescent="0.3">
      <c r="A196" t="s">
        <v>13</v>
      </c>
      <c r="B196">
        <v>182</v>
      </c>
      <c r="C196" s="1">
        <v>43039</v>
      </c>
      <c r="D196" s="1" t="s">
        <v>478</v>
      </c>
      <c r="E196" s="1" t="s">
        <v>478</v>
      </c>
      <c r="F196" t="s">
        <v>479</v>
      </c>
      <c r="G196" t="s">
        <v>190</v>
      </c>
      <c r="H196" s="5">
        <f>MROUND((J196*0.97),1000)</f>
        <v>102000</v>
      </c>
      <c r="I196" s="5">
        <f t="shared" si="11"/>
        <v>2872</v>
      </c>
      <c r="J196" s="5">
        <v>104872</v>
      </c>
      <c r="K196" s="5">
        <v>10487</v>
      </c>
      <c r="M196" t="s">
        <v>38</v>
      </c>
      <c r="N196" t="s">
        <v>15</v>
      </c>
      <c r="O196" t="s">
        <v>16</v>
      </c>
      <c r="P196" s="1">
        <v>43027</v>
      </c>
      <c r="Q196">
        <v>12</v>
      </c>
      <c r="R196" s="21">
        <f t="shared" si="12"/>
        <v>2.815686274509804E-2</v>
      </c>
      <c r="S196" s="21"/>
      <c r="T196" s="82" t="s">
        <v>436</v>
      </c>
      <c r="U196" s="13">
        <v>67574</v>
      </c>
    </row>
    <row r="197" spans="1:21" x14ac:dyDescent="0.3">
      <c r="A197" t="s">
        <v>13</v>
      </c>
      <c r="B197">
        <v>178</v>
      </c>
      <c r="C197" s="1">
        <v>43069</v>
      </c>
      <c r="D197" s="1" t="s">
        <v>478</v>
      </c>
      <c r="E197" s="1" t="s">
        <v>478</v>
      </c>
      <c r="F197" t="s">
        <v>478</v>
      </c>
      <c r="G197" t="s">
        <v>189</v>
      </c>
      <c r="H197" s="5">
        <f>MROUND((J197*0.97),2500)</f>
        <v>317500</v>
      </c>
      <c r="I197" s="5">
        <f t="shared" si="11"/>
        <v>11083</v>
      </c>
      <c r="J197" s="5">
        <v>328583</v>
      </c>
      <c r="K197" s="5">
        <v>32858</v>
      </c>
      <c r="M197" t="s">
        <v>40</v>
      </c>
      <c r="N197" t="s">
        <v>15</v>
      </c>
      <c r="O197" t="s">
        <v>16</v>
      </c>
      <c r="P197" s="1">
        <v>43060</v>
      </c>
      <c r="Q197">
        <v>9</v>
      </c>
      <c r="R197" s="21">
        <f t="shared" si="12"/>
        <v>3.490708661417323E-2</v>
      </c>
      <c r="S197" s="21"/>
      <c r="T197" s="83">
        <v>43190</v>
      </c>
      <c r="U197" s="13">
        <v>59062</v>
      </c>
    </row>
    <row r="198" spans="1:21" x14ac:dyDescent="0.3">
      <c r="A198" t="s">
        <v>13</v>
      </c>
      <c r="B198">
        <v>183</v>
      </c>
      <c r="C198" s="1">
        <v>43069</v>
      </c>
      <c r="D198" s="1" t="s">
        <v>478</v>
      </c>
      <c r="E198" s="1" t="s">
        <v>478</v>
      </c>
      <c r="F198" t="s">
        <v>479</v>
      </c>
      <c r="G198" t="s">
        <v>190</v>
      </c>
      <c r="H198" s="5">
        <f>MROUND((J198*0.97),2500)</f>
        <v>317500</v>
      </c>
      <c r="I198" s="5">
        <f t="shared" si="11"/>
        <v>11083</v>
      </c>
      <c r="J198" s="5">
        <v>328583</v>
      </c>
      <c r="K198" s="5">
        <v>32858</v>
      </c>
      <c r="M198" t="s">
        <v>40</v>
      </c>
      <c r="N198" t="s">
        <v>15</v>
      </c>
      <c r="O198" t="s">
        <v>16</v>
      </c>
      <c r="P198" s="1">
        <v>43060</v>
      </c>
      <c r="Q198">
        <v>9</v>
      </c>
      <c r="R198" s="21">
        <f t="shared" si="12"/>
        <v>3.490708661417323E-2</v>
      </c>
      <c r="S198" s="21"/>
      <c r="T198" s="82" t="s">
        <v>437</v>
      </c>
      <c r="U198" s="13">
        <v>29531</v>
      </c>
    </row>
    <row r="199" spans="1:21" x14ac:dyDescent="0.3">
      <c r="A199" t="s">
        <v>13</v>
      </c>
      <c r="B199">
        <v>179</v>
      </c>
      <c r="C199" s="1">
        <v>43100</v>
      </c>
      <c r="D199" s="1" t="s">
        <v>478</v>
      </c>
      <c r="E199" s="1" t="s">
        <v>478</v>
      </c>
      <c r="F199" t="s">
        <v>478</v>
      </c>
      <c r="G199" t="s">
        <v>189</v>
      </c>
      <c r="H199" s="5">
        <f>MROUND((J199*0.97),1000)</f>
        <v>19000</v>
      </c>
      <c r="I199" s="5">
        <f t="shared" si="11"/>
        <v>973</v>
      </c>
      <c r="J199" s="5">
        <v>19973</v>
      </c>
      <c r="K199" s="5">
        <v>1997</v>
      </c>
      <c r="M199" t="s">
        <v>42</v>
      </c>
      <c r="N199" t="s">
        <v>15</v>
      </c>
      <c r="O199" t="s">
        <v>16</v>
      </c>
      <c r="P199" s="1">
        <v>43091</v>
      </c>
      <c r="Q199">
        <v>9</v>
      </c>
      <c r="R199" s="21">
        <f t="shared" si="12"/>
        <v>5.121052631578947E-2</v>
      </c>
      <c r="S199" s="21"/>
      <c r="T199" s="82" t="s">
        <v>436</v>
      </c>
      <c r="U199" s="13">
        <v>29531</v>
      </c>
    </row>
    <row r="200" spans="1:21" x14ac:dyDescent="0.3">
      <c r="A200" t="s">
        <v>13</v>
      </c>
      <c r="B200">
        <v>184</v>
      </c>
      <c r="C200" s="1">
        <v>43100</v>
      </c>
      <c r="D200" s="1" t="s">
        <v>478</v>
      </c>
      <c r="E200" s="1" t="s">
        <v>478</v>
      </c>
      <c r="F200" t="s">
        <v>479</v>
      </c>
      <c r="G200" t="s">
        <v>190</v>
      </c>
      <c r="H200" s="5">
        <f>MROUND((J200*0.97),1000)</f>
        <v>19000</v>
      </c>
      <c r="I200" s="5">
        <f t="shared" si="11"/>
        <v>973</v>
      </c>
      <c r="J200" s="5">
        <v>19973</v>
      </c>
      <c r="K200" s="5">
        <v>1997</v>
      </c>
      <c r="M200" t="s">
        <v>42</v>
      </c>
      <c r="N200" t="s">
        <v>15</v>
      </c>
      <c r="O200" t="s">
        <v>16</v>
      </c>
      <c r="P200" s="1">
        <v>43091</v>
      </c>
      <c r="Q200">
        <v>9</v>
      </c>
      <c r="R200" s="21">
        <f t="shared" si="12"/>
        <v>5.121052631578947E-2</v>
      </c>
      <c r="S200" s="21"/>
      <c r="T200" s="12" t="s">
        <v>724</v>
      </c>
      <c r="U200" s="13">
        <v>1039600</v>
      </c>
    </row>
    <row r="201" spans="1:21" x14ac:dyDescent="0.3">
      <c r="A201" t="s">
        <v>13</v>
      </c>
      <c r="B201">
        <v>175</v>
      </c>
      <c r="C201" s="1">
        <v>43136</v>
      </c>
      <c r="D201" s="1" t="s">
        <v>478</v>
      </c>
      <c r="E201" s="1" t="s">
        <v>478</v>
      </c>
      <c r="F201" t="s">
        <v>491</v>
      </c>
      <c r="G201" t="s">
        <v>202</v>
      </c>
      <c r="H201" s="5">
        <f>MROUND((J201*0.97),2500)</f>
        <v>327500</v>
      </c>
      <c r="I201" s="5">
        <f t="shared" si="11"/>
        <v>9028</v>
      </c>
      <c r="J201" s="5">
        <v>336528</v>
      </c>
      <c r="K201" s="5">
        <v>33653</v>
      </c>
      <c r="M201" t="s">
        <v>43</v>
      </c>
      <c r="N201" t="s">
        <v>15</v>
      </c>
      <c r="O201" t="s">
        <v>16</v>
      </c>
      <c r="P201" s="1">
        <v>43129</v>
      </c>
      <c r="Q201">
        <v>7</v>
      </c>
      <c r="R201" s="21">
        <f t="shared" si="12"/>
        <v>2.7566412213740458E-2</v>
      </c>
      <c r="S201" s="21"/>
      <c r="T201" s="83">
        <v>42970</v>
      </c>
      <c r="U201" s="13">
        <v>3279</v>
      </c>
    </row>
    <row r="202" spans="1:21" x14ac:dyDescent="0.3">
      <c r="A202" t="s">
        <v>13</v>
      </c>
      <c r="B202">
        <v>180</v>
      </c>
      <c r="C202" s="1">
        <v>43136</v>
      </c>
      <c r="D202" s="1" t="s">
        <v>478</v>
      </c>
      <c r="E202" s="1" t="s">
        <v>478</v>
      </c>
      <c r="F202" t="s">
        <v>478</v>
      </c>
      <c r="G202" t="s">
        <v>189</v>
      </c>
      <c r="H202" s="5">
        <f>MROUND((J202*0.97),1000)</f>
        <v>109000</v>
      </c>
      <c r="I202" s="5">
        <f t="shared" si="11"/>
        <v>3176</v>
      </c>
      <c r="J202" s="5">
        <v>112176</v>
      </c>
      <c r="K202" s="5">
        <v>11218</v>
      </c>
      <c r="M202" t="s">
        <v>43</v>
      </c>
      <c r="N202" t="s">
        <v>15</v>
      </c>
      <c r="O202" t="s">
        <v>16</v>
      </c>
      <c r="P202" s="1">
        <v>43129</v>
      </c>
      <c r="Q202">
        <v>7</v>
      </c>
      <c r="R202" s="21">
        <f t="shared" si="12"/>
        <v>2.9137614678899082E-2</v>
      </c>
      <c r="S202" s="21"/>
      <c r="T202" s="82" t="s">
        <v>465</v>
      </c>
      <c r="U202" s="13">
        <v>3279</v>
      </c>
    </row>
    <row r="203" spans="1:21" x14ac:dyDescent="0.3">
      <c r="A203" t="s">
        <v>13</v>
      </c>
      <c r="B203">
        <v>185</v>
      </c>
      <c r="C203" s="1">
        <v>43136</v>
      </c>
      <c r="D203" s="1" t="s">
        <v>478</v>
      </c>
      <c r="E203" s="1" t="s">
        <v>478</v>
      </c>
      <c r="F203" t="s">
        <v>479</v>
      </c>
      <c r="G203" t="s">
        <v>190</v>
      </c>
      <c r="H203" s="5">
        <f>MROUND((J203*0.97),1000)</f>
        <v>109000</v>
      </c>
      <c r="I203" s="5">
        <f t="shared" si="11"/>
        <v>3176</v>
      </c>
      <c r="J203" s="5">
        <v>112176</v>
      </c>
      <c r="K203" s="5">
        <v>11218</v>
      </c>
      <c r="M203" t="s">
        <v>43</v>
      </c>
      <c r="N203" t="s">
        <v>15</v>
      </c>
      <c r="O203" t="s">
        <v>16</v>
      </c>
      <c r="P203" s="1">
        <v>43129</v>
      </c>
      <c r="Q203">
        <v>7</v>
      </c>
      <c r="R203" s="21">
        <f t="shared" si="12"/>
        <v>2.9137614678899082E-2</v>
      </c>
      <c r="S203" s="21"/>
      <c r="T203" s="83">
        <v>42999</v>
      </c>
      <c r="U203" s="13">
        <v>56902</v>
      </c>
    </row>
    <row r="204" spans="1:21" x14ac:dyDescent="0.3">
      <c r="A204" t="s">
        <v>13</v>
      </c>
      <c r="B204">
        <v>176</v>
      </c>
      <c r="C204" s="1">
        <v>43159</v>
      </c>
      <c r="D204" s="1" t="s">
        <v>478</v>
      </c>
      <c r="E204" s="1" t="s">
        <v>478</v>
      </c>
      <c r="F204" t="s">
        <v>491</v>
      </c>
      <c r="G204" t="s">
        <v>202</v>
      </c>
      <c r="H204" s="5">
        <f>MROUND((J204*0.97),1000)</f>
        <v>136000</v>
      </c>
      <c r="I204" s="5">
        <f t="shared" si="11"/>
        <v>4107</v>
      </c>
      <c r="J204" s="5">
        <v>140107</v>
      </c>
      <c r="K204" s="5">
        <v>14011</v>
      </c>
      <c r="M204" t="s">
        <v>44</v>
      </c>
      <c r="N204" t="s">
        <v>15</v>
      </c>
      <c r="O204" t="s">
        <v>16</v>
      </c>
      <c r="P204" s="1">
        <v>43148</v>
      </c>
      <c r="Q204">
        <v>11</v>
      </c>
      <c r="R204" s="21">
        <f t="shared" si="12"/>
        <v>3.0198529411764707E-2</v>
      </c>
      <c r="S204" s="21"/>
      <c r="T204" s="82" t="s">
        <v>465</v>
      </c>
      <c r="U204" s="13">
        <v>56902</v>
      </c>
    </row>
    <row r="205" spans="1:21" x14ac:dyDescent="0.3">
      <c r="A205" t="s">
        <v>13</v>
      </c>
      <c r="B205">
        <v>181</v>
      </c>
      <c r="C205" s="1">
        <v>43159</v>
      </c>
      <c r="D205" s="1" t="s">
        <v>478</v>
      </c>
      <c r="E205" s="1" t="s">
        <v>478</v>
      </c>
      <c r="F205" t="s">
        <v>478</v>
      </c>
      <c r="G205" t="s">
        <v>189</v>
      </c>
      <c r="H205" s="5">
        <f>MROUND((J205*0.97),5000)</f>
        <v>45000</v>
      </c>
      <c r="I205" s="5">
        <f t="shared" si="11"/>
        <v>1702</v>
      </c>
      <c r="J205" s="5">
        <v>46702</v>
      </c>
      <c r="K205" s="5">
        <v>4670</v>
      </c>
      <c r="M205" t="s">
        <v>44</v>
      </c>
      <c r="N205" t="s">
        <v>15</v>
      </c>
      <c r="O205" t="s">
        <v>16</v>
      </c>
      <c r="P205" s="1">
        <v>43148</v>
      </c>
      <c r="Q205">
        <v>11</v>
      </c>
      <c r="R205" s="21">
        <f t="shared" si="12"/>
        <v>3.7822222222222222E-2</v>
      </c>
      <c r="S205" s="21"/>
      <c r="T205" s="83">
        <v>43027</v>
      </c>
      <c r="U205" s="13">
        <v>61586</v>
      </c>
    </row>
    <row r="206" spans="1:21" x14ac:dyDescent="0.3">
      <c r="A206" t="s">
        <v>13</v>
      </c>
      <c r="B206">
        <v>186</v>
      </c>
      <c r="C206" s="1">
        <v>43159</v>
      </c>
      <c r="D206" s="1" t="s">
        <v>478</v>
      </c>
      <c r="E206" s="1" t="s">
        <v>478</v>
      </c>
      <c r="F206" t="s">
        <v>479</v>
      </c>
      <c r="G206" t="s">
        <v>190</v>
      </c>
      <c r="H206" s="5">
        <f>MROUND((J206*0.97),5000)</f>
        <v>45000</v>
      </c>
      <c r="I206" s="5">
        <f t="shared" si="11"/>
        <v>1702</v>
      </c>
      <c r="J206" s="5">
        <v>46702</v>
      </c>
      <c r="K206" s="5">
        <v>4670</v>
      </c>
      <c r="M206" t="s">
        <v>44</v>
      </c>
      <c r="N206" t="s">
        <v>15</v>
      </c>
      <c r="O206" t="s">
        <v>16</v>
      </c>
      <c r="P206" s="1">
        <v>43148</v>
      </c>
      <c r="Q206">
        <v>11</v>
      </c>
      <c r="R206" s="21">
        <f t="shared" si="12"/>
        <v>3.7822222222222222E-2</v>
      </c>
      <c r="S206" s="21"/>
      <c r="T206" s="82" t="s">
        <v>465</v>
      </c>
      <c r="U206" s="13">
        <v>61586</v>
      </c>
    </row>
    <row r="207" spans="1:21" x14ac:dyDescent="0.3">
      <c r="A207" t="s">
        <v>13</v>
      </c>
      <c r="B207">
        <v>187</v>
      </c>
      <c r="C207" s="1">
        <v>42887</v>
      </c>
      <c r="D207" t="s">
        <v>447</v>
      </c>
      <c r="E207" s="1" t="s">
        <v>447</v>
      </c>
      <c r="F207" t="s">
        <v>447</v>
      </c>
      <c r="G207" t="s">
        <v>157</v>
      </c>
      <c r="H207" s="5">
        <f>MROUND((J207*0.97),500)</f>
        <v>19000</v>
      </c>
      <c r="I207" s="5">
        <f t="shared" si="11"/>
        <v>613</v>
      </c>
      <c r="J207" s="5">
        <v>19613</v>
      </c>
      <c r="K207" s="5">
        <v>1961</v>
      </c>
      <c r="M207" t="s">
        <v>26</v>
      </c>
      <c r="N207" t="s">
        <v>15</v>
      </c>
      <c r="O207" t="s">
        <v>16</v>
      </c>
      <c r="P207" s="1">
        <v>42873</v>
      </c>
      <c r="Q207">
        <v>14</v>
      </c>
      <c r="R207" s="21">
        <f t="shared" si="12"/>
        <v>3.2263157894736841E-2</v>
      </c>
      <c r="S207" s="21"/>
      <c r="T207" s="83">
        <v>43060</v>
      </c>
      <c r="U207" s="13">
        <v>116070</v>
      </c>
    </row>
    <row r="208" spans="1:21" x14ac:dyDescent="0.3">
      <c r="A208" t="s">
        <v>13</v>
      </c>
      <c r="B208">
        <v>194</v>
      </c>
      <c r="C208" s="1">
        <v>42866</v>
      </c>
      <c r="D208" t="s">
        <v>442</v>
      </c>
      <c r="E208" s="1" t="s">
        <v>442</v>
      </c>
      <c r="F208" t="s">
        <v>443</v>
      </c>
      <c r="G208" t="s">
        <v>153</v>
      </c>
      <c r="H208" s="5">
        <f>MROUND((J208*0.97),500)</f>
        <v>68000</v>
      </c>
      <c r="I208" s="5">
        <f t="shared" si="11"/>
        <v>2000</v>
      </c>
      <c r="J208" s="5">
        <v>70000</v>
      </c>
      <c r="K208" s="5">
        <v>7000</v>
      </c>
      <c r="M208" t="s">
        <v>22</v>
      </c>
      <c r="N208" t="s">
        <v>15</v>
      </c>
      <c r="O208" t="s">
        <v>16</v>
      </c>
      <c r="P208" s="1">
        <v>42859</v>
      </c>
      <c r="Q208">
        <v>7</v>
      </c>
      <c r="R208" s="21">
        <f t="shared" si="12"/>
        <v>2.9411764705882353E-2</v>
      </c>
      <c r="S208" s="21"/>
      <c r="T208" s="82" t="s">
        <v>465</v>
      </c>
      <c r="U208" s="13">
        <v>116070</v>
      </c>
    </row>
    <row r="209" spans="1:21" x14ac:dyDescent="0.3">
      <c r="A209" t="s">
        <v>13</v>
      </c>
      <c r="B209">
        <v>213</v>
      </c>
      <c r="C209" s="1">
        <v>42866</v>
      </c>
      <c r="D209" t="s">
        <v>442</v>
      </c>
      <c r="E209" s="1" t="s">
        <v>442</v>
      </c>
      <c r="F209" t="s">
        <v>442</v>
      </c>
      <c r="G209" t="s">
        <v>152</v>
      </c>
      <c r="H209" s="5">
        <f>MROUND((J209*0.97),1000)</f>
        <v>121000</v>
      </c>
      <c r="I209" s="5">
        <f t="shared" si="11"/>
        <v>4000</v>
      </c>
      <c r="J209" s="5">
        <v>125000</v>
      </c>
      <c r="K209" s="5">
        <v>12500</v>
      </c>
      <c r="M209" t="s">
        <v>22</v>
      </c>
      <c r="N209" t="s">
        <v>15</v>
      </c>
      <c r="O209" t="s">
        <v>16</v>
      </c>
      <c r="P209" s="1">
        <v>42859</v>
      </c>
      <c r="Q209">
        <v>7</v>
      </c>
      <c r="R209" s="21">
        <f t="shared" si="12"/>
        <v>3.3057851239669422E-2</v>
      </c>
      <c r="S209" s="21"/>
      <c r="T209" s="83">
        <v>43091</v>
      </c>
      <c r="U209" s="13">
        <v>76861</v>
      </c>
    </row>
    <row r="210" spans="1:21" x14ac:dyDescent="0.3">
      <c r="A210" t="s">
        <v>13</v>
      </c>
      <c r="B210">
        <v>202</v>
      </c>
      <c r="C210" s="1">
        <v>42871</v>
      </c>
      <c r="D210" t="s">
        <v>442</v>
      </c>
      <c r="E210" s="1" t="s">
        <v>442</v>
      </c>
      <c r="F210" t="s">
        <v>445</v>
      </c>
      <c r="G210" t="s">
        <v>155</v>
      </c>
      <c r="H210" s="5">
        <f>MROUND((J210*0.97),1000)</f>
        <v>52000</v>
      </c>
      <c r="I210" s="5">
        <f t="shared" si="11"/>
        <v>1256</v>
      </c>
      <c r="J210" s="5">
        <v>53256</v>
      </c>
      <c r="K210" s="5">
        <v>5326</v>
      </c>
      <c r="M210" t="s">
        <v>25</v>
      </c>
      <c r="N210" t="s">
        <v>15</v>
      </c>
      <c r="O210" t="s">
        <v>16</v>
      </c>
      <c r="P210" s="1">
        <v>42863</v>
      </c>
      <c r="Q210">
        <v>8</v>
      </c>
      <c r="R210" s="21">
        <f t="shared" si="12"/>
        <v>2.4153846153846154E-2</v>
      </c>
      <c r="S210" s="21"/>
      <c r="T210" s="82" t="s">
        <v>465</v>
      </c>
      <c r="U210" s="13">
        <v>76861</v>
      </c>
    </row>
    <row r="211" spans="1:21" x14ac:dyDescent="0.3">
      <c r="A211" t="s">
        <v>13</v>
      </c>
      <c r="B211">
        <v>221</v>
      </c>
      <c r="C211" s="1">
        <v>42871</v>
      </c>
      <c r="D211" t="s">
        <v>442</v>
      </c>
      <c r="E211" s="1" t="s">
        <v>442</v>
      </c>
      <c r="F211" t="s">
        <v>444</v>
      </c>
      <c r="G211" t="s">
        <v>154</v>
      </c>
      <c r="H211" s="5">
        <f>MROUND((J211*0.97),1000)</f>
        <v>38000</v>
      </c>
      <c r="I211" s="5">
        <f t="shared" si="11"/>
        <v>1157</v>
      </c>
      <c r="J211" s="5">
        <v>39157</v>
      </c>
      <c r="K211" s="5">
        <v>3916</v>
      </c>
      <c r="M211" t="s">
        <v>25</v>
      </c>
      <c r="N211" t="s">
        <v>15</v>
      </c>
      <c r="O211" t="s">
        <v>16</v>
      </c>
      <c r="P211" s="1">
        <v>42863</v>
      </c>
      <c r="Q211">
        <v>8</v>
      </c>
      <c r="R211" s="21">
        <f t="shared" si="12"/>
        <v>3.0447368421052633E-2</v>
      </c>
      <c r="S211" s="21"/>
      <c r="T211" s="83">
        <v>43129</v>
      </c>
      <c r="U211" s="13">
        <v>342593</v>
      </c>
    </row>
    <row r="212" spans="1:21" x14ac:dyDescent="0.3">
      <c r="A212" t="s">
        <v>13</v>
      </c>
      <c r="B212">
        <v>248</v>
      </c>
      <c r="C212" s="1">
        <v>42871</v>
      </c>
      <c r="D212" s="1" t="s">
        <v>442</v>
      </c>
      <c r="E212" s="1" t="s">
        <v>442</v>
      </c>
      <c r="F212" t="s">
        <v>446</v>
      </c>
      <c r="G212" t="s">
        <v>156</v>
      </c>
      <c r="H212" s="5">
        <f>MROUND((J212*0.97),2500)</f>
        <v>67500</v>
      </c>
      <c r="I212" s="5">
        <f t="shared" si="11"/>
        <v>2757</v>
      </c>
      <c r="J212" s="5">
        <v>70257</v>
      </c>
      <c r="K212" s="5">
        <v>7026</v>
      </c>
      <c r="M212" t="s">
        <v>25</v>
      </c>
      <c r="N212" t="s">
        <v>15</v>
      </c>
      <c r="O212" t="s">
        <v>16</v>
      </c>
      <c r="P212" s="1">
        <v>42863</v>
      </c>
      <c r="Q212">
        <v>8</v>
      </c>
      <c r="R212" s="21">
        <f t="shared" si="12"/>
        <v>4.0844444444444447E-2</v>
      </c>
      <c r="S212" s="21"/>
      <c r="T212" s="82" t="s">
        <v>465</v>
      </c>
      <c r="U212" s="13">
        <v>78457</v>
      </c>
    </row>
    <row r="213" spans="1:21" x14ac:dyDescent="0.3">
      <c r="A213" t="s">
        <v>13</v>
      </c>
      <c r="B213">
        <v>188</v>
      </c>
      <c r="C213" s="1">
        <v>42901</v>
      </c>
      <c r="D213" t="s">
        <v>442</v>
      </c>
      <c r="E213" s="1" t="s">
        <v>442</v>
      </c>
      <c r="F213" t="s">
        <v>448</v>
      </c>
      <c r="G213" t="s">
        <v>158</v>
      </c>
      <c r="H213" s="5">
        <f>MROUND((J213*0.97),1000)</f>
        <v>108000</v>
      </c>
      <c r="I213" s="5">
        <f t="shared" si="11"/>
        <v>3200</v>
      </c>
      <c r="J213" s="5">
        <v>111200</v>
      </c>
      <c r="K213" s="5">
        <v>11120</v>
      </c>
      <c r="M213" t="s">
        <v>27</v>
      </c>
      <c r="N213" t="s">
        <v>15</v>
      </c>
      <c r="O213" t="s">
        <v>16</v>
      </c>
      <c r="P213" s="1">
        <v>42888</v>
      </c>
      <c r="Q213">
        <v>13</v>
      </c>
      <c r="R213" s="21">
        <f t="shared" si="12"/>
        <v>2.9629629629629631E-2</v>
      </c>
      <c r="S213" s="21"/>
      <c r="T213" s="82" t="s">
        <v>490</v>
      </c>
      <c r="U213" s="13">
        <v>264136</v>
      </c>
    </row>
    <row r="214" spans="1:21" x14ac:dyDescent="0.3">
      <c r="A214" t="s">
        <v>13</v>
      </c>
      <c r="B214">
        <v>195</v>
      </c>
      <c r="C214" s="1">
        <v>42901</v>
      </c>
      <c r="D214" t="s">
        <v>442</v>
      </c>
      <c r="E214" s="1" t="s">
        <v>442</v>
      </c>
      <c r="F214" t="s">
        <v>443</v>
      </c>
      <c r="G214" t="s">
        <v>153</v>
      </c>
      <c r="H214" s="5">
        <f>MROUND((J214*0.97),2500)</f>
        <v>50000</v>
      </c>
      <c r="I214" s="5">
        <f t="shared" si="11"/>
        <v>300</v>
      </c>
      <c r="J214" s="5">
        <v>50300</v>
      </c>
      <c r="K214" s="5">
        <v>5030</v>
      </c>
      <c r="M214" t="s">
        <v>27</v>
      </c>
      <c r="N214" t="s">
        <v>15</v>
      </c>
      <c r="O214" t="s">
        <v>16</v>
      </c>
      <c r="P214" s="1">
        <v>42888</v>
      </c>
      <c r="Q214">
        <v>13</v>
      </c>
      <c r="R214" s="21">
        <f t="shared" si="12"/>
        <v>6.0000000000000001E-3</v>
      </c>
      <c r="S214" s="21"/>
      <c r="T214" s="83">
        <v>43148</v>
      </c>
      <c r="U214" s="13">
        <v>368585</v>
      </c>
    </row>
    <row r="215" spans="1:21" x14ac:dyDescent="0.3">
      <c r="A215" t="s">
        <v>13</v>
      </c>
      <c r="B215">
        <v>201</v>
      </c>
      <c r="C215" s="1">
        <v>42901</v>
      </c>
      <c r="D215" s="1" t="s">
        <v>442</v>
      </c>
      <c r="E215" s="1" t="s">
        <v>442</v>
      </c>
      <c r="F215" t="s">
        <v>449</v>
      </c>
      <c r="G215" t="s">
        <v>159</v>
      </c>
      <c r="H215" s="5">
        <f>MROUND((J215*0.97),1000)</f>
        <v>53000</v>
      </c>
      <c r="I215" s="5">
        <f t="shared" si="11"/>
        <v>1200</v>
      </c>
      <c r="J215" s="5">
        <v>54200</v>
      </c>
      <c r="K215" s="5">
        <v>5420</v>
      </c>
      <c r="M215" t="s">
        <v>27</v>
      </c>
      <c r="N215" t="s">
        <v>15</v>
      </c>
      <c r="O215" t="s">
        <v>16</v>
      </c>
      <c r="P215" s="1">
        <v>42888</v>
      </c>
      <c r="Q215">
        <v>13</v>
      </c>
      <c r="R215" s="21">
        <f t="shared" si="12"/>
        <v>2.2641509433962263E-2</v>
      </c>
      <c r="S215" s="21"/>
      <c r="T215" s="82" t="s">
        <v>465</v>
      </c>
      <c r="U215" s="13">
        <v>102387</v>
      </c>
    </row>
    <row r="216" spans="1:21" x14ac:dyDescent="0.3">
      <c r="A216" t="s">
        <v>13</v>
      </c>
      <c r="B216">
        <v>203</v>
      </c>
      <c r="C216" s="1">
        <v>42901</v>
      </c>
      <c r="D216" t="s">
        <v>442</v>
      </c>
      <c r="E216" s="1" t="s">
        <v>442</v>
      </c>
      <c r="F216" t="s">
        <v>445</v>
      </c>
      <c r="G216" t="s">
        <v>155</v>
      </c>
      <c r="H216" s="5">
        <f>MROUND((J216*0.97),2500)</f>
        <v>52500</v>
      </c>
      <c r="I216" s="5">
        <f t="shared" si="11"/>
        <v>2800</v>
      </c>
      <c r="J216" s="5">
        <v>55300</v>
      </c>
      <c r="K216" s="5">
        <v>5530</v>
      </c>
      <c r="M216" t="s">
        <v>27</v>
      </c>
      <c r="N216" t="s">
        <v>15</v>
      </c>
      <c r="O216" t="s">
        <v>16</v>
      </c>
      <c r="P216" s="1">
        <v>42888</v>
      </c>
      <c r="Q216">
        <v>13</v>
      </c>
      <c r="R216" s="21">
        <f t="shared" si="12"/>
        <v>5.3333333333333337E-2</v>
      </c>
      <c r="S216" s="21"/>
      <c r="T216" s="82" t="s">
        <v>490</v>
      </c>
      <c r="U216" s="13">
        <v>266198</v>
      </c>
    </row>
    <row r="217" spans="1:21" x14ac:dyDescent="0.3">
      <c r="A217" t="s">
        <v>13</v>
      </c>
      <c r="B217">
        <v>209</v>
      </c>
      <c r="C217" s="1">
        <v>42901</v>
      </c>
      <c r="D217" t="s">
        <v>442</v>
      </c>
      <c r="E217" s="1" t="s">
        <v>442</v>
      </c>
      <c r="F217" t="s">
        <v>452</v>
      </c>
      <c r="G217" t="s">
        <v>162</v>
      </c>
      <c r="H217" s="5">
        <f>MROUND((J217*0.97),5000)</f>
        <v>55000</v>
      </c>
      <c r="I217" s="5">
        <f t="shared" si="11"/>
        <v>1585</v>
      </c>
      <c r="J217" s="5">
        <v>56585</v>
      </c>
      <c r="K217" s="5">
        <v>5659</v>
      </c>
      <c r="M217" t="s">
        <v>27</v>
      </c>
      <c r="N217" t="s">
        <v>15</v>
      </c>
      <c r="O217" t="s">
        <v>16</v>
      </c>
      <c r="P217" s="1">
        <v>42888</v>
      </c>
      <c r="Q217">
        <v>13</v>
      </c>
      <c r="R217" s="21">
        <f t="shared" si="12"/>
        <v>2.8818181818181819E-2</v>
      </c>
      <c r="S217" s="21"/>
      <c r="T217" s="83">
        <v>43190</v>
      </c>
      <c r="U217" s="13">
        <v>13724</v>
      </c>
    </row>
    <row r="218" spans="1:21" x14ac:dyDescent="0.3">
      <c r="A218" t="s">
        <v>13</v>
      </c>
      <c r="B218">
        <v>214</v>
      </c>
      <c r="C218" s="1">
        <v>42901</v>
      </c>
      <c r="D218" t="s">
        <v>442</v>
      </c>
      <c r="E218" s="1" t="s">
        <v>442</v>
      </c>
      <c r="F218" t="s">
        <v>442</v>
      </c>
      <c r="G218" t="s">
        <v>152</v>
      </c>
      <c r="H218" s="5">
        <f>MROUND((J218*0.97),1000)</f>
        <v>146000</v>
      </c>
      <c r="I218" s="5">
        <f t="shared" si="11"/>
        <v>4312</v>
      </c>
      <c r="J218" s="5">
        <v>150312</v>
      </c>
      <c r="K218" s="5">
        <v>15031</v>
      </c>
      <c r="M218" t="s">
        <v>27</v>
      </c>
      <c r="N218" t="s">
        <v>15</v>
      </c>
      <c r="O218" t="s">
        <v>16</v>
      </c>
      <c r="P218" s="1">
        <v>42888</v>
      </c>
      <c r="Q218">
        <v>13</v>
      </c>
      <c r="R218" s="21">
        <f t="shared" si="12"/>
        <v>2.9534246575342465E-2</v>
      </c>
      <c r="S218" s="21"/>
      <c r="T218" s="82" t="s">
        <v>465</v>
      </c>
      <c r="U218" s="13">
        <v>13724</v>
      </c>
    </row>
    <row r="219" spans="1:21" x14ac:dyDescent="0.3">
      <c r="A219" t="s">
        <v>13</v>
      </c>
      <c r="B219">
        <v>222</v>
      </c>
      <c r="C219" s="1">
        <v>42901</v>
      </c>
      <c r="D219" t="s">
        <v>442</v>
      </c>
      <c r="E219" s="1" t="s">
        <v>442</v>
      </c>
      <c r="F219" t="s">
        <v>444</v>
      </c>
      <c r="G219" t="s">
        <v>154</v>
      </c>
      <c r="H219" s="5">
        <f>MROUND((J219*0.97),1000)</f>
        <v>41000</v>
      </c>
      <c r="I219" s="5">
        <f t="shared" si="11"/>
        <v>1250</v>
      </c>
      <c r="J219" s="5">
        <v>42250</v>
      </c>
      <c r="K219" s="5">
        <v>4225</v>
      </c>
      <c r="M219" t="s">
        <v>27</v>
      </c>
      <c r="N219" t="s">
        <v>15</v>
      </c>
      <c r="O219" t="s">
        <v>16</v>
      </c>
      <c r="P219" s="1">
        <v>42888</v>
      </c>
      <c r="Q219">
        <v>13</v>
      </c>
      <c r="R219" s="21">
        <f t="shared" si="12"/>
        <v>3.048780487804878E-2</v>
      </c>
      <c r="S219" s="21"/>
      <c r="T219" s="12" t="s">
        <v>466</v>
      </c>
      <c r="U219" s="13">
        <v>949009</v>
      </c>
    </row>
    <row r="220" spans="1:21" x14ac:dyDescent="0.3">
      <c r="A220" t="s">
        <v>13</v>
      </c>
      <c r="B220">
        <v>228</v>
      </c>
      <c r="C220" s="1">
        <v>42901</v>
      </c>
      <c r="D220" t="s">
        <v>442</v>
      </c>
      <c r="E220" s="1" t="s">
        <v>442</v>
      </c>
      <c r="F220" t="s">
        <v>454</v>
      </c>
      <c r="G220" t="s">
        <v>164</v>
      </c>
      <c r="H220" s="5">
        <f>MROUND((J220*0.97),500)</f>
        <v>29000</v>
      </c>
      <c r="I220" s="5">
        <f t="shared" si="11"/>
        <v>650</v>
      </c>
      <c r="J220" s="5">
        <v>29650</v>
      </c>
      <c r="K220" s="5">
        <v>2965</v>
      </c>
      <c r="M220" t="s">
        <v>27</v>
      </c>
      <c r="N220" t="s">
        <v>15</v>
      </c>
      <c r="O220" t="s">
        <v>16</v>
      </c>
      <c r="P220" s="1">
        <v>42888</v>
      </c>
      <c r="Q220">
        <v>13</v>
      </c>
      <c r="R220" s="21">
        <f t="shared" si="12"/>
        <v>2.2413793103448276E-2</v>
      </c>
      <c r="S220" s="21"/>
      <c r="T220" s="83">
        <v>42970</v>
      </c>
      <c r="U220" s="13">
        <v>77247</v>
      </c>
    </row>
    <row r="221" spans="1:21" x14ac:dyDescent="0.3">
      <c r="A221" t="s">
        <v>13</v>
      </c>
      <c r="B221">
        <v>234</v>
      </c>
      <c r="C221" s="1">
        <v>42901</v>
      </c>
      <c r="D221" s="1" t="s">
        <v>442</v>
      </c>
      <c r="E221" s="1" t="s">
        <v>442</v>
      </c>
      <c r="F221" t="s">
        <v>450</v>
      </c>
      <c r="G221" t="s">
        <v>160</v>
      </c>
      <c r="H221" s="5">
        <f>MROUND((J221*0.97),1000)</f>
        <v>103000</v>
      </c>
      <c r="I221" s="5">
        <f t="shared" si="11"/>
        <v>3700</v>
      </c>
      <c r="J221" s="5">
        <v>106700</v>
      </c>
      <c r="K221" s="5">
        <v>10670</v>
      </c>
      <c r="M221" t="s">
        <v>27</v>
      </c>
      <c r="N221" t="s">
        <v>15</v>
      </c>
      <c r="O221" t="s">
        <v>16</v>
      </c>
      <c r="P221" s="1">
        <v>42888</v>
      </c>
      <c r="Q221">
        <v>13</v>
      </c>
      <c r="R221" s="21">
        <f t="shared" si="12"/>
        <v>3.5922330097087375E-2</v>
      </c>
      <c r="S221" s="21"/>
      <c r="T221" s="82" t="s">
        <v>466</v>
      </c>
      <c r="U221" s="13">
        <v>25749</v>
      </c>
    </row>
    <row r="222" spans="1:21" x14ac:dyDescent="0.3">
      <c r="A222" t="s">
        <v>13</v>
      </c>
      <c r="B222">
        <v>236</v>
      </c>
      <c r="C222" s="1">
        <v>42901</v>
      </c>
      <c r="D222" t="s">
        <v>442</v>
      </c>
      <c r="E222" s="1" t="s">
        <v>442</v>
      </c>
      <c r="F222" t="s">
        <v>451</v>
      </c>
      <c r="G222" t="s">
        <v>161</v>
      </c>
      <c r="H222" s="5">
        <f>MROUND((J222*0.97),1000)</f>
        <v>62000</v>
      </c>
      <c r="I222" s="5">
        <f t="shared" si="11"/>
        <v>1595</v>
      </c>
      <c r="J222" s="5">
        <v>63595</v>
      </c>
      <c r="K222" s="5">
        <v>6360</v>
      </c>
      <c r="M222" t="s">
        <v>27</v>
      </c>
      <c r="N222" t="s">
        <v>15</v>
      </c>
      <c r="O222" t="s">
        <v>16</v>
      </c>
      <c r="P222" s="1">
        <v>42888</v>
      </c>
      <c r="Q222">
        <v>13</v>
      </c>
      <c r="R222" s="21">
        <f t="shared" si="12"/>
        <v>2.5725806451612904E-2</v>
      </c>
      <c r="S222" s="21"/>
      <c r="T222" s="82" t="s">
        <v>468</v>
      </c>
      <c r="U222" s="13">
        <v>51498</v>
      </c>
    </row>
    <row r="223" spans="1:21" x14ac:dyDescent="0.3">
      <c r="A223" t="s">
        <v>13</v>
      </c>
      <c r="B223">
        <v>240</v>
      </c>
      <c r="C223" s="1">
        <v>42901</v>
      </c>
      <c r="D223" t="s">
        <v>442</v>
      </c>
      <c r="E223" s="1" t="s">
        <v>442</v>
      </c>
      <c r="F223" t="s">
        <v>453</v>
      </c>
      <c r="G223" t="s">
        <v>163</v>
      </c>
      <c r="H223" s="5">
        <f>MROUND((J223*0.97),5000)</f>
        <v>70000</v>
      </c>
      <c r="I223" s="5">
        <f t="shared" si="11"/>
        <v>1920</v>
      </c>
      <c r="J223" s="5">
        <v>71920</v>
      </c>
      <c r="K223" s="5">
        <v>7192</v>
      </c>
      <c r="M223" t="s">
        <v>27</v>
      </c>
      <c r="N223" t="s">
        <v>15</v>
      </c>
      <c r="O223" t="s">
        <v>16</v>
      </c>
      <c r="P223" s="1">
        <v>42888</v>
      </c>
      <c r="Q223">
        <v>13</v>
      </c>
      <c r="R223" s="21">
        <f t="shared" si="12"/>
        <v>2.7428571428571427E-2</v>
      </c>
      <c r="S223" s="21"/>
      <c r="T223" s="83">
        <v>43027</v>
      </c>
      <c r="U223" s="13">
        <v>169506</v>
      </c>
    </row>
    <row r="224" spans="1:21" x14ac:dyDescent="0.3">
      <c r="A224" t="s">
        <v>13</v>
      </c>
      <c r="B224">
        <v>249</v>
      </c>
      <c r="C224" s="1">
        <v>42901</v>
      </c>
      <c r="D224" s="1" t="s">
        <v>442</v>
      </c>
      <c r="E224" s="1" t="s">
        <v>442</v>
      </c>
      <c r="F224" t="s">
        <v>446</v>
      </c>
      <c r="G224" t="s">
        <v>156</v>
      </c>
      <c r="H224" s="5">
        <f>MROUND((J224*0.97),250)</f>
        <v>96250</v>
      </c>
      <c r="I224" s="5">
        <f t="shared" si="11"/>
        <v>3050</v>
      </c>
      <c r="J224" s="5">
        <v>99300</v>
      </c>
      <c r="K224" s="5">
        <v>9930</v>
      </c>
      <c r="M224" t="s">
        <v>27</v>
      </c>
      <c r="N224" t="s">
        <v>15</v>
      </c>
      <c r="O224" t="s">
        <v>16</v>
      </c>
      <c r="P224" s="1">
        <v>42888</v>
      </c>
      <c r="Q224">
        <v>13</v>
      </c>
      <c r="R224" s="21">
        <f t="shared" si="12"/>
        <v>3.1688311688311689E-2</v>
      </c>
      <c r="S224" s="21"/>
      <c r="T224" s="82" t="s">
        <v>466</v>
      </c>
      <c r="U224" s="13">
        <v>56502</v>
      </c>
    </row>
    <row r="225" spans="1:21" x14ac:dyDescent="0.3">
      <c r="A225" t="s">
        <v>13</v>
      </c>
      <c r="B225">
        <v>189</v>
      </c>
      <c r="C225" s="1">
        <v>42933</v>
      </c>
      <c r="D225" t="s">
        <v>442</v>
      </c>
      <c r="E225" s="1" t="s">
        <v>442</v>
      </c>
      <c r="F225" t="s">
        <v>448</v>
      </c>
      <c r="G225" t="s">
        <v>158</v>
      </c>
      <c r="H225" s="5">
        <f>MROUND((J225*0.97),2500)</f>
        <v>50000</v>
      </c>
      <c r="I225" s="5">
        <f t="shared" si="11"/>
        <v>800</v>
      </c>
      <c r="J225" s="5">
        <v>50800</v>
      </c>
      <c r="K225" s="5">
        <v>5080</v>
      </c>
      <c r="M225" t="s">
        <v>30</v>
      </c>
      <c r="N225" t="s">
        <v>15</v>
      </c>
      <c r="O225" t="s">
        <v>16</v>
      </c>
      <c r="P225" s="1">
        <v>42924</v>
      </c>
      <c r="Q225">
        <v>9</v>
      </c>
      <c r="R225" s="21">
        <f t="shared" si="12"/>
        <v>1.6E-2</v>
      </c>
      <c r="S225" s="21"/>
      <c r="T225" s="82" t="s">
        <v>468</v>
      </c>
      <c r="U225" s="13">
        <v>113004</v>
      </c>
    </row>
    <row r="226" spans="1:21" x14ac:dyDescent="0.3">
      <c r="A226" t="s">
        <v>13</v>
      </c>
      <c r="B226">
        <v>196</v>
      </c>
      <c r="C226" s="1">
        <v>42933</v>
      </c>
      <c r="D226" t="s">
        <v>442</v>
      </c>
      <c r="E226" s="1" t="s">
        <v>442</v>
      </c>
      <c r="F226" t="s">
        <v>443</v>
      </c>
      <c r="G226" t="s">
        <v>153</v>
      </c>
      <c r="H226" s="5">
        <f>MROUND((J226*0.97),2500)</f>
        <v>30000</v>
      </c>
      <c r="I226" s="5">
        <f t="shared" si="11"/>
        <v>530</v>
      </c>
      <c r="J226" s="5">
        <v>30530</v>
      </c>
      <c r="K226" s="5">
        <v>3053</v>
      </c>
      <c r="M226" t="s">
        <v>30</v>
      </c>
      <c r="N226" t="s">
        <v>15</v>
      </c>
      <c r="O226" t="s">
        <v>16</v>
      </c>
      <c r="P226" s="1">
        <v>42924</v>
      </c>
      <c r="Q226">
        <v>9</v>
      </c>
      <c r="R226" s="21">
        <f t="shared" si="12"/>
        <v>1.7666666666666667E-2</v>
      </c>
      <c r="S226" s="21"/>
      <c r="T226" s="83">
        <v>43060</v>
      </c>
      <c r="U226" s="13">
        <v>384990</v>
      </c>
    </row>
    <row r="227" spans="1:21" x14ac:dyDescent="0.3">
      <c r="A227" t="s">
        <v>13</v>
      </c>
      <c r="B227">
        <v>204</v>
      </c>
      <c r="C227" s="1">
        <v>42933</v>
      </c>
      <c r="D227" t="s">
        <v>442</v>
      </c>
      <c r="E227" s="1" t="s">
        <v>442</v>
      </c>
      <c r="F227" t="s">
        <v>445</v>
      </c>
      <c r="G227" t="s">
        <v>155</v>
      </c>
      <c r="H227" s="5">
        <f>MROUND((J227*0.97),2500)</f>
        <v>30000</v>
      </c>
      <c r="I227" s="5">
        <f t="shared" si="11"/>
        <v>1700</v>
      </c>
      <c r="J227" s="5">
        <v>31700</v>
      </c>
      <c r="K227" s="5">
        <v>3170</v>
      </c>
      <c r="M227" t="s">
        <v>30</v>
      </c>
      <c r="N227" t="s">
        <v>15</v>
      </c>
      <c r="O227" t="s">
        <v>16</v>
      </c>
      <c r="P227" s="1">
        <v>42924</v>
      </c>
      <c r="Q227">
        <v>9</v>
      </c>
      <c r="R227" s="21">
        <f t="shared" si="12"/>
        <v>5.6666666666666664E-2</v>
      </c>
      <c r="S227" s="21"/>
      <c r="T227" s="82" t="s">
        <v>466</v>
      </c>
      <c r="U227" s="13">
        <v>128330</v>
      </c>
    </row>
    <row r="228" spans="1:21" x14ac:dyDescent="0.3">
      <c r="A228" t="s">
        <v>13</v>
      </c>
      <c r="B228">
        <v>210</v>
      </c>
      <c r="C228" s="1">
        <v>42933</v>
      </c>
      <c r="D228" t="s">
        <v>442</v>
      </c>
      <c r="E228" s="1" t="s">
        <v>442</v>
      </c>
      <c r="F228" t="s">
        <v>452</v>
      </c>
      <c r="G228" t="s">
        <v>162</v>
      </c>
      <c r="H228" s="5">
        <f>MROUND((J228*0.97),1000)</f>
        <v>47000</v>
      </c>
      <c r="I228" s="5">
        <f t="shared" si="11"/>
        <v>1960</v>
      </c>
      <c r="J228" s="5">
        <v>48960</v>
      </c>
      <c r="K228" s="5">
        <v>4896</v>
      </c>
      <c r="M228" t="s">
        <v>30</v>
      </c>
      <c r="N228" t="s">
        <v>15</v>
      </c>
      <c r="O228" t="s">
        <v>16</v>
      </c>
      <c r="P228" s="1">
        <v>42924</v>
      </c>
      <c r="Q228">
        <v>9</v>
      </c>
      <c r="R228" s="21">
        <f t="shared" si="12"/>
        <v>4.170212765957447E-2</v>
      </c>
      <c r="S228" s="21"/>
      <c r="T228" s="82" t="s">
        <v>468</v>
      </c>
      <c r="U228" s="13">
        <v>256660</v>
      </c>
    </row>
    <row r="229" spans="1:21" x14ac:dyDescent="0.3">
      <c r="A229" t="s">
        <v>13</v>
      </c>
      <c r="B229">
        <v>215</v>
      </c>
      <c r="C229" s="1">
        <v>42933</v>
      </c>
      <c r="D229" t="s">
        <v>442</v>
      </c>
      <c r="E229" s="1" t="s">
        <v>442</v>
      </c>
      <c r="F229" t="s">
        <v>442</v>
      </c>
      <c r="G229" t="s">
        <v>152</v>
      </c>
      <c r="H229" s="5">
        <f>MROUND((J229*0.97),2500)</f>
        <v>42500</v>
      </c>
      <c r="I229" s="5">
        <f t="shared" si="11"/>
        <v>405</v>
      </c>
      <c r="J229" s="5">
        <v>42905</v>
      </c>
      <c r="K229" s="5">
        <v>4291</v>
      </c>
      <c r="M229" t="s">
        <v>30</v>
      </c>
      <c r="N229" t="s">
        <v>15</v>
      </c>
      <c r="O229" t="s">
        <v>16</v>
      </c>
      <c r="P229" s="1">
        <v>42924</v>
      </c>
      <c r="Q229">
        <v>9</v>
      </c>
      <c r="R229" s="21">
        <f t="shared" si="12"/>
        <v>9.5294117647058817E-3</v>
      </c>
      <c r="S229" s="21"/>
      <c r="T229" s="83">
        <v>43091</v>
      </c>
      <c r="U229" s="13">
        <v>317266</v>
      </c>
    </row>
    <row r="230" spans="1:21" x14ac:dyDescent="0.3">
      <c r="A230" t="s">
        <v>13</v>
      </c>
      <c r="B230">
        <v>223</v>
      </c>
      <c r="C230" s="1">
        <v>42933</v>
      </c>
      <c r="D230" t="s">
        <v>442</v>
      </c>
      <c r="E230" s="1" t="s">
        <v>442</v>
      </c>
      <c r="F230" t="s">
        <v>444</v>
      </c>
      <c r="G230" t="s">
        <v>154</v>
      </c>
      <c r="H230" s="5">
        <f>MROUND((J230*0.97),2500)</f>
        <v>27500</v>
      </c>
      <c r="I230" s="5">
        <f t="shared" si="11"/>
        <v>1000</v>
      </c>
      <c r="J230" s="5">
        <v>28500</v>
      </c>
      <c r="K230" s="5">
        <v>2850</v>
      </c>
      <c r="M230" t="s">
        <v>30</v>
      </c>
      <c r="N230" t="s">
        <v>15</v>
      </c>
      <c r="O230" t="s">
        <v>16</v>
      </c>
      <c r="P230" s="1">
        <v>42924</v>
      </c>
      <c r="Q230">
        <v>9</v>
      </c>
      <c r="R230" s="21">
        <f t="shared" si="12"/>
        <v>3.6363636363636362E-2</v>
      </c>
      <c r="S230" s="21"/>
      <c r="T230" s="82" t="s">
        <v>488</v>
      </c>
      <c r="U230" s="13">
        <v>198291</v>
      </c>
    </row>
    <row r="231" spans="1:21" x14ac:dyDescent="0.3">
      <c r="A231" t="s">
        <v>13</v>
      </c>
      <c r="B231">
        <v>229</v>
      </c>
      <c r="C231" s="1">
        <v>42933</v>
      </c>
      <c r="D231" t="s">
        <v>442</v>
      </c>
      <c r="E231" s="1" t="s">
        <v>442</v>
      </c>
      <c r="F231" t="s">
        <v>454</v>
      </c>
      <c r="G231" t="s">
        <v>164</v>
      </c>
      <c r="H231" s="5">
        <f>MROUND((J231*0.97),2500)</f>
        <v>20000</v>
      </c>
      <c r="I231" s="5">
        <f t="shared" si="11"/>
        <v>470</v>
      </c>
      <c r="J231" s="5">
        <v>20470</v>
      </c>
      <c r="K231" s="5">
        <v>2047</v>
      </c>
      <c r="M231" t="s">
        <v>30</v>
      </c>
      <c r="N231" t="s">
        <v>15</v>
      </c>
      <c r="O231" t="s">
        <v>16</v>
      </c>
      <c r="P231" s="1">
        <v>42924</v>
      </c>
      <c r="Q231">
        <v>9</v>
      </c>
      <c r="R231" s="21">
        <f t="shared" si="12"/>
        <v>2.35E-2</v>
      </c>
      <c r="S231" s="21"/>
      <c r="T231" s="82" t="s">
        <v>466</v>
      </c>
      <c r="U231" s="13">
        <v>79317</v>
      </c>
    </row>
    <row r="232" spans="1:21" x14ac:dyDescent="0.3">
      <c r="A232" t="s">
        <v>13</v>
      </c>
      <c r="B232">
        <v>235</v>
      </c>
      <c r="C232" s="1">
        <v>42933</v>
      </c>
      <c r="D232" s="1" t="s">
        <v>442</v>
      </c>
      <c r="E232" s="1" t="s">
        <v>442</v>
      </c>
      <c r="F232" t="s">
        <v>450</v>
      </c>
      <c r="G232" t="s">
        <v>160</v>
      </c>
      <c r="H232" s="5">
        <f>MROUND((J232*0.97),1000)</f>
        <v>41000</v>
      </c>
      <c r="I232" s="5">
        <f t="shared" si="11"/>
        <v>1300</v>
      </c>
      <c r="J232" s="5">
        <v>42300</v>
      </c>
      <c r="K232" s="5">
        <v>4230</v>
      </c>
      <c r="M232" t="s">
        <v>30</v>
      </c>
      <c r="N232" t="s">
        <v>15</v>
      </c>
      <c r="O232" t="s">
        <v>16</v>
      </c>
      <c r="P232" s="1">
        <v>42924</v>
      </c>
      <c r="Q232">
        <v>9</v>
      </c>
      <c r="R232" s="21">
        <f t="shared" si="12"/>
        <v>3.1707317073170732E-2</v>
      </c>
      <c r="S232" s="21"/>
      <c r="T232" s="82" t="s">
        <v>468</v>
      </c>
      <c r="U232" s="13">
        <v>39658</v>
      </c>
    </row>
    <row r="233" spans="1:21" x14ac:dyDescent="0.3">
      <c r="A233" t="s">
        <v>13</v>
      </c>
      <c r="B233">
        <v>237</v>
      </c>
      <c r="C233" s="1">
        <v>42933</v>
      </c>
      <c r="D233" t="s">
        <v>442</v>
      </c>
      <c r="E233" s="1" t="s">
        <v>442</v>
      </c>
      <c r="F233" t="s">
        <v>451</v>
      </c>
      <c r="G233" t="s">
        <v>161</v>
      </c>
      <c r="H233" s="5">
        <f>MROUND((J233*0.97),2500)</f>
        <v>35000</v>
      </c>
      <c r="I233" s="5">
        <f t="shared" si="11"/>
        <v>1840</v>
      </c>
      <c r="J233" s="5">
        <v>36840</v>
      </c>
      <c r="K233" s="5">
        <v>3684</v>
      </c>
      <c r="M233" t="s">
        <v>30</v>
      </c>
      <c r="N233" t="s">
        <v>15</v>
      </c>
      <c r="O233" t="s">
        <v>16</v>
      </c>
      <c r="P233" s="1">
        <v>42924</v>
      </c>
      <c r="Q233">
        <v>9</v>
      </c>
      <c r="R233" s="21">
        <f t="shared" si="12"/>
        <v>5.2571428571428575E-2</v>
      </c>
      <c r="S233" s="21"/>
      <c r="T233" s="12" t="s">
        <v>459</v>
      </c>
      <c r="U233" s="13">
        <v>1220674</v>
      </c>
    </row>
    <row r="234" spans="1:21" x14ac:dyDescent="0.3">
      <c r="A234" t="s">
        <v>13</v>
      </c>
      <c r="B234">
        <v>241</v>
      </c>
      <c r="C234" s="1">
        <v>42933</v>
      </c>
      <c r="D234" t="s">
        <v>442</v>
      </c>
      <c r="E234" s="1" t="s">
        <v>442</v>
      </c>
      <c r="F234" t="s">
        <v>453</v>
      </c>
      <c r="G234" t="s">
        <v>163</v>
      </c>
      <c r="H234" s="5">
        <f>MROUND((J234*0.97),2500)</f>
        <v>52500</v>
      </c>
      <c r="I234" s="5">
        <f t="shared" si="11"/>
        <v>2700</v>
      </c>
      <c r="J234" s="5">
        <v>55200</v>
      </c>
      <c r="K234" s="5">
        <v>5520</v>
      </c>
      <c r="M234" t="s">
        <v>30</v>
      </c>
      <c r="N234" t="s">
        <v>15</v>
      </c>
      <c r="O234" t="s">
        <v>16</v>
      </c>
      <c r="P234" s="1">
        <v>42924</v>
      </c>
      <c r="Q234">
        <v>9</v>
      </c>
      <c r="R234" s="21">
        <f t="shared" si="12"/>
        <v>5.1428571428571428E-2</v>
      </c>
      <c r="S234" s="21"/>
      <c r="T234" s="83">
        <v>42902</v>
      </c>
      <c r="U234" s="13">
        <v>75485</v>
      </c>
    </row>
    <row r="235" spans="1:21" x14ac:dyDescent="0.3">
      <c r="A235" t="s">
        <v>13</v>
      </c>
      <c r="B235">
        <v>250</v>
      </c>
      <c r="C235" s="1">
        <v>42933</v>
      </c>
      <c r="D235" s="1" t="s">
        <v>442</v>
      </c>
      <c r="E235" s="1" t="s">
        <v>442</v>
      </c>
      <c r="F235" t="s">
        <v>446</v>
      </c>
      <c r="G235" t="s">
        <v>156</v>
      </c>
      <c r="H235" s="5">
        <f>MROUND((J235*0.97),2500)</f>
        <v>57500</v>
      </c>
      <c r="I235" s="5">
        <f t="shared" si="11"/>
        <v>2730</v>
      </c>
      <c r="J235" s="5">
        <v>60230</v>
      </c>
      <c r="K235" s="5">
        <v>6023</v>
      </c>
      <c r="M235" t="s">
        <v>30</v>
      </c>
      <c r="N235" t="s">
        <v>15</v>
      </c>
      <c r="O235" t="s">
        <v>16</v>
      </c>
      <c r="P235" s="1">
        <v>42924</v>
      </c>
      <c r="Q235">
        <v>9</v>
      </c>
      <c r="R235" s="21">
        <f t="shared" si="12"/>
        <v>4.747826086956522E-2</v>
      </c>
      <c r="S235" s="21"/>
      <c r="T235" s="82" t="s">
        <v>459</v>
      </c>
      <c r="U235" s="13">
        <v>52839</v>
      </c>
    </row>
    <row r="236" spans="1:21" x14ac:dyDescent="0.3">
      <c r="A236" t="s">
        <v>13</v>
      </c>
      <c r="B236">
        <v>190</v>
      </c>
      <c r="C236" s="1">
        <v>42968</v>
      </c>
      <c r="D236" t="s">
        <v>442</v>
      </c>
      <c r="E236" s="1" t="s">
        <v>442</v>
      </c>
      <c r="F236" t="s">
        <v>461</v>
      </c>
      <c r="G236" t="s">
        <v>171</v>
      </c>
      <c r="H236" s="5">
        <f>MROUND((J236*0.97),2500)</f>
        <v>72500</v>
      </c>
      <c r="I236" s="5">
        <f t="shared" si="11"/>
        <v>2520</v>
      </c>
      <c r="J236" s="5">
        <v>75020</v>
      </c>
      <c r="K236" s="5">
        <v>7502</v>
      </c>
      <c r="M236" t="s">
        <v>32</v>
      </c>
      <c r="N236" t="s">
        <v>15</v>
      </c>
      <c r="O236" t="s">
        <v>16</v>
      </c>
      <c r="P236" s="1">
        <v>42962</v>
      </c>
      <c r="Q236">
        <v>6</v>
      </c>
      <c r="R236" s="21">
        <f t="shared" si="12"/>
        <v>3.475862068965517E-2</v>
      </c>
      <c r="S236" s="21"/>
      <c r="T236" s="82" t="s">
        <v>460</v>
      </c>
      <c r="U236" s="13">
        <v>22646</v>
      </c>
    </row>
    <row r="237" spans="1:21" x14ac:dyDescent="0.3">
      <c r="A237" t="s">
        <v>13</v>
      </c>
      <c r="B237">
        <v>197</v>
      </c>
      <c r="C237" s="1">
        <v>42968</v>
      </c>
      <c r="D237" t="s">
        <v>442</v>
      </c>
      <c r="E237" s="1" t="s">
        <v>442</v>
      </c>
      <c r="F237" t="s">
        <v>443</v>
      </c>
      <c r="G237" t="s">
        <v>153</v>
      </c>
      <c r="H237" s="5">
        <f>MROUND((J237*0.97),2500)</f>
        <v>27500</v>
      </c>
      <c r="I237" s="5">
        <f t="shared" si="11"/>
        <v>975</v>
      </c>
      <c r="J237" s="5">
        <v>28475</v>
      </c>
      <c r="K237" s="5">
        <v>2848</v>
      </c>
      <c r="M237" t="s">
        <v>32</v>
      </c>
      <c r="N237" t="s">
        <v>15</v>
      </c>
      <c r="O237" t="s">
        <v>16</v>
      </c>
      <c r="P237" s="1">
        <v>42962</v>
      </c>
      <c r="Q237">
        <v>6</v>
      </c>
      <c r="R237" s="21">
        <f t="shared" si="12"/>
        <v>3.5454545454545454E-2</v>
      </c>
      <c r="S237" s="21"/>
      <c r="T237" s="83">
        <v>42940</v>
      </c>
      <c r="U237" s="13">
        <v>71324</v>
      </c>
    </row>
    <row r="238" spans="1:21" x14ac:dyDescent="0.3">
      <c r="A238" t="s">
        <v>13</v>
      </c>
      <c r="B238">
        <v>205</v>
      </c>
      <c r="C238" s="1">
        <v>42968</v>
      </c>
      <c r="D238" t="s">
        <v>442</v>
      </c>
      <c r="E238" s="1" t="s">
        <v>442</v>
      </c>
      <c r="F238" t="s">
        <v>445</v>
      </c>
      <c r="G238" t="s">
        <v>155</v>
      </c>
      <c r="H238" s="5">
        <f>MROUND((J238*0.97),5000)</f>
        <v>60000</v>
      </c>
      <c r="I238" s="5">
        <f t="shared" si="11"/>
        <v>2340</v>
      </c>
      <c r="J238" s="5">
        <v>62340</v>
      </c>
      <c r="K238" s="5">
        <v>6234</v>
      </c>
      <c r="M238" t="s">
        <v>32</v>
      </c>
      <c r="N238" t="s">
        <v>15</v>
      </c>
      <c r="O238" t="s">
        <v>16</v>
      </c>
      <c r="P238" s="1">
        <v>42962</v>
      </c>
      <c r="Q238">
        <v>6</v>
      </c>
      <c r="R238" s="21">
        <f t="shared" si="12"/>
        <v>3.9E-2</v>
      </c>
      <c r="S238" s="21"/>
      <c r="T238" s="82" t="s">
        <v>459</v>
      </c>
      <c r="U238" s="13">
        <v>49927</v>
      </c>
    </row>
    <row r="239" spans="1:21" x14ac:dyDescent="0.3">
      <c r="A239" t="s">
        <v>13</v>
      </c>
      <c r="B239">
        <v>211</v>
      </c>
      <c r="C239" s="1">
        <v>42968</v>
      </c>
      <c r="D239" t="s">
        <v>442</v>
      </c>
      <c r="E239" s="1" t="s">
        <v>442</v>
      </c>
      <c r="F239" t="s">
        <v>452</v>
      </c>
      <c r="G239" t="s">
        <v>162</v>
      </c>
      <c r="H239" s="5">
        <f>MROUND((J239*0.97),1000)</f>
        <v>72000</v>
      </c>
      <c r="I239" s="5">
        <f t="shared" si="11"/>
        <v>2110</v>
      </c>
      <c r="J239" s="5">
        <v>74110</v>
      </c>
      <c r="K239" s="5">
        <v>7411</v>
      </c>
      <c r="M239" t="s">
        <v>32</v>
      </c>
      <c r="N239" t="s">
        <v>15</v>
      </c>
      <c r="O239" t="s">
        <v>16</v>
      </c>
      <c r="P239" s="1">
        <v>42962</v>
      </c>
      <c r="Q239">
        <v>6</v>
      </c>
      <c r="R239" s="21">
        <f t="shared" si="12"/>
        <v>2.9305555555555557E-2</v>
      </c>
      <c r="S239" s="21"/>
      <c r="T239" s="82" t="s">
        <v>460</v>
      </c>
      <c r="U239" s="13">
        <v>21397</v>
      </c>
    </row>
    <row r="240" spans="1:21" x14ac:dyDescent="0.3">
      <c r="A240" t="s">
        <v>13</v>
      </c>
      <c r="B240">
        <v>216</v>
      </c>
      <c r="C240" s="1">
        <v>42968</v>
      </c>
      <c r="D240" t="s">
        <v>442</v>
      </c>
      <c r="E240" s="1" t="s">
        <v>442</v>
      </c>
      <c r="F240" t="s">
        <v>442</v>
      </c>
      <c r="G240" t="s">
        <v>152</v>
      </c>
      <c r="H240" s="5">
        <f>MROUND((J240*0.97),1000)</f>
        <v>117000</v>
      </c>
      <c r="I240" s="5">
        <f t="shared" si="11"/>
        <v>3523</v>
      </c>
      <c r="J240" s="5">
        <v>120523</v>
      </c>
      <c r="K240" s="5">
        <v>12052</v>
      </c>
      <c r="M240" t="s">
        <v>32</v>
      </c>
      <c r="N240" t="s">
        <v>15</v>
      </c>
      <c r="O240" t="s">
        <v>16</v>
      </c>
      <c r="P240" s="1">
        <v>42962</v>
      </c>
      <c r="Q240">
        <v>6</v>
      </c>
      <c r="R240" s="21">
        <f t="shared" si="12"/>
        <v>3.0111111111111113E-2</v>
      </c>
      <c r="S240" s="21"/>
      <c r="T240" s="83">
        <v>42970</v>
      </c>
      <c r="U240" s="13">
        <v>113557</v>
      </c>
    </row>
    <row r="241" spans="1:21" x14ac:dyDescent="0.3">
      <c r="A241" t="s">
        <v>13</v>
      </c>
      <c r="B241">
        <v>224</v>
      </c>
      <c r="C241" s="1">
        <v>42968</v>
      </c>
      <c r="D241" t="s">
        <v>442</v>
      </c>
      <c r="E241" s="1" t="s">
        <v>442</v>
      </c>
      <c r="F241" t="s">
        <v>444</v>
      </c>
      <c r="G241" t="s">
        <v>154</v>
      </c>
      <c r="H241" s="5">
        <f>MROUND((J241*0.97),1000)</f>
        <v>46000</v>
      </c>
      <c r="I241" s="5">
        <f t="shared" si="11"/>
        <v>1660</v>
      </c>
      <c r="J241" s="5">
        <v>47660</v>
      </c>
      <c r="K241" s="5">
        <v>4766</v>
      </c>
      <c r="M241" t="s">
        <v>32</v>
      </c>
      <c r="N241" t="s">
        <v>15</v>
      </c>
      <c r="O241" t="s">
        <v>16</v>
      </c>
      <c r="P241" s="1">
        <v>42962</v>
      </c>
      <c r="Q241">
        <v>6</v>
      </c>
      <c r="R241" s="21">
        <f t="shared" si="12"/>
        <v>3.6086956521739127E-2</v>
      </c>
      <c r="S241" s="21"/>
      <c r="T241" s="82" t="s">
        <v>459</v>
      </c>
      <c r="U241" s="13">
        <v>79490</v>
      </c>
    </row>
    <row r="242" spans="1:21" x14ac:dyDescent="0.3">
      <c r="A242" t="s">
        <v>13</v>
      </c>
      <c r="B242">
        <v>230</v>
      </c>
      <c r="C242" s="1">
        <v>42968</v>
      </c>
      <c r="D242" t="s">
        <v>442</v>
      </c>
      <c r="E242" s="1" t="s">
        <v>442</v>
      </c>
      <c r="F242" t="s">
        <v>454</v>
      </c>
      <c r="G242" t="s">
        <v>164</v>
      </c>
      <c r="H242" s="5">
        <f>MROUND((J242*0.97),1000)</f>
        <v>30000</v>
      </c>
      <c r="I242" s="5">
        <f t="shared" si="11"/>
        <v>1220</v>
      </c>
      <c r="J242" s="5">
        <v>31220</v>
      </c>
      <c r="K242" s="5">
        <v>3122</v>
      </c>
      <c r="M242" t="s">
        <v>32</v>
      </c>
      <c r="N242" t="s">
        <v>15</v>
      </c>
      <c r="O242" t="s">
        <v>16</v>
      </c>
      <c r="P242" s="1">
        <v>42962</v>
      </c>
      <c r="Q242">
        <v>6</v>
      </c>
      <c r="R242" s="21">
        <f t="shared" si="12"/>
        <v>4.0666666666666663E-2</v>
      </c>
      <c r="S242" s="21"/>
      <c r="T242" s="82" t="s">
        <v>460</v>
      </c>
      <c r="U242" s="13">
        <v>34067</v>
      </c>
    </row>
    <row r="243" spans="1:21" x14ac:dyDescent="0.3">
      <c r="A243" t="s">
        <v>13</v>
      </c>
      <c r="B243">
        <v>238</v>
      </c>
      <c r="C243" s="1">
        <v>42968</v>
      </c>
      <c r="D243" t="s">
        <v>442</v>
      </c>
      <c r="E243" s="1" t="s">
        <v>442</v>
      </c>
      <c r="F243" t="s">
        <v>451</v>
      </c>
      <c r="G243" t="s">
        <v>161</v>
      </c>
      <c r="H243" s="5">
        <f>MROUND((J243*0.97),2500)</f>
        <v>45000</v>
      </c>
      <c r="I243" s="5">
        <f t="shared" si="11"/>
        <v>640</v>
      </c>
      <c r="J243" s="5">
        <v>45640</v>
      </c>
      <c r="K243" s="5">
        <v>4564</v>
      </c>
      <c r="M243" t="s">
        <v>32</v>
      </c>
      <c r="N243" t="s">
        <v>15</v>
      </c>
      <c r="O243" t="s">
        <v>16</v>
      </c>
      <c r="P243" s="1">
        <v>42962</v>
      </c>
      <c r="Q243">
        <v>6</v>
      </c>
      <c r="R243" s="21">
        <f t="shared" si="12"/>
        <v>1.4222222222222223E-2</v>
      </c>
      <c r="S243" s="21"/>
      <c r="T243" s="83">
        <v>42999</v>
      </c>
      <c r="U243" s="13">
        <v>174628</v>
      </c>
    </row>
    <row r="244" spans="1:21" x14ac:dyDescent="0.3">
      <c r="A244" t="s">
        <v>13</v>
      </c>
      <c r="B244">
        <v>242</v>
      </c>
      <c r="C244" s="1">
        <v>42968</v>
      </c>
      <c r="D244" t="s">
        <v>442</v>
      </c>
      <c r="E244" s="1" t="s">
        <v>442</v>
      </c>
      <c r="F244" t="s">
        <v>453</v>
      </c>
      <c r="G244" t="s">
        <v>163</v>
      </c>
      <c r="H244" s="5">
        <f>MROUND((J244*0.97),2500)</f>
        <v>67500</v>
      </c>
      <c r="I244" s="5">
        <f t="shared" si="11"/>
        <v>2750</v>
      </c>
      <c r="J244" s="5">
        <v>70250</v>
      </c>
      <c r="K244" s="5">
        <v>7025</v>
      </c>
      <c r="M244" t="s">
        <v>32</v>
      </c>
      <c r="N244" t="s">
        <v>15</v>
      </c>
      <c r="O244" t="s">
        <v>16</v>
      </c>
      <c r="P244" s="1">
        <v>42962</v>
      </c>
      <c r="Q244">
        <v>6</v>
      </c>
      <c r="R244" s="21">
        <f t="shared" si="12"/>
        <v>4.0740740740740744E-2</v>
      </c>
      <c r="S244" s="21"/>
      <c r="T244" s="82" t="s">
        <v>459</v>
      </c>
      <c r="U244" s="13">
        <v>87314</v>
      </c>
    </row>
    <row r="245" spans="1:21" x14ac:dyDescent="0.3">
      <c r="A245" t="s">
        <v>13</v>
      </c>
      <c r="B245">
        <v>244</v>
      </c>
      <c r="C245" s="1">
        <v>42968</v>
      </c>
      <c r="D245" t="s">
        <v>442</v>
      </c>
      <c r="E245" s="1" t="s">
        <v>442</v>
      </c>
      <c r="F245" t="s">
        <v>462</v>
      </c>
      <c r="G245" t="s">
        <v>172</v>
      </c>
      <c r="H245" s="5">
        <f>MROUND((J245*0.97),1000)</f>
        <v>51000</v>
      </c>
      <c r="I245" s="5">
        <f t="shared" si="11"/>
        <v>1810</v>
      </c>
      <c r="J245" s="5">
        <v>52810</v>
      </c>
      <c r="K245" s="5">
        <v>5281</v>
      </c>
      <c r="M245" t="s">
        <v>32</v>
      </c>
      <c r="N245" t="s">
        <v>15</v>
      </c>
      <c r="O245" t="s">
        <v>16</v>
      </c>
      <c r="P245" s="1">
        <v>42962</v>
      </c>
      <c r="Q245">
        <v>6</v>
      </c>
      <c r="R245" s="21">
        <f t="shared" si="12"/>
        <v>3.5490196078431374E-2</v>
      </c>
      <c r="S245" s="21"/>
      <c r="T245" s="82" t="s">
        <v>460</v>
      </c>
      <c r="U245" s="13">
        <v>87314</v>
      </c>
    </row>
    <row r="246" spans="1:21" x14ac:dyDescent="0.3">
      <c r="A246" t="s">
        <v>13</v>
      </c>
      <c r="B246">
        <v>251</v>
      </c>
      <c r="C246" s="1">
        <v>42968</v>
      </c>
      <c r="D246" s="1" t="s">
        <v>442</v>
      </c>
      <c r="E246" s="1" t="s">
        <v>442</v>
      </c>
      <c r="F246" t="s">
        <v>446</v>
      </c>
      <c r="G246" t="s">
        <v>156</v>
      </c>
      <c r="H246" s="5">
        <f>MROUND((J246*0.97),5000)</f>
        <v>65000</v>
      </c>
      <c r="I246" s="5">
        <f t="shared" si="11"/>
        <v>950</v>
      </c>
      <c r="J246" s="5">
        <v>65950</v>
      </c>
      <c r="K246" s="5">
        <v>6595</v>
      </c>
      <c r="M246" t="s">
        <v>32</v>
      </c>
      <c r="N246" t="s">
        <v>15</v>
      </c>
      <c r="O246" t="s">
        <v>16</v>
      </c>
      <c r="P246" s="1">
        <v>42962</v>
      </c>
      <c r="Q246">
        <v>6</v>
      </c>
      <c r="R246" s="21">
        <f t="shared" si="12"/>
        <v>1.4615384615384615E-2</v>
      </c>
      <c r="S246" s="21"/>
      <c r="T246" s="83">
        <v>43027</v>
      </c>
      <c r="U246" s="13">
        <v>228114</v>
      </c>
    </row>
    <row r="247" spans="1:21" x14ac:dyDescent="0.3">
      <c r="A247" t="s">
        <v>13</v>
      </c>
      <c r="B247">
        <v>217</v>
      </c>
      <c r="C247" s="1">
        <v>42982</v>
      </c>
      <c r="D247" t="s">
        <v>442</v>
      </c>
      <c r="E247" s="1" t="s">
        <v>442</v>
      </c>
      <c r="F247" t="s">
        <v>442</v>
      </c>
      <c r="G247" t="s">
        <v>152</v>
      </c>
      <c r="H247" s="5">
        <f>MROUND((J247*0.97),1000)</f>
        <v>163000</v>
      </c>
      <c r="I247" s="5">
        <f t="shared" si="11"/>
        <v>5157</v>
      </c>
      <c r="J247" s="5">
        <v>168157</v>
      </c>
      <c r="K247" s="5">
        <v>16816</v>
      </c>
      <c r="M247" t="s">
        <v>33</v>
      </c>
      <c r="N247" t="s">
        <v>15</v>
      </c>
      <c r="O247" t="s">
        <v>16</v>
      </c>
      <c r="P247" s="1">
        <v>42975</v>
      </c>
      <c r="Q247">
        <v>7</v>
      </c>
      <c r="R247" s="21">
        <f t="shared" si="12"/>
        <v>3.1638036809815952E-2</v>
      </c>
      <c r="S247" s="21"/>
      <c r="T247" s="82" t="s">
        <v>459</v>
      </c>
      <c r="U247" s="13">
        <v>114057</v>
      </c>
    </row>
    <row r="248" spans="1:21" x14ac:dyDescent="0.3">
      <c r="A248" t="s">
        <v>13</v>
      </c>
      <c r="B248">
        <v>191</v>
      </c>
      <c r="C248" s="1">
        <v>42991</v>
      </c>
      <c r="D248" t="s">
        <v>442</v>
      </c>
      <c r="E248" s="1" t="s">
        <v>442</v>
      </c>
      <c r="F248" t="s">
        <v>461</v>
      </c>
      <c r="G248" t="s">
        <v>171</v>
      </c>
      <c r="H248" s="5">
        <f>MROUND((J248*0.97),250)</f>
        <v>79250</v>
      </c>
      <c r="I248" s="5">
        <f t="shared" si="11"/>
        <v>2410</v>
      </c>
      <c r="J248" s="5">
        <v>81660</v>
      </c>
      <c r="K248" s="5">
        <v>8166</v>
      </c>
      <c r="M248" t="s">
        <v>33</v>
      </c>
      <c r="N248" t="s">
        <v>15</v>
      </c>
      <c r="O248" t="s">
        <v>16</v>
      </c>
      <c r="P248" s="1">
        <v>42982</v>
      </c>
      <c r="Q248">
        <v>9</v>
      </c>
      <c r="R248" s="21">
        <f t="shared" si="12"/>
        <v>3.0410094637223974E-2</v>
      </c>
      <c r="S248" s="21"/>
      <c r="T248" s="82" t="s">
        <v>460</v>
      </c>
      <c r="U248" s="13">
        <v>114057</v>
      </c>
    </row>
    <row r="249" spans="1:21" x14ac:dyDescent="0.3">
      <c r="A249" t="s">
        <v>13</v>
      </c>
      <c r="B249">
        <v>206</v>
      </c>
      <c r="C249" s="1">
        <v>42991</v>
      </c>
      <c r="D249" t="s">
        <v>442</v>
      </c>
      <c r="E249" s="1" t="s">
        <v>442</v>
      </c>
      <c r="F249" t="s">
        <v>445</v>
      </c>
      <c r="G249" t="s">
        <v>155</v>
      </c>
      <c r="H249" s="5">
        <f>MROUND((J249*0.97),2500)</f>
        <v>32500</v>
      </c>
      <c r="I249" s="5">
        <f t="shared" si="11"/>
        <v>1120</v>
      </c>
      <c r="J249" s="5">
        <v>33620</v>
      </c>
      <c r="K249" s="5">
        <v>3362</v>
      </c>
      <c r="M249" t="s">
        <v>33</v>
      </c>
      <c r="N249" t="s">
        <v>15</v>
      </c>
      <c r="O249" t="s">
        <v>16</v>
      </c>
      <c r="P249" s="1">
        <v>42982</v>
      </c>
      <c r="Q249">
        <v>9</v>
      </c>
      <c r="R249" s="21">
        <f t="shared" si="12"/>
        <v>3.446153846153846E-2</v>
      </c>
      <c r="S249" s="21"/>
      <c r="T249" s="83">
        <v>43060</v>
      </c>
      <c r="U249" s="13">
        <v>354698</v>
      </c>
    </row>
    <row r="250" spans="1:21" x14ac:dyDescent="0.3">
      <c r="A250" t="s">
        <v>13</v>
      </c>
      <c r="B250">
        <v>212</v>
      </c>
      <c r="C250" s="1">
        <v>42991</v>
      </c>
      <c r="D250" t="s">
        <v>442</v>
      </c>
      <c r="E250" s="1" t="s">
        <v>442</v>
      </c>
      <c r="F250" t="s">
        <v>452</v>
      </c>
      <c r="G250" t="s">
        <v>162</v>
      </c>
      <c r="H250" s="5">
        <f>MROUND((J250*0.97),1000)</f>
        <v>130000</v>
      </c>
      <c r="I250" s="5">
        <f t="shared" si="11"/>
        <v>4370</v>
      </c>
      <c r="J250" s="5">
        <v>134370</v>
      </c>
      <c r="K250" s="5">
        <v>13437</v>
      </c>
      <c r="M250" t="s">
        <v>33</v>
      </c>
      <c r="N250" t="s">
        <v>15</v>
      </c>
      <c r="O250" t="s">
        <v>16</v>
      </c>
      <c r="P250" s="1">
        <v>42982</v>
      </c>
      <c r="Q250">
        <v>9</v>
      </c>
      <c r="R250" s="21">
        <f t="shared" si="12"/>
        <v>3.3615384615384616E-2</v>
      </c>
      <c r="S250" s="21"/>
      <c r="T250" s="82" t="s">
        <v>459</v>
      </c>
      <c r="U250" s="13">
        <v>177349</v>
      </c>
    </row>
    <row r="251" spans="1:21" x14ac:dyDescent="0.3">
      <c r="A251" t="s">
        <v>13</v>
      </c>
      <c r="B251">
        <v>225</v>
      </c>
      <c r="C251" s="1">
        <v>42991</v>
      </c>
      <c r="D251" t="s">
        <v>442</v>
      </c>
      <c r="E251" s="1" t="s">
        <v>442</v>
      </c>
      <c r="F251" t="s">
        <v>444</v>
      </c>
      <c r="G251" t="s">
        <v>154</v>
      </c>
      <c r="H251" s="5">
        <f>MROUND((J251*0.97),2500)</f>
        <v>30000</v>
      </c>
      <c r="I251" s="5">
        <f t="shared" si="11"/>
        <v>530</v>
      </c>
      <c r="J251" s="5">
        <v>30530</v>
      </c>
      <c r="K251" s="5">
        <v>3053</v>
      </c>
      <c r="M251" t="s">
        <v>33</v>
      </c>
      <c r="N251" t="s">
        <v>15</v>
      </c>
      <c r="O251" t="s">
        <v>16</v>
      </c>
      <c r="P251" s="1">
        <v>42982</v>
      </c>
      <c r="Q251">
        <v>9</v>
      </c>
      <c r="R251" s="21">
        <f t="shared" si="12"/>
        <v>1.7666666666666667E-2</v>
      </c>
      <c r="S251" s="21"/>
      <c r="T251" s="82" t="s">
        <v>460</v>
      </c>
      <c r="U251" s="13">
        <v>177349</v>
      </c>
    </row>
    <row r="252" spans="1:21" x14ac:dyDescent="0.3">
      <c r="A252" t="s">
        <v>13</v>
      </c>
      <c r="B252">
        <v>231</v>
      </c>
      <c r="C252" s="1">
        <v>42991</v>
      </c>
      <c r="D252" t="s">
        <v>442</v>
      </c>
      <c r="E252" s="1" t="s">
        <v>442</v>
      </c>
      <c r="F252" t="s">
        <v>454</v>
      </c>
      <c r="G252" t="s">
        <v>164</v>
      </c>
      <c r="H252" s="5">
        <f>MROUND((J252*0.97),500)</f>
        <v>26500</v>
      </c>
      <c r="I252" s="5">
        <f t="shared" si="11"/>
        <v>850</v>
      </c>
      <c r="J252" s="5">
        <v>27350</v>
      </c>
      <c r="K252" s="5">
        <v>2735</v>
      </c>
      <c r="M252" t="s">
        <v>33</v>
      </c>
      <c r="N252" t="s">
        <v>15</v>
      </c>
      <c r="O252" t="s">
        <v>16</v>
      </c>
      <c r="P252" s="1">
        <v>42982</v>
      </c>
      <c r="Q252">
        <v>9</v>
      </c>
      <c r="R252" s="21">
        <f t="shared" si="12"/>
        <v>3.2075471698113207E-2</v>
      </c>
      <c r="S252" s="21"/>
      <c r="T252" s="83">
        <v>43091</v>
      </c>
      <c r="U252" s="13">
        <v>6122</v>
      </c>
    </row>
    <row r="253" spans="1:21" x14ac:dyDescent="0.3">
      <c r="A253" t="s">
        <v>13</v>
      </c>
      <c r="B253">
        <v>239</v>
      </c>
      <c r="C253" s="1">
        <v>42991</v>
      </c>
      <c r="D253" t="s">
        <v>442</v>
      </c>
      <c r="E253" s="1" t="s">
        <v>442</v>
      </c>
      <c r="F253" t="s">
        <v>451</v>
      </c>
      <c r="G253" t="s">
        <v>161</v>
      </c>
      <c r="H253" s="5">
        <f>MROUND((J253*0.97),2500)</f>
        <v>12500</v>
      </c>
      <c r="I253" s="5">
        <f t="shared" si="11"/>
        <v>780</v>
      </c>
      <c r="J253" s="5">
        <v>13280</v>
      </c>
      <c r="K253" s="5">
        <v>1328</v>
      </c>
      <c r="M253" t="s">
        <v>33</v>
      </c>
      <c r="N253" t="s">
        <v>15</v>
      </c>
      <c r="O253" t="s">
        <v>16</v>
      </c>
      <c r="P253" s="1">
        <v>42982</v>
      </c>
      <c r="Q253">
        <v>9</v>
      </c>
      <c r="R253" s="21">
        <f t="shared" si="12"/>
        <v>6.2399999999999997E-2</v>
      </c>
      <c r="S253" s="21"/>
      <c r="T253" s="82" t="s">
        <v>459</v>
      </c>
      <c r="U253" s="13">
        <v>3061</v>
      </c>
    </row>
    <row r="254" spans="1:21" x14ac:dyDescent="0.3">
      <c r="A254" t="s">
        <v>13</v>
      </c>
      <c r="B254">
        <v>243</v>
      </c>
      <c r="C254" s="1">
        <v>42991</v>
      </c>
      <c r="D254" t="s">
        <v>442</v>
      </c>
      <c r="E254" s="1" t="s">
        <v>442</v>
      </c>
      <c r="F254" t="s">
        <v>453</v>
      </c>
      <c r="G254" t="s">
        <v>163</v>
      </c>
      <c r="H254" s="5">
        <f>MROUND((J254*0.97),1000)</f>
        <v>135000</v>
      </c>
      <c r="I254" s="5">
        <f t="shared" si="11"/>
        <v>3973</v>
      </c>
      <c r="J254" s="5">
        <v>138973</v>
      </c>
      <c r="K254" s="5">
        <v>13897</v>
      </c>
      <c r="M254" t="s">
        <v>33</v>
      </c>
      <c r="N254" t="s">
        <v>15</v>
      </c>
      <c r="O254" t="s">
        <v>16</v>
      </c>
      <c r="P254" s="1">
        <v>42982</v>
      </c>
      <c r="Q254">
        <v>9</v>
      </c>
      <c r="R254" s="21">
        <f t="shared" si="12"/>
        <v>2.9429629629629629E-2</v>
      </c>
      <c r="S254" s="21"/>
      <c r="T254" s="82" t="s">
        <v>460</v>
      </c>
      <c r="U254" s="13">
        <v>3061</v>
      </c>
    </row>
    <row r="255" spans="1:21" x14ac:dyDescent="0.3">
      <c r="A255" t="s">
        <v>13</v>
      </c>
      <c r="B255">
        <v>245</v>
      </c>
      <c r="C255" s="1">
        <v>42991</v>
      </c>
      <c r="D255" t="s">
        <v>442</v>
      </c>
      <c r="E255" s="1" t="s">
        <v>442</v>
      </c>
      <c r="F255" t="s">
        <v>462</v>
      </c>
      <c r="G255" t="s">
        <v>172</v>
      </c>
      <c r="H255" s="5">
        <f>MROUND((J255*0.97),250)</f>
        <v>80500</v>
      </c>
      <c r="I255" s="5">
        <f t="shared" si="11"/>
        <v>2490</v>
      </c>
      <c r="J255" s="5">
        <v>82990</v>
      </c>
      <c r="K255" s="5">
        <v>8299</v>
      </c>
      <c r="M255" t="s">
        <v>33</v>
      </c>
      <c r="N255" t="s">
        <v>15</v>
      </c>
      <c r="O255" t="s">
        <v>16</v>
      </c>
      <c r="P255" s="1">
        <v>42982</v>
      </c>
      <c r="Q255">
        <v>9</v>
      </c>
      <c r="R255" s="21">
        <f t="shared" si="12"/>
        <v>3.093167701863354E-2</v>
      </c>
      <c r="S255" s="21"/>
      <c r="T255" s="83">
        <v>43129</v>
      </c>
      <c r="U255" s="13">
        <v>196746</v>
      </c>
    </row>
    <row r="256" spans="1:21" x14ac:dyDescent="0.3">
      <c r="A256" t="s">
        <v>13</v>
      </c>
      <c r="B256">
        <v>252</v>
      </c>
      <c r="C256" s="1">
        <v>42991</v>
      </c>
      <c r="D256" s="1" t="s">
        <v>442</v>
      </c>
      <c r="E256" s="1" t="s">
        <v>442</v>
      </c>
      <c r="F256" t="s">
        <v>446</v>
      </c>
      <c r="G256" t="s">
        <v>156</v>
      </c>
      <c r="H256" s="5">
        <f>MROUND((J256*0.97),2500)</f>
        <v>35000</v>
      </c>
      <c r="I256" s="5">
        <f t="shared" si="11"/>
        <v>850</v>
      </c>
      <c r="J256" s="5">
        <v>35850</v>
      </c>
      <c r="K256" s="5">
        <v>3585</v>
      </c>
      <c r="M256" t="s">
        <v>33</v>
      </c>
      <c r="N256" t="s">
        <v>15</v>
      </c>
      <c r="O256" t="s">
        <v>16</v>
      </c>
      <c r="P256" s="1">
        <v>42982</v>
      </c>
      <c r="Q256">
        <v>9</v>
      </c>
      <c r="R256" s="21">
        <f t="shared" si="12"/>
        <v>2.4285714285714285E-2</v>
      </c>
      <c r="S256" s="21"/>
      <c r="T256" s="82" t="s">
        <v>459</v>
      </c>
      <c r="U256" s="13">
        <v>98373</v>
      </c>
    </row>
    <row r="257" spans="1:21" x14ac:dyDescent="0.3">
      <c r="A257" t="s">
        <v>13</v>
      </c>
      <c r="B257">
        <v>198</v>
      </c>
      <c r="C257" s="1">
        <v>43006</v>
      </c>
      <c r="D257" t="s">
        <v>442</v>
      </c>
      <c r="E257" s="1" t="s">
        <v>442</v>
      </c>
      <c r="F257" t="s">
        <v>443</v>
      </c>
      <c r="G257" t="s">
        <v>153</v>
      </c>
      <c r="H257" s="5">
        <f>MROUND((J257*0.97),2500)</f>
        <v>55000</v>
      </c>
      <c r="I257" s="5">
        <f t="shared" si="11"/>
        <v>588</v>
      </c>
      <c r="J257" s="5">
        <v>55588</v>
      </c>
      <c r="K257" s="5">
        <v>5559</v>
      </c>
      <c r="M257" t="s">
        <v>35</v>
      </c>
      <c r="N257" t="s">
        <v>15</v>
      </c>
      <c r="O257" t="s">
        <v>16</v>
      </c>
      <c r="P257" s="1">
        <v>43001</v>
      </c>
      <c r="Q257">
        <v>5</v>
      </c>
      <c r="R257" s="21">
        <f t="shared" si="12"/>
        <v>1.0690909090909091E-2</v>
      </c>
      <c r="S257" s="21"/>
      <c r="T257" s="82" t="s">
        <v>460</v>
      </c>
      <c r="U257" s="13">
        <v>98373</v>
      </c>
    </row>
    <row r="258" spans="1:21" x14ac:dyDescent="0.3">
      <c r="A258" t="s">
        <v>13</v>
      </c>
      <c r="B258">
        <v>218</v>
      </c>
      <c r="C258" s="1">
        <v>43006</v>
      </c>
      <c r="D258" t="s">
        <v>442</v>
      </c>
      <c r="E258" s="1" t="s">
        <v>442</v>
      </c>
      <c r="F258" t="s">
        <v>442</v>
      </c>
      <c r="G258" t="s">
        <v>152</v>
      </c>
      <c r="H258" s="5">
        <f>MROUND((J258*0.97),1000)</f>
        <v>108000</v>
      </c>
      <c r="I258" s="5">
        <f t="shared" ref="I258:I321" si="13">J258-H258</f>
        <v>3098</v>
      </c>
      <c r="J258" s="5">
        <v>111098</v>
      </c>
      <c r="K258" s="5">
        <v>11110</v>
      </c>
      <c r="M258" t="s">
        <v>35</v>
      </c>
      <c r="N258" t="s">
        <v>15</v>
      </c>
      <c r="O258" t="s">
        <v>16</v>
      </c>
      <c r="P258" s="1">
        <v>43001</v>
      </c>
      <c r="Q258">
        <v>5</v>
      </c>
      <c r="R258" s="21">
        <f t="shared" ref="R258:R321" si="14">I258/H258</f>
        <v>2.8685185185185185E-2</v>
      </c>
      <c r="S258" s="21"/>
      <c r="T258" s="12" t="s">
        <v>485</v>
      </c>
      <c r="U258" s="13">
        <v>55599</v>
      </c>
    </row>
    <row r="259" spans="1:21" x14ac:dyDescent="0.3">
      <c r="A259" t="s">
        <v>13</v>
      </c>
      <c r="B259">
        <v>192</v>
      </c>
      <c r="C259" s="1">
        <v>43017</v>
      </c>
      <c r="D259" t="s">
        <v>442</v>
      </c>
      <c r="E259" s="1" t="s">
        <v>442</v>
      </c>
      <c r="F259" t="s">
        <v>461</v>
      </c>
      <c r="G259" t="s">
        <v>171</v>
      </c>
      <c r="H259" s="5">
        <f>MROUND((J259*0.97),1000)</f>
        <v>41000</v>
      </c>
      <c r="I259" s="5">
        <f t="shared" si="13"/>
        <v>1065</v>
      </c>
      <c r="J259" s="5">
        <v>42065</v>
      </c>
      <c r="K259" s="5">
        <v>4207</v>
      </c>
      <c r="M259" t="s">
        <v>37</v>
      </c>
      <c r="N259" t="s">
        <v>15</v>
      </c>
      <c r="O259" t="s">
        <v>16</v>
      </c>
      <c r="P259" s="1">
        <v>43008</v>
      </c>
      <c r="Q259">
        <v>9</v>
      </c>
      <c r="R259" s="21">
        <f t="shared" si="14"/>
        <v>2.597560975609756E-2</v>
      </c>
      <c r="S259" s="21"/>
      <c r="T259" s="83">
        <v>43060</v>
      </c>
      <c r="U259" s="13">
        <v>37028</v>
      </c>
    </row>
    <row r="260" spans="1:21" x14ac:dyDescent="0.3">
      <c r="A260" t="s">
        <v>13</v>
      </c>
      <c r="B260">
        <v>207</v>
      </c>
      <c r="C260" s="1">
        <v>43017</v>
      </c>
      <c r="D260" t="s">
        <v>442</v>
      </c>
      <c r="E260" s="1" t="s">
        <v>442</v>
      </c>
      <c r="F260" t="s">
        <v>445</v>
      </c>
      <c r="G260" t="s">
        <v>155</v>
      </c>
      <c r="H260" s="5">
        <f>MROUND((J260*0.97),500)</f>
        <v>16500</v>
      </c>
      <c r="I260" s="5">
        <f t="shared" si="13"/>
        <v>377</v>
      </c>
      <c r="J260" s="5">
        <v>16877</v>
      </c>
      <c r="K260" s="5">
        <v>1688</v>
      </c>
      <c r="M260" t="s">
        <v>37</v>
      </c>
      <c r="N260" t="s">
        <v>15</v>
      </c>
      <c r="O260" t="s">
        <v>16</v>
      </c>
      <c r="P260" s="1">
        <v>43008</v>
      </c>
      <c r="Q260">
        <v>9</v>
      </c>
      <c r="R260" s="21">
        <f t="shared" si="14"/>
        <v>2.2848484848484847E-2</v>
      </c>
      <c r="S260" s="21"/>
      <c r="T260" s="82" t="s">
        <v>485</v>
      </c>
      <c r="U260" s="13">
        <v>37028</v>
      </c>
    </row>
    <row r="261" spans="1:21" x14ac:dyDescent="0.3">
      <c r="A261" t="s">
        <v>13</v>
      </c>
      <c r="B261">
        <v>226</v>
      </c>
      <c r="C261" s="1">
        <v>43017</v>
      </c>
      <c r="D261" t="s">
        <v>442</v>
      </c>
      <c r="E261" s="1" t="s">
        <v>442</v>
      </c>
      <c r="F261" t="s">
        <v>444</v>
      </c>
      <c r="G261" t="s">
        <v>154</v>
      </c>
      <c r="H261" s="5">
        <f>MROUND((J261*0.97),1000)</f>
        <v>30000</v>
      </c>
      <c r="I261" s="5">
        <f t="shared" si="13"/>
        <v>1250</v>
      </c>
      <c r="J261" s="5">
        <v>31250</v>
      </c>
      <c r="K261" s="5">
        <v>3125</v>
      </c>
      <c r="M261" t="s">
        <v>37</v>
      </c>
      <c r="N261" t="s">
        <v>15</v>
      </c>
      <c r="O261" t="s">
        <v>16</v>
      </c>
      <c r="P261" s="1">
        <v>43008</v>
      </c>
      <c r="Q261">
        <v>9</v>
      </c>
      <c r="R261" s="21">
        <f t="shared" si="14"/>
        <v>4.1666666666666664E-2</v>
      </c>
      <c r="S261" s="21"/>
      <c r="T261" s="83">
        <v>43091</v>
      </c>
      <c r="U261" s="13">
        <v>7139</v>
      </c>
    </row>
    <row r="262" spans="1:21" x14ac:dyDescent="0.3">
      <c r="A262" t="s">
        <v>13</v>
      </c>
      <c r="B262">
        <v>232</v>
      </c>
      <c r="C262" s="1">
        <v>43017</v>
      </c>
      <c r="D262" t="s">
        <v>442</v>
      </c>
      <c r="E262" s="1" t="s">
        <v>442</v>
      </c>
      <c r="F262" t="s">
        <v>454</v>
      </c>
      <c r="G262" t="s">
        <v>164</v>
      </c>
      <c r="H262" s="5">
        <f>MROUND((J262*0.97),1000)</f>
        <v>21000</v>
      </c>
      <c r="I262" s="5">
        <f t="shared" si="13"/>
        <v>1035</v>
      </c>
      <c r="J262" s="5">
        <v>22035</v>
      </c>
      <c r="K262" s="5">
        <v>2204</v>
      </c>
      <c r="M262" t="s">
        <v>37</v>
      </c>
      <c r="N262" t="s">
        <v>15</v>
      </c>
      <c r="O262" t="s">
        <v>16</v>
      </c>
      <c r="P262" s="1">
        <v>43008</v>
      </c>
      <c r="Q262">
        <v>9</v>
      </c>
      <c r="R262" s="21">
        <f t="shared" si="14"/>
        <v>4.9285714285714287E-2</v>
      </c>
      <c r="S262" s="21"/>
      <c r="T262" s="82" t="s">
        <v>485</v>
      </c>
      <c r="U262" s="13">
        <v>7139</v>
      </c>
    </row>
    <row r="263" spans="1:21" x14ac:dyDescent="0.3">
      <c r="A263" t="s">
        <v>13</v>
      </c>
      <c r="B263">
        <v>246</v>
      </c>
      <c r="C263" s="1">
        <v>43017</v>
      </c>
      <c r="D263" t="s">
        <v>442</v>
      </c>
      <c r="E263" s="1" t="s">
        <v>442</v>
      </c>
      <c r="F263" t="s">
        <v>462</v>
      </c>
      <c r="G263" t="s">
        <v>172</v>
      </c>
      <c r="H263" s="5">
        <f>MROUND((J263*0.97),1000)</f>
        <v>109000</v>
      </c>
      <c r="I263" s="5">
        <f t="shared" si="13"/>
        <v>3500</v>
      </c>
      <c r="J263" s="5">
        <v>112500</v>
      </c>
      <c r="K263" s="5">
        <v>11250</v>
      </c>
      <c r="M263" t="s">
        <v>37</v>
      </c>
      <c r="N263" t="s">
        <v>15</v>
      </c>
      <c r="O263" t="s">
        <v>16</v>
      </c>
      <c r="P263" s="1">
        <v>43008</v>
      </c>
      <c r="Q263">
        <v>9</v>
      </c>
      <c r="R263" s="21">
        <f t="shared" si="14"/>
        <v>3.2110091743119268E-2</v>
      </c>
      <c r="S263" s="21"/>
      <c r="T263" s="83">
        <v>43129</v>
      </c>
      <c r="U263" s="13">
        <v>2183</v>
      </c>
    </row>
    <row r="264" spans="1:21" x14ac:dyDescent="0.3">
      <c r="A264" t="s">
        <v>13</v>
      </c>
      <c r="B264">
        <v>253</v>
      </c>
      <c r="C264" s="1">
        <v>43017</v>
      </c>
      <c r="D264" s="1" t="s">
        <v>442</v>
      </c>
      <c r="E264" s="1" t="s">
        <v>442</v>
      </c>
      <c r="F264" t="s">
        <v>446</v>
      </c>
      <c r="G264" t="s">
        <v>156</v>
      </c>
      <c r="H264" s="5">
        <f>MROUND((J264*0.97),500)</f>
        <v>16500</v>
      </c>
      <c r="I264" s="5">
        <f t="shared" si="13"/>
        <v>527</v>
      </c>
      <c r="J264" s="5">
        <v>17027</v>
      </c>
      <c r="K264" s="5">
        <v>1703</v>
      </c>
      <c r="M264" t="s">
        <v>37</v>
      </c>
      <c r="N264" t="s">
        <v>15</v>
      </c>
      <c r="O264" t="s">
        <v>16</v>
      </c>
      <c r="P264" s="1">
        <v>43008</v>
      </c>
      <c r="Q264">
        <v>9</v>
      </c>
      <c r="R264" s="21">
        <f t="shared" si="14"/>
        <v>3.1939393939393941E-2</v>
      </c>
      <c r="S264" s="21"/>
      <c r="T264" s="82" t="s">
        <v>485</v>
      </c>
      <c r="U264" s="13">
        <v>2183</v>
      </c>
    </row>
    <row r="265" spans="1:21" x14ac:dyDescent="0.3">
      <c r="A265" t="s">
        <v>13</v>
      </c>
      <c r="B265">
        <v>199</v>
      </c>
      <c r="C265" s="1">
        <v>43048</v>
      </c>
      <c r="D265" t="s">
        <v>442</v>
      </c>
      <c r="E265" s="1" t="s">
        <v>442</v>
      </c>
      <c r="F265" t="s">
        <v>443</v>
      </c>
      <c r="G265" t="s">
        <v>153</v>
      </c>
      <c r="H265" s="5">
        <f>MROUND((J265*0.97),500)</f>
        <v>48500</v>
      </c>
      <c r="I265" s="5">
        <f t="shared" si="13"/>
        <v>1500</v>
      </c>
      <c r="J265" s="5">
        <v>50000</v>
      </c>
      <c r="K265" s="5">
        <v>5000</v>
      </c>
      <c r="M265" t="s">
        <v>39</v>
      </c>
      <c r="N265" t="s">
        <v>15</v>
      </c>
      <c r="O265" t="s">
        <v>16</v>
      </c>
      <c r="P265" s="1">
        <v>43043</v>
      </c>
      <c r="Q265">
        <v>5</v>
      </c>
      <c r="R265" s="21">
        <f t="shared" si="14"/>
        <v>3.0927835051546393E-2</v>
      </c>
      <c r="S265" s="21"/>
      <c r="T265" s="83">
        <v>43148</v>
      </c>
      <c r="U265" s="13">
        <v>7958</v>
      </c>
    </row>
    <row r="266" spans="1:21" x14ac:dyDescent="0.3">
      <c r="A266" t="s">
        <v>13</v>
      </c>
      <c r="B266">
        <v>219</v>
      </c>
      <c r="C266" s="1">
        <v>43048</v>
      </c>
      <c r="D266" t="s">
        <v>442</v>
      </c>
      <c r="E266" s="1" t="s">
        <v>442</v>
      </c>
      <c r="F266" t="s">
        <v>442</v>
      </c>
      <c r="G266" t="s">
        <v>152</v>
      </c>
      <c r="H266" s="5">
        <f>MROUND((J266*0.97),250)</f>
        <v>97000</v>
      </c>
      <c r="I266" s="5">
        <f t="shared" si="13"/>
        <v>3000</v>
      </c>
      <c r="J266" s="5">
        <v>100000</v>
      </c>
      <c r="K266" s="5">
        <v>10000</v>
      </c>
      <c r="M266" t="s">
        <v>39</v>
      </c>
      <c r="N266" t="s">
        <v>15</v>
      </c>
      <c r="O266" t="s">
        <v>16</v>
      </c>
      <c r="P266" s="1">
        <v>43043</v>
      </c>
      <c r="Q266">
        <v>5</v>
      </c>
      <c r="R266" s="21">
        <f t="shared" si="14"/>
        <v>3.0927835051546393E-2</v>
      </c>
      <c r="S266" s="21"/>
      <c r="T266" s="82" t="s">
        <v>485</v>
      </c>
      <c r="U266" s="13">
        <v>7958</v>
      </c>
    </row>
    <row r="267" spans="1:21" x14ac:dyDescent="0.3">
      <c r="A267" t="s">
        <v>13</v>
      </c>
      <c r="B267">
        <v>193</v>
      </c>
      <c r="C267" s="1">
        <v>43052</v>
      </c>
      <c r="D267" t="s">
        <v>442</v>
      </c>
      <c r="E267" s="1" t="s">
        <v>442</v>
      </c>
      <c r="F267" t="s">
        <v>461</v>
      </c>
      <c r="G267" t="s">
        <v>171</v>
      </c>
      <c r="H267" s="5">
        <f>MROUND((J267*0.97),1000)</f>
        <v>109000</v>
      </c>
      <c r="I267" s="5">
        <f t="shared" si="13"/>
        <v>3219</v>
      </c>
      <c r="J267" s="5">
        <v>112219</v>
      </c>
      <c r="K267" s="5">
        <v>11222</v>
      </c>
      <c r="M267" t="s">
        <v>39</v>
      </c>
      <c r="N267" t="s">
        <v>15</v>
      </c>
      <c r="O267" t="s">
        <v>16</v>
      </c>
      <c r="P267" s="1">
        <v>43038</v>
      </c>
      <c r="Q267">
        <v>14</v>
      </c>
      <c r="R267" s="21">
        <f t="shared" si="14"/>
        <v>2.953211009174312E-2</v>
      </c>
      <c r="S267" s="21"/>
      <c r="T267" s="83">
        <v>43190</v>
      </c>
      <c r="U267" s="13">
        <v>1291</v>
      </c>
    </row>
    <row r="268" spans="1:21" x14ac:dyDescent="0.3">
      <c r="A268" t="s">
        <v>13</v>
      </c>
      <c r="B268">
        <v>208</v>
      </c>
      <c r="C268" s="1">
        <v>43052</v>
      </c>
      <c r="D268" t="s">
        <v>442</v>
      </c>
      <c r="E268" s="1" t="s">
        <v>442</v>
      </c>
      <c r="F268" t="s">
        <v>445</v>
      </c>
      <c r="G268" t="s">
        <v>155</v>
      </c>
      <c r="H268" s="5">
        <f>MROUND((J268*0.97),500)</f>
        <v>12000</v>
      </c>
      <c r="I268" s="5">
        <f t="shared" si="13"/>
        <v>200</v>
      </c>
      <c r="J268" s="5">
        <v>12200</v>
      </c>
      <c r="K268" s="5">
        <v>1220</v>
      </c>
      <c r="M268" t="s">
        <v>39</v>
      </c>
      <c r="N268" t="s">
        <v>15</v>
      </c>
      <c r="O268" t="s">
        <v>16</v>
      </c>
      <c r="P268" s="1">
        <v>43038</v>
      </c>
      <c r="Q268">
        <v>14</v>
      </c>
      <c r="R268" s="21">
        <f t="shared" si="14"/>
        <v>1.6666666666666666E-2</v>
      </c>
      <c r="S268" s="21"/>
      <c r="T268" s="82" t="s">
        <v>485</v>
      </c>
      <c r="U268" s="13">
        <v>1291</v>
      </c>
    </row>
    <row r="269" spans="1:21" x14ac:dyDescent="0.3">
      <c r="A269" t="s">
        <v>13</v>
      </c>
      <c r="B269">
        <v>227</v>
      </c>
      <c r="C269" s="1">
        <v>43052</v>
      </c>
      <c r="D269" t="s">
        <v>442</v>
      </c>
      <c r="E269" s="1" t="s">
        <v>442</v>
      </c>
      <c r="F269" t="s">
        <v>444</v>
      </c>
      <c r="G269" t="s">
        <v>154</v>
      </c>
      <c r="H269" s="5">
        <f>MROUND((J269*0.97),1000)</f>
        <v>20000</v>
      </c>
      <c r="I269" s="5">
        <f t="shared" si="13"/>
        <v>920</v>
      </c>
      <c r="J269" s="5">
        <v>20920</v>
      </c>
      <c r="K269" s="5">
        <v>2092</v>
      </c>
      <c r="M269" t="s">
        <v>39</v>
      </c>
      <c r="N269" t="s">
        <v>15</v>
      </c>
      <c r="O269" t="s">
        <v>16</v>
      </c>
      <c r="P269" s="1">
        <v>43038</v>
      </c>
      <c r="Q269">
        <v>14</v>
      </c>
      <c r="R269" s="21">
        <f t="shared" si="14"/>
        <v>4.5999999999999999E-2</v>
      </c>
      <c r="S269" s="21"/>
      <c r="T269" s="12" t="s">
        <v>478</v>
      </c>
      <c r="U269" s="13">
        <v>1701247</v>
      </c>
    </row>
    <row r="270" spans="1:21" x14ac:dyDescent="0.3">
      <c r="A270" t="s">
        <v>13</v>
      </c>
      <c r="B270">
        <v>233</v>
      </c>
      <c r="C270" s="1">
        <v>43052</v>
      </c>
      <c r="D270" t="s">
        <v>442</v>
      </c>
      <c r="E270" s="1" t="s">
        <v>442</v>
      </c>
      <c r="F270" t="s">
        <v>454</v>
      </c>
      <c r="G270" t="s">
        <v>164</v>
      </c>
      <c r="H270" s="5">
        <f>MROUND((J270*0.97),500)</f>
        <v>16000</v>
      </c>
      <c r="I270" s="5">
        <f t="shared" si="13"/>
        <v>680</v>
      </c>
      <c r="J270" s="5">
        <v>16680</v>
      </c>
      <c r="K270" s="5">
        <v>1668</v>
      </c>
      <c r="M270" t="s">
        <v>39</v>
      </c>
      <c r="N270" t="s">
        <v>15</v>
      </c>
      <c r="O270" t="s">
        <v>16</v>
      </c>
      <c r="P270" s="1">
        <v>43038</v>
      </c>
      <c r="Q270">
        <v>14</v>
      </c>
      <c r="R270" s="21">
        <f t="shared" si="14"/>
        <v>4.2500000000000003E-2</v>
      </c>
      <c r="S270" s="21"/>
      <c r="T270" s="83">
        <v>43027</v>
      </c>
      <c r="U270" s="13">
        <v>209744</v>
      </c>
    </row>
    <row r="271" spans="1:21" x14ac:dyDescent="0.3">
      <c r="A271" t="s">
        <v>13</v>
      </c>
      <c r="B271">
        <v>247</v>
      </c>
      <c r="C271" s="1">
        <v>43052</v>
      </c>
      <c r="D271" t="s">
        <v>442</v>
      </c>
      <c r="E271" s="1" t="s">
        <v>442</v>
      </c>
      <c r="F271" t="s">
        <v>462</v>
      </c>
      <c r="G271" t="s">
        <v>172</v>
      </c>
      <c r="H271" s="5">
        <f>MROUND((J271*0.97),500)</f>
        <v>26000</v>
      </c>
      <c r="I271" s="5">
        <f t="shared" si="13"/>
        <v>650</v>
      </c>
      <c r="J271" s="5">
        <v>26650</v>
      </c>
      <c r="K271" s="5">
        <v>2665</v>
      </c>
      <c r="M271" t="s">
        <v>39</v>
      </c>
      <c r="N271" t="s">
        <v>15</v>
      </c>
      <c r="O271" t="s">
        <v>16</v>
      </c>
      <c r="P271" s="1">
        <v>43038</v>
      </c>
      <c r="Q271">
        <v>14</v>
      </c>
      <c r="R271" s="21">
        <f t="shared" si="14"/>
        <v>2.5000000000000001E-2</v>
      </c>
      <c r="S271" s="21"/>
      <c r="T271" s="82" t="s">
        <v>478</v>
      </c>
      <c r="U271" s="13">
        <v>104872</v>
      </c>
    </row>
    <row r="272" spans="1:21" x14ac:dyDescent="0.3">
      <c r="A272" t="s">
        <v>13</v>
      </c>
      <c r="B272">
        <v>254</v>
      </c>
      <c r="C272" s="1">
        <v>43052</v>
      </c>
      <c r="D272" s="1" t="s">
        <v>442</v>
      </c>
      <c r="E272" s="1" t="s">
        <v>442</v>
      </c>
      <c r="F272" t="s">
        <v>446</v>
      </c>
      <c r="G272" t="s">
        <v>156</v>
      </c>
      <c r="H272" s="5">
        <f>MROUND((J272*0.97),1000)</f>
        <v>71000</v>
      </c>
      <c r="I272" s="5">
        <f t="shared" si="13"/>
        <v>2550</v>
      </c>
      <c r="J272" s="5">
        <v>73550</v>
      </c>
      <c r="K272" s="5">
        <v>7355</v>
      </c>
      <c r="M272" t="s">
        <v>39</v>
      </c>
      <c r="N272" t="s">
        <v>15</v>
      </c>
      <c r="O272" t="s">
        <v>16</v>
      </c>
      <c r="P272" s="1">
        <v>43038</v>
      </c>
      <c r="Q272">
        <v>14</v>
      </c>
      <c r="R272" s="21">
        <f t="shared" si="14"/>
        <v>3.591549295774648E-2</v>
      </c>
      <c r="S272" s="21"/>
      <c r="T272" s="82" t="s">
        <v>479</v>
      </c>
      <c r="U272" s="13">
        <v>104872</v>
      </c>
    </row>
    <row r="273" spans="1:21" x14ac:dyDescent="0.3">
      <c r="A273" t="s">
        <v>13</v>
      </c>
      <c r="B273">
        <v>200</v>
      </c>
      <c r="C273" s="1">
        <v>43082</v>
      </c>
      <c r="D273" t="s">
        <v>442</v>
      </c>
      <c r="E273" s="1" t="s">
        <v>442</v>
      </c>
      <c r="F273" t="s">
        <v>443</v>
      </c>
      <c r="G273" t="s">
        <v>153</v>
      </c>
      <c r="H273" s="5">
        <f>MROUND((J273*0.97),1000)</f>
        <v>47000</v>
      </c>
      <c r="I273" s="5">
        <f t="shared" si="13"/>
        <v>1850</v>
      </c>
      <c r="J273" s="5">
        <v>48850</v>
      </c>
      <c r="K273" s="5">
        <v>4885</v>
      </c>
      <c r="M273" t="s">
        <v>41</v>
      </c>
      <c r="N273" t="s">
        <v>15</v>
      </c>
      <c r="O273" t="s">
        <v>16</v>
      </c>
      <c r="P273" s="1">
        <v>43075</v>
      </c>
      <c r="Q273">
        <v>7</v>
      </c>
      <c r="R273" s="21">
        <f t="shared" si="14"/>
        <v>3.9361702127659576E-2</v>
      </c>
      <c r="S273" s="21"/>
      <c r="T273" s="83">
        <v>43060</v>
      </c>
      <c r="U273" s="13">
        <v>657166</v>
      </c>
    </row>
    <row r="274" spans="1:21" x14ac:dyDescent="0.3">
      <c r="A274" t="s">
        <v>13</v>
      </c>
      <c r="B274">
        <v>220</v>
      </c>
      <c r="C274" s="1">
        <v>43082</v>
      </c>
      <c r="D274" t="s">
        <v>442</v>
      </c>
      <c r="E274" s="1" t="s">
        <v>442</v>
      </c>
      <c r="F274" t="s">
        <v>442</v>
      </c>
      <c r="G274" t="s">
        <v>152</v>
      </c>
      <c r="H274" s="5">
        <f>MROUND((J274*0.97),1000)</f>
        <v>98000</v>
      </c>
      <c r="I274" s="5">
        <f t="shared" si="13"/>
        <v>3150</v>
      </c>
      <c r="J274" s="5">
        <v>101150</v>
      </c>
      <c r="K274" s="5">
        <v>10115</v>
      </c>
      <c r="M274" t="s">
        <v>41</v>
      </c>
      <c r="N274" t="s">
        <v>15</v>
      </c>
      <c r="O274" t="s">
        <v>16</v>
      </c>
      <c r="P274" s="1">
        <v>43075</v>
      </c>
      <c r="Q274">
        <v>7</v>
      </c>
      <c r="R274" s="21">
        <f t="shared" si="14"/>
        <v>3.214285714285714E-2</v>
      </c>
      <c r="S274" s="21"/>
      <c r="T274" s="82" t="s">
        <v>478</v>
      </c>
      <c r="U274" s="13">
        <v>328583</v>
      </c>
    </row>
    <row r="275" spans="1:21" x14ac:dyDescent="0.3">
      <c r="A275" t="s">
        <v>13</v>
      </c>
      <c r="B275">
        <v>255</v>
      </c>
      <c r="C275" s="1">
        <v>43082</v>
      </c>
      <c r="D275" s="1" t="s">
        <v>442</v>
      </c>
      <c r="E275" s="1" t="s">
        <v>442</v>
      </c>
      <c r="F275" t="s">
        <v>446</v>
      </c>
      <c r="G275" t="s">
        <v>156</v>
      </c>
      <c r="H275" s="5">
        <f>MROUND((J275*0.97),5000)</f>
        <v>65000</v>
      </c>
      <c r="I275" s="5">
        <f t="shared" si="13"/>
        <v>3062</v>
      </c>
      <c r="J275" s="5">
        <v>68062</v>
      </c>
      <c r="K275" s="5">
        <v>6806</v>
      </c>
      <c r="M275" t="s">
        <v>41</v>
      </c>
      <c r="N275" t="s">
        <v>15</v>
      </c>
      <c r="O275" t="s">
        <v>16</v>
      </c>
      <c r="P275" s="1">
        <v>43075</v>
      </c>
      <c r="Q275">
        <v>7</v>
      </c>
      <c r="R275" s="21">
        <f t="shared" si="14"/>
        <v>4.7107692307692309E-2</v>
      </c>
      <c r="S275" s="21"/>
      <c r="T275" s="82" t="s">
        <v>479</v>
      </c>
      <c r="U275" s="13">
        <v>328583</v>
      </c>
    </row>
    <row r="276" spans="1:21" x14ac:dyDescent="0.3">
      <c r="A276" s="37" t="s">
        <v>13</v>
      </c>
      <c r="B276" s="37">
        <v>256</v>
      </c>
      <c r="C276" s="38">
        <v>42983</v>
      </c>
      <c r="D276" s="38" t="s">
        <v>737</v>
      </c>
      <c r="E276" s="38" t="s">
        <v>737</v>
      </c>
      <c r="F276" s="37" t="s">
        <v>732</v>
      </c>
      <c r="G276" s="37" t="s">
        <v>186</v>
      </c>
      <c r="H276" s="39">
        <f>MROUND((J276*0.97),500)</f>
        <v>3500</v>
      </c>
      <c r="I276" s="39">
        <f t="shared" si="13"/>
        <v>46</v>
      </c>
      <c r="J276" s="39">
        <v>3546</v>
      </c>
      <c r="K276" s="39">
        <v>355</v>
      </c>
      <c r="L276" s="37"/>
      <c r="M276" s="37" t="s">
        <v>34</v>
      </c>
      <c r="N276" s="37" t="s">
        <v>15</v>
      </c>
      <c r="O276" s="37" t="s">
        <v>16</v>
      </c>
      <c r="P276" s="38">
        <v>42970</v>
      </c>
      <c r="Q276" s="37">
        <v>13</v>
      </c>
      <c r="R276" s="41">
        <f t="shared" si="14"/>
        <v>1.3142857142857144E-2</v>
      </c>
      <c r="S276" s="21"/>
      <c r="T276" s="83">
        <v>43091</v>
      </c>
      <c r="U276" s="13">
        <v>39946</v>
      </c>
    </row>
    <row r="277" spans="1:21" x14ac:dyDescent="0.3">
      <c r="A277" s="37" t="s">
        <v>13</v>
      </c>
      <c r="B277" s="37">
        <v>257</v>
      </c>
      <c r="C277" s="38">
        <v>43008</v>
      </c>
      <c r="D277" s="38" t="s">
        <v>737</v>
      </c>
      <c r="E277" s="38" t="s">
        <v>737</v>
      </c>
      <c r="F277" s="37" t="s">
        <v>732</v>
      </c>
      <c r="G277" s="37" t="s">
        <v>186</v>
      </c>
      <c r="H277" s="39">
        <f>MROUND((J277*0.97),1000)</f>
        <v>29000</v>
      </c>
      <c r="I277" s="39">
        <f t="shared" si="13"/>
        <v>1373</v>
      </c>
      <c r="J277" s="39">
        <v>30373</v>
      </c>
      <c r="K277" s="39">
        <v>3037</v>
      </c>
      <c r="L277" s="37"/>
      <c r="M277" s="37" t="s">
        <v>36</v>
      </c>
      <c r="N277" s="37" t="s">
        <v>15</v>
      </c>
      <c r="O277" s="37" t="s">
        <v>16</v>
      </c>
      <c r="P277" s="38">
        <v>42999</v>
      </c>
      <c r="Q277" s="37">
        <v>9</v>
      </c>
      <c r="R277" s="41">
        <f t="shared" si="14"/>
        <v>4.7344827586206895E-2</v>
      </c>
      <c r="S277" s="21"/>
      <c r="T277" s="82" t="s">
        <v>478</v>
      </c>
      <c r="U277" s="13">
        <v>19973</v>
      </c>
    </row>
    <row r="278" spans="1:21" x14ac:dyDescent="0.3">
      <c r="A278" s="37" t="s">
        <v>13</v>
      </c>
      <c r="B278" s="37">
        <v>258</v>
      </c>
      <c r="C278" s="38">
        <v>43039</v>
      </c>
      <c r="D278" s="38" t="s">
        <v>737</v>
      </c>
      <c r="E278" s="38" t="s">
        <v>737</v>
      </c>
      <c r="F278" s="37" t="s">
        <v>732</v>
      </c>
      <c r="G278" s="37" t="s">
        <v>186</v>
      </c>
      <c r="H278" s="39">
        <f>MROUND((J278*0.97),250)</f>
        <v>80750</v>
      </c>
      <c r="I278" s="39">
        <f t="shared" si="13"/>
        <v>2590</v>
      </c>
      <c r="J278" s="39">
        <v>83340</v>
      </c>
      <c r="K278" s="39">
        <v>8334</v>
      </c>
      <c r="L278" s="37"/>
      <c r="M278" s="37" t="s">
        <v>38</v>
      </c>
      <c r="N278" s="37" t="s">
        <v>15</v>
      </c>
      <c r="O278" s="37" t="s">
        <v>16</v>
      </c>
      <c r="P278" s="38">
        <v>43027</v>
      </c>
      <c r="Q278" s="37">
        <v>12</v>
      </c>
      <c r="R278" s="41">
        <f t="shared" si="14"/>
        <v>3.2074303405572754E-2</v>
      </c>
      <c r="S278" s="21"/>
      <c r="T278" s="82" t="s">
        <v>479</v>
      </c>
      <c r="U278" s="13">
        <v>19973</v>
      </c>
    </row>
    <row r="279" spans="1:21" x14ac:dyDescent="0.3">
      <c r="A279" s="37" t="s">
        <v>13</v>
      </c>
      <c r="B279" s="37">
        <v>259</v>
      </c>
      <c r="C279" s="38">
        <v>43039</v>
      </c>
      <c r="D279" s="38" t="s">
        <v>737</v>
      </c>
      <c r="E279" s="38" t="s">
        <v>737</v>
      </c>
      <c r="F279" s="37" t="s">
        <v>732</v>
      </c>
      <c r="G279" s="37" t="s">
        <v>186</v>
      </c>
      <c r="H279" s="39">
        <f>MROUND((J279*0.97),2500)</f>
        <v>62500</v>
      </c>
      <c r="I279" s="39">
        <f t="shared" si="13"/>
        <v>2791</v>
      </c>
      <c r="J279" s="39">
        <v>65291</v>
      </c>
      <c r="K279" s="39">
        <v>6529</v>
      </c>
      <c r="L279" s="37"/>
      <c r="M279" s="37" t="s">
        <v>38</v>
      </c>
      <c r="N279" s="37" t="s">
        <v>15</v>
      </c>
      <c r="O279" s="37" t="s">
        <v>16</v>
      </c>
      <c r="P279" s="38">
        <v>43027</v>
      </c>
      <c r="Q279" s="37">
        <v>12</v>
      </c>
      <c r="R279" s="41">
        <f t="shared" si="14"/>
        <v>4.4656000000000001E-2</v>
      </c>
      <c r="S279" s="21"/>
      <c r="T279" s="83">
        <v>43129</v>
      </c>
      <c r="U279" s="13">
        <v>560880</v>
      </c>
    </row>
    <row r="280" spans="1:21" x14ac:dyDescent="0.3">
      <c r="A280" s="37" t="s">
        <v>13</v>
      </c>
      <c r="B280" s="37">
        <v>270</v>
      </c>
      <c r="C280" s="38">
        <v>43039</v>
      </c>
      <c r="D280" s="38" t="s">
        <v>737</v>
      </c>
      <c r="E280" s="38" t="s">
        <v>737</v>
      </c>
      <c r="F280" s="37" t="s">
        <v>481</v>
      </c>
      <c r="G280" s="37" t="s">
        <v>192</v>
      </c>
      <c r="H280" s="39">
        <f>MROUND((J280*0.97),250)</f>
        <v>80750</v>
      </c>
      <c r="I280" s="39">
        <f t="shared" si="13"/>
        <v>2590</v>
      </c>
      <c r="J280" s="39">
        <v>83340</v>
      </c>
      <c r="K280" s="39">
        <v>8334</v>
      </c>
      <c r="L280" s="37"/>
      <c r="M280" s="37" t="s">
        <v>38</v>
      </c>
      <c r="N280" s="37" t="s">
        <v>15</v>
      </c>
      <c r="O280" s="37" t="s">
        <v>16</v>
      </c>
      <c r="P280" s="38">
        <v>43027</v>
      </c>
      <c r="Q280" s="37">
        <v>12</v>
      </c>
      <c r="R280" s="41">
        <f t="shared" si="14"/>
        <v>3.2074303405572754E-2</v>
      </c>
      <c r="S280" s="21"/>
      <c r="T280" s="82" t="s">
        <v>491</v>
      </c>
      <c r="U280" s="13">
        <v>336528</v>
      </c>
    </row>
    <row r="281" spans="1:21" x14ac:dyDescent="0.3">
      <c r="A281" s="37" t="s">
        <v>13</v>
      </c>
      <c r="B281" s="37">
        <v>260</v>
      </c>
      <c r="C281" s="38">
        <v>43069</v>
      </c>
      <c r="D281" s="38" t="s">
        <v>737</v>
      </c>
      <c r="E281" s="38" t="s">
        <v>737</v>
      </c>
      <c r="F281" s="37" t="s">
        <v>732</v>
      </c>
      <c r="G281" s="37" t="s">
        <v>186</v>
      </c>
      <c r="H281" s="39">
        <f>MROUND((J281*0.97),5000)</f>
        <v>70000</v>
      </c>
      <c r="I281" s="39">
        <f t="shared" si="13"/>
        <v>1666</v>
      </c>
      <c r="J281" s="39">
        <v>71666</v>
      </c>
      <c r="K281" s="39">
        <v>7167</v>
      </c>
      <c r="L281" s="37"/>
      <c r="M281" s="37" t="s">
        <v>40</v>
      </c>
      <c r="N281" s="37" t="s">
        <v>15</v>
      </c>
      <c r="O281" s="37" t="s">
        <v>16</v>
      </c>
      <c r="P281" s="38">
        <v>43060</v>
      </c>
      <c r="Q281" s="37">
        <v>9</v>
      </c>
      <c r="R281" s="41">
        <f t="shared" si="14"/>
        <v>2.3800000000000002E-2</v>
      </c>
      <c r="S281" s="21"/>
      <c r="T281" s="82" t="s">
        <v>478</v>
      </c>
      <c r="U281" s="13">
        <v>112176</v>
      </c>
    </row>
    <row r="282" spans="1:21" x14ac:dyDescent="0.3">
      <c r="A282" s="37" t="s">
        <v>13</v>
      </c>
      <c r="B282" s="37">
        <v>261</v>
      </c>
      <c r="C282" s="38">
        <v>43069</v>
      </c>
      <c r="D282" s="38" t="s">
        <v>737</v>
      </c>
      <c r="E282" s="38" t="s">
        <v>737</v>
      </c>
      <c r="F282" s="37" t="s">
        <v>732</v>
      </c>
      <c r="G282" s="37" t="s">
        <v>186</v>
      </c>
      <c r="H282" s="39">
        <f>MROUND((J282*0.97),1000)</f>
        <v>179000</v>
      </c>
      <c r="I282" s="39">
        <f t="shared" si="13"/>
        <v>5538</v>
      </c>
      <c r="J282" s="39">
        <v>184538</v>
      </c>
      <c r="K282" s="39">
        <v>18454</v>
      </c>
      <c r="L282" s="37"/>
      <c r="M282" s="37" t="s">
        <v>40</v>
      </c>
      <c r="N282" s="37" t="s">
        <v>15</v>
      </c>
      <c r="O282" s="37" t="s">
        <v>16</v>
      </c>
      <c r="P282" s="38">
        <v>43060</v>
      </c>
      <c r="Q282" s="37">
        <v>9</v>
      </c>
      <c r="R282" s="41">
        <f t="shared" si="14"/>
        <v>3.0938547486033519E-2</v>
      </c>
      <c r="S282" s="21"/>
      <c r="T282" s="82" t="s">
        <v>479</v>
      </c>
      <c r="U282" s="13">
        <v>112176</v>
      </c>
    </row>
    <row r="283" spans="1:21" x14ac:dyDescent="0.3">
      <c r="A283" s="37" t="s">
        <v>13</v>
      </c>
      <c r="B283" s="37">
        <v>271</v>
      </c>
      <c r="C283" s="38">
        <v>43069</v>
      </c>
      <c r="D283" s="38" t="s">
        <v>737</v>
      </c>
      <c r="E283" s="38" t="s">
        <v>737</v>
      </c>
      <c r="F283" s="37" t="s">
        <v>481</v>
      </c>
      <c r="G283" s="37" t="s">
        <v>192</v>
      </c>
      <c r="H283" s="39">
        <f>MROUND((J283*0.97),1000)</f>
        <v>179000</v>
      </c>
      <c r="I283" s="39">
        <f t="shared" si="13"/>
        <v>5538</v>
      </c>
      <c r="J283" s="39">
        <v>184538</v>
      </c>
      <c r="K283" s="39">
        <v>18454</v>
      </c>
      <c r="L283" s="37"/>
      <c r="M283" s="37" t="s">
        <v>40</v>
      </c>
      <c r="N283" s="37" t="s">
        <v>15</v>
      </c>
      <c r="O283" s="37" t="s">
        <v>16</v>
      </c>
      <c r="P283" s="38">
        <v>43060</v>
      </c>
      <c r="Q283" s="37">
        <v>9</v>
      </c>
      <c r="R283" s="41">
        <f t="shared" si="14"/>
        <v>3.0938547486033519E-2</v>
      </c>
      <c r="S283" s="21"/>
      <c r="T283" s="83">
        <v>43148</v>
      </c>
      <c r="U283" s="13">
        <v>233511</v>
      </c>
    </row>
    <row r="284" spans="1:21" x14ac:dyDescent="0.3">
      <c r="A284" s="37" t="s">
        <v>13</v>
      </c>
      <c r="B284" s="37">
        <v>262</v>
      </c>
      <c r="C284" s="38">
        <v>43100</v>
      </c>
      <c r="D284" s="38" t="s">
        <v>737</v>
      </c>
      <c r="E284" s="38" t="s">
        <v>737</v>
      </c>
      <c r="F284" s="37" t="s">
        <v>732</v>
      </c>
      <c r="G284" s="37" t="s">
        <v>186</v>
      </c>
      <c r="H284" s="39">
        <f>MROUND((J284*0.97),2500)</f>
        <v>52500</v>
      </c>
      <c r="I284" s="39">
        <f t="shared" si="13"/>
        <v>2767</v>
      </c>
      <c r="J284" s="39">
        <v>55267</v>
      </c>
      <c r="K284" s="39">
        <v>5527</v>
      </c>
      <c r="L284" s="37"/>
      <c r="M284" s="37" t="s">
        <v>42</v>
      </c>
      <c r="N284" s="37" t="s">
        <v>15</v>
      </c>
      <c r="O284" s="37" t="s">
        <v>16</v>
      </c>
      <c r="P284" s="38">
        <v>43091</v>
      </c>
      <c r="Q284" s="37">
        <v>9</v>
      </c>
      <c r="R284" s="41">
        <f t="shared" si="14"/>
        <v>5.2704761904761907E-2</v>
      </c>
      <c r="S284" s="21"/>
      <c r="T284" s="82" t="s">
        <v>491</v>
      </c>
      <c r="U284" s="13">
        <v>140107</v>
      </c>
    </row>
    <row r="285" spans="1:21" x14ac:dyDescent="0.3">
      <c r="A285" s="37" t="s">
        <v>13</v>
      </c>
      <c r="B285" s="37">
        <v>263</v>
      </c>
      <c r="C285" s="38">
        <v>43100</v>
      </c>
      <c r="D285" s="38" t="s">
        <v>737</v>
      </c>
      <c r="E285" s="38" t="s">
        <v>737</v>
      </c>
      <c r="F285" s="37" t="s">
        <v>732</v>
      </c>
      <c r="G285" s="37" t="s">
        <v>186</v>
      </c>
      <c r="H285" s="39">
        <f>MROUND((J285*0.97),2500)</f>
        <v>32500</v>
      </c>
      <c r="I285" s="39">
        <f t="shared" si="13"/>
        <v>2122</v>
      </c>
      <c r="J285" s="39">
        <v>34622</v>
      </c>
      <c r="K285" s="39">
        <v>3462</v>
      </c>
      <c r="L285" s="37"/>
      <c r="M285" s="37" t="s">
        <v>42</v>
      </c>
      <c r="N285" s="37" t="s">
        <v>15</v>
      </c>
      <c r="O285" s="37" t="s">
        <v>16</v>
      </c>
      <c r="P285" s="38">
        <v>43091</v>
      </c>
      <c r="Q285" s="37">
        <v>9</v>
      </c>
      <c r="R285" s="41">
        <f t="shared" si="14"/>
        <v>6.5292307692307691E-2</v>
      </c>
      <c r="S285" s="21"/>
      <c r="T285" s="82" t="s">
        <v>478</v>
      </c>
      <c r="U285" s="13">
        <v>46702</v>
      </c>
    </row>
    <row r="286" spans="1:21" x14ac:dyDescent="0.3">
      <c r="A286" s="37" t="s">
        <v>13</v>
      </c>
      <c r="B286" s="37">
        <v>272</v>
      </c>
      <c r="C286" s="38">
        <v>43100</v>
      </c>
      <c r="D286" s="38" t="s">
        <v>737</v>
      </c>
      <c r="E286" s="38" t="s">
        <v>737</v>
      </c>
      <c r="F286" s="37" t="s">
        <v>481</v>
      </c>
      <c r="G286" s="37" t="s">
        <v>192</v>
      </c>
      <c r="H286" s="39">
        <f>MROUND((J286*0.97),2500)</f>
        <v>52500</v>
      </c>
      <c r="I286" s="39">
        <f t="shared" si="13"/>
        <v>2767</v>
      </c>
      <c r="J286" s="39">
        <v>55267</v>
      </c>
      <c r="K286" s="39">
        <v>5527</v>
      </c>
      <c r="L286" s="37"/>
      <c r="M286" s="37" t="s">
        <v>42</v>
      </c>
      <c r="N286" s="37" t="s">
        <v>15</v>
      </c>
      <c r="O286" s="37" t="s">
        <v>16</v>
      </c>
      <c r="P286" s="38">
        <v>43091</v>
      </c>
      <c r="Q286" s="37">
        <v>9</v>
      </c>
      <c r="R286" s="41">
        <f t="shared" si="14"/>
        <v>5.2704761904761907E-2</v>
      </c>
      <c r="S286" s="21"/>
      <c r="T286" s="82" t="s">
        <v>479</v>
      </c>
      <c r="U286" s="13">
        <v>46702</v>
      </c>
    </row>
    <row r="287" spans="1:21" x14ac:dyDescent="0.3">
      <c r="A287" s="37" t="s">
        <v>13</v>
      </c>
      <c r="B287" s="37">
        <v>276</v>
      </c>
      <c r="C287" s="38">
        <v>43100</v>
      </c>
      <c r="D287" s="38" t="s">
        <v>737</v>
      </c>
      <c r="E287" s="38" t="s">
        <v>737</v>
      </c>
      <c r="F287" s="37" t="s">
        <v>489</v>
      </c>
      <c r="G287" s="37" t="s">
        <v>200</v>
      </c>
      <c r="H287" s="39">
        <f>MROUND((J287*0.97),1000)</f>
        <v>62000</v>
      </c>
      <c r="I287" s="39">
        <f t="shared" si="13"/>
        <v>2249</v>
      </c>
      <c r="J287" s="39">
        <v>64249</v>
      </c>
      <c r="K287" s="39">
        <v>6425</v>
      </c>
      <c r="L287" s="37"/>
      <c r="M287" s="37" t="s">
        <v>42</v>
      </c>
      <c r="N287" s="37" t="s">
        <v>15</v>
      </c>
      <c r="O287" s="37" t="s">
        <v>16</v>
      </c>
      <c r="P287" s="38">
        <v>43091</v>
      </c>
      <c r="Q287" s="37">
        <v>9</v>
      </c>
      <c r="R287" s="41">
        <f t="shared" si="14"/>
        <v>3.6274193548387096E-2</v>
      </c>
      <c r="S287" s="21"/>
      <c r="T287" s="12" t="s">
        <v>447</v>
      </c>
      <c r="U287" s="13">
        <v>19613</v>
      </c>
    </row>
    <row r="288" spans="1:21" x14ac:dyDescent="0.3">
      <c r="A288" s="37" t="s">
        <v>13</v>
      </c>
      <c r="B288" s="37">
        <v>264</v>
      </c>
      <c r="C288" s="38">
        <v>43136</v>
      </c>
      <c r="D288" s="38" t="s">
        <v>737</v>
      </c>
      <c r="E288" s="38" t="s">
        <v>737</v>
      </c>
      <c r="F288" s="37" t="s">
        <v>732</v>
      </c>
      <c r="G288" s="37" t="s">
        <v>186</v>
      </c>
      <c r="H288" s="39">
        <f>MROUND((J288*0.97),2500)</f>
        <v>30000</v>
      </c>
      <c r="I288" s="39">
        <f t="shared" si="13"/>
        <v>630</v>
      </c>
      <c r="J288" s="39">
        <v>30630</v>
      </c>
      <c r="K288" s="39">
        <v>3063</v>
      </c>
      <c r="L288" s="37"/>
      <c r="M288" s="37" t="s">
        <v>43</v>
      </c>
      <c r="N288" s="37" t="s">
        <v>15</v>
      </c>
      <c r="O288" s="37" t="s">
        <v>16</v>
      </c>
      <c r="P288" s="38">
        <v>43129</v>
      </c>
      <c r="Q288" s="37">
        <v>7</v>
      </c>
      <c r="R288" s="41">
        <f t="shared" si="14"/>
        <v>2.1000000000000001E-2</v>
      </c>
      <c r="S288" s="21"/>
      <c r="T288" s="83">
        <v>42873</v>
      </c>
      <c r="U288" s="13">
        <v>19613</v>
      </c>
    </row>
    <row r="289" spans="1:21" x14ac:dyDescent="0.3">
      <c r="A289" s="37" t="s">
        <v>13</v>
      </c>
      <c r="B289" s="37">
        <v>265</v>
      </c>
      <c r="C289" s="38">
        <v>43136</v>
      </c>
      <c r="D289" s="38" t="s">
        <v>737</v>
      </c>
      <c r="E289" s="38" t="s">
        <v>737</v>
      </c>
      <c r="F289" s="37" t="s">
        <v>732</v>
      </c>
      <c r="G289" s="37" t="s">
        <v>186</v>
      </c>
      <c r="H289" s="39">
        <f>MROUND((J289*0.97),1000)</f>
        <v>51000</v>
      </c>
      <c r="I289" s="39">
        <f t="shared" si="13"/>
        <v>1682</v>
      </c>
      <c r="J289" s="39">
        <v>52682</v>
      </c>
      <c r="K289" s="39">
        <v>5268</v>
      </c>
      <c r="L289" s="37"/>
      <c r="M289" s="37" t="s">
        <v>43</v>
      </c>
      <c r="N289" s="37" t="s">
        <v>15</v>
      </c>
      <c r="O289" s="37" t="s">
        <v>16</v>
      </c>
      <c r="P289" s="38">
        <v>43129</v>
      </c>
      <c r="Q289" s="37">
        <v>7</v>
      </c>
      <c r="R289" s="41">
        <f t="shared" si="14"/>
        <v>3.2980392156862742E-2</v>
      </c>
      <c r="S289" s="21"/>
      <c r="T289" s="82" t="s">
        <v>447</v>
      </c>
      <c r="U289" s="13">
        <v>19613</v>
      </c>
    </row>
    <row r="290" spans="1:21" x14ac:dyDescent="0.3">
      <c r="A290" s="37" t="s">
        <v>13</v>
      </c>
      <c r="B290" s="37">
        <v>273</v>
      </c>
      <c r="C290" s="38">
        <v>43136</v>
      </c>
      <c r="D290" s="38" t="s">
        <v>737</v>
      </c>
      <c r="E290" s="38" t="s">
        <v>737</v>
      </c>
      <c r="F290" s="37" t="s">
        <v>481</v>
      </c>
      <c r="G290" s="37" t="s">
        <v>192</v>
      </c>
      <c r="H290" s="39">
        <f>MROUND((J290*0.97),1000)</f>
        <v>51000</v>
      </c>
      <c r="I290" s="39">
        <f t="shared" si="13"/>
        <v>1682</v>
      </c>
      <c r="J290" s="39">
        <v>52682</v>
      </c>
      <c r="K290" s="39">
        <v>5268</v>
      </c>
      <c r="L290" s="37"/>
      <c r="M290" s="37" t="s">
        <v>43</v>
      </c>
      <c r="N290" s="37" t="s">
        <v>15</v>
      </c>
      <c r="O290" s="37" t="s">
        <v>16</v>
      </c>
      <c r="P290" s="38">
        <v>43129</v>
      </c>
      <c r="Q290" s="37">
        <v>7</v>
      </c>
      <c r="R290" s="41">
        <f t="shared" si="14"/>
        <v>3.2980392156862742E-2</v>
      </c>
      <c r="S290" s="21"/>
      <c r="T290" s="12" t="s">
        <v>442</v>
      </c>
      <c r="U290" s="13">
        <v>4156916</v>
      </c>
    </row>
    <row r="291" spans="1:21" x14ac:dyDescent="0.3">
      <c r="A291" s="37" t="s">
        <v>13</v>
      </c>
      <c r="B291" s="37">
        <v>277</v>
      </c>
      <c r="C291" s="38">
        <v>43136</v>
      </c>
      <c r="D291" s="38" t="s">
        <v>737</v>
      </c>
      <c r="E291" s="38" t="s">
        <v>737</v>
      </c>
      <c r="F291" s="37" t="s">
        <v>489</v>
      </c>
      <c r="G291" s="37" t="s">
        <v>200</v>
      </c>
      <c r="H291" s="39">
        <f>MROUND((J291*0.97),500)</f>
        <v>19000</v>
      </c>
      <c r="I291" s="39">
        <f t="shared" si="13"/>
        <v>652</v>
      </c>
      <c r="J291" s="39">
        <v>19652</v>
      </c>
      <c r="K291" s="39">
        <v>1965</v>
      </c>
      <c r="L291" s="37"/>
      <c r="M291" s="37" t="s">
        <v>43</v>
      </c>
      <c r="N291" s="37" t="s">
        <v>15</v>
      </c>
      <c r="O291" s="37" t="s">
        <v>16</v>
      </c>
      <c r="P291" s="38">
        <v>43129</v>
      </c>
      <c r="Q291" s="37">
        <v>7</v>
      </c>
      <c r="R291" s="41">
        <f t="shared" si="14"/>
        <v>3.4315789473684209E-2</v>
      </c>
      <c r="S291" s="21"/>
      <c r="T291" s="83">
        <v>42859</v>
      </c>
      <c r="U291" s="13">
        <v>195000</v>
      </c>
    </row>
    <row r="292" spans="1:21" x14ac:dyDescent="0.3">
      <c r="A292" s="37" t="s">
        <v>13</v>
      </c>
      <c r="B292" s="37">
        <v>267</v>
      </c>
      <c r="C292" s="38">
        <v>43159</v>
      </c>
      <c r="D292" s="38" t="s">
        <v>737</v>
      </c>
      <c r="E292" s="38" t="s">
        <v>737</v>
      </c>
      <c r="F292" s="37" t="s">
        <v>732</v>
      </c>
      <c r="G292" s="37" t="s">
        <v>186</v>
      </c>
      <c r="H292" s="39">
        <f>MROUND((J292*0.97),1000)</f>
        <v>27000</v>
      </c>
      <c r="I292" s="39">
        <f t="shared" si="13"/>
        <v>1259</v>
      </c>
      <c r="J292" s="39">
        <v>28259</v>
      </c>
      <c r="K292" s="39">
        <v>2826</v>
      </c>
      <c r="L292" s="37"/>
      <c r="M292" s="37" t="s">
        <v>44</v>
      </c>
      <c r="N292" s="37" t="s">
        <v>15</v>
      </c>
      <c r="O292" s="37" t="s">
        <v>16</v>
      </c>
      <c r="P292" s="38">
        <v>43148</v>
      </c>
      <c r="Q292" s="37">
        <v>11</v>
      </c>
      <c r="R292" s="41">
        <f t="shared" si="14"/>
        <v>4.6629629629629632E-2</v>
      </c>
      <c r="S292" s="21"/>
      <c r="T292" s="82" t="s">
        <v>443</v>
      </c>
      <c r="U292" s="13">
        <v>70000</v>
      </c>
    </row>
    <row r="293" spans="1:21" x14ac:dyDescent="0.3">
      <c r="A293" s="37" t="s">
        <v>13</v>
      </c>
      <c r="B293" s="37">
        <v>266</v>
      </c>
      <c r="C293" s="38">
        <v>43159</v>
      </c>
      <c r="D293" s="38" t="s">
        <v>737</v>
      </c>
      <c r="E293" s="38" t="s">
        <v>737</v>
      </c>
      <c r="F293" s="37" t="s">
        <v>732</v>
      </c>
      <c r="G293" s="37" t="s">
        <v>186</v>
      </c>
      <c r="H293" s="39">
        <f>MROUND((J293*0.97),2500)</f>
        <v>30000</v>
      </c>
      <c r="I293" s="39">
        <f t="shared" si="13"/>
        <v>1880</v>
      </c>
      <c r="J293" s="39">
        <v>31880</v>
      </c>
      <c r="K293" s="39">
        <v>3188</v>
      </c>
      <c r="L293" s="37"/>
      <c r="M293" s="37" t="s">
        <v>44</v>
      </c>
      <c r="N293" s="37" t="s">
        <v>15</v>
      </c>
      <c r="O293" s="37" t="s">
        <v>16</v>
      </c>
      <c r="P293" s="38">
        <v>43148</v>
      </c>
      <c r="Q293" s="37">
        <v>11</v>
      </c>
      <c r="R293" s="41">
        <f t="shared" si="14"/>
        <v>6.2666666666666662E-2</v>
      </c>
      <c r="S293" s="21"/>
      <c r="T293" s="82" t="s">
        <v>442</v>
      </c>
      <c r="U293" s="13">
        <v>125000</v>
      </c>
    </row>
    <row r="294" spans="1:21" x14ac:dyDescent="0.3">
      <c r="A294" s="37" t="s">
        <v>13</v>
      </c>
      <c r="B294" s="37">
        <v>274</v>
      </c>
      <c r="C294" s="38">
        <v>43159</v>
      </c>
      <c r="D294" s="38" t="s">
        <v>737</v>
      </c>
      <c r="E294" s="38" t="s">
        <v>737</v>
      </c>
      <c r="F294" s="37" t="s">
        <v>481</v>
      </c>
      <c r="G294" s="37" t="s">
        <v>192</v>
      </c>
      <c r="H294" s="39">
        <f>MROUND((J294*0.97),2500)</f>
        <v>30000</v>
      </c>
      <c r="I294" s="39">
        <f t="shared" si="13"/>
        <v>1880</v>
      </c>
      <c r="J294" s="39">
        <v>31880</v>
      </c>
      <c r="K294" s="39">
        <v>3188</v>
      </c>
      <c r="L294" s="37"/>
      <c r="M294" s="37" t="s">
        <v>44</v>
      </c>
      <c r="N294" s="37" t="s">
        <v>15</v>
      </c>
      <c r="O294" s="37" t="s">
        <v>16</v>
      </c>
      <c r="P294" s="38">
        <v>43148</v>
      </c>
      <c r="Q294" s="37">
        <v>11</v>
      </c>
      <c r="R294" s="41">
        <f t="shared" si="14"/>
        <v>6.2666666666666662E-2</v>
      </c>
      <c r="S294" s="21"/>
      <c r="T294" s="83">
        <v>42863</v>
      </c>
      <c r="U294" s="13">
        <v>162670</v>
      </c>
    </row>
    <row r="295" spans="1:21" x14ac:dyDescent="0.3">
      <c r="A295" s="37" t="s">
        <v>13</v>
      </c>
      <c r="B295" s="37">
        <v>278</v>
      </c>
      <c r="C295" s="38">
        <v>43159</v>
      </c>
      <c r="D295" s="38" t="s">
        <v>737</v>
      </c>
      <c r="E295" s="38" t="s">
        <v>737</v>
      </c>
      <c r="F295" s="37" t="s">
        <v>489</v>
      </c>
      <c r="G295" s="37" t="s">
        <v>200</v>
      </c>
      <c r="H295" s="39">
        <f>MROUND((J295*0.97),5000)</f>
        <v>70000</v>
      </c>
      <c r="I295" s="39">
        <f t="shared" si="13"/>
        <v>1622</v>
      </c>
      <c r="J295" s="39">
        <v>71622</v>
      </c>
      <c r="K295" s="39">
        <v>7162</v>
      </c>
      <c r="L295" s="37"/>
      <c r="M295" s="37" t="s">
        <v>44</v>
      </c>
      <c r="N295" s="37" t="s">
        <v>15</v>
      </c>
      <c r="O295" s="37" t="s">
        <v>16</v>
      </c>
      <c r="P295" s="38">
        <v>43148</v>
      </c>
      <c r="Q295" s="37">
        <v>11</v>
      </c>
      <c r="R295" s="41">
        <f t="shared" si="14"/>
        <v>2.3171428571428572E-2</v>
      </c>
      <c r="S295" s="21"/>
      <c r="T295" s="82" t="s">
        <v>445</v>
      </c>
      <c r="U295" s="13">
        <v>53256</v>
      </c>
    </row>
    <row r="296" spans="1:21" x14ac:dyDescent="0.3">
      <c r="A296" s="37" t="s">
        <v>13</v>
      </c>
      <c r="B296" s="37">
        <v>268</v>
      </c>
      <c r="C296" s="38">
        <v>43190</v>
      </c>
      <c r="D296" s="38" t="s">
        <v>737</v>
      </c>
      <c r="E296" s="38" t="s">
        <v>737</v>
      </c>
      <c r="F296" s="37" t="s">
        <v>732</v>
      </c>
      <c r="G296" s="37" t="s">
        <v>186</v>
      </c>
      <c r="H296" s="39">
        <f>MROUND((J296*0.97),500)</f>
        <v>7000</v>
      </c>
      <c r="I296" s="39">
        <f t="shared" si="13"/>
        <v>152</v>
      </c>
      <c r="J296" s="39">
        <v>7152</v>
      </c>
      <c r="K296" s="39">
        <v>715</v>
      </c>
      <c r="L296" s="37"/>
      <c r="M296" s="37" t="s">
        <v>45</v>
      </c>
      <c r="N296" s="37" t="s">
        <v>15</v>
      </c>
      <c r="O296" s="37" t="s">
        <v>16</v>
      </c>
      <c r="P296" s="38">
        <v>43190</v>
      </c>
      <c r="Q296" s="37">
        <v>0</v>
      </c>
      <c r="R296" s="41">
        <f t="shared" si="14"/>
        <v>2.1714285714285714E-2</v>
      </c>
      <c r="S296" s="21"/>
      <c r="T296" s="82" t="s">
        <v>444</v>
      </c>
      <c r="U296" s="13">
        <v>39157</v>
      </c>
    </row>
    <row r="297" spans="1:21" x14ac:dyDescent="0.3">
      <c r="A297" s="37" t="s">
        <v>13</v>
      </c>
      <c r="B297" s="37">
        <v>269</v>
      </c>
      <c r="C297" s="38">
        <v>43190</v>
      </c>
      <c r="D297" s="38" t="s">
        <v>737</v>
      </c>
      <c r="E297" s="38" t="s">
        <v>737</v>
      </c>
      <c r="F297" s="37" t="s">
        <v>732</v>
      </c>
      <c r="G297" s="37" t="s">
        <v>186</v>
      </c>
      <c r="H297" s="39">
        <f>MROUND((J297*0.97),1000)</f>
        <v>35000</v>
      </c>
      <c r="I297" s="39">
        <f t="shared" si="13"/>
        <v>1596</v>
      </c>
      <c r="J297" s="39">
        <v>36596</v>
      </c>
      <c r="K297" s="39">
        <v>3660</v>
      </c>
      <c r="L297" s="37"/>
      <c r="M297" s="37" t="s">
        <v>45</v>
      </c>
      <c r="N297" s="37" t="s">
        <v>15</v>
      </c>
      <c r="O297" s="37" t="s">
        <v>16</v>
      </c>
      <c r="P297" s="38">
        <v>43190</v>
      </c>
      <c r="Q297" s="37">
        <v>0</v>
      </c>
      <c r="R297" s="41">
        <f t="shared" si="14"/>
        <v>4.5600000000000002E-2</v>
      </c>
      <c r="S297" s="21"/>
      <c r="T297" s="82" t="s">
        <v>446</v>
      </c>
      <c r="U297" s="13">
        <v>70257</v>
      </c>
    </row>
    <row r="298" spans="1:21" x14ac:dyDescent="0.3">
      <c r="A298" s="37" t="s">
        <v>13</v>
      </c>
      <c r="B298" s="37">
        <v>275</v>
      </c>
      <c r="C298" s="38">
        <v>43190</v>
      </c>
      <c r="D298" s="38" t="s">
        <v>737</v>
      </c>
      <c r="E298" s="38" t="s">
        <v>737</v>
      </c>
      <c r="F298" s="37" t="s">
        <v>481</v>
      </c>
      <c r="G298" s="37" t="s">
        <v>192</v>
      </c>
      <c r="H298" s="39">
        <f>MROUND((J298*0.97),1000)</f>
        <v>35000</v>
      </c>
      <c r="I298" s="39">
        <f t="shared" si="13"/>
        <v>1596</v>
      </c>
      <c r="J298" s="39">
        <v>36596</v>
      </c>
      <c r="K298" s="39">
        <v>3660</v>
      </c>
      <c r="L298" s="37"/>
      <c r="M298" s="37" t="s">
        <v>45</v>
      </c>
      <c r="N298" s="37" t="s">
        <v>15</v>
      </c>
      <c r="O298" s="37" t="s">
        <v>16</v>
      </c>
      <c r="P298" s="38">
        <v>43190</v>
      </c>
      <c r="Q298" s="37">
        <v>0</v>
      </c>
      <c r="R298" s="41">
        <f t="shared" si="14"/>
        <v>4.5600000000000002E-2</v>
      </c>
      <c r="S298" s="21"/>
      <c r="T298" s="83">
        <v>42888</v>
      </c>
      <c r="U298" s="13">
        <v>891312</v>
      </c>
    </row>
    <row r="299" spans="1:21" x14ac:dyDescent="0.3">
      <c r="A299" s="37" t="s">
        <v>13</v>
      </c>
      <c r="B299" s="37">
        <v>279</v>
      </c>
      <c r="C299" s="38">
        <v>43190</v>
      </c>
      <c r="D299" s="38" t="s">
        <v>737</v>
      </c>
      <c r="E299" s="38" t="s">
        <v>737</v>
      </c>
      <c r="F299" s="37" t="s">
        <v>489</v>
      </c>
      <c r="G299" s="37" t="s">
        <v>200</v>
      </c>
      <c r="H299" s="39">
        <f>MROUND((J299*0.97),500)</f>
        <v>11500</v>
      </c>
      <c r="I299" s="39">
        <f t="shared" si="13"/>
        <v>121</v>
      </c>
      <c r="J299" s="39">
        <v>11621</v>
      </c>
      <c r="K299" s="39">
        <v>1162</v>
      </c>
      <c r="L299" s="37"/>
      <c r="M299" s="37" t="s">
        <v>45</v>
      </c>
      <c r="N299" s="37" t="s">
        <v>15</v>
      </c>
      <c r="O299" s="37" t="s">
        <v>16</v>
      </c>
      <c r="P299" s="38">
        <v>43190</v>
      </c>
      <c r="Q299" s="37">
        <v>0</v>
      </c>
      <c r="R299" s="41">
        <f t="shared" si="14"/>
        <v>1.0521739130434783E-2</v>
      </c>
      <c r="S299" s="21"/>
      <c r="T299" s="82" t="s">
        <v>448</v>
      </c>
      <c r="U299" s="13">
        <v>111200</v>
      </c>
    </row>
    <row r="300" spans="1:21" x14ac:dyDescent="0.3">
      <c r="A300" t="s">
        <v>13</v>
      </c>
      <c r="B300">
        <v>280</v>
      </c>
      <c r="C300" s="1">
        <v>43136</v>
      </c>
      <c r="D300" t="s">
        <v>503</v>
      </c>
      <c r="E300" s="1" t="s">
        <v>503</v>
      </c>
      <c r="F300" t="s">
        <v>494</v>
      </c>
      <c r="G300" t="s">
        <v>206</v>
      </c>
      <c r="H300" s="5">
        <f>MROUND((J300*0.97),2500)</f>
        <v>320000</v>
      </c>
      <c r="I300" s="5">
        <f t="shared" si="13"/>
        <v>10872</v>
      </c>
      <c r="J300" s="5">
        <v>330872</v>
      </c>
      <c r="K300" s="5">
        <v>33087</v>
      </c>
      <c r="M300" t="s">
        <v>43</v>
      </c>
      <c r="N300" t="s">
        <v>15</v>
      </c>
      <c r="O300" t="s">
        <v>16</v>
      </c>
      <c r="P300" s="1">
        <v>43129</v>
      </c>
      <c r="Q300">
        <v>7</v>
      </c>
      <c r="R300" s="21">
        <f t="shared" si="14"/>
        <v>3.3974999999999998E-2</v>
      </c>
      <c r="S300" s="21"/>
      <c r="T300" s="82" t="s">
        <v>443</v>
      </c>
      <c r="U300" s="13">
        <v>50300</v>
      </c>
    </row>
    <row r="301" spans="1:21" x14ac:dyDescent="0.3">
      <c r="A301" t="s">
        <v>13</v>
      </c>
      <c r="B301">
        <v>281</v>
      </c>
      <c r="C301" s="1">
        <v>43159</v>
      </c>
      <c r="D301" t="s">
        <v>503</v>
      </c>
      <c r="E301" s="1" t="s">
        <v>503</v>
      </c>
      <c r="F301" t="s">
        <v>494</v>
      </c>
      <c r="G301" t="s">
        <v>206</v>
      </c>
      <c r="H301" s="5">
        <f>MROUND((J301*0.97),1000)</f>
        <v>156000</v>
      </c>
      <c r="I301" s="5">
        <f t="shared" si="13"/>
        <v>4436</v>
      </c>
      <c r="J301" s="5">
        <v>160436</v>
      </c>
      <c r="K301" s="5">
        <v>16044</v>
      </c>
      <c r="M301" t="s">
        <v>44</v>
      </c>
      <c r="N301" t="s">
        <v>15</v>
      </c>
      <c r="O301" t="s">
        <v>16</v>
      </c>
      <c r="P301" s="1">
        <v>43148</v>
      </c>
      <c r="Q301">
        <v>11</v>
      </c>
      <c r="R301" s="21">
        <f t="shared" si="14"/>
        <v>2.8435897435897434E-2</v>
      </c>
      <c r="S301" s="21"/>
      <c r="T301" s="82" t="s">
        <v>449</v>
      </c>
      <c r="U301" s="13">
        <v>54200</v>
      </c>
    </row>
    <row r="302" spans="1:21" x14ac:dyDescent="0.3">
      <c r="A302" t="s">
        <v>13</v>
      </c>
      <c r="B302">
        <v>282</v>
      </c>
      <c r="C302" s="1">
        <v>43190</v>
      </c>
      <c r="D302" t="s">
        <v>503</v>
      </c>
      <c r="E302" s="1" t="s">
        <v>503</v>
      </c>
      <c r="F302" t="s">
        <v>494</v>
      </c>
      <c r="G302" t="s">
        <v>206</v>
      </c>
      <c r="H302" s="5">
        <f>MROUND((J302*0.97),1000)</f>
        <v>62000</v>
      </c>
      <c r="I302" s="5">
        <f t="shared" si="13"/>
        <v>2116</v>
      </c>
      <c r="J302" s="5">
        <v>64116</v>
      </c>
      <c r="K302" s="5">
        <v>6412</v>
      </c>
      <c r="M302" t="s">
        <v>45</v>
      </c>
      <c r="N302" t="s">
        <v>15</v>
      </c>
      <c r="O302" t="s">
        <v>16</v>
      </c>
      <c r="P302" s="1">
        <v>43190</v>
      </c>
      <c r="Q302">
        <v>0</v>
      </c>
      <c r="R302" s="21">
        <f t="shared" si="14"/>
        <v>3.4129032258064518E-2</v>
      </c>
      <c r="S302" s="21"/>
      <c r="T302" s="82" t="s">
        <v>445</v>
      </c>
      <c r="U302" s="13">
        <v>55300</v>
      </c>
    </row>
    <row r="303" spans="1:21" x14ac:dyDescent="0.3">
      <c r="A303" t="s">
        <v>13</v>
      </c>
      <c r="B303">
        <v>303</v>
      </c>
      <c r="C303" s="1">
        <v>43069</v>
      </c>
      <c r="D303" s="1" t="s">
        <v>535</v>
      </c>
      <c r="E303" s="1" t="s">
        <v>535</v>
      </c>
      <c r="F303" t="s">
        <v>483</v>
      </c>
      <c r="G303" t="s">
        <v>194</v>
      </c>
      <c r="H303" s="5">
        <f>MROUND((J303*0.97),500)</f>
        <v>21000</v>
      </c>
      <c r="I303" s="5">
        <f t="shared" si="13"/>
        <v>768</v>
      </c>
      <c r="J303" s="5">
        <v>21768</v>
      </c>
      <c r="K303" s="5">
        <v>2177</v>
      </c>
      <c r="M303" t="s">
        <v>40</v>
      </c>
      <c r="N303" t="s">
        <v>15</v>
      </c>
      <c r="O303" t="s">
        <v>16</v>
      </c>
      <c r="P303" s="1">
        <v>43060</v>
      </c>
      <c r="Q303">
        <v>9</v>
      </c>
      <c r="R303" s="21">
        <f t="shared" si="14"/>
        <v>3.6571428571428574E-2</v>
      </c>
      <c r="S303" s="21"/>
      <c r="T303" s="82" t="s">
        <v>452</v>
      </c>
      <c r="U303" s="13">
        <v>56585</v>
      </c>
    </row>
    <row r="304" spans="1:21" x14ac:dyDescent="0.3">
      <c r="A304" t="s">
        <v>13</v>
      </c>
      <c r="B304">
        <v>311</v>
      </c>
      <c r="C304" s="1">
        <v>42983</v>
      </c>
      <c r="D304" t="s">
        <v>469</v>
      </c>
      <c r="E304" s="1" t="s">
        <v>469</v>
      </c>
      <c r="F304" t="s">
        <v>469</v>
      </c>
      <c r="G304" t="s">
        <v>179</v>
      </c>
      <c r="H304" s="5">
        <f>MROUND((J304*0.97),2500)</f>
        <v>30000</v>
      </c>
      <c r="I304" s="5">
        <f t="shared" si="13"/>
        <v>1573</v>
      </c>
      <c r="J304" s="5">
        <v>31573</v>
      </c>
      <c r="K304" s="5">
        <v>3157</v>
      </c>
      <c r="M304" t="s">
        <v>34</v>
      </c>
      <c r="N304" t="s">
        <v>15</v>
      </c>
      <c r="O304" t="s">
        <v>16</v>
      </c>
      <c r="P304" s="1">
        <v>42970</v>
      </c>
      <c r="Q304">
        <v>13</v>
      </c>
      <c r="R304" s="21">
        <f t="shared" si="14"/>
        <v>5.2433333333333332E-2</v>
      </c>
      <c r="S304" s="21"/>
      <c r="T304" s="82" t="s">
        <v>442</v>
      </c>
      <c r="U304" s="13">
        <v>150312</v>
      </c>
    </row>
    <row r="305" spans="1:21" x14ac:dyDescent="0.3">
      <c r="A305" t="s">
        <v>13</v>
      </c>
      <c r="B305">
        <v>304</v>
      </c>
      <c r="C305" s="1">
        <v>43008</v>
      </c>
      <c r="D305" t="s">
        <v>469</v>
      </c>
      <c r="E305" s="1" t="s">
        <v>469</v>
      </c>
      <c r="F305" t="s">
        <v>477</v>
      </c>
      <c r="G305" t="s">
        <v>188</v>
      </c>
      <c r="H305" s="5">
        <f>MROUND((J305*0.97),2500)</f>
        <v>67500</v>
      </c>
      <c r="I305" s="5">
        <f t="shared" si="13"/>
        <v>2890</v>
      </c>
      <c r="J305" s="5">
        <v>70390</v>
      </c>
      <c r="K305" s="5">
        <v>7039</v>
      </c>
      <c r="M305" t="s">
        <v>36</v>
      </c>
      <c r="N305" t="s">
        <v>15</v>
      </c>
      <c r="O305" t="s">
        <v>16</v>
      </c>
      <c r="P305" s="1">
        <v>42999</v>
      </c>
      <c r="Q305">
        <v>9</v>
      </c>
      <c r="R305" s="21">
        <f t="shared" si="14"/>
        <v>4.2814814814814812E-2</v>
      </c>
      <c r="S305" s="21"/>
      <c r="T305" s="82" t="s">
        <v>444</v>
      </c>
      <c r="U305" s="13">
        <v>42250</v>
      </c>
    </row>
    <row r="306" spans="1:21" x14ac:dyDescent="0.3">
      <c r="A306" t="s">
        <v>13</v>
      </c>
      <c r="B306">
        <v>312</v>
      </c>
      <c r="C306" s="1">
        <v>43008</v>
      </c>
      <c r="D306" t="s">
        <v>469</v>
      </c>
      <c r="E306" s="1" t="s">
        <v>469</v>
      </c>
      <c r="F306" t="s">
        <v>469</v>
      </c>
      <c r="G306" t="s">
        <v>179</v>
      </c>
      <c r="H306" s="5">
        <f>MROUND((J306*0.97),2500)</f>
        <v>67500</v>
      </c>
      <c r="I306" s="5">
        <f t="shared" si="13"/>
        <v>2890</v>
      </c>
      <c r="J306" s="5">
        <v>70390</v>
      </c>
      <c r="K306" s="5">
        <v>7039</v>
      </c>
      <c r="M306" t="s">
        <v>36</v>
      </c>
      <c r="N306" t="s">
        <v>15</v>
      </c>
      <c r="O306" t="s">
        <v>16</v>
      </c>
      <c r="P306" s="1">
        <v>42999</v>
      </c>
      <c r="Q306">
        <v>9</v>
      </c>
      <c r="R306" s="21">
        <f t="shared" si="14"/>
        <v>4.2814814814814812E-2</v>
      </c>
      <c r="S306" s="21"/>
      <c r="T306" s="82" t="s">
        <v>454</v>
      </c>
      <c r="U306" s="13">
        <v>29650</v>
      </c>
    </row>
    <row r="307" spans="1:21" x14ac:dyDescent="0.3">
      <c r="A307" t="s">
        <v>13</v>
      </c>
      <c r="B307">
        <v>305</v>
      </c>
      <c r="C307" s="1">
        <v>43039</v>
      </c>
      <c r="D307" t="s">
        <v>469</v>
      </c>
      <c r="E307" s="1" t="s">
        <v>469</v>
      </c>
      <c r="F307" t="s">
        <v>477</v>
      </c>
      <c r="G307" t="s">
        <v>188</v>
      </c>
      <c r="H307" s="5">
        <f>MROUND((J307*0.97),1000)</f>
        <v>141000</v>
      </c>
      <c r="I307" s="5">
        <f t="shared" si="13"/>
        <v>4620</v>
      </c>
      <c r="J307" s="5">
        <v>145620</v>
      </c>
      <c r="K307" s="5">
        <v>14562</v>
      </c>
      <c r="M307" t="s">
        <v>38</v>
      </c>
      <c r="N307" t="s">
        <v>15</v>
      </c>
      <c r="O307" t="s">
        <v>16</v>
      </c>
      <c r="P307" s="1">
        <v>43027</v>
      </c>
      <c r="Q307">
        <v>12</v>
      </c>
      <c r="R307" s="21">
        <f t="shared" si="14"/>
        <v>3.2765957446808512E-2</v>
      </c>
      <c r="S307" s="21"/>
      <c r="T307" s="82" t="s">
        <v>450</v>
      </c>
      <c r="U307" s="13">
        <v>106700</v>
      </c>
    </row>
    <row r="308" spans="1:21" x14ac:dyDescent="0.3">
      <c r="A308" t="s">
        <v>13</v>
      </c>
      <c r="B308">
        <v>313</v>
      </c>
      <c r="C308" s="1">
        <v>43039</v>
      </c>
      <c r="D308" t="s">
        <v>469</v>
      </c>
      <c r="E308" s="1" t="s">
        <v>469</v>
      </c>
      <c r="F308" t="s">
        <v>469</v>
      </c>
      <c r="G308" t="s">
        <v>179</v>
      </c>
      <c r="H308" s="5">
        <f>MROUND((J308*0.97),1000)</f>
        <v>141000</v>
      </c>
      <c r="I308" s="5">
        <f t="shared" si="13"/>
        <v>4620</v>
      </c>
      <c r="J308" s="5">
        <v>145620</v>
      </c>
      <c r="K308" s="5">
        <v>14562</v>
      </c>
      <c r="M308" t="s">
        <v>38</v>
      </c>
      <c r="N308" t="s">
        <v>15</v>
      </c>
      <c r="O308" t="s">
        <v>16</v>
      </c>
      <c r="P308" s="1">
        <v>43027</v>
      </c>
      <c r="Q308">
        <v>12</v>
      </c>
      <c r="R308" s="21">
        <f t="shared" si="14"/>
        <v>3.2765957446808512E-2</v>
      </c>
      <c r="S308" s="21"/>
      <c r="T308" s="82" t="s">
        <v>451</v>
      </c>
      <c r="U308" s="13">
        <v>63595</v>
      </c>
    </row>
    <row r="309" spans="1:21" x14ac:dyDescent="0.3">
      <c r="A309" t="s">
        <v>13</v>
      </c>
      <c r="B309">
        <v>306</v>
      </c>
      <c r="C309" s="1">
        <v>43069</v>
      </c>
      <c r="D309" t="s">
        <v>469</v>
      </c>
      <c r="E309" s="1" t="s">
        <v>469</v>
      </c>
      <c r="F309" t="s">
        <v>477</v>
      </c>
      <c r="G309" t="s">
        <v>188</v>
      </c>
      <c r="H309" s="5">
        <f>MROUND((J309*0.97),1000)</f>
        <v>23000</v>
      </c>
      <c r="I309" s="5">
        <f t="shared" si="13"/>
        <v>1009</v>
      </c>
      <c r="J309" s="5">
        <v>24009</v>
      </c>
      <c r="K309" s="5">
        <v>2401</v>
      </c>
      <c r="M309" t="s">
        <v>40</v>
      </c>
      <c r="N309" t="s">
        <v>15</v>
      </c>
      <c r="O309" t="s">
        <v>16</v>
      </c>
      <c r="P309" s="1">
        <v>43060</v>
      </c>
      <c r="Q309">
        <v>9</v>
      </c>
      <c r="R309" s="21">
        <f t="shared" si="14"/>
        <v>4.3869565217391306E-2</v>
      </c>
      <c r="S309" s="21"/>
      <c r="T309" s="82" t="s">
        <v>453</v>
      </c>
      <c r="U309" s="13">
        <v>71920</v>
      </c>
    </row>
    <row r="310" spans="1:21" x14ac:dyDescent="0.3">
      <c r="A310" t="s">
        <v>13</v>
      </c>
      <c r="B310">
        <v>314</v>
      </c>
      <c r="C310" s="1">
        <v>43069</v>
      </c>
      <c r="D310" t="s">
        <v>469</v>
      </c>
      <c r="E310" s="1" t="s">
        <v>469</v>
      </c>
      <c r="F310" t="s">
        <v>469</v>
      </c>
      <c r="G310" t="s">
        <v>179</v>
      </c>
      <c r="H310" s="5">
        <f>MROUND((J310*0.97),1000)</f>
        <v>23000</v>
      </c>
      <c r="I310" s="5">
        <f t="shared" si="13"/>
        <v>1009</v>
      </c>
      <c r="J310" s="5">
        <v>24009</v>
      </c>
      <c r="K310" s="5">
        <v>2401</v>
      </c>
      <c r="M310" t="s">
        <v>40</v>
      </c>
      <c r="N310" t="s">
        <v>15</v>
      </c>
      <c r="O310" t="s">
        <v>16</v>
      </c>
      <c r="P310" s="1">
        <v>43060</v>
      </c>
      <c r="Q310">
        <v>9</v>
      </c>
      <c r="R310" s="21">
        <f t="shared" si="14"/>
        <v>4.3869565217391306E-2</v>
      </c>
      <c r="S310" s="21"/>
      <c r="T310" s="82" t="s">
        <v>446</v>
      </c>
      <c r="U310" s="13">
        <v>99300</v>
      </c>
    </row>
    <row r="311" spans="1:21" x14ac:dyDescent="0.3">
      <c r="A311" t="s">
        <v>13</v>
      </c>
      <c r="B311">
        <v>307</v>
      </c>
      <c r="C311" s="1">
        <v>43100</v>
      </c>
      <c r="D311" t="s">
        <v>469</v>
      </c>
      <c r="E311" s="1" t="s">
        <v>469</v>
      </c>
      <c r="F311" t="s">
        <v>477</v>
      </c>
      <c r="G311" t="s">
        <v>188</v>
      </c>
      <c r="H311" s="5">
        <f>MROUND((J311*0.97),2500)</f>
        <v>42500</v>
      </c>
      <c r="I311" s="5">
        <f t="shared" si="13"/>
        <v>2372</v>
      </c>
      <c r="J311" s="5">
        <v>44872</v>
      </c>
      <c r="K311" s="5">
        <v>4487</v>
      </c>
      <c r="M311" t="s">
        <v>42</v>
      </c>
      <c r="N311" t="s">
        <v>15</v>
      </c>
      <c r="O311" t="s">
        <v>16</v>
      </c>
      <c r="P311" s="1">
        <v>43091</v>
      </c>
      <c r="Q311">
        <v>9</v>
      </c>
      <c r="R311" s="21">
        <f t="shared" si="14"/>
        <v>5.5811764705882352E-2</v>
      </c>
      <c r="S311" s="21"/>
      <c r="T311" s="83">
        <v>42924</v>
      </c>
      <c r="U311" s="13">
        <v>448435</v>
      </c>
    </row>
    <row r="312" spans="1:21" x14ac:dyDescent="0.3">
      <c r="A312" t="s">
        <v>13</v>
      </c>
      <c r="B312">
        <v>315</v>
      </c>
      <c r="C312" s="1">
        <v>43100</v>
      </c>
      <c r="D312" t="s">
        <v>469</v>
      </c>
      <c r="E312" s="1" t="s">
        <v>469</v>
      </c>
      <c r="F312" t="s">
        <v>469</v>
      </c>
      <c r="G312" t="s">
        <v>179</v>
      </c>
      <c r="H312" s="5">
        <f>MROUND((J312*0.97),2500)</f>
        <v>42500</v>
      </c>
      <c r="I312" s="5">
        <f t="shared" si="13"/>
        <v>2372</v>
      </c>
      <c r="J312" s="5">
        <v>44872</v>
      </c>
      <c r="K312" s="5">
        <v>4487</v>
      </c>
      <c r="M312" t="s">
        <v>42</v>
      </c>
      <c r="N312" t="s">
        <v>15</v>
      </c>
      <c r="O312" t="s">
        <v>16</v>
      </c>
      <c r="P312" s="1">
        <v>43091</v>
      </c>
      <c r="Q312">
        <v>9</v>
      </c>
      <c r="R312" s="21">
        <f t="shared" si="14"/>
        <v>5.5811764705882352E-2</v>
      </c>
      <c r="S312" s="21"/>
      <c r="T312" s="82" t="s">
        <v>448</v>
      </c>
      <c r="U312" s="13">
        <v>50800</v>
      </c>
    </row>
    <row r="313" spans="1:21" x14ac:dyDescent="0.3">
      <c r="A313" t="s">
        <v>13</v>
      </c>
      <c r="B313">
        <v>308</v>
      </c>
      <c r="C313" s="1">
        <v>43136</v>
      </c>
      <c r="D313" t="s">
        <v>469</v>
      </c>
      <c r="E313" s="1" t="s">
        <v>469</v>
      </c>
      <c r="F313" t="s">
        <v>477</v>
      </c>
      <c r="G313" t="s">
        <v>188</v>
      </c>
      <c r="H313" s="5">
        <f t="shared" ref="H313:H318" si="15">MROUND((J313*0.97),1000)</f>
        <v>103000</v>
      </c>
      <c r="I313" s="5">
        <f t="shared" si="13"/>
        <v>2926</v>
      </c>
      <c r="J313" s="5">
        <v>105926</v>
      </c>
      <c r="K313" s="5">
        <v>10593</v>
      </c>
      <c r="M313" t="s">
        <v>43</v>
      </c>
      <c r="N313" t="s">
        <v>15</v>
      </c>
      <c r="O313" t="s">
        <v>16</v>
      </c>
      <c r="P313" s="1">
        <v>43129</v>
      </c>
      <c r="Q313">
        <v>7</v>
      </c>
      <c r="R313" s="21">
        <f t="shared" si="14"/>
        <v>2.8407766990291263E-2</v>
      </c>
      <c r="S313" s="21"/>
      <c r="T313" s="82" t="s">
        <v>443</v>
      </c>
      <c r="U313" s="13">
        <v>30530</v>
      </c>
    </row>
    <row r="314" spans="1:21" x14ac:dyDescent="0.3">
      <c r="A314" t="s">
        <v>13</v>
      </c>
      <c r="B314">
        <v>316</v>
      </c>
      <c r="C314" s="1">
        <v>43136</v>
      </c>
      <c r="D314" t="s">
        <v>469</v>
      </c>
      <c r="E314" s="1" t="s">
        <v>469</v>
      </c>
      <c r="F314" t="s">
        <v>469</v>
      </c>
      <c r="G314" t="s">
        <v>179</v>
      </c>
      <c r="H314" s="5">
        <f t="shared" si="15"/>
        <v>103000</v>
      </c>
      <c r="I314" s="5">
        <f t="shared" si="13"/>
        <v>2926</v>
      </c>
      <c r="J314" s="5">
        <v>105926</v>
      </c>
      <c r="K314" s="5">
        <v>10593</v>
      </c>
      <c r="M314" t="s">
        <v>43</v>
      </c>
      <c r="N314" t="s">
        <v>15</v>
      </c>
      <c r="O314" t="s">
        <v>16</v>
      </c>
      <c r="P314" s="1">
        <v>43129</v>
      </c>
      <c r="Q314">
        <v>7</v>
      </c>
      <c r="R314" s="21">
        <f t="shared" si="14"/>
        <v>2.8407766990291263E-2</v>
      </c>
      <c r="S314" s="21"/>
      <c r="T314" s="82" t="s">
        <v>445</v>
      </c>
      <c r="U314" s="13">
        <v>31700</v>
      </c>
    </row>
    <row r="315" spans="1:21" x14ac:dyDescent="0.3">
      <c r="A315" t="s">
        <v>13</v>
      </c>
      <c r="B315">
        <v>309</v>
      </c>
      <c r="C315" s="1">
        <v>43159</v>
      </c>
      <c r="D315" t="s">
        <v>469</v>
      </c>
      <c r="E315" s="1" t="s">
        <v>469</v>
      </c>
      <c r="F315" t="s">
        <v>477</v>
      </c>
      <c r="G315" t="s">
        <v>188</v>
      </c>
      <c r="H315" s="5">
        <f t="shared" si="15"/>
        <v>166000</v>
      </c>
      <c r="I315" s="5">
        <f t="shared" si="13"/>
        <v>4691</v>
      </c>
      <c r="J315" s="5">
        <v>170691</v>
      </c>
      <c r="K315" s="5">
        <v>17069</v>
      </c>
      <c r="M315" t="s">
        <v>44</v>
      </c>
      <c r="N315" t="s">
        <v>15</v>
      </c>
      <c r="O315" t="s">
        <v>16</v>
      </c>
      <c r="P315" s="1">
        <v>43148</v>
      </c>
      <c r="Q315">
        <v>11</v>
      </c>
      <c r="R315" s="21">
        <f t="shared" si="14"/>
        <v>2.8259036144578312E-2</v>
      </c>
      <c r="S315" s="21"/>
      <c r="T315" s="82" t="s">
        <v>452</v>
      </c>
      <c r="U315" s="13">
        <v>48960</v>
      </c>
    </row>
    <row r="316" spans="1:21" x14ac:dyDescent="0.3">
      <c r="A316" t="s">
        <v>13</v>
      </c>
      <c r="B316">
        <v>317</v>
      </c>
      <c r="C316" s="1">
        <v>43159</v>
      </c>
      <c r="D316" t="s">
        <v>469</v>
      </c>
      <c r="E316" s="1" t="s">
        <v>469</v>
      </c>
      <c r="F316" t="s">
        <v>469</v>
      </c>
      <c r="G316" t="s">
        <v>179</v>
      </c>
      <c r="H316" s="5">
        <f t="shared" si="15"/>
        <v>166000</v>
      </c>
      <c r="I316" s="5">
        <f t="shared" si="13"/>
        <v>4691</v>
      </c>
      <c r="J316" s="5">
        <v>170691</v>
      </c>
      <c r="K316" s="5">
        <v>17069</v>
      </c>
      <c r="M316" t="s">
        <v>44</v>
      </c>
      <c r="N316" t="s">
        <v>15</v>
      </c>
      <c r="O316" t="s">
        <v>16</v>
      </c>
      <c r="P316" s="1">
        <v>43148</v>
      </c>
      <c r="Q316">
        <v>11</v>
      </c>
      <c r="R316" s="21">
        <f t="shared" si="14"/>
        <v>2.8259036144578312E-2</v>
      </c>
      <c r="S316" s="21"/>
      <c r="T316" s="82" t="s">
        <v>442</v>
      </c>
      <c r="U316" s="13">
        <v>42905</v>
      </c>
    </row>
    <row r="317" spans="1:21" x14ac:dyDescent="0.3">
      <c r="A317" t="s">
        <v>13</v>
      </c>
      <c r="B317">
        <v>310</v>
      </c>
      <c r="C317" s="1">
        <v>43190</v>
      </c>
      <c r="D317" t="s">
        <v>469</v>
      </c>
      <c r="E317" s="1" t="s">
        <v>469</v>
      </c>
      <c r="F317" t="s">
        <v>477</v>
      </c>
      <c r="G317" t="s">
        <v>188</v>
      </c>
      <c r="H317" s="5">
        <f t="shared" si="15"/>
        <v>31000</v>
      </c>
      <c r="I317" s="5">
        <f t="shared" si="13"/>
        <v>1136</v>
      </c>
      <c r="J317" s="5">
        <v>32136</v>
      </c>
      <c r="K317" s="5">
        <v>3214</v>
      </c>
      <c r="M317" t="s">
        <v>45</v>
      </c>
      <c r="N317" t="s">
        <v>15</v>
      </c>
      <c r="O317" t="s">
        <v>16</v>
      </c>
      <c r="P317" s="1">
        <v>43190</v>
      </c>
      <c r="Q317">
        <v>0</v>
      </c>
      <c r="R317" s="21">
        <f t="shared" si="14"/>
        <v>3.6645161290322581E-2</v>
      </c>
      <c r="S317" s="21"/>
      <c r="T317" s="82" t="s">
        <v>444</v>
      </c>
      <c r="U317" s="13">
        <v>28500</v>
      </c>
    </row>
    <row r="318" spans="1:21" x14ac:dyDescent="0.3">
      <c r="A318" t="s">
        <v>13</v>
      </c>
      <c r="B318">
        <v>318</v>
      </c>
      <c r="C318" s="1">
        <v>43190</v>
      </c>
      <c r="D318" t="s">
        <v>469</v>
      </c>
      <c r="E318" s="1" t="s">
        <v>469</v>
      </c>
      <c r="F318" t="s">
        <v>469</v>
      </c>
      <c r="G318" t="s">
        <v>179</v>
      </c>
      <c r="H318" s="5">
        <f t="shared" si="15"/>
        <v>31000</v>
      </c>
      <c r="I318" s="5">
        <f t="shared" si="13"/>
        <v>1136</v>
      </c>
      <c r="J318" s="5">
        <v>32136</v>
      </c>
      <c r="K318" s="5">
        <v>3214</v>
      </c>
      <c r="M318" t="s">
        <v>45</v>
      </c>
      <c r="N318" t="s">
        <v>15</v>
      </c>
      <c r="O318" t="s">
        <v>16</v>
      </c>
      <c r="P318" s="1">
        <v>43190</v>
      </c>
      <c r="Q318">
        <v>0</v>
      </c>
      <c r="R318" s="21">
        <f t="shared" si="14"/>
        <v>3.6645161290322581E-2</v>
      </c>
      <c r="S318" s="21"/>
      <c r="T318" s="82" t="s">
        <v>454</v>
      </c>
      <c r="U318" s="13">
        <v>20470</v>
      </c>
    </row>
    <row r="319" spans="1:21" x14ac:dyDescent="0.3">
      <c r="A319" t="s">
        <v>13</v>
      </c>
      <c r="B319">
        <v>320</v>
      </c>
      <c r="C319" s="1">
        <v>42909</v>
      </c>
      <c r="D319" t="s">
        <v>455</v>
      </c>
      <c r="E319" s="1" t="s">
        <v>455</v>
      </c>
      <c r="F319" t="s">
        <v>457</v>
      </c>
      <c r="G319" t="s">
        <v>167</v>
      </c>
      <c r="H319" s="5">
        <f>MROUND((J319*0.97),250)</f>
        <v>76500</v>
      </c>
      <c r="I319" s="5">
        <f t="shared" si="13"/>
        <v>2324</v>
      </c>
      <c r="J319" s="5">
        <v>78824</v>
      </c>
      <c r="K319" s="5">
        <v>7882</v>
      </c>
      <c r="M319" t="s">
        <v>28</v>
      </c>
      <c r="N319" t="s">
        <v>15</v>
      </c>
      <c r="O319" t="s">
        <v>16</v>
      </c>
      <c r="P319" s="1">
        <v>42902</v>
      </c>
      <c r="Q319">
        <v>7</v>
      </c>
      <c r="R319" s="21">
        <f t="shared" si="14"/>
        <v>3.0379084967320263E-2</v>
      </c>
      <c r="S319" s="21"/>
      <c r="T319" s="82" t="s">
        <v>450</v>
      </c>
      <c r="U319" s="13">
        <v>42300</v>
      </c>
    </row>
    <row r="320" spans="1:21" x14ac:dyDescent="0.3">
      <c r="A320" t="s">
        <v>13</v>
      </c>
      <c r="B320">
        <v>319</v>
      </c>
      <c r="C320" s="1">
        <v>42909</v>
      </c>
      <c r="D320" t="s">
        <v>455</v>
      </c>
      <c r="E320" s="1" t="s">
        <v>455</v>
      </c>
      <c r="F320" t="s">
        <v>457</v>
      </c>
      <c r="G320" t="s">
        <v>167</v>
      </c>
      <c r="H320" s="5">
        <f>MROUND((J320*0.97),1000)</f>
        <v>140000</v>
      </c>
      <c r="I320" s="5">
        <f t="shared" si="13"/>
        <v>4726</v>
      </c>
      <c r="J320" s="5">
        <v>144726</v>
      </c>
      <c r="K320" s="5">
        <v>14473</v>
      </c>
      <c r="M320" t="s">
        <v>28</v>
      </c>
      <c r="N320" t="s">
        <v>15</v>
      </c>
      <c r="O320" t="s">
        <v>16</v>
      </c>
      <c r="P320" s="1">
        <v>42902</v>
      </c>
      <c r="Q320">
        <v>7</v>
      </c>
      <c r="R320" s="21">
        <f t="shared" si="14"/>
        <v>3.3757142857142861E-2</v>
      </c>
      <c r="S320" s="21"/>
      <c r="T320" s="82" t="s">
        <v>451</v>
      </c>
      <c r="U320" s="13">
        <v>36840</v>
      </c>
    </row>
    <row r="321" spans="1:21" x14ac:dyDescent="0.3">
      <c r="A321" t="s">
        <v>13</v>
      </c>
      <c r="B321">
        <v>327</v>
      </c>
      <c r="C321" s="1">
        <v>42909</v>
      </c>
      <c r="D321" t="s">
        <v>455</v>
      </c>
      <c r="E321" s="1" t="s">
        <v>455</v>
      </c>
      <c r="F321" t="s">
        <v>456</v>
      </c>
      <c r="G321" t="s">
        <v>166</v>
      </c>
      <c r="H321" s="5">
        <f>MROUND((J321*0.97),1000)</f>
        <v>51000</v>
      </c>
      <c r="I321" s="5">
        <f t="shared" si="13"/>
        <v>1549</v>
      </c>
      <c r="J321" s="5">
        <v>52549</v>
      </c>
      <c r="K321" s="5">
        <v>5255</v>
      </c>
      <c r="M321" t="s">
        <v>28</v>
      </c>
      <c r="N321" t="s">
        <v>15</v>
      </c>
      <c r="O321" t="s">
        <v>16</v>
      </c>
      <c r="P321" s="1">
        <v>42902</v>
      </c>
      <c r="Q321">
        <v>7</v>
      </c>
      <c r="R321" s="21">
        <f t="shared" si="14"/>
        <v>3.0372549019607842E-2</v>
      </c>
      <c r="S321" s="21"/>
      <c r="T321" s="82" t="s">
        <v>453</v>
      </c>
      <c r="U321" s="13">
        <v>55200</v>
      </c>
    </row>
    <row r="322" spans="1:21" x14ac:dyDescent="0.3">
      <c r="A322" t="s">
        <v>13</v>
      </c>
      <c r="B322">
        <v>326</v>
      </c>
      <c r="C322" s="1">
        <v>42909</v>
      </c>
      <c r="D322" t="s">
        <v>455</v>
      </c>
      <c r="E322" s="1" t="s">
        <v>455</v>
      </c>
      <c r="F322" t="s">
        <v>456</v>
      </c>
      <c r="G322" t="s">
        <v>166</v>
      </c>
      <c r="H322" s="5">
        <f>MROUND((J322*0.97),250)</f>
        <v>93500</v>
      </c>
      <c r="I322" s="5">
        <f t="shared" ref="I322:I349" si="16">J322-H322</f>
        <v>2984</v>
      </c>
      <c r="J322" s="5">
        <v>96484</v>
      </c>
      <c r="K322" s="5">
        <v>9648</v>
      </c>
      <c r="M322" t="s">
        <v>28</v>
      </c>
      <c r="N322" t="s">
        <v>15</v>
      </c>
      <c r="O322" t="s">
        <v>16</v>
      </c>
      <c r="P322" s="1">
        <v>42902</v>
      </c>
      <c r="Q322">
        <v>7</v>
      </c>
      <c r="R322" s="21">
        <f t="shared" ref="R322:R349" si="17">I322/H322</f>
        <v>3.1914438502673795E-2</v>
      </c>
      <c r="S322" s="21"/>
      <c r="T322" s="82" t="s">
        <v>446</v>
      </c>
      <c r="U322" s="13">
        <v>60230</v>
      </c>
    </row>
    <row r="323" spans="1:21" x14ac:dyDescent="0.3">
      <c r="A323" t="s">
        <v>13</v>
      </c>
      <c r="B323">
        <v>333</v>
      </c>
      <c r="C323" s="1">
        <v>42909</v>
      </c>
      <c r="D323" t="s">
        <v>455</v>
      </c>
      <c r="E323" s="1" t="s">
        <v>455</v>
      </c>
      <c r="F323" t="s">
        <v>458</v>
      </c>
      <c r="G323" t="s">
        <v>168</v>
      </c>
      <c r="H323" s="5">
        <f>MROUND((J323*0.97),1000)</f>
        <v>140000</v>
      </c>
      <c r="I323" s="5">
        <f t="shared" si="16"/>
        <v>4726</v>
      </c>
      <c r="J323" s="5">
        <v>144726</v>
      </c>
      <c r="K323" s="5">
        <v>14473</v>
      </c>
      <c r="M323" t="s">
        <v>28</v>
      </c>
      <c r="N323" t="s">
        <v>15</v>
      </c>
      <c r="O323" t="s">
        <v>16</v>
      </c>
      <c r="P323" s="1">
        <v>42902</v>
      </c>
      <c r="Q323">
        <v>7</v>
      </c>
      <c r="R323" s="21">
        <f t="shared" si="17"/>
        <v>3.3757142857142861E-2</v>
      </c>
      <c r="S323" s="21"/>
      <c r="T323" s="83">
        <v>42962</v>
      </c>
      <c r="U323" s="13">
        <v>673998</v>
      </c>
    </row>
    <row r="324" spans="1:21" x14ac:dyDescent="0.3">
      <c r="A324" t="s">
        <v>13</v>
      </c>
      <c r="B324">
        <v>334</v>
      </c>
      <c r="C324" s="1">
        <v>42909</v>
      </c>
      <c r="D324" t="s">
        <v>455</v>
      </c>
      <c r="E324" s="1" t="s">
        <v>455</v>
      </c>
      <c r="F324" t="s">
        <v>458</v>
      </c>
      <c r="G324" t="s">
        <v>168</v>
      </c>
      <c r="H324" s="5">
        <f>MROUND((J324*0.97),1000)</f>
        <v>76000</v>
      </c>
      <c r="I324" s="5">
        <f t="shared" si="16"/>
        <v>2824</v>
      </c>
      <c r="J324" s="5">
        <v>78824</v>
      </c>
      <c r="K324" s="5">
        <v>7882</v>
      </c>
      <c r="M324" t="s">
        <v>28</v>
      </c>
      <c r="N324" t="s">
        <v>15</v>
      </c>
      <c r="O324" t="s">
        <v>16</v>
      </c>
      <c r="P324" s="1">
        <v>42902</v>
      </c>
      <c r="Q324">
        <v>7</v>
      </c>
      <c r="R324" s="21">
        <f t="shared" si="17"/>
        <v>3.7157894736842105E-2</v>
      </c>
      <c r="S324" s="21"/>
      <c r="T324" s="82" t="s">
        <v>461</v>
      </c>
      <c r="U324" s="13">
        <v>75020</v>
      </c>
    </row>
    <row r="325" spans="1:21" x14ac:dyDescent="0.3">
      <c r="A325" t="s">
        <v>13</v>
      </c>
      <c r="B325">
        <v>341</v>
      </c>
      <c r="C325" s="1">
        <v>42909</v>
      </c>
      <c r="D325" t="s">
        <v>455</v>
      </c>
      <c r="E325" s="1" t="s">
        <v>455</v>
      </c>
      <c r="F325" t="s">
        <v>455</v>
      </c>
      <c r="G325" t="s">
        <v>165</v>
      </c>
      <c r="H325" s="5">
        <f>MROUND((J325*0.97),1000)</f>
        <v>51000</v>
      </c>
      <c r="I325" s="5">
        <f t="shared" si="16"/>
        <v>1549</v>
      </c>
      <c r="J325" s="5">
        <v>52549</v>
      </c>
      <c r="K325" s="5">
        <v>5255</v>
      </c>
      <c r="M325" t="s">
        <v>28</v>
      </c>
      <c r="N325" t="s">
        <v>15</v>
      </c>
      <c r="O325" t="s">
        <v>16</v>
      </c>
      <c r="P325" s="1">
        <v>42902</v>
      </c>
      <c r="Q325">
        <v>7</v>
      </c>
      <c r="R325" s="21">
        <f t="shared" si="17"/>
        <v>3.0372549019607842E-2</v>
      </c>
      <c r="S325" s="21"/>
      <c r="T325" s="82" t="s">
        <v>443</v>
      </c>
      <c r="U325" s="13">
        <v>28475</v>
      </c>
    </row>
    <row r="326" spans="1:21" x14ac:dyDescent="0.3">
      <c r="A326" t="s">
        <v>13</v>
      </c>
      <c r="B326">
        <v>340</v>
      </c>
      <c r="C326" s="1">
        <v>42909</v>
      </c>
      <c r="D326" t="s">
        <v>455</v>
      </c>
      <c r="E326" s="1" t="s">
        <v>455</v>
      </c>
      <c r="F326" t="s">
        <v>455</v>
      </c>
      <c r="G326" t="s">
        <v>165</v>
      </c>
      <c r="H326" s="5">
        <f>MROUND((J326*0.97),250)</f>
        <v>93500</v>
      </c>
      <c r="I326" s="5">
        <f t="shared" si="16"/>
        <v>2984</v>
      </c>
      <c r="J326" s="5">
        <v>96484</v>
      </c>
      <c r="K326" s="5">
        <v>9648</v>
      </c>
      <c r="M326" t="s">
        <v>28</v>
      </c>
      <c r="N326" t="s">
        <v>15</v>
      </c>
      <c r="O326" t="s">
        <v>16</v>
      </c>
      <c r="P326" s="1">
        <v>42902</v>
      </c>
      <c r="Q326">
        <v>7</v>
      </c>
      <c r="R326" s="21">
        <f t="shared" si="17"/>
        <v>3.1914438502673795E-2</v>
      </c>
      <c r="S326" s="21"/>
      <c r="T326" s="82" t="s">
        <v>445</v>
      </c>
      <c r="U326" s="13">
        <v>62340</v>
      </c>
    </row>
    <row r="327" spans="1:21" x14ac:dyDescent="0.3">
      <c r="A327" t="s">
        <v>13</v>
      </c>
      <c r="B327">
        <v>321</v>
      </c>
      <c r="C327" s="1">
        <v>42948</v>
      </c>
      <c r="D327" t="s">
        <v>455</v>
      </c>
      <c r="E327" s="1" t="s">
        <v>455</v>
      </c>
      <c r="F327" t="s">
        <v>457</v>
      </c>
      <c r="G327" t="s">
        <v>167</v>
      </c>
      <c r="H327" s="5">
        <f>MROUND((J327*0.97),2500)</f>
        <v>67500</v>
      </c>
      <c r="I327" s="5">
        <f t="shared" si="16"/>
        <v>3300</v>
      </c>
      <c r="J327" s="5">
        <v>70800</v>
      </c>
      <c r="K327" s="5">
        <v>7080</v>
      </c>
      <c r="M327" t="s">
        <v>31</v>
      </c>
      <c r="N327" t="s">
        <v>15</v>
      </c>
      <c r="O327" t="s">
        <v>16</v>
      </c>
      <c r="P327" s="1">
        <v>42940</v>
      </c>
      <c r="Q327">
        <v>8</v>
      </c>
      <c r="R327" s="21">
        <f t="shared" si="17"/>
        <v>4.8888888888888891E-2</v>
      </c>
      <c r="S327" s="21"/>
      <c r="T327" s="82" t="s">
        <v>452</v>
      </c>
      <c r="U327" s="13">
        <v>74110</v>
      </c>
    </row>
    <row r="328" spans="1:21" x14ac:dyDescent="0.3">
      <c r="A328" t="s">
        <v>13</v>
      </c>
      <c r="B328">
        <v>328</v>
      </c>
      <c r="C328" s="1">
        <v>42948</v>
      </c>
      <c r="D328" t="s">
        <v>455</v>
      </c>
      <c r="E328" s="1" t="s">
        <v>455</v>
      </c>
      <c r="F328" t="s">
        <v>456</v>
      </c>
      <c r="G328" t="s">
        <v>166</v>
      </c>
      <c r="H328" s="5">
        <f>MROUND((J328*0.97),1000)</f>
        <v>103000</v>
      </c>
      <c r="I328" s="5">
        <f t="shared" si="16"/>
        <v>3201</v>
      </c>
      <c r="J328" s="5">
        <v>106201</v>
      </c>
      <c r="K328" s="5">
        <v>10620</v>
      </c>
      <c r="M328" t="s">
        <v>31</v>
      </c>
      <c r="N328" t="s">
        <v>15</v>
      </c>
      <c r="O328" t="s">
        <v>16</v>
      </c>
      <c r="P328" s="1">
        <v>42940</v>
      </c>
      <c r="Q328">
        <v>8</v>
      </c>
      <c r="R328" s="21">
        <f t="shared" si="17"/>
        <v>3.1077669902912622E-2</v>
      </c>
      <c r="S328" s="21"/>
      <c r="T328" s="82" t="s">
        <v>442</v>
      </c>
      <c r="U328" s="13">
        <v>120523</v>
      </c>
    </row>
    <row r="329" spans="1:21" x14ac:dyDescent="0.3">
      <c r="A329" t="s">
        <v>13</v>
      </c>
      <c r="B329">
        <v>335</v>
      </c>
      <c r="C329" s="1">
        <v>42948</v>
      </c>
      <c r="D329" t="s">
        <v>455</v>
      </c>
      <c r="E329" s="1" t="s">
        <v>455</v>
      </c>
      <c r="F329" t="s">
        <v>458</v>
      </c>
      <c r="G329" t="s">
        <v>168</v>
      </c>
      <c r="H329" s="5">
        <f>MROUND((J329*0.97),2500)</f>
        <v>67500</v>
      </c>
      <c r="I329" s="5">
        <f t="shared" si="16"/>
        <v>3300</v>
      </c>
      <c r="J329" s="5">
        <v>70800</v>
      </c>
      <c r="K329" s="5">
        <v>7080</v>
      </c>
      <c r="M329" t="s">
        <v>31</v>
      </c>
      <c r="N329" t="s">
        <v>15</v>
      </c>
      <c r="O329" t="s">
        <v>16</v>
      </c>
      <c r="P329" s="1">
        <v>42940</v>
      </c>
      <c r="Q329">
        <v>8</v>
      </c>
      <c r="R329" s="21">
        <f t="shared" si="17"/>
        <v>4.8888888888888891E-2</v>
      </c>
      <c r="S329" s="21"/>
      <c r="T329" s="82" t="s">
        <v>444</v>
      </c>
      <c r="U329" s="13">
        <v>47660</v>
      </c>
    </row>
    <row r="330" spans="1:21" x14ac:dyDescent="0.3">
      <c r="A330" t="s">
        <v>13</v>
      </c>
      <c r="B330">
        <v>342</v>
      </c>
      <c r="C330" s="1">
        <v>42948</v>
      </c>
      <c r="D330" t="s">
        <v>455</v>
      </c>
      <c r="E330" s="1" t="s">
        <v>455</v>
      </c>
      <c r="F330" t="s">
        <v>455</v>
      </c>
      <c r="G330" t="s">
        <v>165</v>
      </c>
      <c r="H330" s="5">
        <f>MROUND((J330*0.97),1000)</f>
        <v>103000</v>
      </c>
      <c r="I330" s="5">
        <f t="shared" si="16"/>
        <v>3201</v>
      </c>
      <c r="J330" s="5">
        <v>106201</v>
      </c>
      <c r="K330" s="5">
        <v>10620</v>
      </c>
      <c r="M330" t="s">
        <v>31</v>
      </c>
      <c r="N330" t="s">
        <v>15</v>
      </c>
      <c r="O330" t="s">
        <v>16</v>
      </c>
      <c r="P330" s="1">
        <v>42940</v>
      </c>
      <c r="Q330">
        <v>8</v>
      </c>
      <c r="R330" s="21">
        <f t="shared" si="17"/>
        <v>3.1077669902912622E-2</v>
      </c>
      <c r="S330" s="21"/>
      <c r="T330" s="82" t="s">
        <v>454</v>
      </c>
      <c r="U330" s="13">
        <v>31220</v>
      </c>
    </row>
    <row r="331" spans="1:21" x14ac:dyDescent="0.3">
      <c r="A331" t="s">
        <v>13</v>
      </c>
      <c r="B331">
        <v>322</v>
      </c>
      <c r="C331" s="1">
        <v>42983</v>
      </c>
      <c r="D331" t="s">
        <v>455</v>
      </c>
      <c r="E331" s="1" t="s">
        <v>455</v>
      </c>
      <c r="F331" t="s">
        <v>457</v>
      </c>
      <c r="G331" t="s">
        <v>167</v>
      </c>
      <c r="H331" s="5">
        <f>MROUND((J331*0.97),250)</f>
        <v>86000</v>
      </c>
      <c r="I331" s="5">
        <f t="shared" si="16"/>
        <v>2652</v>
      </c>
      <c r="J331" s="5">
        <v>88652</v>
      </c>
      <c r="K331" s="5">
        <v>8865</v>
      </c>
      <c r="M331" t="s">
        <v>34</v>
      </c>
      <c r="N331" t="s">
        <v>15</v>
      </c>
      <c r="O331" t="s">
        <v>16</v>
      </c>
      <c r="P331" s="1">
        <v>42970</v>
      </c>
      <c r="Q331">
        <v>13</v>
      </c>
      <c r="R331" s="21">
        <f t="shared" si="17"/>
        <v>3.0837209302325582E-2</v>
      </c>
      <c r="S331" s="21"/>
      <c r="T331" s="82" t="s">
        <v>451</v>
      </c>
      <c r="U331" s="13">
        <v>45640</v>
      </c>
    </row>
    <row r="332" spans="1:21" x14ac:dyDescent="0.3">
      <c r="A332" t="s">
        <v>13</v>
      </c>
      <c r="B332">
        <v>329</v>
      </c>
      <c r="C332" s="1">
        <v>42983</v>
      </c>
      <c r="D332" t="s">
        <v>455</v>
      </c>
      <c r="E332" s="1" t="s">
        <v>455</v>
      </c>
      <c r="F332" t="s">
        <v>456</v>
      </c>
      <c r="G332" t="s">
        <v>166</v>
      </c>
      <c r="H332" s="5">
        <f>MROUND((J332*0.97),1000)</f>
        <v>129000</v>
      </c>
      <c r="I332" s="5">
        <f t="shared" si="16"/>
        <v>3979</v>
      </c>
      <c r="J332" s="5">
        <v>132979</v>
      </c>
      <c r="K332" s="5">
        <v>13298</v>
      </c>
      <c r="M332" t="s">
        <v>34</v>
      </c>
      <c r="N332" t="s">
        <v>15</v>
      </c>
      <c r="O332" t="s">
        <v>16</v>
      </c>
      <c r="P332" s="1">
        <v>42970</v>
      </c>
      <c r="Q332">
        <v>13</v>
      </c>
      <c r="R332" s="21">
        <f t="shared" si="17"/>
        <v>3.0844961240310078E-2</v>
      </c>
      <c r="S332" s="21"/>
      <c r="T332" s="82" t="s">
        <v>453</v>
      </c>
      <c r="U332" s="13">
        <v>70250</v>
      </c>
    </row>
    <row r="333" spans="1:21" x14ac:dyDescent="0.3">
      <c r="A333" t="s">
        <v>13</v>
      </c>
      <c r="B333">
        <v>336</v>
      </c>
      <c r="C333" s="1">
        <v>42983</v>
      </c>
      <c r="D333" t="s">
        <v>455</v>
      </c>
      <c r="E333" s="1" t="s">
        <v>455</v>
      </c>
      <c r="F333" t="s">
        <v>458</v>
      </c>
      <c r="G333" t="s">
        <v>168</v>
      </c>
      <c r="H333" s="5">
        <f>MROUND((J333*0.97),250)</f>
        <v>86000</v>
      </c>
      <c r="I333" s="5">
        <f t="shared" si="16"/>
        <v>2652</v>
      </c>
      <c r="J333" s="5">
        <v>88652</v>
      </c>
      <c r="K333" s="5">
        <v>8865</v>
      </c>
      <c r="M333" t="s">
        <v>34</v>
      </c>
      <c r="N333" t="s">
        <v>15</v>
      </c>
      <c r="O333" t="s">
        <v>16</v>
      </c>
      <c r="P333" s="1">
        <v>42970</v>
      </c>
      <c r="Q333">
        <v>13</v>
      </c>
      <c r="R333" s="21">
        <f t="shared" si="17"/>
        <v>3.0837209302325582E-2</v>
      </c>
      <c r="S333" s="21"/>
      <c r="T333" s="82" t="s">
        <v>462</v>
      </c>
      <c r="U333" s="13">
        <v>52810</v>
      </c>
    </row>
    <row r="334" spans="1:21" x14ac:dyDescent="0.3">
      <c r="A334" t="s">
        <v>13</v>
      </c>
      <c r="B334">
        <v>343</v>
      </c>
      <c r="C334" s="1">
        <v>42983</v>
      </c>
      <c r="D334" t="s">
        <v>455</v>
      </c>
      <c r="E334" s="1" t="s">
        <v>455</v>
      </c>
      <c r="F334" t="s">
        <v>455</v>
      </c>
      <c r="G334" t="s">
        <v>165</v>
      </c>
      <c r="H334" s="5">
        <f>MROUND((J334*0.97),1000)</f>
        <v>129000</v>
      </c>
      <c r="I334" s="5">
        <f t="shared" si="16"/>
        <v>3979</v>
      </c>
      <c r="J334" s="5">
        <v>132979</v>
      </c>
      <c r="K334" s="5">
        <v>13298</v>
      </c>
      <c r="M334" t="s">
        <v>34</v>
      </c>
      <c r="N334" t="s">
        <v>15</v>
      </c>
      <c r="O334" t="s">
        <v>16</v>
      </c>
      <c r="P334" s="1">
        <v>42970</v>
      </c>
      <c r="Q334">
        <v>13</v>
      </c>
      <c r="R334" s="21">
        <f t="shared" si="17"/>
        <v>3.0844961240310078E-2</v>
      </c>
      <c r="S334" s="21"/>
      <c r="T334" s="82" t="s">
        <v>446</v>
      </c>
      <c r="U334" s="13">
        <v>65950</v>
      </c>
    </row>
    <row r="335" spans="1:21" x14ac:dyDescent="0.3">
      <c r="A335" t="s">
        <v>13</v>
      </c>
      <c r="B335">
        <v>323</v>
      </c>
      <c r="C335" s="1">
        <v>43008</v>
      </c>
      <c r="D335" t="s">
        <v>455</v>
      </c>
      <c r="E335" s="1" t="s">
        <v>455</v>
      </c>
      <c r="F335" t="s">
        <v>457</v>
      </c>
      <c r="G335" t="s">
        <v>167</v>
      </c>
      <c r="H335" s="5">
        <f>MROUND((J335*0.97),250)</f>
        <v>96500</v>
      </c>
      <c r="I335" s="5">
        <f t="shared" si="16"/>
        <v>3106</v>
      </c>
      <c r="J335" s="5">
        <v>99606</v>
      </c>
      <c r="K335" s="5">
        <v>9961</v>
      </c>
      <c r="M335" t="s">
        <v>36</v>
      </c>
      <c r="N335" t="s">
        <v>15</v>
      </c>
      <c r="O335" t="s">
        <v>16</v>
      </c>
      <c r="P335" s="1">
        <v>42999</v>
      </c>
      <c r="Q335">
        <v>9</v>
      </c>
      <c r="R335" s="21">
        <f t="shared" si="17"/>
        <v>3.2186528497409328E-2</v>
      </c>
      <c r="S335" s="21"/>
      <c r="T335" s="83">
        <v>42975</v>
      </c>
      <c r="U335" s="13">
        <v>168157</v>
      </c>
    </row>
    <row r="336" spans="1:21" x14ac:dyDescent="0.3">
      <c r="A336" t="s">
        <v>13</v>
      </c>
      <c r="B336">
        <v>330</v>
      </c>
      <c r="C336" s="1">
        <v>43008</v>
      </c>
      <c r="D336" t="s">
        <v>455</v>
      </c>
      <c r="E336" s="1" t="s">
        <v>455</v>
      </c>
      <c r="F336" t="s">
        <v>456</v>
      </c>
      <c r="G336" t="s">
        <v>166</v>
      </c>
      <c r="H336" s="5">
        <f>MROUND((J336*0.97),1000)</f>
        <v>145000</v>
      </c>
      <c r="I336" s="5">
        <f t="shared" si="16"/>
        <v>4409</v>
      </c>
      <c r="J336" s="5">
        <v>149409</v>
      </c>
      <c r="K336" s="5">
        <v>14941</v>
      </c>
      <c r="M336" t="s">
        <v>36</v>
      </c>
      <c r="N336" t="s">
        <v>15</v>
      </c>
      <c r="O336" t="s">
        <v>16</v>
      </c>
      <c r="P336" s="1">
        <v>42999</v>
      </c>
      <c r="Q336">
        <v>9</v>
      </c>
      <c r="R336" s="21">
        <f t="shared" si="17"/>
        <v>3.0406896551724138E-2</v>
      </c>
      <c r="S336" s="21"/>
      <c r="T336" s="82" t="s">
        <v>442</v>
      </c>
      <c r="U336" s="13">
        <v>168157</v>
      </c>
    </row>
    <row r="337" spans="1:21" x14ac:dyDescent="0.3">
      <c r="A337" t="s">
        <v>13</v>
      </c>
      <c r="B337">
        <v>337</v>
      </c>
      <c r="C337" s="1">
        <v>43008</v>
      </c>
      <c r="D337" t="s">
        <v>455</v>
      </c>
      <c r="E337" s="1" t="s">
        <v>455</v>
      </c>
      <c r="F337" t="s">
        <v>458</v>
      </c>
      <c r="G337" t="s">
        <v>168</v>
      </c>
      <c r="H337" s="5">
        <f>MROUND((J337*0.97),250)</f>
        <v>96500</v>
      </c>
      <c r="I337" s="5">
        <f t="shared" si="16"/>
        <v>3106</v>
      </c>
      <c r="J337" s="5">
        <v>99606</v>
      </c>
      <c r="K337" s="5">
        <v>9961</v>
      </c>
      <c r="M337" t="s">
        <v>36</v>
      </c>
      <c r="N337" t="s">
        <v>15</v>
      </c>
      <c r="O337" t="s">
        <v>16</v>
      </c>
      <c r="P337" s="1">
        <v>42999</v>
      </c>
      <c r="Q337">
        <v>9</v>
      </c>
      <c r="R337" s="21">
        <f t="shared" si="17"/>
        <v>3.2186528497409328E-2</v>
      </c>
      <c r="S337" s="21"/>
      <c r="T337" s="83">
        <v>42982</v>
      </c>
      <c r="U337" s="13">
        <v>578623</v>
      </c>
    </row>
    <row r="338" spans="1:21" x14ac:dyDescent="0.3">
      <c r="A338" t="s">
        <v>13</v>
      </c>
      <c r="B338">
        <v>344</v>
      </c>
      <c r="C338" s="1">
        <v>43008</v>
      </c>
      <c r="D338" t="s">
        <v>455</v>
      </c>
      <c r="E338" s="1" t="s">
        <v>455</v>
      </c>
      <c r="F338" t="s">
        <v>455</v>
      </c>
      <c r="G338" t="s">
        <v>165</v>
      </c>
      <c r="H338" s="5">
        <f>MROUND((J338*0.97),1000)</f>
        <v>145000</v>
      </c>
      <c r="I338" s="5">
        <f t="shared" si="16"/>
        <v>4409</v>
      </c>
      <c r="J338" s="5">
        <v>149409</v>
      </c>
      <c r="K338" s="5">
        <v>14941</v>
      </c>
      <c r="M338" t="s">
        <v>36</v>
      </c>
      <c r="N338" t="s">
        <v>15</v>
      </c>
      <c r="O338" t="s">
        <v>16</v>
      </c>
      <c r="P338" s="1">
        <v>42999</v>
      </c>
      <c r="Q338">
        <v>9</v>
      </c>
      <c r="R338" s="21">
        <f t="shared" si="17"/>
        <v>3.0406896551724138E-2</v>
      </c>
      <c r="S338" s="21"/>
      <c r="T338" s="82" t="s">
        <v>461</v>
      </c>
      <c r="U338" s="13">
        <v>81660</v>
      </c>
    </row>
    <row r="339" spans="1:21" x14ac:dyDescent="0.3">
      <c r="A339" t="s">
        <v>13</v>
      </c>
      <c r="B339">
        <v>324</v>
      </c>
      <c r="C339" s="1">
        <v>43039</v>
      </c>
      <c r="D339" t="s">
        <v>455</v>
      </c>
      <c r="E339" s="1" t="s">
        <v>455</v>
      </c>
      <c r="F339" t="s">
        <v>482</v>
      </c>
      <c r="G339" t="s">
        <v>193</v>
      </c>
      <c r="H339" s="5">
        <f>MROUND((J339*0.97),1000)</f>
        <v>145000</v>
      </c>
      <c r="I339" s="5">
        <f t="shared" si="16"/>
        <v>4182</v>
      </c>
      <c r="J339" s="5">
        <v>149182</v>
      </c>
      <c r="K339" s="5">
        <v>14918</v>
      </c>
      <c r="M339" t="s">
        <v>38</v>
      </c>
      <c r="N339" t="s">
        <v>15</v>
      </c>
      <c r="O339" t="s">
        <v>16</v>
      </c>
      <c r="P339" s="1">
        <v>43027</v>
      </c>
      <c r="Q339">
        <v>12</v>
      </c>
      <c r="R339" s="21">
        <f t="shared" si="17"/>
        <v>2.8841379310344827E-2</v>
      </c>
      <c r="S339" s="21"/>
      <c r="T339" s="82" t="s">
        <v>445</v>
      </c>
      <c r="U339" s="13">
        <v>33620</v>
      </c>
    </row>
    <row r="340" spans="1:21" x14ac:dyDescent="0.3">
      <c r="A340" t="s">
        <v>13</v>
      </c>
      <c r="B340">
        <v>331</v>
      </c>
      <c r="C340" s="1">
        <v>43039</v>
      </c>
      <c r="D340" t="s">
        <v>455</v>
      </c>
      <c r="E340" s="1" t="s">
        <v>455</v>
      </c>
      <c r="F340" t="s">
        <v>456</v>
      </c>
      <c r="G340" t="s">
        <v>166</v>
      </c>
      <c r="H340" s="5">
        <f>MROUND((J340*0.97),1000)</f>
        <v>109000</v>
      </c>
      <c r="I340" s="5">
        <f t="shared" si="16"/>
        <v>2887</v>
      </c>
      <c r="J340" s="5">
        <v>111887</v>
      </c>
      <c r="K340" s="5">
        <v>11189</v>
      </c>
      <c r="M340" t="s">
        <v>38</v>
      </c>
      <c r="N340" t="s">
        <v>15</v>
      </c>
      <c r="O340" t="s">
        <v>16</v>
      </c>
      <c r="P340" s="1">
        <v>43027</v>
      </c>
      <c r="Q340">
        <v>12</v>
      </c>
      <c r="R340" s="21">
        <f t="shared" si="17"/>
        <v>2.6486238532110091E-2</v>
      </c>
      <c r="S340" s="21"/>
      <c r="T340" s="82" t="s">
        <v>452</v>
      </c>
      <c r="U340" s="13">
        <v>134370</v>
      </c>
    </row>
    <row r="341" spans="1:21" x14ac:dyDescent="0.3">
      <c r="A341" t="s">
        <v>13</v>
      </c>
      <c r="B341">
        <v>345</v>
      </c>
      <c r="C341" s="1">
        <v>43039</v>
      </c>
      <c r="D341" t="s">
        <v>455</v>
      </c>
      <c r="E341" s="1" t="s">
        <v>455</v>
      </c>
      <c r="F341" t="s">
        <v>455</v>
      </c>
      <c r="G341" t="s">
        <v>165</v>
      </c>
      <c r="H341" s="5">
        <f>MROUND((J341*0.97),1000)</f>
        <v>109000</v>
      </c>
      <c r="I341" s="5">
        <f t="shared" si="16"/>
        <v>2887</v>
      </c>
      <c r="J341" s="5">
        <v>111887</v>
      </c>
      <c r="K341" s="5">
        <v>11189</v>
      </c>
      <c r="M341" t="s">
        <v>38</v>
      </c>
      <c r="N341" t="s">
        <v>15</v>
      </c>
      <c r="O341" t="s">
        <v>16</v>
      </c>
      <c r="P341" s="1">
        <v>43027</v>
      </c>
      <c r="Q341">
        <v>12</v>
      </c>
      <c r="R341" s="21">
        <f t="shared" si="17"/>
        <v>2.6486238532110091E-2</v>
      </c>
      <c r="S341" s="21"/>
      <c r="T341" s="82" t="s">
        <v>444</v>
      </c>
      <c r="U341" s="13">
        <v>30530</v>
      </c>
    </row>
    <row r="342" spans="1:21" x14ac:dyDescent="0.3">
      <c r="A342" t="s">
        <v>13</v>
      </c>
      <c r="B342">
        <v>325</v>
      </c>
      <c r="C342" s="1">
        <v>43190</v>
      </c>
      <c r="D342" t="s">
        <v>455</v>
      </c>
      <c r="E342" s="1" t="s">
        <v>455</v>
      </c>
      <c r="F342" t="s">
        <v>482</v>
      </c>
      <c r="G342" t="s">
        <v>193</v>
      </c>
      <c r="H342" s="5">
        <f>MROUND((J342*0.97),2500)</f>
        <v>485000</v>
      </c>
      <c r="I342" s="5">
        <f t="shared" si="16"/>
        <v>13764</v>
      </c>
      <c r="J342" s="5">
        <v>498764</v>
      </c>
      <c r="K342" s="5">
        <v>49876</v>
      </c>
      <c r="M342" t="s">
        <v>46</v>
      </c>
      <c r="N342" t="s">
        <v>15</v>
      </c>
      <c r="O342" t="s">
        <v>16</v>
      </c>
      <c r="P342" s="1">
        <v>43190</v>
      </c>
      <c r="Q342">
        <v>0</v>
      </c>
      <c r="R342" s="21">
        <f t="shared" si="17"/>
        <v>2.8379381443298969E-2</v>
      </c>
      <c r="S342" s="21"/>
      <c r="T342" s="82" t="s">
        <v>454</v>
      </c>
      <c r="U342" s="13">
        <v>27350</v>
      </c>
    </row>
    <row r="343" spans="1:21" x14ac:dyDescent="0.3">
      <c r="A343" t="s">
        <v>13</v>
      </c>
      <c r="B343">
        <v>332</v>
      </c>
      <c r="C343" s="1">
        <v>43190</v>
      </c>
      <c r="D343" s="1" t="s">
        <v>455</v>
      </c>
      <c r="E343" s="1" t="s">
        <v>455</v>
      </c>
      <c r="F343" t="s">
        <v>499</v>
      </c>
      <c r="G343" t="s">
        <v>211</v>
      </c>
      <c r="H343" s="5">
        <f>MROUND((J343*0.97),2500)</f>
        <v>387500</v>
      </c>
      <c r="I343" s="5">
        <f t="shared" si="16"/>
        <v>11843</v>
      </c>
      <c r="J343" s="5">
        <v>399343</v>
      </c>
      <c r="K343" s="5">
        <v>39934</v>
      </c>
      <c r="M343" t="s">
        <v>46</v>
      </c>
      <c r="N343" t="s">
        <v>15</v>
      </c>
      <c r="O343" t="s">
        <v>16</v>
      </c>
      <c r="P343" s="1">
        <v>43190</v>
      </c>
      <c r="Q343">
        <v>0</v>
      </c>
      <c r="R343" s="21">
        <f t="shared" si="17"/>
        <v>3.0562580645161291E-2</v>
      </c>
      <c r="S343" s="21"/>
      <c r="T343" s="82" t="s">
        <v>451</v>
      </c>
      <c r="U343" s="13">
        <v>13280</v>
      </c>
    </row>
    <row r="344" spans="1:21" x14ac:dyDescent="0.3">
      <c r="A344" t="s">
        <v>13</v>
      </c>
      <c r="B344">
        <v>338</v>
      </c>
      <c r="C344" s="1">
        <v>43190</v>
      </c>
      <c r="D344" s="1" t="s">
        <v>455</v>
      </c>
      <c r="E344" s="1" t="s">
        <v>455</v>
      </c>
      <c r="F344" t="s">
        <v>500</v>
      </c>
      <c r="G344" t="s">
        <v>212</v>
      </c>
      <c r="H344" s="5">
        <f>MROUND((J344*0.97),2500)</f>
        <v>330000</v>
      </c>
      <c r="I344" s="5">
        <f t="shared" si="16"/>
        <v>9346</v>
      </c>
      <c r="J344" s="5">
        <v>339346</v>
      </c>
      <c r="K344" s="5">
        <v>33935</v>
      </c>
      <c r="M344" t="s">
        <v>46</v>
      </c>
      <c r="N344" t="s">
        <v>15</v>
      </c>
      <c r="O344" t="s">
        <v>16</v>
      </c>
      <c r="P344" s="1">
        <v>43190</v>
      </c>
      <c r="Q344">
        <v>0</v>
      </c>
      <c r="R344" s="21">
        <f t="shared" si="17"/>
        <v>2.8321212121212122E-2</v>
      </c>
      <c r="S344" s="21"/>
      <c r="T344" s="82" t="s">
        <v>453</v>
      </c>
      <c r="U344" s="13">
        <v>138973</v>
      </c>
    </row>
    <row r="345" spans="1:21" x14ac:dyDescent="0.3">
      <c r="A345" t="s">
        <v>13</v>
      </c>
      <c r="B345">
        <v>339</v>
      </c>
      <c r="C345" s="1">
        <v>43190</v>
      </c>
      <c r="D345" s="1" t="s">
        <v>455</v>
      </c>
      <c r="E345" s="1" t="s">
        <v>455</v>
      </c>
      <c r="F345" t="s">
        <v>498</v>
      </c>
      <c r="G345" t="s">
        <v>210</v>
      </c>
      <c r="H345" s="5">
        <f>MROUND((J345*0.97),2500)</f>
        <v>387500</v>
      </c>
      <c r="I345" s="5">
        <f t="shared" si="16"/>
        <v>11159</v>
      </c>
      <c r="J345" s="5">
        <v>398659</v>
      </c>
      <c r="K345" s="5">
        <v>39866</v>
      </c>
      <c r="M345" t="s">
        <v>46</v>
      </c>
      <c r="N345" t="s">
        <v>15</v>
      </c>
      <c r="O345" t="s">
        <v>16</v>
      </c>
      <c r="P345" s="1">
        <v>43190</v>
      </c>
      <c r="Q345">
        <v>0</v>
      </c>
      <c r="R345" s="21">
        <f t="shared" si="17"/>
        <v>2.8797419354838708E-2</v>
      </c>
      <c r="S345" s="21"/>
      <c r="T345" s="82" t="s">
        <v>462</v>
      </c>
      <c r="U345" s="13">
        <v>82990</v>
      </c>
    </row>
    <row r="346" spans="1:21" x14ac:dyDescent="0.3">
      <c r="A346" t="s">
        <v>13</v>
      </c>
      <c r="B346">
        <v>346</v>
      </c>
      <c r="C346" s="1">
        <v>43190</v>
      </c>
      <c r="D346" t="s">
        <v>455</v>
      </c>
      <c r="E346" s="1" t="s">
        <v>455</v>
      </c>
      <c r="F346" t="s">
        <v>455</v>
      </c>
      <c r="G346" t="s">
        <v>165</v>
      </c>
      <c r="H346" s="5">
        <f>MROUND((J346*0.97),1000)</f>
        <v>48000</v>
      </c>
      <c r="I346" s="5">
        <f t="shared" si="16"/>
        <v>1898</v>
      </c>
      <c r="J346" s="5">
        <v>49898</v>
      </c>
      <c r="K346" s="5">
        <v>4990</v>
      </c>
      <c r="M346" t="s">
        <v>46</v>
      </c>
      <c r="N346" t="s">
        <v>15</v>
      </c>
      <c r="O346" t="s">
        <v>16</v>
      </c>
      <c r="P346" s="1">
        <v>43190</v>
      </c>
      <c r="Q346">
        <v>0</v>
      </c>
      <c r="R346" s="21">
        <f t="shared" si="17"/>
        <v>3.9541666666666669E-2</v>
      </c>
      <c r="S346" s="21"/>
      <c r="T346" s="82" t="s">
        <v>446</v>
      </c>
      <c r="U346" s="13">
        <v>35850</v>
      </c>
    </row>
    <row r="347" spans="1:21" x14ac:dyDescent="0.3">
      <c r="A347" t="s">
        <v>13</v>
      </c>
      <c r="B347">
        <v>347</v>
      </c>
      <c r="C347" s="1">
        <v>43039</v>
      </c>
      <c r="D347" t="s">
        <v>480</v>
      </c>
      <c r="E347" s="1" t="s">
        <v>480</v>
      </c>
      <c r="F347" t="s">
        <v>480</v>
      </c>
      <c r="G347" t="s">
        <v>191</v>
      </c>
      <c r="H347" s="5">
        <f>MROUND((J347*0.97),50)</f>
        <v>1750</v>
      </c>
      <c r="I347" s="5">
        <f t="shared" si="16"/>
        <v>44</v>
      </c>
      <c r="J347" s="5">
        <v>1794</v>
      </c>
      <c r="K347" s="5">
        <v>179</v>
      </c>
      <c r="M347" t="s">
        <v>38</v>
      </c>
      <c r="N347" t="s">
        <v>15</v>
      </c>
      <c r="O347" t="s">
        <v>16</v>
      </c>
      <c r="P347" s="1">
        <v>43027</v>
      </c>
      <c r="Q347">
        <v>12</v>
      </c>
      <c r="R347" s="21">
        <f t="shared" si="17"/>
        <v>2.5142857142857144E-2</v>
      </c>
      <c r="S347" s="21"/>
      <c r="T347" s="83">
        <v>43001</v>
      </c>
      <c r="U347" s="13">
        <v>166686</v>
      </c>
    </row>
    <row r="348" spans="1:21" x14ac:dyDescent="0.3">
      <c r="A348" t="s">
        <v>13</v>
      </c>
      <c r="B348">
        <v>348</v>
      </c>
      <c r="C348" s="1">
        <v>43069</v>
      </c>
      <c r="D348" t="s">
        <v>480</v>
      </c>
      <c r="E348" s="1" t="s">
        <v>480</v>
      </c>
      <c r="F348" t="s">
        <v>480</v>
      </c>
      <c r="G348" t="s">
        <v>191</v>
      </c>
      <c r="H348" s="5">
        <f>MROUND((J348*0.97),500)</f>
        <v>5500</v>
      </c>
      <c r="I348" s="5">
        <f t="shared" si="16"/>
        <v>134</v>
      </c>
      <c r="J348" s="5">
        <v>5634</v>
      </c>
      <c r="K348" s="5">
        <v>563</v>
      </c>
      <c r="M348" t="s">
        <v>40</v>
      </c>
      <c r="N348" t="s">
        <v>15</v>
      </c>
      <c r="O348" t="s">
        <v>16</v>
      </c>
      <c r="P348" s="1">
        <v>43060</v>
      </c>
      <c r="Q348">
        <v>9</v>
      </c>
      <c r="R348" s="21">
        <f t="shared" si="17"/>
        <v>2.4363636363636365E-2</v>
      </c>
      <c r="S348" s="21"/>
      <c r="T348" s="82" t="s">
        <v>443</v>
      </c>
      <c r="U348" s="13">
        <v>55588</v>
      </c>
    </row>
    <row r="349" spans="1:21" x14ac:dyDescent="0.3">
      <c r="A349" t="s">
        <v>13</v>
      </c>
      <c r="B349">
        <v>349</v>
      </c>
      <c r="C349" s="1">
        <v>43136</v>
      </c>
      <c r="D349" t="s">
        <v>480</v>
      </c>
      <c r="E349" s="1" t="s">
        <v>480</v>
      </c>
      <c r="F349" t="s">
        <v>480</v>
      </c>
      <c r="G349" t="s">
        <v>191</v>
      </c>
      <c r="H349" s="5">
        <f>MROUND((J349*0.97),2500)</f>
        <v>27500</v>
      </c>
      <c r="I349" s="5">
        <f t="shared" si="16"/>
        <v>286</v>
      </c>
      <c r="J349" s="5">
        <v>27786</v>
      </c>
      <c r="K349" s="5">
        <v>2779</v>
      </c>
      <c r="M349" t="s">
        <v>43</v>
      </c>
      <c r="N349" t="s">
        <v>15</v>
      </c>
      <c r="O349" t="s">
        <v>16</v>
      </c>
      <c r="P349" s="1">
        <v>43129</v>
      </c>
      <c r="Q349">
        <v>7</v>
      </c>
      <c r="R349" s="21">
        <f t="shared" si="17"/>
        <v>1.04E-2</v>
      </c>
      <c r="S349" s="21"/>
      <c r="T349" s="82" t="s">
        <v>442</v>
      </c>
      <c r="U349" s="13">
        <v>111098</v>
      </c>
    </row>
    <row r="350" spans="1:21" x14ac:dyDescent="0.3">
      <c r="T350" s="83">
        <v>43008</v>
      </c>
      <c r="U350" s="13">
        <v>241754</v>
      </c>
    </row>
    <row r="351" spans="1:21" x14ac:dyDescent="0.3">
      <c r="T351" s="82" t="s">
        <v>461</v>
      </c>
      <c r="U351" s="13">
        <v>42065</v>
      </c>
    </row>
    <row r="352" spans="1:21" x14ac:dyDescent="0.3">
      <c r="T352" s="82" t="s">
        <v>445</v>
      </c>
      <c r="U352" s="13">
        <v>16877</v>
      </c>
    </row>
    <row r="353" spans="20:21" x14ac:dyDescent="0.3">
      <c r="T353" s="82" t="s">
        <v>444</v>
      </c>
      <c r="U353" s="13">
        <v>31250</v>
      </c>
    </row>
    <row r="354" spans="20:21" x14ac:dyDescent="0.3">
      <c r="T354" s="82" t="s">
        <v>454</v>
      </c>
      <c r="U354" s="13">
        <v>22035</v>
      </c>
    </row>
    <row r="355" spans="20:21" x14ac:dyDescent="0.3">
      <c r="T355" s="82" t="s">
        <v>462</v>
      </c>
      <c r="U355" s="13">
        <v>112500</v>
      </c>
    </row>
    <row r="356" spans="20:21" x14ac:dyDescent="0.3">
      <c r="T356" s="82" t="s">
        <v>446</v>
      </c>
      <c r="U356" s="13">
        <v>17027</v>
      </c>
    </row>
    <row r="357" spans="20:21" x14ac:dyDescent="0.3">
      <c r="T357" s="83">
        <v>43038</v>
      </c>
      <c r="U357" s="13">
        <v>262219</v>
      </c>
    </row>
    <row r="358" spans="20:21" x14ac:dyDescent="0.3">
      <c r="T358" s="82" t="s">
        <v>461</v>
      </c>
      <c r="U358" s="13">
        <v>112219</v>
      </c>
    </row>
    <row r="359" spans="20:21" x14ac:dyDescent="0.3">
      <c r="T359" s="82" t="s">
        <v>445</v>
      </c>
      <c r="U359" s="13">
        <v>12200</v>
      </c>
    </row>
    <row r="360" spans="20:21" x14ac:dyDescent="0.3">
      <c r="T360" s="82" t="s">
        <v>444</v>
      </c>
      <c r="U360" s="13">
        <v>20920</v>
      </c>
    </row>
    <row r="361" spans="20:21" x14ac:dyDescent="0.3">
      <c r="T361" s="82" t="s">
        <v>454</v>
      </c>
      <c r="U361" s="13">
        <v>16680</v>
      </c>
    </row>
    <row r="362" spans="20:21" x14ac:dyDescent="0.3">
      <c r="T362" s="82" t="s">
        <v>462</v>
      </c>
      <c r="U362" s="13">
        <v>26650</v>
      </c>
    </row>
    <row r="363" spans="20:21" x14ac:dyDescent="0.3">
      <c r="T363" s="82" t="s">
        <v>446</v>
      </c>
      <c r="U363" s="13">
        <v>73550</v>
      </c>
    </row>
    <row r="364" spans="20:21" x14ac:dyDescent="0.3">
      <c r="T364" s="83">
        <v>43043</v>
      </c>
      <c r="U364" s="13">
        <v>150000</v>
      </c>
    </row>
    <row r="365" spans="20:21" x14ac:dyDescent="0.3">
      <c r="T365" s="82" t="s">
        <v>443</v>
      </c>
      <c r="U365" s="13">
        <v>50000</v>
      </c>
    </row>
    <row r="366" spans="20:21" x14ac:dyDescent="0.3">
      <c r="T366" s="82" t="s">
        <v>442</v>
      </c>
      <c r="U366" s="13">
        <v>100000</v>
      </c>
    </row>
    <row r="367" spans="20:21" x14ac:dyDescent="0.3">
      <c r="T367" s="83">
        <v>43075</v>
      </c>
      <c r="U367" s="13">
        <v>218062</v>
      </c>
    </row>
    <row r="368" spans="20:21" x14ac:dyDescent="0.3">
      <c r="T368" s="82" t="s">
        <v>443</v>
      </c>
      <c r="U368" s="13">
        <v>48850</v>
      </c>
    </row>
    <row r="369" spans="20:21" x14ac:dyDescent="0.3">
      <c r="T369" s="82" t="s">
        <v>442</v>
      </c>
      <c r="U369" s="13">
        <v>101150</v>
      </c>
    </row>
    <row r="370" spans="20:21" x14ac:dyDescent="0.3">
      <c r="T370" s="82" t="s">
        <v>446</v>
      </c>
      <c r="U370" s="13">
        <v>68062</v>
      </c>
    </row>
    <row r="371" spans="20:21" x14ac:dyDescent="0.3">
      <c r="T371" s="26" t="s">
        <v>737</v>
      </c>
      <c r="U371" s="27">
        <v>1327289</v>
      </c>
    </row>
    <row r="372" spans="20:21" x14ac:dyDescent="0.3">
      <c r="T372" s="83">
        <v>42970</v>
      </c>
      <c r="U372" s="13">
        <v>3546</v>
      </c>
    </row>
    <row r="373" spans="20:21" x14ac:dyDescent="0.3">
      <c r="T373" s="84" t="s">
        <v>732</v>
      </c>
      <c r="U373" s="27">
        <v>3546</v>
      </c>
    </row>
    <row r="374" spans="20:21" x14ac:dyDescent="0.3">
      <c r="T374" s="83">
        <v>42999</v>
      </c>
      <c r="U374" s="13">
        <v>30373</v>
      </c>
    </row>
    <row r="375" spans="20:21" x14ac:dyDescent="0.3">
      <c r="T375" s="84" t="s">
        <v>732</v>
      </c>
      <c r="U375" s="27">
        <v>30373</v>
      </c>
    </row>
    <row r="376" spans="20:21" x14ac:dyDescent="0.3">
      <c r="T376" s="83">
        <v>43027</v>
      </c>
      <c r="U376" s="13">
        <v>231971</v>
      </c>
    </row>
    <row r="377" spans="20:21" x14ac:dyDescent="0.3">
      <c r="T377" s="84" t="s">
        <v>732</v>
      </c>
      <c r="U377" s="27">
        <v>148631</v>
      </c>
    </row>
    <row r="378" spans="20:21" x14ac:dyDescent="0.3">
      <c r="T378" s="84" t="s">
        <v>481</v>
      </c>
      <c r="U378" s="27">
        <v>83340</v>
      </c>
    </row>
    <row r="379" spans="20:21" x14ac:dyDescent="0.3">
      <c r="T379" s="83">
        <v>43060</v>
      </c>
      <c r="U379" s="13">
        <v>440742</v>
      </c>
    </row>
    <row r="380" spans="20:21" x14ac:dyDescent="0.3">
      <c r="T380" s="84" t="s">
        <v>732</v>
      </c>
      <c r="U380" s="27">
        <v>256204</v>
      </c>
    </row>
    <row r="381" spans="20:21" x14ac:dyDescent="0.3">
      <c r="T381" s="84" t="s">
        <v>481</v>
      </c>
      <c r="U381" s="27">
        <v>184538</v>
      </c>
    </row>
    <row r="382" spans="20:21" x14ac:dyDescent="0.3">
      <c r="T382" s="83">
        <v>43091</v>
      </c>
      <c r="U382" s="13">
        <v>209405</v>
      </c>
    </row>
    <row r="383" spans="20:21" x14ac:dyDescent="0.3">
      <c r="T383" s="84" t="s">
        <v>732</v>
      </c>
      <c r="U383" s="27">
        <v>89889</v>
      </c>
    </row>
    <row r="384" spans="20:21" x14ac:dyDescent="0.3">
      <c r="T384" s="84" t="s">
        <v>481</v>
      </c>
      <c r="U384" s="27">
        <v>55267</v>
      </c>
    </row>
    <row r="385" spans="20:21" x14ac:dyDescent="0.3">
      <c r="T385" s="84" t="s">
        <v>489</v>
      </c>
      <c r="U385" s="27">
        <v>64249</v>
      </c>
    </row>
    <row r="386" spans="20:21" x14ac:dyDescent="0.3">
      <c r="T386" s="83">
        <v>43129</v>
      </c>
      <c r="U386" s="13">
        <v>155646</v>
      </c>
    </row>
    <row r="387" spans="20:21" x14ac:dyDescent="0.3">
      <c r="T387" s="84" t="s">
        <v>732</v>
      </c>
      <c r="U387" s="27">
        <v>83312</v>
      </c>
    </row>
    <row r="388" spans="20:21" x14ac:dyDescent="0.3">
      <c r="T388" s="84" t="s">
        <v>481</v>
      </c>
      <c r="U388" s="27">
        <v>52682</v>
      </c>
    </row>
    <row r="389" spans="20:21" x14ac:dyDescent="0.3">
      <c r="T389" s="84" t="s">
        <v>489</v>
      </c>
      <c r="U389" s="27">
        <v>19652</v>
      </c>
    </row>
    <row r="390" spans="20:21" x14ac:dyDescent="0.3">
      <c r="T390" s="83">
        <v>43148</v>
      </c>
      <c r="U390" s="13">
        <v>163641</v>
      </c>
    </row>
    <row r="391" spans="20:21" x14ac:dyDescent="0.3">
      <c r="T391" s="84" t="s">
        <v>732</v>
      </c>
      <c r="U391" s="27">
        <v>60139</v>
      </c>
    </row>
    <row r="392" spans="20:21" x14ac:dyDescent="0.3">
      <c r="T392" s="84" t="s">
        <v>481</v>
      </c>
      <c r="U392" s="27">
        <v>31880</v>
      </c>
    </row>
    <row r="393" spans="20:21" x14ac:dyDescent="0.3">
      <c r="T393" s="84" t="s">
        <v>489</v>
      </c>
      <c r="U393" s="27">
        <v>71622</v>
      </c>
    </row>
    <row r="394" spans="20:21" x14ac:dyDescent="0.3">
      <c r="T394" s="83">
        <v>43190</v>
      </c>
      <c r="U394" s="13">
        <v>91965</v>
      </c>
    </row>
    <row r="395" spans="20:21" x14ac:dyDescent="0.3">
      <c r="T395" s="84" t="s">
        <v>732</v>
      </c>
      <c r="U395" s="27">
        <v>43748</v>
      </c>
    </row>
    <row r="396" spans="20:21" x14ac:dyDescent="0.3">
      <c r="T396" s="84" t="s">
        <v>481</v>
      </c>
      <c r="U396" s="27">
        <v>36596</v>
      </c>
    </row>
    <row r="397" spans="20:21" x14ac:dyDescent="0.3">
      <c r="T397" s="84" t="s">
        <v>489</v>
      </c>
      <c r="U397" s="27">
        <v>11621</v>
      </c>
    </row>
    <row r="398" spans="20:21" x14ac:dyDescent="0.3">
      <c r="T398" s="12" t="s">
        <v>503</v>
      </c>
      <c r="U398" s="13">
        <v>555424</v>
      </c>
    </row>
    <row r="399" spans="20:21" x14ac:dyDescent="0.3">
      <c r="T399" s="83">
        <v>43129</v>
      </c>
      <c r="U399" s="13">
        <v>330872</v>
      </c>
    </row>
    <row r="400" spans="20:21" x14ac:dyDescent="0.3">
      <c r="T400" s="82" t="s">
        <v>494</v>
      </c>
      <c r="U400" s="13">
        <v>330872</v>
      </c>
    </row>
    <row r="401" spans="20:21" x14ac:dyDescent="0.3">
      <c r="T401" s="83">
        <v>43148</v>
      </c>
      <c r="U401" s="13">
        <v>160436</v>
      </c>
    </row>
    <row r="402" spans="20:21" x14ac:dyDescent="0.3">
      <c r="T402" s="82" t="s">
        <v>494</v>
      </c>
      <c r="U402" s="13">
        <v>160436</v>
      </c>
    </row>
    <row r="403" spans="20:21" x14ac:dyDescent="0.3">
      <c r="T403" s="83">
        <v>43190</v>
      </c>
      <c r="U403" s="13">
        <v>64116</v>
      </c>
    </row>
    <row r="404" spans="20:21" x14ac:dyDescent="0.3">
      <c r="T404" s="82" t="s">
        <v>494</v>
      </c>
      <c r="U404" s="13">
        <v>64116</v>
      </c>
    </row>
    <row r="405" spans="20:21" x14ac:dyDescent="0.3">
      <c r="T405" s="12" t="s">
        <v>535</v>
      </c>
      <c r="U405" s="13">
        <v>21768</v>
      </c>
    </row>
    <row r="406" spans="20:21" x14ac:dyDescent="0.3">
      <c r="T406" s="83">
        <v>43060</v>
      </c>
      <c r="U406" s="13">
        <v>21768</v>
      </c>
    </row>
    <row r="407" spans="20:21" x14ac:dyDescent="0.3">
      <c r="T407" s="82" t="s">
        <v>483</v>
      </c>
      <c r="U407" s="13">
        <v>21768</v>
      </c>
    </row>
    <row r="408" spans="20:21" x14ac:dyDescent="0.3">
      <c r="T408" s="12" t="s">
        <v>469</v>
      </c>
      <c r="U408" s="13">
        <v>1218861</v>
      </c>
    </row>
    <row r="409" spans="20:21" x14ac:dyDescent="0.3">
      <c r="T409" s="83">
        <v>42970</v>
      </c>
      <c r="U409" s="13">
        <v>31573</v>
      </c>
    </row>
    <row r="410" spans="20:21" x14ac:dyDescent="0.3">
      <c r="T410" s="82" t="s">
        <v>469</v>
      </c>
      <c r="U410" s="13">
        <v>31573</v>
      </c>
    </row>
    <row r="411" spans="20:21" x14ac:dyDescent="0.3">
      <c r="T411" s="83">
        <v>42999</v>
      </c>
      <c r="U411" s="13">
        <v>140780</v>
      </c>
    </row>
    <row r="412" spans="20:21" x14ac:dyDescent="0.3">
      <c r="T412" s="82" t="s">
        <v>477</v>
      </c>
      <c r="U412" s="13">
        <v>70390</v>
      </c>
    </row>
    <row r="413" spans="20:21" x14ac:dyDescent="0.3">
      <c r="T413" s="82" t="s">
        <v>469</v>
      </c>
      <c r="U413" s="13">
        <v>70390</v>
      </c>
    </row>
    <row r="414" spans="20:21" x14ac:dyDescent="0.3">
      <c r="T414" s="83">
        <v>43027</v>
      </c>
      <c r="U414" s="13">
        <v>291240</v>
      </c>
    </row>
    <row r="415" spans="20:21" x14ac:dyDescent="0.3">
      <c r="T415" s="82" t="s">
        <v>477</v>
      </c>
      <c r="U415" s="13">
        <v>145620</v>
      </c>
    </row>
    <row r="416" spans="20:21" x14ac:dyDescent="0.3">
      <c r="T416" s="82" t="s">
        <v>469</v>
      </c>
      <c r="U416" s="13">
        <v>145620</v>
      </c>
    </row>
    <row r="417" spans="20:21" x14ac:dyDescent="0.3">
      <c r="T417" s="83">
        <v>43060</v>
      </c>
      <c r="U417" s="13">
        <v>48018</v>
      </c>
    </row>
    <row r="418" spans="20:21" x14ac:dyDescent="0.3">
      <c r="T418" s="82" t="s">
        <v>477</v>
      </c>
      <c r="U418" s="13">
        <v>24009</v>
      </c>
    </row>
    <row r="419" spans="20:21" x14ac:dyDescent="0.3">
      <c r="T419" s="82" t="s">
        <v>469</v>
      </c>
      <c r="U419" s="13">
        <v>24009</v>
      </c>
    </row>
    <row r="420" spans="20:21" x14ac:dyDescent="0.3">
      <c r="T420" s="83">
        <v>43091</v>
      </c>
      <c r="U420" s="13">
        <v>89744</v>
      </c>
    </row>
    <row r="421" spans="20:21" x14ac:dyDescent="0.3">
      <c r="T421" s="82" t="s">
        <v>477</v>
      </c>
      <c r="U421" s="13">
        <v>44872</v>
      </c>
    </row>
    <row r="422" spans="20:21" x14ac:dyDescent="0.3">
      <c r="T422" s="82" t="s">
        <v>469</v>
      </c>
      <c r="U422" s="13">
        <v>44872</v>
      </c>
    </row>
    <row r="423" spans="20:21" x14ac:dyDescent="0.3">
      <c r="T423" s="83">
        <v>43129</v>
      </c>
      <c r="U423" s="13">
        <v>211852</v>
      </c>
    </row>
    <row r="424" spans="20:21" x14ac:dyDescent="0.3">
      <c r="T424" s="82" t="s">
        <v>477</v>
      </c>
      <c r="U424" s="13">
        <v>105926</v>
      </c>
    </row>
    <row r="425" spans="20:21" x14ac:dyDescent="0.3">
      <c r="T425" s="82" t="s">
        <v>469</v>
      </c>
      <c r="U425" s="13">
        <v>105926</v>
      </c>
    </row>
    <row r="426" spans="20:21" x14ac:dyDescent="0.3">
      <c r="T426" s="83">
        <v>43148</v>
      </c>
      <c r="U426" s="13">
        <v>341382</v>
      </c>
    </row>
    <row r="427" spans="20:21" x14ac:dyDescent="0.3">
      <c r="T427" s="82" t="s">
        <v>477</v>
      </c>
      <c r="U427" s="13">
        <v>170691</v>
      </c>
    </row>
    <row r="428" spans="20:21" x14ac:dyDescent="0.3">
      <c r="T428" s="82" t="s">
        <v>469</v>
      </c>
      <c r="U428" s="13">
        <v>170691</v>
      </c>
    </row>
    <row r="429" spans="20:21" x14ac:dyDescent="0.3">
      <c r="T429" s="83">
        <v>43190</v>
      </c>
      <c r="U429" s="13">
        <v>64272</v>
      </c>
    </row>
    <row r="430" spans="20:21" x14ac:dyDescent="0.3">
      <c r="T430" s="82" t="s">
        <v>477</v>
      </c>
      <c r="U430" s="13">
        <v>32136</v>
      </c>
    </row>
    <row r="431" spans="20:21" x14ac:dyDescent="0.3">
      <c r="T431" s="82" t="s">
        <v>469</v>
      </c>
      <c r="U431" s="13">
        <v>32136</v>
      </c>
    </row>
    <row r="432" spans="20:21" x14ac:dyDescent="0.3">
      <c r="T432" s="12" t="s">
        <v>455</v>
      </c>
      <c r="U432" s="13">
        <v>4099426</v>
      </c>
    </row>
    <row r="433" spans="20:21" x14ac:dyDescent="0.3">
      <c r="T433" s="83">
        <v>42902</v>
      </c>
      <c r="U433" s="13">
        <v>745166</v>
      </c>
    </row>
    <row r="434" spans="20:21" x14ac:dyDescent="0.3">
      <c r="T434" s="82" t="s">
        <v>457</v>
      </c>
      <c r="U434" s="13">
        <v>223550</v>
      </c>
    </row>
    <row r="435" spans="20:21" x14ac:dyDescent="0.3">
      <c r="T435" s="82" t="s">
        <v>456</v>
      </c>
      <c r="U435" s="13">
        <v>149033</v>
      </c>
    </row>
    <row r="436" spans="20:21" x14ac:dyDescent="0.3">
      <c r="T436" s="82" t="s">
        <v>458</v>
      </c>
      <c r="U436" s="13">
        <v>223550</v>
      </c>
    </row>
    <row r="437" spans="20:21" x14ac:dyDescent="0.3">
      <c r="T437" s="82" t="s">
        <v>455</v>
      </c>
      <c r="U437" s="13">
        <v>149033</v>
      </c>
    </row>
    <row r="438" spans="20:21" x14ac:dyDescent="0.3">
      <c r="T438" s="83">
        <v>42940</v>
      </c>
      <c r="U438" s="13">
        <v>354002</v>
      </c>
    </row>
    <row r="439" spans="20:21" x14ac:dyDescent="0.3">
      <c r="T439" s="82" t="s">
        <v>457</v>
      </c>
      <c r="U439" s="13">
        <v>70800</v>
      </c>
    </row>
    <row r="440" spans="20:21" x14ac:dyDescent="0.3">
      <c r="T440" s="82" t="s">
        <v>456</v>
      </c>
      <c r="U440" s="13">
        <v>106201</v>
      </c>
    </row>
    <row r="441" spans="20:21" x14ac:dyDescent="0.3">
      <c r="T441" s="82" t="s">
        <v>458</v>
      </c>
      <c r="U441" s="13">
        <v>70800</v>
      </c>
    </row>
    <row r="442" spans="20:21" x14ac:dyDescent="0.3">
      <c r="T442" s="82" t="s">
        <v>455</v>
      </c>
      <c r="U442" s="13">
        <v>106201</v>
      </c>
    </row>
    <row r="443" spans="20:21" x14ac:dyDescent="0.3">
      <c r="T443" s="83">
        <v>42970</v>
      </c>
      <c r="U443" s="13">
        <v>443262</v>
      </c>
    </row>
    <row r="444" spans="20:21" x14ac:dyDescent="0.3">
      <c r="T444" s="82" t="s">
        <v>457</v>
      </c>
      <c r="U444" s="13">
        <v>88652</v>
      </c>
    </row>
    <row r="445" spans="20:21" x14ac:dyDescent="0.3">
      <c r="T445" s="82" t="s">
        <v>456</v>
      </c>
      <c r="U445" s="13">
        <v>132979</v>
      </c>
    </row>
    <row r="446" spans="20:21" x14ac:dyDescent="0.3">
      <c r="T446" s="82" t="s">
        <v>458</v>
      </c>
      <c r="U446" s="13">
        <v>88652</v>
      </c>
    </row>
    <row r="447" spans="20:21" x14ac:dyDescent="0.3">
      <c r="T447" s="82" t="s">
        <v>455</v>
      </c>
      <c r="U447" s="13">
        <v>132979</v>
      </c>
    </row>
    <row r="448" spans="20:21" x14ac:dyDescent="0.3">
      <c r="T448" s="83">
        <v>42999</v>
      </c>
      <c r="U448" s="13">
        <v>498030</v>
      </c>
    </row>
    <row r="449" spans="20:21" x14ac:dyDescent="0.3">
      <c r="T449" s="82" t="s">
        <v>457</v>
      </c>
      <c r="U449" s="13">
        <v>99606</v>
      </c>
    </row>
    <row r="450" spans="20:21" x14ac:dyDescent="0.3">
      <c r="T450" s="82" t="s">
        <v>456</v>
      </c>
      <c r="U450" s="13">
        <v>149409</v>
      </c>
    </row>
    <row r="451" spans="20:21" x14ac:dyDescent="0.3">
      <c r="T451" s="82" t="s">
        <v>458</v>
      </c>
      <c r="U451" s="13">
        <v>99606</v>
      </c>
    </row>
    <row r="452" spans="20:21" x14ac:dyDescent="0.3">
      <c r="T452" s="82" t="s">
        <v>455</v>
      </c>
      <c r="U452" s="13">
        <v>149409</v>
      </c>
    </row>
    <row r="453" spans="20:21" x14ac:dyDescent="0.3">
      <c r="T453" s="83">
        <v>43027</v>
      </c>
      <c r="U453" s="13">
        <v>372956</v>
      </c>
    </row>
    <row r="454" spans="20:21" x14ac:dyDescent="0.3">
      <c r="T454" s="82" t="s">
        <v>482</v>
      </c>
      <c r="U454" s="13">
        <v>149182</v>
      </c>
    </row>
    <row r="455" spans="20:21" x14ac:dyDescent="0.3">
      <c r="T455" s="82" t="s">
        <v>456</v>
      </c>
      <c r="U455" s="13">
        <v>111887</v>
      </c>
    </row>
    <row r="456" spans="20:21" x14ac:dyDescent="0.3">
      <c r="T456" s="82" t="s">
        <v>455</v>
      </c>
      <c r="U456" s="13">
        <v>111887</v>
      </c>
    </row>
    <row r="457" spans="20:21" x14ac:dyDescent="0.3">
      <c r="T457" s="83">
        <v>43190</v>
      </c>
      <c r="U457" s="13">
        <v>1686010</v>
      </c>
    </row>
    <row r="458" spans="20:21" x14ac:dyDescent="0.3">
      <c r="T458" s="82" t="s">
        <v>482</v>
      </c>
      <c r="U458" s="13">
        <v>498764</v>
      </c>
    </row>
    <row r="459" spans="20:21" x14ac:dyDescent="0.3">
      <c r="T459" s="82" t="s">
        <v>499</v>
      </c>
      <c r="U459" s="13">
        <v>399343</v>
      </c>
    </row>
    <row r="460" spans="20:21" x14ac:dyDescent="0.3">
      <c r="T460" s="82" t="s">
        <v>500</v>
      </c>
      <c r="U460" s="13">
        <v>339346</v>
      </c>
    </row>
    <row r="461" spans="20:21" x14ac:dyDescent="0.3">
      <c r="T461" s="82" t="s">
        <v>498</v>
      </c>
      <c r="U461" s="13">
        <v>398659</v>
      </c>
    </row>
    <row r="462" spans="20:21" x14ac:dyDescent="0.3">
      <c r="T462" s="82" t="s">
        <v>455</v>
      </c>
      <c r="U462" s="13">
        <v>49898</v>
      </c>
    </row>
    <row r="463" spans="20:21" x14ac:dyDescent="0.3">
      <c r="T463" s="12" t="s">
        <v>480</v>
      </c>
      <c r="U463" s="13">
        <v>35214</v>
      </c>
    </row>
    <row r="464" spans="20:21" x14ac:dyDescent="0.3">
      <c r="T464" s="83">
        <v>43027</v>
      </c>
      <c r="U464" s="13">
        <v>1794</v>
      </c>
    </row>
    <row r="465" spans="20:21" x14ac:dyDescent="0.3">
      <c r="T465" s="82" t="s">
        <v>480</v>
      </c>
      <c r="U465" s="13">
        <v>1794</v>
      </c>
    </row>
    <row r="466" spans="20:21" x14ac:dyDescent="0.3">
      <c r="T466" s="83">
        <v>43060</v>
      </c>
      <c r="U466" s="13">
        <v>5634</v>
      </c>
    </row>
    <row r="467" spans="20:21" x14ac:dyDescent="0.3">
      <c r="T467" s="82" t="s">
        <v>480</v>
      </c>
      <c r="U467" s="13">
        <v>5634</v>
      </c>
    </row>
    <row r="468" spans="20:21" x14ac:dyDescent="0.3">
      <c r="T468" s="83">
        <v>43129</v>
      </c>
      <c r="U468" s="13">
        <v>27786</v>
      </c>
    </row>
    <row r="469" spans="20:21" x14ac:dyDescent="0.3">
      <c r="T469" s="82" t="s">
        <v>480</v>
      </c>
      <c r="U469" s="13">
        <v>27786</v>
      </c>
    </row>
    <row r="470" spans="20:21" x14ac:dyDescent="0.3">
      <c r="T470" s="12" t="s">
        <v>487</v>
      </c>
      <c r="U470" s="13">
        <v>2588473</v>
      </c>
    </row>
    <row r="471" spans="20:21" x14ac:dyDescent="0.3">
      <c r="T471" s="83">
        <v>42970</v>
      </c>
      <c r="U471" s="13">
        <v>56922</v>
      </c>
    </row>
    <row r="472" spans="20:21" x14ac:dyDescent="0.3">
      <c r="T472" s="82" t="s">
        <v>464</v>
      </c>
      <c r="U472" s="13">
        <v>28461</v>
      </c>
    </row>
    <row r="473" spans="20:21" x14ac:dyDescent="0.3">
      <c r="T473" s="82" t="s">
        <v>463</v>
      </c>
      <c r="U473" s="13">
        <v>28461</v>
      </c>
    </row>
    <row r="474" spans="20:21" x14ac:dyDescent="0.3">
      <c r="T474" s="83">
        <v>42999</v>
      </c>
      <c r="U474" s="13">
        <v>390065</v>
      </c>
    </row>
    <row r="475" spans="20:21" x14ac:dyDescent="0.3">
      <c r="T475" s="82" t="s">
        <v>476</v>
      </c>
      <c r="U475" s="13">
        <v>234039</v>
      </c>
    </row>
    <row r="476" spans="20:21" x14ac:dyDescent="0.3">
      <c r="T476" s="82" t="s">
        <v>464</v>
      </c>
      <c r="U476" s="13">
        <v>78013</v>
      </c>
    </row>
    <row r="477" spans="20:21" x14ac:dyDescent="0.3">
      <c r="T477" s="82" t="s">
        <v>463</v>
      </c>
      <c r="U477" s="13">
        <v>78013</v>
      </c>
    </row>
    <row r="478" spans="20:21" x14ac:dyDescent="0.3">
      <c r="T478" s="83">
        <v>43027</v>
      </c>
      <c r="U478" s="13">
        <v>486805</v>
      </c>
    </row>
    <row r="479" spans="20:21" x14ac:dyDescent="0.3">
      <c r="T479" s="82" t="s">
        <v>476</v>
      </c>
      <c r="U479" s="13">
        <v>292083</v>
      </c>
    </row>
    <row r="480" spans="20:21" x14ac:dyDescent="0.3">
      <c r="T480" s="82" t="s">
        <v>464</v>
      </c>
      <c r="U480" s="13">
        <v>97361</v>
      </c>
    </row>
    <row r="481" spans="20:21" x14ac:dyDescent="0.3">
      <c r="T481" s="82" t="s">
        <v>463</v>
      </c>
      <c r="U481" s="13">
        <v>97361</v>
      </c>
    </row>
    <row r="482" spans="20:21" x14ac:dyDescent="0.3">
      <c r="T482" s="83">
        <v>43060</v>
      </c>
      <c r="U482" s="13">
        <v>524802</v>
      </c>
    </row>
    <row r="483" spans="20:21" x14ac:dyDescent="0.3">
      <c r="T483" s="82" t="s">
        <v>476</v>
      </c>
      <c r="U483" s="13">
        <v>62977</v>
      </c>
    </row>
    <row r="484" spans="20:21" x14ac:dyDescent="0.3">
      <c r="T484" s="82" t="s">
        <v>487</v>
      </c>
      <c r="U484" s="13">
        <v>446081</v>
      </c>
    </row>
    <row r="485" spans="20:21" x14ac:dyDescent="0.3">
      <c r="T485" s="82" t="s">
        <v>463</v>
      </c>
      <c r="U485" s="13">
        <v>15744</v>
      </c>
    </row>
    <row r="486" spans="20:21" x14ac:dyDescent="0.3">
      <c r="T486" s="83">
        <v>43091</v>
      </c>
      <c r="U486" s="13">
        <v>290989</v>
      </c>
    </row>
    <row r="487" spans="20:21" x14ac:dyDescent="0.3">
      <c r="T487" s="82" t="s">
        <v>476</v>
      </c>
      <c r="U487" s="13">
        <v>34919</v>
      </c>
    </row>
    <row r="488" spans="20:21" x14ac:dyDescent="0.3">
      <c r="T488" s="82" t="s">
        <v>487</v>
      </c>
      <c r="U488" s="13">
        <v>247340</v>
      </c>
    </row>
    <row r="489" spans="20:21" x14ac:dyDescent="0.3">
      <c r="T489" s="82" t="s">
        <v>463</v>
      </c>
      <c r="U489" s="13">
        <v>8730</v>
      </c>
    </row>
    <row r="490" spans="20:21" x14ac:dyDescent="0.3">
      <c r="T490" s="83">
        <v>43129</v>
      </c>
      <c r="U490" s="13">
        <v>394841</v>
      </c>
    </row>
    <row r="491" spans="20:21" x14ac:dyDescent="0.3">
      <c r="T491" s="82" t="s">
        <v>476</v>
      </c>
      <c r="U491" s="13">
        <v>217162</v>
      </c>
    </row>
    <row r="492" spans="20:21" x14ac:dyDescent="0.3">
      <c r="T492" s="82" t="s">
        <v>487</v>
      </c>
      <c r="U492" s="13">
        <v>165833</v>
      </c>
    </row>
    <row r="493" spans="20:21" x14ac:dyDescent="0.3">
      <c r="T493" s="82" t="s">
        <v>463</v>
      </c>
      <c r="U493" s="13">
        <v>11846</v>
      </c>
    </row>
    <row r="494" spans="20:21" x14ac:dyDescent="0.3">
      <c r="T494" s="83">
        <v>43190</v>
      </c>
      <c r="U494" s="13">
        <v>444049</v>
      </c>
    </row>
    <row r="495" spans="20:21" x14ac:dyDescent="0.3">
      <c r="T495" s="82" t="s">
        <v>728</v>
      </c>
      <c r="U495" s="13">
        <v>400000</v>
      </c>
    </row>
    <row r="496" spans="20:21" x14ac:dyDescent="0.3">
      <c r="T496" s="82" t="s">
        <v>463</v>
      </c>
      <c r="U496" s="13">
        <v>44049</v>
      </c>
    </row>
    <row r="497" spans="20:21" x14ac:dyDescent="0.3">
      <c r="T497" s="12" t="s">
        <v>24</v>
      </c>
      <c r="U497" s="13">
        <v>31280996</v>
      </c>
    </row>
    <row r="498" spans="20:21" x14ac:dyDescent="0.3">
      <c r="U498"/>
    </row>
    <row r="499" spans="20:21" x14ac:dyDescent="0.3">
      <c r="U499"/>
    </row>
    <row r="500" spans="20:21" x14ac:dyDescent="0.3">
      <c r="U500"/>
    </row>
    <row r="501" spans="20:21" x14ac:dyDescent="0.3">
      <c r="U501"/>
    </row>
    <row r="502" spans="20:21" x14ac:dyDescent="0.3">
      <c r="U502"/>
    </row>
    <row r="503" spans="20:21" x14ac:dyDescent="0.3">
      <c r="U503"/>
    </row>
    <row r="504" spans="20:21" x14ac:dyDescent="0.3">
      <c r="U504"/>
    </row>
    <row r="505" spans="20:21" x14ac:dyDescent="0.3">
      <c r="U505"/>
    </row>
    <row r="506" spans="20:21" x14ac:dyDescent="0.3">
      <c r="U506"/>
    </row>
    <row r="507" spans="20:21" x14ac:dyDescent="0.3">
      <c r="U507"/>
    </row>
    <row r="508" spans="20:21" x14ac:dyDescent="0.3">
      <c r="U508"/>
    </row>
    <row r="509" spans="20:21" x14ac:dyDescent="0.3">
      <c r="U509"/>
    </row>
    <row r="510" spans="20:21" x14ac:dyDescent="0.3">
      <c r="U510"/>
    </row>
    <row r="511" spans="20:21" x14ac:dyDescent="0.3">
      <c r="U511"/>
    </row>
    <row r="512" spans="20:21" x14ac:dyDescent="0.3">
      <c r="U512"/>
    </row>
    <row r="513" spans="21:21" x14ac:dyDescent="0.3">
      <c r="U513"/>
    </row>
    <row r="514" spans="21:21" x14ac:dyDescent="0.3">
      <c r="U514"/>
    </row>
    <row r="515" spans="21:21" x14ac:dyDescent="0.3">
      <c r="U515"/>
    </row>
    <row r="516" spans="21:21" x14ac:dyDescent="0.3">
      <c r="U516"/>
    </row>
    <row r="517" spans="21:21" x14ac:dyDescent="0.3">
      <c r="U517"/>
    </row>
    <row r="518" spans="21:21" x14ac:dyDescent="0.3">
      <c r="U518"/>
    </row>
    <row r="519" spans="21:21" x14ac:dyDescent="0.3">
      <c r="U519"/>
    </row>
    <row r="520" spans="21:21" x14ac:dyDescent="0.3">
      <c r="U520"/>
    </row>
    <row r="521" spans="21:21" x14ac:dyDescent="0.3">
      <c r="U521"/>
    </row>
    <row r="522" spans="21:21" x14ac:dyDescent="0.3">
      <c r="U522"/>
    </row>
    <row r="523" spans="21:21" x14ac:dyDescent="0.3">
      <c r="U523"/>
    </row>
    <row r="524" spans="21:21" x14ac:dyDescent="0.3">
      <c r="U524"/>
    </row>
    <row r="525" spans="21:21" x14ac:dyDescent="0.3">
      <c r="U525"/>
    </row>
  </sheetData>
  <sortState xmlns:xlrd2="http://schemas.microsoft.com/office/spreadsheetml/2017/richdata2" ref="A2:R349">
    <sortCondition ref="E1:E34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A3F1-6D14-4706-9EBF-D5C5BE00BC8A}">
  <dimension ref="A1:V676"/>
  <sheetViews>
    <sheetView workbookViewId="0">
      <pane ySplit="1" topLeftCell="A373" activePane="bottomLeft" state="frozen"/>
      <selection pane="bottomLeft" activeCell="E2" sqref="E2:E401"/>
    </sheetView>
  </sheetViews>
  <sheetFormatPr defaultRowHeight="14.4" outlineLevelCol="1" x14ac:dyDescent="0.3"/>
  <cols>
    <col min="2" max="2" width="5" bestFit="1" customWidth="1"/>
    <col min="3" max="3" width="10.33203125" style="1" bestFit="1" customWidth="1"/>
    <col min="4" max="4" width="25.44140625" style="1" hidden="1" customWidth="1" outlineLevel="1"/>
    <col min="5" max="5" width="25.44140625" style="1" customWidth="1" collapsed="1"/>
    <col min="6" max="6" width="23.44140625" customWidth="1"/>
    <col min="7" max="7" width="13.109375" bestFit="1" customWidth="1"/>
    <col min="8" max="8" width="13.109375" style="15" customWidth="1"/>
    <col min="9" max="9" width="7.44140625" style="15" bestFit="1" customWidth="1"/>
    <col min="10" max="10" width="13.33203125" style="15" bestFit="1" customWidth="1"/>
    <col min="11" max="11" width="15" style="5" hidden="1" customWidth="1" outlineLevel="1"/>
    <col min="12" max="12" width="7" hidden="1" customWidth="1" outlineLevel="1"/>
    <col min="13" max="13" width="16.33203125" hidden="1" customWidth="1" outlineLevel="1"/>
    <col min="14" max="14" width="19" hidden="1" customWidth="1" outlineLevel="1"/>
    <col min="15" max="15" width="30.109375" hidden="1" customWidth="1" outlineLevel="1"/>
    <col min="16" max="16" width="10.88671875" style="1" customWidth="1" collapsed="1"/>
    <col min="17" max="17" width="9.109375" hidden="1" customWidth="1" outlineLevel="1"/>
    <col min="18" max="18" width="9.109375" collapsed="1"/>
    <col min="20" max="20" width="43.5546875" bestFit="1" customWidth="1"/>
    <col min="21" max="21" width="13.88671875" style="15" bestFit="1" customWidth="1"/>
    <col min="22" max="22" width="13.109375" bestFit="1" customWidth="1"/>
    <col min="23" max="23" width="11.33203125" bestFit="1" customWidth="1"/>
    <col min="24" max="24" width="12.88671875" bestFit="1" customWidth="1"/>
    <col min="25" max="25" width="11.5546875" bestFit="1" customWidth="1"/>
    <col min="26" max="26" width="11.88671875" bestFit="1" customWidth="1"/>
    <col min="27" max="27" width="12.44140625" bestFit="1" customWidth="1"/>
    <col min="28" max="28" width="11.6640625" bestFit="1" customWidth="1"/>
    <col min="29" max="30" width="11.88671875" bestFit="1" customWidth="1"/>
    <col min="31" max="31" width="12.33203125" bestFit="1" customWidth="1"/>
    <col min="32" max="32" width="12.109375" bestFit="1" customWidth="1"/>
    <col min="33" max="33" width="12" bestFit="1" customWidth="1"/>
    <col min="34" max="34" width="12.109375" bestFit="1" customWidth="1"/>
    <col min="35" max="35" width="12.44140625" bestFit="1" customWidth="1"/>
    <col min="36" max="36" width="12.5546875" bestFit="1" customWidth="1"/>
    <col min="37" max="37" width="12.33203125" bestFit="1" customWidth="1"/>
    <col min="38" max="38" width="12.6640625" bestFit="1" customWidth="1"/>
    <col min="39" max="40" width="12.5546875" bestFit="1" customWidth="1"/>
    <col min="41" max="41" width="12.44140625" bestFit="1" customWidth="1"/>
    <col min="42" max="42" width="12.5546875" bestFit="1" customWidth="1"/>
    <col min="43" max="44" width="12.109375" bestFit="1" customWidth="1"/>
    <col min="45" max="45" width="11.88671875" bestFit="1" customWidth="1"/>
    <col min="46" max="46" width="12.33203125" bestFit="1" customWidth="1"/>
    <col min="47" max="48" width="12" bestFit="1" customWidth="1"/>
    <col min="49" max="49" width="13.109375" bestFit="1" customWidth="1"/>
    <col min="50" max="50" width="12" bestFit="1" customWidth="1"/>
    <col min="51" max="51" width="12.109375" bestFit="1" customWidth="1"/>
    <col min="52" max="52" width="12.44140625" bestFit="1" customWidth="1"/>
    <col min="53" max="53" width="11.44140625" bestFit="1" customWidth="1"/>
    <col min="54" max="54" width="12.33203125" bestFit="1" customWidth="1"/>
    <col min="55" max="55" width="12.109375" bestFit="1" customWidth="1"/>
    <col min="56" max="56" width="12.6640625" bestFit="1" customWidth="1"/>
    <col min="57" max="57" width="12.88671875" bestFit="1" customWidth="1"/>
    <col min="58" max="58" width="12.5546875" bestFit="1" customWidth="1"/>
    <col min="59" max="59" width="11.6640625" bestFit="1" customWidth="1"/>
    <col min="60" max="60" width="12.88671875" bestFit="1" customWidth="1"/>
    <col min="61" max="61" width="11.6640625" bestFit="1" customWidth="1"/>
    <col min="62" max="62" width="12.33203125" bestFit="1" customWidth="1"/>
    <col min="63" max="63" width="12.44140625" bestFit="1" customWidth="1"/>
    <col min="64" max="64" width="12.109375" bestFit="1" customWidth="1"/>
    <col min="65" max="65" width="12.6640625" bestFit="1" customWidth="1"/>
    <col min="66" max="66" width="12.109375" bestFit="1" customWidth="1"/>
    <col min="67" max="67" width="12.44140625" bestFit="1" customWidth="1"/>
    <col min="68" max="68" width="11" bestFit="1" customWidth="1"/>
    <col min="69" max="69" width="12.33203125" bestFit="1" customWidth="1"/>
    <col min="70" max="70" width="12.6640625" bestFit="1" customWidth="1"/>
    <col min="71" max="71" width="12.5546875" bestFit="1" customWidth="1"/>
    <col min="72" max="72" width="14" bestFit="1" customWidth="1"/>
    <col min="73" max="73" width="13.33203125" bestFit="1" customWidth="1"/>
    <col min="74" max="74" width="12.5546875" bestFit="1" customWidth="1"/>
    <col min="75" max="75" width="12" bestFit="1" customWidth="1"/>
    <col min="76" max="76" width="12.6640625" bestFit="1" customWidth="1"/>
    <col min="77" max="77" width="12.44140625" bestFit="1" customWidth="1"/>
    <col min="78" max="78" width="12.6640625" bestFit="1" customWidth="1"/>
    <col min="79" max="79" width="13.33203125" bestFit="1" customWidth="1"/>
    <col min="80" max="80" width="12.44140625" bestFit="1" customWidth="1"/>
    <col min="81" max="81" width="12.6640625" bestFit="1" customWidth="1"/>
    <col min="82" max="82" width="12.44140625" bestFit="1" customWidth="1"/>
    <col min="83" max="83" width="12" bestFit="1" customWidth="1"/>
    <col min="84" max="84" width="12.44140625" bestFit="1" customWidth="1"/>
    <col min="85" max="86" width="12" bestFit="1" customWidth="1"/>
    <col min="87" max="87" width="12.6640625" bestFit="1" customWidth="1"/>
    <col min="88" max="88" width="12.109375" bestFit="1" customWidth="1"/>
    <col min="89" max="89" width="11.5546875" bestFit="1" customWidth="1"/>
  </cols>
  <sheetData>
    <row r="1" spans="1:22" s="2" customFormat="1" ht="43.2" x14ac:dyDescent="0.3">
      <c r="A1" s="2" t="s">
        <v>0</v>
      </c>
      <c r="B1" s="2" t="s">
        <v>1</v>
      </c>
      <c r="C1" s="3" t="s">
        <v>2</v>
      </c>
      <c r="D1" s="2" t="s">
        <v>722</v>
      </c>
      <c r="E1" s="2" t="s">
        <v>746</v>
      </c>
      <c r="F1" s="2" t="s">
        <v>435</v>
      </c>
      <c r="G1" s="2" t="s">
        <v>145</v>
      </c>
      <c r="H1" s="20" t="s">
        <v>741</v>
      </c>
      <c r="I1" s="20" t="s">
        <v>742</v>
      </c>
      <c r="J1" s="20" t="s">
        <v>743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3" t="s">
        <v>9</v>
      </c>
      <c r="Q1" s="2" t="s">
        <v>10</v>
      </c>
      <c r="R1" s="2" t="s">
        <v>744</v>
      </c>
      <c r="T1"/>
      <c r="U1"/>
      <c r="V1"/>
    </row>
    <row r="2" spans="1:22" x14ac:dyDescent="0.3">
      <c r="A2" t="s">
        <v>17</v>
      </c>
      <c r="B2">
        <v>2</v>
      </c>
      <c r="C2" s="1">
        <v>43256</v>
      </c>
      <c r="D2" s="1" t="s">
        <v>484</v>
      </c>
      <c r="E2" t="s">
        <v>484</v>
      </c>
      <c r="F2" t="s">
        <v>484</v>
      </c>
      <c r="G2" t="s">
        <v>195</v>
      </c>
      <c r="H2" s="15">
        <f>MROUND((J2*0.97),1000)</f>
        <v>14000</v>
      </c>
      <c r="I2" s="15">
        <f t="shared" ref="I2:I65" si="0">J2-H2</f>
        <v>370</v>
      </c>
      <c r="J2" s="15">
        <v>14370</v>
      </c>
      <c r="K2" s="5">
        <v>1437</v>
      </c>
      <c r="M2" t="s">
        <v>48</v>
      </c>
      <c r="N2" t="s">
        <v>15</v>
      </c>
      <c r="O2" t="s">
        <v>16</v>
      </c>
      <c r="P2" s="1">
        <v>43251</v>
      </c>
      <c r="Q2">
        <v>5</v>
      </c>
      <c r="R2" s="21">
        <f t="shared" ref="R2:R65" si="1">I2/H2</f>
        <v>2.642857142857143E-2</v>
      </c>
      <c r="S2" s="21"/>
      <c r="U2"/>
    </row>
    <row r="3" spans="1:22" ht="28.8" x14ac:dyDescent="0.3">
      <c r="A3" t="s">
        <v>17</v>
      </c>
      <c r="B3">
        <v>3</v>
      </c>
      <c r="C3" s="1">
        <v>43281</v>
      </c>
      <c r="D3" s="1" t="s">
        <v>484</v>
      </c>
      <c r="E3" t="s">
        <v>484</v>
      </c>
      <c r="F3" t="s">
        <v>484</v>
      </c>
      <c r="G3" t="s">
        <v>195</v>
      </c>
      <c r="H3" s="15">
        <f>MROUND((J3*0.97),5000)</f>
        <v>50000</v>
      </c>
      <c r="I3" s="15">
        <f t="shared" si="0"/>
        <v>384</v>
      </c>
      <c r="J3" s="15">
        <v>50384</v>
      </c>
      <c r="K3" s="5">
        <v>5038</v>
      </c>
      <c r="M3" t="s">
        <v>50</v>
      </c>
      <c r="N3" t="s">
        <v>15</v>
      </c>
      <c r="O3" t="s">
        <v>16</v>
      </c>
      <c r="P3" s="1">
        <v>43274</v>
      </c>
      <c r="Q3">
        <v>7</v>
      </c>
      <c r="R3" s="21">
        <f t="shared" si="1"/>
        <v>7.6800000000000002E-3</v>
      </c>
      <c r="S3" s="21"/>
      <c r="U3" s="25" t="s">
        <v>745</v>
      </c>
    </row>
    <row r="4" spans="1:22" x14ac:dyDescent="0.3">
      <c r="A4" t="s">
        <v>17</v>
      </c>
      <c r="B4">
        <v>5</v>
      </c>
      <c r="C4" s="1">
        <v>43551</v>
      </c>
      <c r="D4" s="1" t="s">
        <v>484</v>
      </c>
      <c r="E4" t="s">
        <v>484</v>
      </c>
      <c r="F4" t="s">
        <v>521</v>
      </c>
      <c r="G4" t="s">
        <v>232</v>
      </c>
      <c r="H4" s="15">
        <f>MROUND((J4*0.97),5000)</f>
        <v>385000</v>
      </c>
      <c r="I4" s="15">
        <f t="shared" si="0"/>
        <v>14274</v>
      </c>
      <c r="J4" s="15">
        <v>399274</v>
      </c>
      <c r="K4" s="5">
        <v>39927</v>
      </c>
      <c r="M4" t="s">
        <v>65</v>
      </c>
      <c r="P4" s="1">
        <v>43544</v>
      </c>
      <c r="Q4">
        <v>7</v>
      </c>
      <c r="R4" s="21">
        <f t="shared" si="1"/>
        <v>3.7075324675324678E-2</v>
      </c>
      <c r="S4" s="21"/>
      <c r="T4" s="12" t="s">
        <v>484</v>
      </c>
      <c r="U4" s="13">
        <v>1055402</v>
      </c>
    </row>
    <row r="5" spans="1:22" x14ac:dyDescent="0.3">
      <c r="A5" t="s">
        <v>17</v>
      </c>
      <c r="B5">
        <v>10</v>
      </c>
      <c r="C5" s="1">
        <v>43551</v>
      </c>
      <c r="D5" s="1" t="s">
        <v>484</v>
      </c>
      <c r="E5" t="s">
        <v>484</v>
      </c>
      <c r="F5" t="s">
        <v>520</v>
      </c>
      <c r="G5" t="s">
        <v>231</v>
      </c>
      <c r="H5" s="15">
        <f>MROUND((J5*0.97),5000)</f>
        <v>485000</v>
      </c>
      <c r="I5" s="15">
        <f t="shared" si="0"/>
        <v>13776</v>
      </c>
      <c r="J5" s="15">
        <v>498776</v>
      </c>
      <c r="K5" s="5">
        <v>49878</v>
      </c>
      <c r="M5" t="s">
        <v>65</v>
      </c>
      <c r="P5" s="1">
        <v>43544</v>
      </c>
      <c r="Q5">
        <v>7</v>
      </c>
      <c r="R5" s="21">
        <f t="shared" si="1"/>
        <v>2.8404123711340205E-2</v>
      </c>
      <c r="S5" s="21"/>
      <c r="T5" s="83">
        <v>43251</v>
      </c>
      <c r="U5" s="13">
        <v>14370</v>
      </c>
    </row>
    <row r="6" spans="1:22" x14ac:dyDescent="0.3">
      <c r="A6" t="s">
        <v>17</v>
      </c>
      <c r="B6">
        <v>4</v>
      </c>
      <c r="C6" s="1">
        <v>43555</v>
      </c>
      <c r="D6" s="1" t="s">
        <v>484</v>
      </c>
      <c r="E6" t="s">
        <v>484</v>
      </c>
      <c r="F6" t="s">
        <v>484</v>
      </c>
      <c r="G6" t="s">
        <v>195</v>
      </c>
      <c r="H6" s="15">
        <f>MROUND((J6*0.97),5000)</f>
        <v>90000</v>
      </c>
      <c r="I6" s="15">
        <f t="shared" si="0"/>
        <v>2598</v>
      </c>
      <c r="J6" s="15">
        <v>92598</v>
      </c>
      <c r="K6" s="5">
        <v>9260</v>
      </c>
      <c r="M6" t="s">
        <v>65</v>
      </c>
      <c r="P6" s="1">
        <v>43555</v>
      </c>
      <c r="Q6">
        <v>0</v>
      </c>
      <c r="R6" s="21">
        <f t="shared" si="1"/>
        <v>2.8866666666666665E-2</v>
      </c>
      <c r="S6" s="21"/>
      <c r="T6" s="82" t="s">
        <v>484</v>
      </c>
      <c r="U6" s="13">
        <v>14370</v>
      </c>
    </row>
    <row r="7" spans="1:22" x14ac:dyDescent="0.3">
      <c r="A7" t="s">
        <v>17</v>
      </c>
      <c r="B7">
        <v>11</v>
      </c>
      <c r="C7" s="1">
        <v>43227</v>
      </c>
      <c r="D7" s="1" t="s">
        <v>495</v>
      </c>
      <c r="E7" t="s">
        <v>495</v>
      </c>
      <c r="F7" t="s">
        <v>495</v>
      </c>
      <c r="G7" t="s">
        <v>207</v>
      </c>
      <c r="H7" s="15">
        <f>MROUND((J7*0.97),500)</f>
        <v>26000</v>
      </c>
      <c r="I7" s="15">
        <f t="shared" si="0"/>
        <v>1032</v>
      </c>
      <c r="J7" s="15">
        <v>27032</v>
      </c>
      <c r="K7" s="5">
        <v>2703</v>
      </c>
      <c r="M7" t="s">
        <v>47</v>
      </c>
      <c r="N7" t="s">
        <v>15</v>
      </c>
      <c r="O7" t="s">
        <v>16</v>
      </c>
      <c r="P7" s="1">
        <v>43218</v>
      </c>
      <c r="Q7">
        <v>9</v>
      </c>
      <c r="R7" s="21">
        <f t="shared" si="1"/>
        <v>3.9692307692307693E-2</v>
      </c>
      <c r="S7" s="21"/>
      <c r="T7" s="83">
        <v>43274</v>
      </c>
      <c r="U7" s="13">
        <v>50384</v>
      </c>
    </row>
    <row r="8" spans="1:22" x14ac:dyDescent="0.3">
      <c r="A8" t="s">
        <v>17</v>
      </c>
      <c r="B8">
        <v>12</v>
      </c>
      <c r="C8" s="1">
        <v>43256</v>
      </c>
      <c r="D8" s="1" t="s">
        <v>495</v>
      </c>
      <c r="E8" t="s">
        <v>495</v>
      </c>
      <c r="F8" t="s">
        <v>495</v>
      </c>
      <c r="G8" t="s">
        <v>207</v>
      </c>
      <c r="H8" s="15">
        <f>MROUND((J8*0.97),1000)</f>
        <v>29000</v>
      </c>
      <c r="I8" s="15">
        <f t="shared" si="0"/>
        <v>1088</v>
      </c>
      <c r="J8" s="15">
        <v>30088</v>
      </c>
      <c r="K8" s="5">
        <v>3009</v>
      </c>
      <c r="M8" t="s">
        <v>48</v>
      </c>
      <c r="N8" t="s">
        <v>15</v>
      </c>
      <c r="O8" t="s">
        <v>16</v>
      </c>
      <c r="P8" s="1">
        <v>43251</v>
      </c>
      <c r="Q8">
        <v>5</v>
      </c>
      <c r="R8" s="21">
        <f t="shared" si="1"/>
        <v>3.7517241379310347E-2</v>
      </c>
      <c r="S8" s="21"/>
      <c r="T8" s="82" t="s">
        <v>484</v>
      </c>
      <c r="U8" s="13">
        <v>50384</v>
      </c>
    </row>
    <row r="9" spans="1:22" x14ac:dyDescent="0.3">
      <c r="A9" t="s">
        <v>17</v>
      </c>
      <c r="B9">
        <v>13</v>
      </c>
      <c r="C9" s="1">
        <v>43281</v>
      </c>
      <c r="D9" s="1" t="s">
        <v>495</v>
      </c>
      <c r="E9" t="s">
        <v>495</v>
      </c>
      <c r="F9" t="s">
        <v>495</v>
      </c>
      <c r="G9" t="s">
        <v>207</v>
      </c>
      <c r="H9" s="15">
        <f>MROUND((J9*0.97),500)</f>
        <v>21000</v>
      </c>
      <c r="I9" s="15">
        <f t="shared" si="0"/>
        <v>716</v>
      </c>
      <c r="J9" s="15">
        <v>21716</v>
      </c>
      <c r="K9" s="5">
        <v>2172</v>
      </c>
      <c r="M9" t="s">
        <v>50</v>
      </c>
      <c r="N9" t="s">
        <v>15</v>
      </c>
      <c r="O9" t="s">
        <v>16</v>
      </c>
      <c r="P9" s="1">
        <v>43274</v>
      </c>
      <c r="Q9">
        <v>7</v>
      </c>
      <c r="R9" s="21">
        <f t="shared" si="1"/>
        <v>3.4095238095238095E-2</v>
      </c>
      <c r="S9" s="21"/>
      <c r="T9" s="83">
        <v>43544</v>
      </c>
      <c r="U9" s="13">
        <v>898050</v>
      </c>
    </row>
    <row r="10" spans="1:22" x14ac:dyDescent="0.3">
      <c r="A10" t="s">
        <v>17</v>
      </c>
      <c r="B10">
        <v>14</v>
      </c>
      <c r="C10" s="1">
        <v>43312</v>
      </c>
      <c r="D10" s="1" t="s">
        <v>495</v>
      </c>
      <c r="E10" t="s">
        <v>495</v>
      </c>
      <c r="F10" t="s">
        <v>495</v>
      </c>
      <c r="G10" t="s">
        <v>207</v>
      </c>
      <c r="H10" s="15">
        <f>MROUND((J10*0.97),5000)</f>
        <v>35000</v>
      </c>
      <c r="I10" s="15">
        <f t="shared" si="0"/>
        <v>1084</v>
      </c>
      <c r="J10" s="15">
        <v>36084</v>
      </c>
      <c r="K10" s="5">
        <v>3608</v>
      </c>
      <c r="M10" t="s">
        <v>52</v>
      </c>
      <c r="N10" t="s">
        <v>15</v>
      </c>
      <c r="O10" t="s">
        <v>16</v>
      </c>
      <c r="P10" s="1">
        <v>43305</v>
      </c>
      <c r="Q10">
        <v>7</v>
      </c>
      <c r="R10" s="21">
        <f t="shared" si="1"/>
        <v>3.097142857142857E-2</v>
      </c>
      <c r="S10" s="21"/>
      <c r="T10" s="82" t="s">
        <v>521</v>
      </c>
      <c r="U10" s="13">
        <v>399274</v>
      </c>
    </row>
    <row r="11" spans="1:22" x14ac:dyDescent="0.3">
      <c r="A11" t="s">
        <v>17</v>
      </c>
      <c r="B11">
        <v>15</v>
      </c>
      <c r="C11" s="1">
        <v>43347</v>
      </c>
      <c r="D11" s="1" t="s">
        <v>495</v>
      </c>
      <c r="E11" t="s">
        <v>495</v>
      </c>
      <c r="F11" t="s">
        <v>495</v>
      </c>
      <c r="G11" t="s">
        <v>207</v>
      </c>
      <c r="H11" s="15">
        <f>MROUND((J11*0.97),500)</f>
        <v>42500</v>
      </c>
      <c r="I11" s="15">
        <f t="shared" si="0"/>
        <v>1293</v>
      </c>
      <c r="J11" s="15">
        <v>43793</v>
      </c>
      <c r="K11" s="5">
        <v>4379</v>
      </c>
      <c r="M11" t="s">
        <v>54</v>
      </c>
      <c r="N11" t="s">
        <v>15</v>
      </c>
      <c r="O11" t="s">
        <v>16</v>
      </c>
      <c r="P11" s="1">
        <v>43334</v>
      </c>
      <c r="Q11">
        <v>13</v>
      </c>
      <c r="R11" s="21">
        <f t="shared" si="1"/>
        <v>3.0423529411764707E-2</v>
      </c>
      <c r="S11" s="21"/>
      <c r="T11" s="82" t="s">
        <v>520</v>
      </c>
      <c r="U11" s="13">
        <v>498776</v>
      </c>
    </row>
    <row r="12" spans="1:22" x14ac:dyDescent="0.3">
      <c r="A12" t="s">
        <v>17</v>
      </c>
      <c r="B12">
        <v>16</v>
      </c>
      <c r="C12" s="1">
        <v>43373</v>
      </c>
      <c r="D12" s="1" t="s">
        <v>495</v>
      </c>
      <c r="E12" t="s">
        <v>495</v>
      </c>
      <c r="F12" t="s">
        <v>495</v>
      </c>
      <c r="G12" t="s">
        <v>207</v>
      </c>
      <c r="H12" s="15">
        <f>MROUND((J12*0.97),500)</f>
        <v>47500</v>
      </c>
      <c r="I12" s="15">
        <f t="shared" si="0"/>
        <v>1431</v>
      </c>
      <c r="J12" s="15">
        <v>48931</v>
      </c>
      <c r="K12" s="5">
        <v>4893</v>
      </c>
      <c r="M12" t="s">
        <v>55</v>
      </c>
      <c r="N12" t="s">
        <v>15</v>
      </c>
      <c r="O12" t="s">
        <v>16</v>
      </c>
      <c r="P12" s="1">
        <v>43367</v>
      </c>
      <c r="Q12">
        <v>6</v>
      </c>
      <c r="R12" s="21">
        <f t="shared" si="1"/>
        <v>3.0126315789473685E-2</v>
      </c>
      <c r="S12" s="21"/>
      <c r="T12" s="83">
        <v>43555</v>
      </c>
      <c r="U12" s="13">
        <v>92598</v>
      </c>
    </row>
    <row r="13" spans="1:22" x14ac:dyDescent="0.3">
      <c r="A13" t="s">
        <v>17</v>
      </c>
      <c r="B13">
        <v>17</v>
      </c>
      <c r="C13" s="1">
        <v>43409</v>
      </c>
      <c r="D13" s="1" t="s">
        <v>495</v>
      </c>
      <c r="E13" t="s">
        <v>495</v>
      </c>
      <c r="F13" t="s">
        <v>495</v>
      </c>
      <c r="G13" t="s">
        <v>207</v>
      </c>
      <c r="H13" s="15">
        <f>MROUND((J13*0.97),500)</f>
        <v>22000</v>
      </c>
      <c r="I13" s="15">
        <f t="shared" si="0"/>
        <v>671</v>
      </c>
      <c r="J13" s="15">
        <v>22671</v>
      </c>
      <c r="K13" s="5">
        <v>2267</v>
      </c>
      <c r="M13" t="s">
        <v>57</v>
      </c>
      <c r="N13" t="s">
        <v>15</v>
      </c>
      <c r="O13" t="s">
        <v>16</v>
      </c>
      <c r="P13" s="1">
        <v>43397</v>
      </c>
      <c r="Q13">
        <v>12</v>
      </c>
      <c r="R13" s="21">
        <f t="shared" si="1"/>
        <v>3.0499999999999999E-2</v>
      </c>
      <c r="S13" s="21"/>
      <c r="T13" s="82" t="s">
        <v>484</v>
      </c>
      <c r="U13" s="13">
        <v>92598</v>
      </c>
    </row>
    <row r="14" spans="1:22" x14ac:dyDescent="0.3">
      <c r="A14" t="s">
        <v>17</v>
      </c>
      <c r="B14">
        <v>18</v>
      </c>
      <c r="C14" s="1">
        <v>43439</v>
      </c>
      <c r="D14" s="1" t="s">
        <v>495</v>
      </c>
      <c r="E14" t="s">
        <v>495</v>
      </c>
      <c r="F14" t="s">
        <v>495</v>
      </c>
      <c r="G14" t="s">
        <v>207</v>
      </c>
      <c r="H14" s="15">
        <f>MROUND((J14*0.97),100)</f>
        <v>1400</v>
      </c>
      <c r="I14" s="15">
        <f t="shared" si="0"/>
        <v>71</v>
      </c>
      <c r="J14" s="15">
        <v>1471</v>
      </c>
      <c r="K14" s="5">
        <v>147</v>
      </c>
      <c r="M14" t="s">
        <v>58</v>
      </c>
      <c r="N14" t="s">
        <v>15</v>
      </c>
      <c r="O14" t="s">
        <v>16</v>
      </c>
      <c r="P14" s="1">
        <v>43424</v>
      </c>
      <c r="Q14">
        <v>15</v>
      </c>
      <c r="R14" s="21">
        <f t="shared" si="1"/>
        <v>5.0714285714285712E-2</v>
      </c>
      <c r="S14" s="21"/>
      <c r="T14" s="12" t="s">
        <v>495</v>
      </c>
      <c r="U14" s="13">
        <v>257921</v>
      </c>
    </row>
    <row r="15" spans="1:22" x14ac:dyDescent="0.3">
      <c r="A15" t="s">
        <v>17</v>
      </c>
      <c r="B15">
        <v>19</v>
      </c>
      <c r="C15" s="1">
        <v>43465</v>
      </c>
      <c r="D15" s="1" t="s">
        <v>495</v>
      </c>
      <c r="E15" t="s">
        <v>495</v>
      </c>
      <c r="F15" t="s">
        <v>495</v>
      </c>
      <c r="G15" t="s">
        <v>207</v>
      </c>
      <c r="H15" s="15">
        <f>MROUND((J15*0.97),100)</f>
        <v>3700</v>
      </c>
      <c r="I15" s="15">
        <f t="shared" si="0"/>
        <v>131</v>
      </c>
      <c r="J15" s="15">
        <v>3831</v>
      </c>
      <c r="K15" s="5">
        <v>383</v>
      </c>
      <c r="M15" t="s">
        <v>60</v>
      </c>
      <c r="N15" t="s">
        <v>15</v>
      </c>
      <c r="O15" t="s">
        <v>16</v>
      </c>
      <c r="P15" s="1">
        <v>43452</v>
      </c>
      <c r="Q15">
        <v>13</v>
      </c>
      <c r="R15" s="21">
        <f t="shared" si="1"/>
        <v>3.5405405405405405E-2</v>
      </c>
      <c r="S15" s="21"/>
      <c r="T15" s="83">
        <v>43218</v>
      </c>
      <c r="U15" s="13">
        <v>27032</v>
      </c>
    </row>
    <row r="16" spans="1:22" x14ac:dyDescent="0.3">
      <c r="A16" t="s">
        <v>17</v>
      </c>
      <c r="B16">
        <v>20</v>
      </c>
      <c r="C16" s="1">
        <v>43502</v>
      </c>
      <c r="D16" s="1" t="s">
        <v>495</v>
      </c>
      <c r="E16" t="s">
        <v>495</v>
      </c>
      <c r="F16" t="s">
        <v>495</v>
      </c>
      <c r="G16" t="s">
        <v>207</v>
      </c>
      <c r="H16" s="15">
        <f>MROUND((J16*0.97),500)</f>
        <v>10500</v>
      </c>
      <c r="I16" s="15">
        <f t="shared" si="0"/>
        <v>462</v>
      </c>
      <c r="J16" s="15">
        <v>10962</v>
      </c>
      <c r="K16" s="5">
        <v>1096</v>
      </c>
      <c r="M16" t="s">
        <v>61</v>
      </c>
      <c r="N16" t="s">
        <v>15</v>
      </c>
      <c r="O16" t="s">
        <v>16</v>
      </c>
      <c r="P16" s="1">
        <v>43491</v>
      </c>
      <c r="Q16">
        <v>11</v>
      </c>
      <c r="R16" s="21">
        <f t="shared" si="1"/>
        <v>4.3999999999999997E-2</v>
      </c>
      <c r="S16" s="21"/>
      <c r="T16" s="82" t="s">
        <v>495</v>
      </c>
      <c r="U16" s="13">
        <v>27032</v>
      </c>
    </row>
    <row r="17" spans="1:21" x14ac:dyDescent="0.3">
      <c r="A17" t="s">
        <v>17</v>
      </c>
      <c r="B17">
        <v>21</v>
      </c>
      <c r="C17" s="1">
        <v>43555</v>
      </c>
      <c r="D17" s="1" t="s">
        <v>495</v>
      </c>
      <c r="E17" t="s">
        <v>495</v>
      </c>
      <c r="F17" t="s">
        <v>495</v>
      </c>
      <c r="G17" t="s">
        <v>207</v>
      </c>
      <c r="H17" s="15">
        <f>MROUND((J17*0.97),500)</f>
        <v>11000</v>
      </c>
      <c r="I17" s="15">
        <f t="shared" si="0"/>
        <v>342</v>
      </c>
      <c r="J17" s="15">
        <v>11342</v>
      </c>
      <c r="K17" s="5">
        <v>1134</v>
      </c>
      <c r="M17" t="s">
        <v>65</v>
      </c>
      <c r="P17" s="1">
        <v>43555</v>
      </c>
      <c r="Q17">
        <v>0</v>
      </c>
      <c r="R17" s="21">
        <f t="shared" si="1"/>
        <v>3.1090909090909089E-2</v>
      </c>
      <c r="S17" s="21"/>
      <c r="T17" s="83">
        <v>43251</v>
      </c>
      <c r="U17" s="13">
        <v>30088</v>
      </c>
    </row>
    <row r="18" spans="1:21" x14ac:dyDescent="0.3">
      <c r="A18" t="s">
        <v>17</v>
      </c>
      <c r="B18">
        <v>22</v>
      </c>
      <c r="C18" s="1">
        <v>43227</v>
      </c>
      <c r="D18" s="1" t="s">
        <v>497</v>
      </c>
      <c r="E18" t="s">
        <v>497</v>
      </c>
      <c r="F18" t="s">
        <v>497</v>
      </c>
      <c r="G18" t="s">
        <v>209</v>
      </c>
      <c r="H18" s="15">
        <f>MROUND((J18*0.97),1000)</f>
        <v>28000</v>
      </c>
      <c r="I18" s="15">
        <f t="shared" si="0"/>
        <v>787</v>
      </c>
      <c r="J18" s="15">
        <v>28787</v>
      </c>
      <c r="K18" s="5">
        <v>2879</v>
      </c>
      <c r="M18" t="s">
        <v>47</v>
      </c>
      <c r="N18" t="s">
        <v>15</v>
      </c>
      <c r="O18" t="s">
        <v>16</v>
      </c>
      <c r="P18" s="1">
        <v>43218</v>
      </c>
      <c r="Q18">
        <v>9</v>
      </c>
      <c r="R18" s="21">
        <f t="shared" si="1"/>
        <v>2.8107142857142858E-2</v>
      </c>
      <c r="S18" s="21"/>
      <c r="T18" s="82" t="s">
        <v>495</v>
      </c>
      <c r="U18" s="13">
        <v>30088</v>
      </c>
    </row>
    <row r="19" spans="1:21" x14ac:dyDescent="0.3">
      <c r="A19" t="s">
        <v>17</v>
      </c>
      <c r="B19">
        <v>23</v>
      </c>
      <c r="C19" s="1">
        <v>43256</v>
      </c>
      <c r="D19" s="1" t="s">
        <v>497</v>
      </c>
      <c r="E19" t="s">
        <v>497</v>
      </c>
      <c r="F19" t="s">
        <v>497</v>
      </c>
      <c r="G19" t="s">
        <v>209</v>
      </c>
      <c r="H19" s="15">
        <f>MROUND((J19*0.97),250)</f>
        <v>9750</v>
      </c>
      <c r="I19" s="15">
        <f t="shared" si="0"/>
        <v>346</v>
      </c>
      <c r="J19" s="15">
        <v>10096</v>
      </c>
      <c r="K19" s="5">
        <v>1010</v>
      </c>
      <c r="M19" t="s">
        <v>48</v>
      </c>
      <c r="N19" t="s">
        <v>15</v>
      </c>
      <c r="O19" t="s">
        <v>16</v>
      </c>
      <c r="P19" s="1">
        <v>43251</v>
      </c>
      <c r="Q19">
        <v>5</v>
      </c>
      <c r="R19" s="21">
        <f t="shared" si="1"/>
        <v>3.5487179487179485E-2</v>
      </c>
      <c r="S19" s="21"/>
      <c r="T19" s="83">
        <v>43274</v>
      </c>
      <c r="U19" s="13">
        <v>21716</v>
      </c>
    </row>
    <row r="20" spans="1:21" x14ac:dyDescent="0.3">
      <c r="A20" t="s">
        <v>17</v>
      </c>
      <c r="B20">
        <v>24</v>
      </c>
      <c r="C20" s="1">
        <v>43312</v>
      </c>
      <c r="D20" s="1" t="s">
        <v>497</v>
      </c>
      <c r="E20" t="s">
        <v>497</v>
      </c>
      <c r="F20" t="s">
        <v>497</v>
      </c>
      <c r="G20" t="s">
        <v>209</v>
      </c>
      <c r="H20" s="15">
        <f>MROUND((J20*0.97),250)</f>
        <v>7000</v>
      </c>
      <c r="I20" s="15">
        <f t="shared" si="0"/>
        <v>168</v>
      </c>
      <c r="J20" s="15">
        <v>7168</v>
      </c>
      <c r="K20" s="5">
        <v>717</v>
      </c>
      <c r="M20" t="s">
        <v>52</v>
      </c>
      <c r="N20" t="s">
        <v>15</v>
      </c>
      <c r="O20" t="s">
        <v>16</v>
      </c>
      <c r="P20" s="1">
        <v>43305</v>
      </c>
      <c r="Q20">
        <v>7</v>
      </c>
      <c r="R20" s="21">
        <f t="shared" si="1"/>
        <v>2.4E-2</v>
      </c>
      <c r="S20" s="21"/>
      <c r="T20" s="82" t="s">
        <v>495</v>
      </c>
      <c r="U20" s="13">
        <v>21716</v>
      </c>
    </row>
    <row r="21" spans="1:21" x14ac:dyDescent="0.3">
      <c r="A21" t="s">
        <v>17</v>
      </c>
      <c r="B21">
        <v>25</v>
      </c>
      <c r="C21" s="1">
        <v>43347</v>
      </c>
      <c r="D21" s="1" t="s">
        <v>497</v>
      </c>
      <c r="E21" t="s">
        <v>497</v>
      </c>
      <c r="F21" t="s">
        <v>497</v>
      </c>
      <c r="G21" t="s">
        <v>209</v>
      </c>
      <c r="H21" s="15">
        <f>MROUND((J21*0.97),5000)</f>
        <v>30000</v>
      </c>
      <c r="I21" s="15">
        <f t="shared" si="0"/>
        <v>1024</v>
      </c>
      <c r="J21" s="15">
        <v>31024</v>
      </c>
      <c r="K21" s="5">
        <v>3102</v>
      </c>
      <c r="M21" t="s">
        <v>54</v>
      </c>
      <c r="N21" t="s">
        <v>15</v>
      </c>
      <c r="O21" t="s">
        <v>16</v>
      </c>
      <c r="P21" s="1">
        <v>43334</v>
      </c>
      <c r="Q21">
        <v>13</v>
      </c>
      <c r="R21" s="21">
        <f t="shared" si="1"/>
        <v>3.4133333333333335E-2</v>
      </c>
      <c r="S21" s="21"/>
      <c r="T21" s="83">
        <v>43305</v>
      </c>
      <c r="U21" s="13">
        <v>36084</v>
      </c>
    </row>
    <row r="22" spans="1:21" x14ac:dyDescent="0.3">
      <c r="A22" t="s">
        <v>17</v>
      </c>
      <c r="B22">
        <v>26</v>
      </c>
      <c r="C22" s="1">
        <v>43409</v>
      </c>
      <c r="D22" s="1" t="s">
        <v>497</v>
      </c>
      <c r="E22" t="s">
        <v>497</v>
      </c>
      <c r="F22" t="s">
        <v>497</v>
      </c>
      <c r="G22" t="s">
        <v>209</v>
      </c>
      <c r="H22" s="15">
        <f>MROUND((J22*0.97),250)</f>
        <v>6500</v>
      </c>
      <c r="I22" s="15">
        <f t="shared" si="0"/>
        <v>227</v>
      </c>
      <c r="J22" s="15">
        <v>6727</v>
      </c>
      <c r="K22" s="5">
        <v>673</v>
      </c>
      <c r="M22" t="s">
        <v>57</v>
      </c>
      <c r="N22" t="s">
        <v>15</v>
      </c>
      <c r="O22" t="s">
        <v>16</v>
      </c>
      <c r="P22" s="1">
        <v>43397</v>
      </c>
      <c r="Q22">
        <v>12</v>
      </c>
      <c r="R22" s="21">
        <f t="shared" si="1"/>
        <v>3.4923076923076925E-2</v>
      </c>
      <c r="S22" s="21"/>
      <c r="T22" s="82" t="s">
        <v>495</v>
      </c>
      <c r="U22" s="13">
        <v>36084</v>
      </c>
    </row>
    <row r="23" spans="1:21" x14ac:dyDescent="0.3">
      <c r="A23" t="s">
        <v>17</v>
      </c>
      <c r="B23">
        <v>27</v>
      </c>
      <c r="C23" s="1">
        <v>43439</v>
      </c>
      <c r="D23" s="1" t="s">
        <v>497</v>
      </c>
      <c r="E23" t="s">
        <v>497</v>
      </c>
      <c r="F23" t="s">
        <v>497</v>
      </c>
      <c r="G23" t="s">
        <v>209</v>
      </c>
      <c r="H23" s="15">
        <f>MROUND((J23*0.97),5000)</f>
        <v>15000</v>
      </c>
      <c r="I23" s="15">
        <f t="shared" si="0"/>
        <v>241</v>
      </c>
      <c r="J23" s="15">
        <v>15241</v>
      </c>
      <c r="K23" s="5">
        <v>1524</v>
      </c>
      <c r="M23" t="s">
        <v>58</v>
      </c>
      <c r="N23" t="s">
        <v>15</v>
      </c>
      <c r="O23" t="s">
        <v>16</v>
      </c>
      <c r="P23" s="1">
        <v>43424</v>
      </c>
      <c r="Q23">
        <v>15</v>
      </c>
      <c r="R23" s="21">
        <f t="shared" si="1"/>
        <v>1.6066666666666667E-2</v>
      </c>
      <c r="S23" s="21"/>
      <c r="T23" s="83">
        <v>43334</v>
      </c>
      <c r="U23" s="13">
        <v>43793</v>
      </c>
    </row>
    <row r="24" spans="1:21" x14ac:dyDescent="0.3">
      <c r="A24" t="s">
        <v>17</v>
      </c>
      <c r="B24">
        <v>28</v>
      </c>
      <c r="C24" s="1">
        <v>43465</v>
      </c>
      <c r="D24" s="1" t="s">
        <v>497</v>
      </c>
      <c r="E24" t="s">
        <v>497</v>
      </c>
      <c r="F24" t="s">
        <v>497</v>
      </c>
      <c r="G24" t="s">
        <v>209</v>
      </c>
      <c r="H24" s="15">
        <f>J24</f>
        <v>516</v>
      </c>
      <c r="I24" s="15">
        <f t="shared" si="0"/>
        <v>0</v>
      </c>
      <c r="J24" s="15">
        <v>516</v>
      </c>
      <c r="K24" s="5">
        <v>52</v>
      </c>
      <c r="M24" t="s">
        <v>60</v>
      </c>
      <c r="N24" t="s">
        <v>15</v>
      </c>
      <c r="O24" t="s">
        <v>16</v>
      </c>
      <c r="P24" s="1">
        <v>43452</v>
      </c>
      <c r="Q24">
        <v>13</v>
      </c>
      <c r="R24" s="21">
        <f t="shared" si="1"/>
        <v>0</v>
      </c>
      <c r="S24" s="21"/>
      <c r="T24" s="82" t="s">
        <v>495</v>
      </c>
      <c r="U24" s="13">
        <v>43793</v>
      </c>
    </row>
    <row r="25" spans="1:21" x14ac:dyDescent="0.3">
      <c r="A25" t="s">
        <v>17</v>
      </c>
      <c r="B25">
        <v>29</v>
      </c>
      <c r="C25" s="1">
        <v>43502</v>
      </c>
      <c r="D25" s="1" t="s">
        <v>497</v>
      </c>
      <c r="E25" t="s">
        <v>497</v>
      </c>
      <c r="F25" t="s">
        <v>497</v>
      </c>
      <c r="G25" t="s">
        <v>209</v>
      </c>
      <c r="H25" s="15">
        <f>MROUND((J25*0.97),1000)</f>
        <v>14000</v>
      </c>
      <c r="I25" s="15">
        <f t="shared" si="0"/>
        <v>39</v>
      </c>
      <c r="J25" s="15">
        <v>14039</v>
      </c>
      <c r="K25" s="5">
        <v>1404</v>
      </c>
      <c r="M25" t="s">
        <v>61</v>
      </c>
      <c r="N25" t="s">
        <v>15</v>
      </c>
      <c r="O25" t="s">
        <v>16</v>
      </c>
      <c r="P25" s="1">
        <v>43491</v>
      </c>
      <c r="Q25">
        <v>11</v>
      </c>
      <c r="R25" s="21">
        <f t="shared" si="1"/>
        <v>2.7857142857142859E-3</v>
      </c>
      <c r="S25" s="21"/>
      <c r="T25" s="83">
        <v>43367</v>
      </c>
      <c r="U25" s="13">
        <v>48931</v>
      </c>
    </row>
    <row r="26" spans="1:21" x14ac:dyDescent="0.3">
      <c r="A26" t="s">
        <v>17</v>
      </c>
      <c r="B26">
        <v>31</v>
      </c>
      <c r="C26" s="1">
        <v>43555</v>
      </c>
      <c r="D26" s="1" t="s">
        <v>497</v>
      </c>
      <c r="E26" t="s">
        <v>497</v>
      </c>
      <c r="F26" t="s">
        <v>497</v>
      </c>
      <c r="G26" t="s">
        <v>209</v>
      </c>
      <c r="H26" s="15">
        <f>MROUND((J26*0.97),5000)</f>
        <v>310000</v>
      </c>
      <c r="I26" s="15">
        <f t="shared" si="0"/>
        <v>11508</v>
      </c>
      <c r="J26" s="15">
        <v>321508</v>
      </c>
      <c r="K26" s="5">
        <v>32151</v>
      </c>
      <c r="M26" t="s">
        <v>65</v>
      </c>
      <c r="P26" s="1">
        <v>43555</v>
      </c>
      <c r="Q26">
        <v>0</v>
      </c>
      <c r="R26" s="21">
        <f t="shared" si="1"/>
        <v>3.7122580645161288E-2</v>
      </c>
      <c r="S26" s="21"/>
      <c r="T26" s="82" t="s">
        <v>495</v>
      </c>
      <c r="U26" s="13">
        <v>48931</v>
      </c>
    </row>
    <row r="27" spans="1:21" x14ac:dyDescent="0.3">
      <c r="A27" t="s">
        <v>17</v>
      </c>
      <c r="B27">
        <v>30</v>
      </c>
      <c r="C27" s="1">
        <v>43555</v>
      </c>
      <c r="D27" s="1" t="s">
        <v>497</v>
      </c>
      <c r="E27" t="s">
        <v>497</v>
      </c>
      <c r="F27" t="s">
        <v>497</v>
      </c>
      <c r="G27" t="s">
        <v>209</v>
      </c>
      <c r="H27" s="15">
        <f>MROUND((J27*0.97),250)</f>
        <v>5000</v>
      </c>
      <c r="I27" s="15">
        <f t="shared" si="0"/>
        <v>233</v>
      </c>
      <c r="J27" s="15">
        <v>5233</v>
      </c>
      <c r="K27" s="5">
        <v>523</v>
      </c>
      <c r="M27" t="s">
        <v>65</v>
      </c>
      <c r="P27" s="1">
        <v>43555</v>
      </c>
      <c r="Q27">
        <v>0</v>
      </c>
      <c r="R27" s="21">
        <f t="shared" si="1"/>
        <v>4.6600000000000003E-2</v>
      </c>
      <c r="S27" s="21"/>
      <c r="T27" s="83">
        <v>43397</v>
      </c>
      <c r="U27" s="13">
        <v>22671</v>
      </c>
    </row>
    <row r="28" spans="1:21" x14ac:dyDescent="0.3">
      <c r="A28" t="s">
        <v>17</v>
      </c>
      <c r="B28">
        <v>32</v>
      </c>
      <c r="C28" s="1">
        <v>43555</v>
      </c>
      <c r="D28" s="1" t="s">
        <v>497</v>
      </c>
      <c r="E28" t="s">
        <v>497</v>
      </c>
      <c r="F28" t="s">
        <v>523</v>
      </c>
      <c r="G28" t="s">
        <v>234</v>
      </c>
      <c r="H28" s="15">
        <f>MROUND((J28*0.97),5000)</f>
        <v>750000</v>
      </c>
      <c r="I28" s="15">
        <f t="shared" si="0"/>
        <v>21619</v>
      </c>
      <c r="J28" s="15">
        <v>771619</v>
      </c>
      <c r="K28" s="5">
        <v>77162</v>
      </c>
      <c r="M28" t="s">
        <v>65</v>
      </c>
      <c r="P28" s="1">
        <v>43555</v>
      </c>
      <c r="Q28">
        <v>0</v>
      </c>
      <c r="R28" s="21">
        <f t="shared" si="1"/>
        <v>2.8825333333333335E-2</v>
      </c>
      <c r="S28" s="21"/>
      <c r="T28" s="82" t="s">
        <v>495</v>
      </c>
      <c r="U28" s="13">
        <v>22671</v>
      </c>
    </row>
    <row r="29" spans="1:21" x14ac:dyDescent="0.3">
      <c r="A29" t="s">
        <v>17</v>
      </c>
      <c r="B29">
        <v>33</v>
      </c>
      <c r="C29" s="1">
        <v>43227</v>
      </c>
      <c r="D29" s="1" t="s">
        <v>467</v>
      </c>
      <c r="E29" t="s">
        <v>467</v>
      </c>
      <c r="F29" t="s">
        <v>467</v>
      </c>
      <c r="G29" t="s">
        <v>177</v>
      </c>
      <c r="H29" s="15">
        <f>MROUND((J29*0.97),5000)</f>
        <v>110000</v>
      </c>
      <c r="I29" s="15">
        <f t="shared" si="0"/>
        <v>4707</v>
      </c>
      <c r="J29" s="15">
        <v>114707</v>
      </c>
      <c r="K29" s="5">
        <v>11471</v>
      </c>
      <c r="M29" t="s">
        <v>47</v>
      </c>
      <c r="N29" t="s">
        <v>15</v>
      </c>
      <c r="O29" t="s">
        <v>16</v>
      </c>
      <c r="P29" s="1">
        <v>43218</v>
      </c>
      <c r="Q29">
        <v>9</v>
      </c>
      <c r="R29" s="21">
        <f t="shared" si="1"/>
        <v>4.2790909090909088E-2</v>
      </c>
      <c r="S29" s="21"/>
      <c r="T29" s="83">
        <v>43424</v>
      </c>
      <c r="U29" s="13">
        <v>1471</v>
      </c>
    </row>
    <row r="30" spans="1:21" x14ac:dyDescent="0.3">
      <c r="A30" t="s">
        <v>17</v>
      </c>
      <c r="B30">
        <v>34</v>
      </c>
      <c r="C30" s="1">
        <v>43256</v>
      </c>
      <c r="D30" s="1" t="s">
        <v>467</v>
      </c>
      <c r="E30" t="s">
        <v>467</v>
      </c>
      <c r="F30" t="s">
        <v>467</v>
      </c>
      <c r="G30" t="s">
        <v>177</v>
      </c>
      <c r="H30" s="15">
        <f>MROUND((J30*0.97),100)</f>
        <v>3300</v>
      </c>
      <c r="I30" s="15">
        <f t="shared" si="0"/>
        <v>127</v>
      </c>
      <c r="J30" s="15">
        <v>3427</v>
      </c>
      <c r="K30" s="5">
        <v>343</v>
      </c>
      <c r="M30" t="s">
        <v>48</v>
      </c>
      <c r="N30" t="s">
        <v>15</v>
      </c>
      <c r="O30" t="s">
        <v>16</v>
      </c>
      <c r="P30" s="1">
        <v>43251</v>
      </c>
      <c r="Q30">
        <v>5</v>
      </c>
      <c r="R30" s="21">
        <f t="shared" si="1"/>
        <v>3.8484848484848483E-2</v>
      </c>
      <c r="S30" s="21"/>
      <c r="T30" s="82" t="s">
        <v>495</v>
      </c>
      <c r="U30" s="13">
        <v>1471</v>
      </c>
    </row>
    <row r="31" spans="1:21" x14ac:dyDescent="0.3">
      <c r="A31" t="s">
        <v>17</v>
      </c>
      <c r="B31">
        <v>35</v>
      </c>
      <c r="C31" s="1">
        <v>43281</v>
      </c>
      <c r="D31" s="1" t="s">
        <v>467</v>
      </c>
      <c r="E31" t="s">
        <v>467</v>
      </c>
      <c r="F31" t="s">
        <v>467</v>
      </c>
      <c r="G31" t="s">
        <v>177</v>
      </c>
      <c r="H31" s="15">
        <f>MROUND((J31*0.97),100)</f>
        <v>3700</v>
      </c>
      <c r="I31" s="15">
        <f t="shared" si="0"/>
        <v>142</v>
      </c>
      <c r="J31" s="15">
        <v>3842</v>
      </c>
      <c r="K31" s="5">
        <v>384</v>
      </c>
      <c r="M31" t="s">
        <v>50</v>
      </c>
      <c r="N31" t="s">
        <v>15</v>
      </c>
      <c r="O31" t="s">
        <v>16</v>
      </c>
      <c r="P31" s="1">
        <v>43274</v>
      </c>
      <c r="Q31">
        <v>7</v>
      </c>
      <c r="R31" s="21">
        <f t="shared" si="1"/>
        <v>3.8378378378378375E-2</v>
      </c>
      <c r="S31" s="21"/>
      <c r="T31" s="83">
        <v>43452</v>
      </c>
      <c r="U31" s="13">
        <v>3831</v>
      </c>
    </row>
    <row r="32" spans="1:21" x14ac:dyDescent="0.3">
      <c r="A32" t="s">
        <v>17</v>
      </c>
      <c r="B32">
        <v>36</v>
      </c>
      <c r="C32" s="1">
        <v>43531</v>
      </c>
      <c r="D32" s="1" t="s">
        <v>467</v>
      </c>
      <c r="E32" t="s">
        <v>467</v>
      </c>
      <c r="F32" t="s">
        <v>467</v>
      </c>
      <c r="G32" t="s">
        <v>177</v>
      </c>
      <c r="H32" s="15">
        <f t="shared" ref="H32:H52" si="2">MROUND((J32*0.97),5000)</f>
        <v>145000</v>
      </c>
      <c r="I32" s="15">
        <f t="shared" si="0"/>
        <v>6212</v>
      </c>
      <c r="J32" s="15">
        <v>151212</v>
      </c>
      <c r="K32" s="5">
        <v>15121</v>
      </c>
      <c r="M32" t="s">
        <v>64</v>
      </c>
      <c r="P32" s="1">
        <v>43524</v>
      </c>
      <c r="Q32">
        <v>7</v>
      </c>
      <c r="R32" s="21">
        <f t="shared" si="1"/>
        <v>4.2841379310344825E-2</v>
      </c>
      <c r="S32" s="21"/>
      <c r="T32" s="82" t="s">
        <v>495</v>
      </c>
      <c r="U32" s="13">
        <v>3831</v>
      </c>
    </row>
    <row r="33" spans="1:21" x14ac:dyDescent="0.3">
      <c r="A33" t="s">
        <v>17</v>
      </c>
      <c r="B33">
        <v>37</v>
      </c>
      <c r="C33" s="1">
        <v>43227</v>
      </c>
      <c r="D33" t="s">
        <v>470</v>
      </c>
      <c r="E33" t="s">
        <v>470</v>
      </c>
      <c r="F33" t="s">
        <v>470</v>
      </c>
      <c r="G33" t="s">
        <v>180</v>
      </c>
      <c r="H33" s="15">
        <f t="shared" si="2"/>
        <v>80000</v>
      </c>
      <c r="I33" s="15">
        <f t="shared" si="0"/>
        <v>3393</v>
      </c>
      <c r="J33" s="15">
        <v>83393</v>
      </c>
      <c r="K33" s="5">
        <v>8339</v>
      </c>
      <c r="M33" t="s">
        <v>47</v>
      </c>
      <c r="N33" t="s">
        <v>15</v>
      </c>
      <c r="O33" t="s">
        <v>16</v>
      </c>
      <c r="P33" s="1">
        <v>43218</v>
      </c>
      <c r="Q33">
        <v>9</v>
      </c>
      <c r="R33" s="21">
        <f t="shared" si="1"/>
        <v>4.2412499999999999E-2</v>
      </c>
      <c r="S33" s="21"/>
      <c r="T33" s="83">
        <v>43491</v>
      </c>
      <c r="U33" s="13">
        <v>10962</v>
      </c>
    </row>
    <row r="34" spans="1:21" x14ac:dyDescent="0.3">
      <c r="A34" t="s">
        <v>17</v>
      </c>
      <c r="B34">
        <v>70</v>
      </c>
      <c r="C34" s="1">
        <v>43227</v>
      </c>
      <c r="D34" s="1" t="s">
        <v>470</v>
      </c>
      <c r="E34" t="s">
        <v>470</v>
      </c>
      <c r="F34" t="s">
        <v>474</v>
      </c>
      <c r="G34" t="s">
        <v>184</v>
      </c>
      <c r="H34" s="15">
        <f t="shared" si="2"/>
        <v>80000</v>
      </c>
      <c r="I34" s="15">
        <f t="shared" si="0"/>
        <v>3393</v>
      </c>
      <c r="J34" s="15">
        <v>83393</v>
      </c>
      <c r="K34" s="5">
        <v>8339</v>
      </c>
      <c r="M34" t="s">
        <v>47</v>
      </c>
      <c r="N34" t="s">
        <v>15</v>
      </c>
      <c r="O34" t="s">
        <v>16</v>
      </c>
      <c r="P34" s="1">
        <v>43218</v>
      </c>
      <c r="Q34">
        <v>9</v>
      </c>
      <c r="R34" s="21">
        <f t="shared" si="1"/>
        <v>4.2412499999999999E-2</v>
      </c>
      <c r="S34" s="21"/>
      <c r="T34" s="82" t="s">
        <v>495</v>
      </c>
      <c r="U34" s="13">
        <v>10962</v>
      </c>
    </row>
    <row r="35" spans="1:21" x14ac:dyDescent="0.3">
      <c r="A35" t="s">
        <v>17</v>
      </c>
      <c r="B35">
        <v>38</v>
      </c>
      <c r="C35" s="1">
        <v>43256</v>
      </c>
      <c r="D35" t="s">
        <v>470</v>
      </c>
      <c r="E35" t="s">
        <v>470</v>
      </c>
      <c r="F35" t="s">
        <v>470</v>
      </c>
      <c r="G35" t="s">
        <v>180</v>
      </c>
      <c r="H35" s="15">
        <f t="shared" si="2"/>
        <v>245000</v>
      </c>
      <c r="I35" s="15">
        <f t="shared" si="0"/>
        <v>7258</v>
      </c>
      <c r="J35" s="15">
        <v>252258</v>
      </c>
      <c r="K35" s="5">
        <v>25226</v>
      </c>
      <c r="M35" t="s">
        <v>48</v>
      </c>
      <c r="N35" t="s">
        <v>15</v>
      </c>
      <c r="O35" t="s">
        <v>16</v>
      </c>
      <c r="P35" s="1">
        <v>43251</v>
      </c>
      <c r="Q35">
        <v>5</v>
      </c>
      <c r="R35" s="21">
        <f t="shared" si="1"/>
        <v>2.9624489795918366E-2</v>
      </c>
      <c r="S35" s="21"/>
      <c r="T35" s="83">
        <v>43555</v>
      </c>
      <c r="U35" s="13">
        <v>11342</v>
      </c>
    </row>
    <row r="36" spans="1:21" x14ac:dyDescent="0.3">
      <c r="A36" t="s">
        <v>17</v>
      </c>
      <c r="B36">
        <v>68</v>
      </c>
      <c r="C36" s="1">
        <v>43256</v>
      </c>
      <c r="D36" s="1" t="s">
        <v>470</v>
      </c>
      <c r="E36" t="s">
        <v>470</v>
      </c>
      <c r="F36" t="s">
        <v>505</v>
      </c>
      <c r="G36" t="s">
        <v>216</v>
      </c>
      <c r="H36" s="15">
        <f t="shared" si="2"/>
        <v>90000</v>
      </c>
      <c r="I36" s="15">
        <f t="shared" si="0"/>
        <v>2117</v>
      </c>
      <c r="J36" s="15">
        <v>92117</v>
      </c>
      <c r="K36" s="5">
        <v>9212</v>
      </c>
      <c r="M36" t="s">
        <v>48</v>
      </c>
      <c r="N36" t="s">
        <v>15</v>
      </c>
      <c r="O36" t="s">
        <v>16</v>
      </c>
      <c r="P36" s="1">
        <v>43251</v>
      </c>
      <c r="Q36">
        <v>5</v>
      </c>
      <c r="R36" s="21">
        <f t="shared" si="1"/>
        <v>2.3522222222222222E-2</v>
      </c>
      <c r="S36" s="21"/>
      <c r="T36" s="82" t="s">
        <v>495</v>
      </c>
      <c r="U36" s="13">
        <v>11342</v>
      </c>
    </row>
    <row r="37" spans="1:21" x14ac:dyDescent="0.3">
      <c r="A37" t="s">
        <v>17</v>
      </c>
      <c r="B37">
        <v>71</v>
      </c>
      <c r="C37" s="1">
        <v>43256</v>
      </c>
      <c r="D37" s="1" t="s">
        <v>470</v>
      </c>
      <c r="E37" t="s">
        <v>470</v>
      </c>
      <c r="F37" t="s">
        <v>474</v>
      </c>
      <c r="G37" t="s">
        <v>184</v>
      </c>
      <c r="H37" s="15">
        <f t="shared" si="2"/>
        <v>245000</v>
      </c>
      <c r="I37" s="15">
        <f t="shared" si="0"/>
        <v>7258</v>
      </c>
      <c r="J37" s="15">
        <v>252258</v>
      </c>
      <c r="K37" s="5">
        <v>25226</v>
      </c>
      <c r="M37" t="s">
        <v>48</v>
      </c>
      <c r="N37" t="s">
        <v>15</v>
      </c>
      <c r="O37" t="s">
        <v>16</v>
      </c>
      <c r="P37" s="1">
        <v>43251</v>
      </c>
      <c r="Q37">
        <v>5</v>
      </c>
      <c r="R37" s="21">
        <f t="shared" si="1"/>
        <v>2.9624489795918366E-2</v>
      </c>
      <c r="S37" s="21"/>
      <c r="T37" s="12" t="s">
        <v>497</v>
      </c>
      <c r="U37" s="13">
        <v>1211958</v>
      </c>
    </row>
    <row r="38" spans="1:21" x14ac:dyDescent="0.3">
      <c r="A38" t="s">
        <v>17</v>
      </c>
      <c r="B38">
        <v>39</v>
      </c>
      <c r="C38" s="1">
        <v>43281</v>
      </c>
      <c r="D38" t="s">
        <v>470</v>
      </c>
      <c r="E38" t="s">
        <v>470</v>
      </c>
      <c r="F38" t="s">
        <v>470</v>
      </c>
      <c r="G38" t="s">
        <v>180</v>
      </c>
      <c r="H38" s="15">
        <f t="shared" si="2"/>
        <v>105000</v>
      </c>
      <c r="I38" s="15">
        <f t="shared" si="0"/>
        <v>3297</v>
      </c>
      <c r="J38" s="15">
        <v>108297</v>
      </c>
      <c r="K38" s="5">
        <v>10830</v>
      </c>
      <c r="M38" t="s">
        <v>50</v>
      </c>
      <c r="N38" t="s">
        <v>15</v>
      </c>
      <c r="O38" t="s">
        <v>16</v>
      </c>
      <c r="P38" s="1">
        <v>43274</v>
      </c>
      <c r="Q38">
        <v>7</v>
      </c>
      <c r="R38" s="21">
        <f t="shared" si="1"/>
        <v>3.1399999999999997E-2</v>
      </c>
      <c r="S38" s="21"/>
      <c r="T38" s="83">
        <v>43218</v>
      </c>
      <c r="U38" s="13">
        <v>28787</v>
      </c>
    </row>
    <row r="39" spans="1:21" x14ac:dyDescent="0.3">
      <c r="A39" t="s">
        <v>17</v>
      </c>
      <c r="B39">
        <v>69</v>
      </c>
      <c r="C39" s="1">
        <v>43281</v>
      </c>
      <c r="D39" s="1" t="s">
        <v>470</v>
      </c>
      <c r="E39" t="s">
        <v>470</v>
      </c>
      <c r="F39" t="s">
        <v>505</v>
      </c>
      <c r="G39" t="s">
        <v>216</v>
      </c>
      <c r="H39" s="15">
        <f t="shared" si="2"/>
        <v>445000</v>
      </c>
      <c r="I39" s="15">
        <f t="shared" si="0"/>
        <v>15262</v>
      </c>
      <c r="J39" s="15">
        <v>460262</v>
      </c>
      <c r="K39" s="5">
        <v>46026</v>
      </c>
      <c r="M39" t="s">
        <v>50</v>
      </c>
      <c r="N39" t="s">
        <v>15</v>
      </c>
      <c r="O39" t="s">
        <v>16</v>
      </c>
      <c r="P39" s="1">
        <v>43274</v>
      </c>
      <c r="Q39">
        <v>7</v>
      </c>
      <c r="R39" s="21">
        <f t="shared" si="1"/>
        <v>3.4296629213483143E-2</v>
      </c>
      <c r="S39" s="21"/>
      <c r="T39" s="82" t="s">
        <v>497</v>
      </c>
      <c r="U39" s="13">
        <v>28787</v>
      </c>
    </row>
    <row r="40" spans="1:21" x14ac:dyDescent="0.3">
      <c r="A40" t="s">
        <v>17</v>
      </c>
      <c r="B40">
        <v>72</v>
      </c>
      <c r="C40" s="1">
        <v>43281</v>
      </c>
      <c r="D40" s="1" t="s">
        <v>470</v>
      </c>
      <c r="E40" t="s">
        <v>470</v>
      </c>
      <c r="F40" t="s">
        <v>474</v>
      </c>
      <c r="G40" t="s">
        <v>184</v>
      </c>
      <c r="H40" s="15">
        <f t="shared" si="2"/>
        <v>105000</v>
      </c>
      <c r="I40" s="15">
        <f t="shared" si="0"/>
        <v>3297</v>
      </c>
      <c r="J40" s="15">
        <v>108297</v>
      </c>
      <c r="K40" s="5">
        <v>10830</v>
      </c>
      <c r="M40" t="s">
        <v>50</v>
      </c>
      <c r="N40" t="s">
        <v>15</v>
      </c>
      <c r="O40" t="s">
        <v>16</v>
      </c>
      <c r="P40" s="1">
        <v>43274</v>
      </c>
      <c r="Q40">
        <v>7</v>
      </c>
      <c r="R40" s="21">
        <f t="shared" si="1"/>
        <v>3.1399999999999997E-2</v>
      </c>
      <c r="S40" s="21"/>
      <c r="T40" s="83">
        <v>43251</v>
      </c>
      <c r="U40" s="13">
        <v>10096</v>
      </c>
    </row>
    <row r="41" spans="1:21" x14ac:dyDescent="0.3">
      <c r="A41" t="s">
        <v>17</v>
      </c>
      <c r="B41">
        <v>40</v>
      </c>
      <c r="C41" s="1">
        <v>43312</v>
      </c>
      <c r="D41" t="s">
        <v>470</v>
      </c>
      <c r="E41" t="s">
        <v>470</v>
      </c>
      <c r="F41" t="s">
        <v>470</v>
      </c>
      <c r="G41" t="s">
        <v>180</v>
      </c>
      <c r="H41" s="15">
        <f t="shared" si="2"/>
        <v>70000</v>
      </c>
      <c r="I41" s="15">
        <f t="shared" si="0"/>
        <v>351</v>
      </c>
      <c r="J41" s="15">
        <v>70351</v>
      </c>
      <c r="K41" s="5">
        <v>7035</v>
      </c>
      <c r="M41" t="s">
        <v>52</v>
      </c>
      <c r="N41" t="s">
        <v>15</v>
      </c>
      <c r="O41" t="s">
        <v>16</v>
      </c>
      <c r="P41" s="1">
        <v>43305</v>
      </c>
      <c r="Q41">
        <v>7</v>
      </c>
      <c r="R41" s="21">
        <f t="shared" si="1"/>
        <v>5.0142857142857142E-3</v>
      </c>
      <c r="S41" s="21"/>
      <c r="T41" s="82" t="s">
        <v>497</v>
      </c>
      <c r="U41" s="13">
        <v>10096</v>
      </c>
    </row>
    <row r="42" spans="1:21" x14ac:dyDescent="0.3">
      <c r="A42" t="s">
        <v>17</v>
      </c>
      <c r="B42">
        <v>73</v>
      </c>
      <c r="C42" s="1">
        <v>43312</v>
      </c>
      <c r="D42" s="1" t="s">
        <v>470</v>
      </c>
      <c r="E42" t="s">
        <v>470</v>
      </c>
      <c r="F42" t="s">
        <v>474</v>
      </c>
      <c r="G42" t="s">
        <v>184</v>
      </c>
      <c r="H42" s="15">
        <f t="shared" si="2"/>
        <v>60000</v>
      </c>
      <c r="I42" s="15">
        <f t="shared" si="0"/>
        <v>2074</v>
      </c>
      <c r="J42" s="15">
        <v>62074</v>
      </c>
      <c r="K42" s="5">
        <v>6207</v>
      </c>
      <c r="M42" t="s">
        <v>52</v>
      </c>
      <c r="N42" t="s">
        <v>15</v>
      </c>
      <c r="O42" t="s">
        <v>16</v>
      </c>
      <c r="P42" s="1">
        <v>43305</v>
      </c>
      <c r="Q42">
        <v>7</v>
      </c>
      <c r="R42" s="21">
        <f t="shared" si="1"/>
        <v>3.4566666666666669E-2</v>
      </c>
      <c r="S42" s="21"/>
      <c r="T42" s="83">
        <v>43305</v>
      </c>
      <c r="U42" s="13">
        <v>7168</v>
      </c>
    </row>
    <row r="43" spans="1:21" x14ac:dyDescent="0.3">
      <c r="A43" t="s">
        <v>17</v>
      </c>
      <c r="B43">
        <v>41</v>
      </c>
      <c r="C43" s="1">
        <v>43347</v>
      </c>
      <c r="D43" t="s">
        <v>470</v>
      </c>
      <c r="E43" t="s">
        <v>470</v>
      </c>
      <c r="F43" t="s">
        <v>470</v>
      </c>
      <c r="G43" t="s">
        <v>180</v>
      </c>
      <c r="H43" s="15">
        <f t="shared" si="2"/>
        <v>145000</v>
      </c>
      <c r="I43" s="15">
        <f t="shared" si="0"/>
        <v>2816</v>
      </c>
      <c r="J43" s="15">
        <v>147816</v>
      </c>
      <c r="K43" s="5">
        <v>14782</v>
      </c>
      <c r="M43" t="s">
        <v>54</v>
      </c>
      <c r="N43" t="s">
        <v>15</v>
      </c>
      <c r="O43" t="s">
        <v>16</v>
      </c>
      <c r="P43" s="1">
        <v>43334</v>
      </c>
      <c r="Q43">
        <v>13</v>
      </c>
      <c r="R43" s="21">
        <f t="shared" si="1"/>
        <v>1.9420689655172414E-2</v>
      </c>
      <c r="S43" s="21"/>
      <c r="T43" s="82" t="s">
        <v>497</v>
      </c>
      <c r="U43" s="13">
        <v>7168</v>
      </c>
    </row>
    <row r="44" spans="1:21" x14ac:dyDescent="0.3">
      <c r="A44" t="s">
        <v>17</v>
      </c>
      <c r="B44">
        <v>74</v>
      </c>
      <c r="C44" s="1">
        <v>43347</v>
      </c>
      <c r="D44" s="1" t="s">
        <v>470</v>
      </c>
      <c r="E44" t="s">
        <v>470</v>
      </c>
      <c r="F44" t="s">
        <v>474</v>
      </c>
      <c r="G44" t="s">
        <v>184</v>
      </c>
      <c r="H44" s="15">
        <f t="shared" si="2"/>
        <v>145000</v>
      </c>
      <c r="I44" s="15">
        <f t="shared" si="0"/>
        <v>2816</v>
      </c>
      <c r="J44" s="15">
        <v>147816</v>
      </c>
      <c r="K44" s="5">
        <v>14782</v>
      </c>
      <c r="M44" t="s">
        <v>54</v>
      </c>
      <c r="N44" t="s">
        <v>15</v>
      </c>
      <c r="O44" t="s">
        <v>16</v>
      </c>
      <c r="P44" s="1">
        <v>43334</v>
      </c>
      <c r="Q44">
        <v>13</v>
      </c>
      <c r="R44" s="21">
        <f t="shared" si="1"/>
        <v>1.9420689655172414E-2</v>
      </c>
      <c r="S44" s="21"/>
      <c r="T44" s="83">
        <v>43334</v>
      </c>
      <c r="U44" s="13">
        <v>31024</v>
      </c>
    </row>
    <row r="45" spans="1:21" x14ac:dyDescent="0.3">
      <c r="A45" t="s">
        <v>17</v>
      </c>
      <c r="B45">
        <v>42</v>
      </c>
      <c r="C45" s="1">
        <v>43373</v>
      </c>
      <c r="D45" t="s">
        <v>470</v>
      </c>
      <c r="E45" t="s">
        <v>470</v>
      </c>
      <c r="F45" t="s">
        <v>470</v>
      </c>
      <c r="G45" t="s">
        <v>180</v>
      </c>
      <c r="H45" s="15">
        <f t="shared" si="2"/>
        <v>115000</v>
      </c>
      <c r="I45" s="15">
        <f t="shared" si="0"/>
        <v>5846</v>
      </c>
      <c r="J45" s="15">
        <v>120846</v>
      </c>
      <c r="K45" s="5">
        <v>12085</v>
      </c>
      <c r="M45" t="s">
        <v>55</v>
      </c>
      <c r="N45" t="s">
        <v>15</v>
      </c>
      <c r="O45" t="s">
        <v>16</v>
      </c>
      <c r="P45" s="1">
        <v>43367</v>
      </c>
      <c r="Q45">
        <v>6</v>
      </c>
      <c r="R45" s="21">
        <f t="shared" si="1"/>
        <v>5.0834782608695651E-2</v>
      </c>
      <c r="S45" s="21"/>
      <c r="T45" s="82" t="s">
        <v>497</v>
      </c>
      <c r="U45" s="13">
        <v>31024</v>
      </c>
    </row>
    <row r="46" spans="1:21" x14ac:dyDescent="0.3">
      <c r="A46" t="s">
        <v>17</v>
      </c>
      <c r="B46">
        <v>75</v>
      </c>
      <c r="C46" s="1">
        <v>43373</v>
      </c>
      <c r="D46" s="1" t="s">
        <v>470</v>
      </c>
      <c r="E46" t="s">
        <v>470</v>
      </c>
      <c r="F46" t="s">
        <v>474</v>
      </c>
      <c r="G46" t="s">
        <v>184</v>
      </c>
      <c r="H46" s="15">
        <f t="shared" si="2"/>
        <v>115000</v>
      </c>
      <c r="I46" s="15">
        <f t="shared" si="0"/>
        <v>5846</v>
      </c>
      <c r="J46" s="15">
        <v>120846</v>
      </c>
      <c r="K46" s="5">
        <v>12085</v>
      </c>
      <c r="M46" t="s">
        <v>55</v>
      </c>
      <c r="N46" t="s">
        <v>15</v>
      </c>
      <c r="O46" t="s">
        <v>16</v>
      </c>
      <c r="P46" s="1">
        <v>43367</v>
      </c>
      <c r="Q46">
        <v>6</v>
      </c>
      <c r="R46" s="21">
        <f t="shared" si="1"/>
        <v>5.0834782608695651E-2</v>
      </c>
      <c r="S46" s="21"/>
      <c r="T46" s="83">
        <v>43397</v>
      </c>
      <c r="U46" s="13">
        <v>6727</v>
      </c>
    </row>
    <row r="47" spans="1:21" x14ac:dyDescent="0.3">
      <c r="A47" t="s">
        <v>17</v>
      </c>
      <c r="B47">
        <v>43</v>
      </c>
      <c r="C47" s="1">
        <v>43409</v>
      </c>
      <c r="D47" t="s">
        <v>470</v>
      </c>
      <c r="E47" t="s">
        <v>470</v>
      </c>
      <c r="F47" t="s">
        <v>470</v>
      </c>
      <c r="G47" t="s">
        <v>180</v>
      </c>
      <c r="H47" s="15">
        <f t="shared" si="2"/>
        <v>175000</v>
      </c>
      <c r="I47" s="15">
        <f t="shared" si="0"/>
        <v>7701</v>
      </c>
      <c r="J47" s="15">
        <v>182701</v>
      </c>
      <c r="K47" s="5">
        <v>18270</v>
      </c>
      <c r="M47" t="s">
        <v>57</v>
      </c>
      <c r="N47" t="s">
        <v>15</v>
      </c>
      <c r="O47" t="s">
        <v>16</v>
      </c>
      <c r="P47" s="1">
        <v>43397</v>
      </c>
      <c r="Q47">
        <v>12</v>
      </c>
      <c r="R47" s="21">
        <f t="shared" si="1"/>
        <v>4.4005714285714287E-2</v>
      </c>
      <c r="S47" s="21"/>
      <c r="T47" s="82" t="s">
        <v>497</v>
      </c>
      <c r="U47" s="13">
        <v>6727</v>
      </c>
    </row>
    <row r="48" spans="1:21" x14ac:dyDescent="0.3">
      <c r="A48" t="s">
        <v>17</v>
      </c>
      <c r="B48">
        <v>76</v>
      </c>
      <c r="C48" s="1">
        <v>43409</v>
      </c>
      <c r="D48" s="1" t="s">
        <v>470</v>
      </c>
      <c r="E48" t="s">
        <v>470</v>
      </c>
      <c r="F48" t="s">
        <v>474</v>
      </c>
      <c r="G48" t="s">
        <v>184</v>
      </c>
      <c r="H48" s="15">
        <f t="shared" si="2"/>
        <v>175000</v>
      </c>
      <c r="I48" s="15">
        <f t="shared" si="0"/>
        <v>7701</v>
      </c>
      <c r="J48" s="15">
        <v>182701</v>
      </c>
      <c r="K48" s="5">
        <v>18270</v>
      </c>
      <c r="M48" t="s">
        <v>57</v>
      </c>
      <c r="N48" t="s">
        <v>15</v>
      </c>
      <c r="O48" t="s">
        <v>16</v>
      </c>
      <c r="P48" s="1">
        <v>43397</v>
      </c>
      <c r="Q48">
        <v>12</v>
      </c>
      <c r="R48" s="21">
        <f t="shared" si="1"/>
        <v>4.4005714285714287E-2</v>
      </c>
      <c r="S48" s="21"/>
      <c r="T48" s="83">
        <v>43424</v>
      </c>
      <c r="U48" s="13">
        <v>15241</v>
      </c>
    </row>
    <row r="49" spans="1:21" x14ac:dyDescent="0.3">
      <c r="A49" t="s">
        <v>17</v>
      </c>
      <c r="B49">
        <v>44</v>
      </c>
      <c r="C49" s="1">
        <v>43465</v>
      </c>
      <c r="D49" t="s">
        <v>470</v>
      </c>
      <c r="E49" t="s">
        <v>470</v>
      </c>
      <c r="F49" t="s">
        <v>470</v>
      </c>
      <c r="G49" t="s">
        <v>180</v>
      </c>
      <c r="H49" s="15">
        <f t="shared" si="2"/>
        <v>60000</v>
      </c>
      <c r="I49" s="15">
        <f t="shared" si="0"/>
        <v>3099</v>
      </c>
      <c r="J49" s="15">
        <v>63099</v>
      </c>
      <c r="K49" s="5">
        <v>6310</v>
      </c>
      <c r="M49" t="s">
        <v>60</v>
      </c>
      <c r="N49" t="s">
        <v>15</v>
      </c>
      <c r="O49" t="s">
        <v>16</v>
      </c>
      <c r="P49" s="1">
        <v>43452</v>
      </c>
      <c r="Q49">
        <v>13</v>
      </c>
      <c r="R49" s="21">
        <f t="shared" si="1"/>
        <v>5.1650000000000001E-2</v>
      </c>
      <c r="S49" s="21"/>
      <c r="T49" s="82" t="s">
        <v>497</v>
      </c>
      <c r="U49" s="13">
        <v>15241</v>
      </c>
    </row>
    <row r="50" spans="1:21" x14ac:dyDescent="0.3">
      <c r="A50" t="s">
        <v>17</v>
      </c>
      <c r="B50">
        <v>77</v>
      </c>
      <c r="C50" s="1">
        <v>43465</v>
      </c>
      <c r="D50" s="1" t="s">
        <v>470</v>
      </c>
      <c r="E50" t="s">
        <v>470</v>
      </c>
      <c r="F50" t="s">
        <v>474</v>
      </c>
      <c r="G50" t="s">
        <v>184</v>
      </c>
      <c r="H50" s="15">
        <f t="shared" si="2"/>
        <v>60000</v>
      </c>
      <c r="I50" s="15">
        <f t="shared" si="0"/>
        <v>3099</v>
      </c>
      <c r="J50" s="15">
        <v>63099</v>
      </c>
      <c r="K50" s="5">
        <v>6310</v>
      </c>
      <c r="M50" t="s">
        <v>60</v>
      </c>
      <c r="N50" t="s">
        <v>15</v>
      </c>
      <c r="O50" t="s">
        <v>16</v>
      </c>
      <c r="P50" s="1">
        <v>43452</v>
      </c>
      <c r="Q50">
        <v>13</v>
      </c>
      <c r="R50" s="21">
        <f t="shared" si="1"/>
        <v>5.1650000000000001E-2</v>
      </c>
      <c r="S50" s="21"/>
      <c r="T50" s="83">
        <v>43452</v>
      </c>
      <c r="U50" s="13">
        <v>516</v>
      </c>
    </row>
    <row r="51" spans="1:21" x14ac:dyDescent="0.3">
      <c r="A51" t="s">
        <v>17</v>
      </c>
      <c r="B51">
        <v>45</v>
      </c>
      <c r="C51" s="1">
        <v>43502</v>
      </c>
      <c r="D51" t="s">
        <v>470</v>
      </c>
      <c r="E51" t="s">
        <v>470</v>
      </c>
      <c r="F51" t="s">
        <v>470</v>
      </c>
      <c r="G51" t="s">
        <v>180</v>
      </c>
      <c r="H51" s="15">
        <f t="shared" si="2"/>
        <v>45000</v>
      </c>
      <c r="I51" s="15">
        <f t="shared" si="0"/>
        <v>1566</v>
      </c>
      <c r="J51" s="15">
        <v>46566</v>
      </c>
      <c r="K51" s="5">
        <v>4657</v>
      </c>
      <c r="M51" t="s">
        <v>61</v>
      </c>
      <c r="N51" t="s">
        <v>15</v>
      </c>
      <c r="O51" t="s">
        <v>16</v>
      </c>
      <c r="P51" s="1">
        <v>43491</v>
      </c>
      <c r="Q51">
        <v>11</v>
      </c>
      <c r="R51" s="21">
        <f t="shared" si="1"/>
        <v>3.4799999999999998E-2</v>
      </c>
      <c r="S51" s="21"/>
      <c r="T51" s="82" t="s">
        <v>497</v>
      </c>
      <c r="U51" s="13">
        <v>516</v>
      </c>
    </row>
    <row r="52" spans="1:21" x14ac:dyDescent="0.3">
      <c r="A52" t="s">
        <v>17</v>
      </c>
      <c r="B52">
        <v>78</v>
      </c>
      <c r="C52" s="1">
        <v>43502</v>
      </c>
      <c r="D52" s="1" t="s">
        <v>470</v>
      </c>
      <c r="E52" t="s">
        <v>470</v>
      </c>
      <c r="F52" t="s">
        <v>474</v>
      </c>
      <c r="G52" t="s">
        <v>184</v>
      </c>
      <c r="H52" s="15">
        <f t="shared" si="2"/>
        <v>50000</v>
      </c>
      <c r="I52" s="15">
        <f t="shared" si="0"/>
        <v>2387</v>
      </c>
      <c r="J52" s="15">
        <v>52387</v>
      </c>
      <c r="K52" s="5">
        <v>5239</v>
      </c>
      <c r="M52" t="s">
        <v>61</v>
      </c>
      <c r="N52" t="s">
        <v>15</v>
      </c>
      <c r="O52" t="s">
        <v>16</v>
      </c>
      <c r="P52" s="1">
        <v>43491</v>
      </c>
      <c r="Q52">
        <v>11</v>
      </c>
      <c r="R52" s="21">
        <f t="shared" si="1"/>
        <v>4.7739999999999998E-2</v>
      </c>
      <c r="S52" s="21"/>
      <c r="T52" s="83">
        <v>43491</v>
      </c>
      <c r="U52" s="13">
        <v>14039</v>
      </c>
    </row>
    <row r="53" spans="1:21" x14ac:dyDescent="0.3">
      <c r="A53" t="s">
        <v>17</v>
      </c>
      <c r="B53">
        <v>46</v>
      </c>
      <c r="C53" s="1">
        <v>43542</v>
      </c>
      <c r="D53" t="s">
        <v>470</v>
      </c>
      <c r="E53" t="s">
        <v>470</v>
      </c>
      <c r="F53" t="s">
        <v>470</v>
      </c>
      <c r="G53" t="s">
        <v>180</v>
      </c>
      <c r="H53" s="15">
        <f>MROUND((J53*0.97),250)</f>
        <v>9750</v>
      </c>
      <c r="I53" s="15">
        <f t="shared" si="0"/>
        <v>226</v>
      </c>
      <c r="J53" s="15">
        <v>9976</v>
      </c>
      <c r="K53" s="5">
        <v>998</v>
      </c>
      <c r="M53" t="s">
        <v>64</v>
      </c>
      <c r="P53" s="1">
        <v>43531</v>
      </c>
      <c r="Q53">
        <v>11</v>
      </c>
      <c r="R53" s="21">
        <f t="shared" si="1"/>
        <v>2.3179487179487181E-2</v>
      </c>
      <c r="S53" s="21"/>
      <c r="T53" s="82" t="s">
        <v>497</v>
      </c>
      <c r="U53" s="13">
        <v>14039</v>
      </c>
    </row>
    <row r="54" spans="1:21" x14ac:dyDescent="0.3">
      <c r="A54" t="s">
        <v>17</v>
      </c>
      <c r="B54">
        <v>94</v>
      </c>
      <c r="C54" s="1">
        <v>43542</v>
      </c>
      <c r="D54" t="s">
        <v>470</v>
      </c>
      <c r="E54" t="s">
        <v>470</v>
      </c>
      <c r="F54" t="s">
        <v>518</v>
      </c>
      <c r="G54" t="s">
        <v>229</v>
      </c>
      <c r="H54" s="15">
        <f>MROUND((J54*0.97),5000)</f>
        <v>340000</v>
      </c>
      <c r="I54" s="15">
        <f t="shared" si="0"/>
        <v>9275</v>
      </c>
      <c r="J54" s="15">
        <v>349275</v>
      </c>
      <c r="K54" s="5">
        <v>34928</v>
      </c>
      <c r="M54" t="s">
        <v>64</v>
      </c>
      <c r="P54" s="1">
        <v>43531</v>
      </c>
      <c r="Q54">
        <v>11</v>
      </c>
      <c r="R54" s="21">
        <f t="shared" si="1"/>
        <v>2.7279411764705882E-2</v>
      </c>
      <c r="S54" s="21"/>
      <c r="T54" s="83">
        <v>43555</v>
      </c>
      <c r="U54" s="13">
        <v>1098360</v>
      </c>
    </row>
    <row r="55" spans="1:21" x14ac:dyDescent="0.3">
      <c r="A55" t="s">
        <v>17</v>
      </c>
      <c r="B55">
        <v>95</v>
      </c>
      <c r="C55" s="1">
        <v>43530</v>
      </c>
      <c r="D55" t="s">
        <v>514</v>
      </c>
      <c r="E55" t="s">
        <v>514</v>
      </c>
      <c r="F55" t="s">
        <v>514</v>
      </c>
      <c r="G55" t="s">
        <v>225</v>
      </c>
      <c r="H55" s="15">
        <f>MROUND((J55*0.97),5000)</f>
        <v>70000</v>
      </c>
      <c r="I55" s="15">
        <f t="shared" si="0"/>
        <v>620</v>
      </c>
      <c r="J55" s="15">
        <v>70620</v>
      </c>
      <c r="K55" s="5">
        <v>7062</v>
      </c>
      <c r="M55" t="s">
        <v>63</v>
      </c>
      <c r="N55" t="s">
        <v>15</v>
      </c>
      <c r="O55" t="s">
        <v>16</v>
      </c>
      <c r="P55" s="1">
        <v>43515</v>
      </c>
      <c r="Q55">
        <v>15</v>
      </c>
      <c r="R55" s="21">
        <f t="shared" si="1"/>
        <v>8.8571428571428568E-3</v>
      </c>
      <c r="S55" s="21"/>
      <c r="T55" s="82" t="s">
        <v>497</v>
      </c>
      <c r="U55" s="13">
        <v>326741</v>
      </c>
    </row>
    <row r="56" spans="1:21" x14ac:dyDescent="0.3">
      <c r="A56" t="s">
        <v>17</v>
      </c>
      <c r="B56">
        <v>96</v>
      </c>
      <c r="C56" s="1">
        <v>43531</v>
      </c>
      <c r="D56" t="s">
        <v>514</v>
      </c>
      <c r="E56" t="s">
        <v>514</v>
      </c>
      <c r="F56" t="s">
        <v>514</v>
      </c>
      <c r="G56" t="s">
        <v>225</v>
      </c>
      <c r="H56" s="15">
        <f>MROUND((J56*0.97),5000)</f>
        <v>380000</v>
      </c>
      <c r="I56" s="15">
        <f t="shared" si="0"/>
        <v>12257</v>
      </c>
      <c r="J56" s="15">
        <v>392257</v>
      </c>
      <c r="K56" s="5">
        <v>39226</v>
      </c>
      <c r="M56" t="s">
        <v>64</v>
      </c>
      <c r="P56" s="1">
        <v>43524</v>
      </c>
      <c r="Q56">
        <v>7</v>
      </c>
      <c r="R56" s="21">
        <f t="shared" si="1"/>
        <v>3.2255263157894738E-2</v>
      </c>
      <c r="S56" s="21"/>
      <c r="T56" s="82" t="s">
        <v>523</v>
      </c>
      <c r="U56" s="13">
        <v>771619</v>
      </c>
    </row>
    <row r="57" spans="1:21" x14ac:dyDescent="0.3">
      <c r="A57" t="s">
        <v>17</v>
      </c>
      <c r="B57">
        <v>97</v>
      </c>
      <c r="C57" s="1">
        <v>43256</v>
      </c>
      <c r="D57" t="s">
        <v>496</v>
      </c>
      <c r="E57" t="s">
        <v>496</v>
      </c>
      <c r="F57" t="s">
        <v>496</v>
      </c>
      <c r="G57" t="s">
        <v>208</v>
      </c>
      <c r="H57" s="15">
        <f>MROUND((J57*0.97),500)</f>
        <v>21500</v>
      </c>
      <c r="I57" s="15">
        <f t="shared" si="0"/>
        <v>509</v>
      </c>
      <c r="J57" s="15">
        <v>22009</v>
      </c>
      <c r="K57" s="5">
        <v>2201</v>
      </c>
      <c r="M57" t="s">
        <v>48</v>
      </c>
      <c r="N57" t="s">
        <v>15</v>
      </c>
      <c r="O57" t="s">
        <v>16</v>
      </c>
      <c r="P57" s="1">
        <v>43251</v>
      </c>
      <c r="Q57">
        <v>5</v>
      </c>
      <c r="R57" s="21">
        <f t="shared" si="1"/>
        <v>2.3674418604651162E-2</v>
      </c>
      <c r="S57" s="21"/>
      <c r="T57" s="12" t="s">
        <v>467</v>
      </c>
      <c r="U57" s="13">
        <v>273188</v>
      </c>
    </row>
    <row r="58" spans="1:21" x14ac:dyDescent="0.3">
      <c r="A58" t="s">
        <v>17</v>
      </c>
      <c r="B58">
        <v>98</v>
      </c>
      <c r="C58" s="1">
        <v>43347</v>
      </c>
      <c r="D58" t="s">
        <v>496</v>
      </c>
      <c r="E58" t="s">
        <v>496</v>
      </c>
      <c r="F58" t="s">
        <v>496</v>
      </c>
      <c r="G58" t="s">
        <v>208</v>
      </c>
      <c r="H58" s="15">
        <f>MROUND((J58*0.97),100)</f>
        <v>4400</v>
      </c>
      <c r="I58" s="15">
        <f t="shared" si="0"/>
        <v>108</v>
      </c>
      <c r="J58" s="15">
        <v>4508</v>
      </c>
      <c r="K58" s="5">
        <v>451</v>
      </c>
      <c r="M58" t="s">
        <v>54</v>
      </c>
      <c r="N58" t="s">
        <v>15</v>
      </c>
      <c r="O58" t="s">
        <v>16</v>
      </c>
      <c r="P58" s="1">
        <v>43334</v>
      </c>
      <c r="Q58">
        <v>13</v>
      </c>
      <c r="R58" s="21">
        <f t="shared" si="1"/>
        <v>2.4545454545454544E-2</v>
      </c>
      <c r="S58" s="21"/>
      <c r="T58" s="83">
        <v>43218</v>
      </c>
      <c r="U58" s="13">
        <v>114707</v>
      </c>
    </row>
    <row r="59" spans="1:21" x14ac:dyDescent="0.3">
      <c r="A59" t="s">
        <v>17</v>
      </c>
      <c r="B59">
        <v>378</v>
      </c>
      <c r="C59" s="1">
        <v>43326</v>
      </c>
      <c r="D59" t="s">
        <v>455</v>
      </c>
      <c r="E59" t="s">
        <v>506</v>
      </c>
      <c r="F59" t="s">
        <v>507</v>
      </c>
      <c r="G59" t="s">
        <v>218</v>
      </c>
      <c r="H59" s="15">
        <f>MROUND((J59*0.97),5000)</f>
        <v>595000</v>
      </c>
      <c r="I59" s="15">
        <f t="shared" si="0"/>
        <v>18867</v>
      </c>
      <c r="J59" s="15">
        <v>613867</v>
      </c>
      <c r="K59" s="5">
        <v>61387</v>
      </c>
      <c r="M59" t="s">
        <v>53</v>
      </c>
      <c r="N59" t="s">
        <v>15</v>
      </c>
      <c r="O59" t="s">
        <v>16</v>
      </c>
      <c r="P59" s="1">
        <v>43312</v>
      </c>
      <c r="Q59">
        <v>14</v>
      </c>
      <c r="R59" s="21">
        <f t="shared" si="1"/>
        <v>3.1709243697478989E-2</v>
      </c>
      <c r="S59" s="21"/>
      <c r="T59" s="82" t="s">
        <v>467</v>
      </c>
      <c r="U59" s="13">
        <v>114707</v>
      </c>
    </row>
    <row r="60" spans="1:21" x14ac:dyDescent="0.3">
      <c r="A60" t="s">
        <v>17</v>
      </c>
      <c r="B60">
        <v>379</v>
      </c>
      <c r="C60" s="1">
        <v>43326</v>
      </c>
      <c r="D60" t="s">
        <v>455</v>
      </c>
      <c r="E60" t="s">
        <v>506</v>
      </c>
      <c r="F60" t="s">
        <v>506</v>
      </c>
      <c r="G60" t="s">
        <v>217</v>
      </c>
      <c r="H60" s="15">
        <f>MROUND((J60*0.97),5000)</f>
        <v>595000</v>
      </c>
      <c r="I60" s="15">
        <f t="shared" si="0"/>
        <v>18867</v>
      </c>
      <c r="J60" s="15">
        <v>613867</v>
      </c>
      <c r="K60" s="5">
        <v>61387</v>
      </c>
      <c r="M60" t="s">
        <v>53</v>
      </c>
      <c r="N60" t="s">
        <v>15</v>
      </c>
      <c r="O60" t="s">
        <v>16</v>
      </c>
      <c r="P60" s="1">
        <v>43312</v>
      </c>
      <c r="Q60">
        <v>14</v>
      </c>
      <c r="R60" s="21">
        <f t="shared" si="1"/>
        <v>3.1709243697478989E-2</v>
      </c>
      <c r="S60" s="21"/>
      <c r="T60" s="83">
        <v>43251</v>
      </c>
      <c r="U60" s="13">
        <v>3427</v>
      </c>
    </row>
    <row r="61" spans="1:21" x14ac:dyDescent="0.3">
      <c r="A61" t="s">
        <v>17</v>
      </c>
      <c r="B61">
        <v>99</v>
      </c>
      <c r="C61" s="1">
        <v>43256</v>
      </c>
      <c r="D61" t="s">
        <v>440</v>
      </c>
      <c r="E61" t="s">
        <v>440</v>
      </c>
      <c r="F61" t="s">
        <v>440</v>
      </c>
      <c r="G61" t="s">
        <v>150</v>
      </c>
      <c r="H61" s="15">
        <f>MROUND((J61*0.97),5000)</f>
        <v>145000</v>
      </c>
      <c r="I61" s="15">
        <f t="shared" si="0"/>
        <v>5679</v>
      </c>
      <c r="J61" s="15">
        <v>150679</v>
      </c>
      <c r="K61" s="5">
        <v>15068</v>
      </c>
      <c r="M61" t="s">
        <v>48</v>
      </c>
      <c r="N61" t="s">
        <v>15</v>
      </c>
      <c r="O61" t="s">
        <v>16</v>
      </c>
      <c r="P61" s="1">
        <v>43251</v>
      </c>
      <c r="Q61">
        <v>5</v>
      </c>
      <c r="R61" s="21">
        <f t="shared" si="1"/>
        <v>3.9165517241379309E-2</v>
      </c>
      <c r="S61" s="21"/>
      <c r="T61" s="82" t="s">
        <v>467</v>
      </c>
      <c r="U61" s="13">
        <v>3427</v>
      </c>
    </row>
    <row r="62" spans="1:21" x14ac:dyDescent="0.3">
      <c r="A62" t="s">
        <v>17</v>
      </c>
      <c r="B62">
        <v>108</v>
      </c>
      <c r="C62" s="1">
        <v>43256</v>
      </c>
      <c r="D62" t="s">
        <v>440</v>
      </c>
      <c r="E62" t="s">
        <v>440</v>
      </c>
      <c r="F62" t="s">
        <v>441</v>
      </c>
      <c r="G62" t="s">
        <v>151</v>
      </c>
      <c r="H62" s="15">
        <f>MROUND((J62*0.97),5000)</f>
        <v>145000</v>
      </c>
      <c r="I62" s="15">
        <f t="shared" si="0"/>
        <v>5679</v>
      </c>
      <c r="J62" s="15">
        <v>150679</v>
      </c>
      <c r="K62" s="5">
        <v>15068</v>
      </c>
      <c r="M62" t="s">
        <v>48</v>
      </c>
      <c r="N62" t="s">
        <v>15</v>
      </c>
      <c r="O62" t="s">
        <v>16</v>
      </c>
      <c r="P62" s="1">
        <v>43251</v>
      </c>
      <c r="Q62">
        <v>5</v>
      </c>
      <c r="R62" s="21">
        <f t="shared" si="1"/>
        <v>3.9165517241379309E-2</v>
      </c>
      <c r="S62" s="21"/>
      <c r="T62" s="83">
        <v>43274</v>
      </c>
      <c r="U62" s="13">
        <v>3842</v>
      </c>
    </row>
    <row r="63" spans="1:21" x14ac:dyDescent="0.3">
      <c r="A63" t="s">
        <v>17</v>
      </c>
      <c r="B63">
        <v>100</v>
      </c>
      <c r="C63" s="1">
        <v>43281</v>
      </c>
      <c r="D63" t="s">
        <v>440</v>
      </c>
      <c r="E63" t="s">
        <v>440</v>
      </c>
      <c r="F63" t="s">
        <v>440</v>
      </c>
      <c r="G63" t="s">
        <v>150</v>
      </c>
      <c r="H63" s="15">
        <f>MROUND((J63*0.97),500)</f>
        <v>15500</v>
      </c>
      <c r="I63" s="15">
        <f t="shared" si="0"/>
        <v>564</v>
      </c>
      <c r="J63" s="15">
        <v>16064</v>
      </c>
      <c r="K63" s="5">
        <v>1606</v>
      </c>
      <c r="M63" t="s">
        <v>50</v>
      </c>
      <c r="N63" t="s">
        <v>15</v>
      </c>
      <c r="O63" t="s">
        <v>16</v>
      </c>
      <c r="P63" s="1">
        <v>43274</v>
      </c>
      <c r="Q63">
        <v>7</v>
      </c>
      <c r="R63" s="21">
        <f t="shared" si="1"/>
        <v>3.638709677419355E-2</v>
      </c>
      <c r="S63" s="21"/>
      <c r="T63" s="82" t="s">
        <v>467</v>
      </c>
      <c r="U63" s="13">
        <v>3842</v>
      </c>
    </row>
    <row r="64" spans="1:21" x14ac:dyDescent="0.3">
      <c r="A64" t="s">
        <v>17</v>
      </c>
      <c r="B64">
        <v>109</v>
      </c>
      <c r="C64" s="1">
        <v>43281</v>
      </c>
      <c r="D64" t="s">
        <v>440</v>
      </c>
      <c r="E64" t="s">
        <v>440</v>
      </c>
      <c r="F64" t="s">
        <v>441</v>
      </c>
      <c r="G64" t="s">
        <v>151</v>
      </c>
      <c r="H64" s="15">
        <f>MROUND((J64*0.97),500)</f>
        <v>15500</v>
      </c>
      <c r="I64" s="15">
        <f t="shared" si="0"/>
        <v>564</v>
      </c>
      <c r="J64" s="15">
        <v>16064</v>
      </c>
      <c r="K64" s="5">
        <v>1606</v>
      </c>
      <c r="M64" t="s">
        <v>50</v>
      </c>
      <c r="N64" t="s">
        <v>15</v>
      </c>
      <c r="O64" t="s">
        <v>16</v>
      </c>
      <c r="P64" s="1">
        <v>43274</v>
      </c>
      <c r="Q64">
        <v>7</v>
      </c>
      <c r="R64" s="21">
        <f t="shared" si="1"/>
        <v>3.638709677419355E-2</v>
      </c>
      <c r="S64" s="21"/>
      <c r="T64" s="83">
        <v>43524</v>
      </c>
      <c r="U64" s="13">
        <v>151212</v>
      </c>
    </row>
    <row r="65" spans="1:21" x14ac:dyDescent="0.3">
      <c r="A65" t="s">
        <v>17</v>
      </c>
      <c r="B65">
        <v>101</v>
      </c>
      <c r="C65" s="1">
        <v>43312</v>
      </c>
      <c r="D65" t="s">
        <v>440</v>
      </c>
      <c r="E65" t="s">
        <v>440</v>
      </c>
      <c r="F65" t="s">
        <v>440</v>
      </c>
      <c r="G65" t="s">
        <v>150</v>
      </c>
      <c r="H65" s="15">
        <f t="shared" ref="H65:H70" si="3">MROUND((J65*0.97),1000)</f>
        <v>14000</v>
      </c>
      <c r="I65" s="15">
        <f t="shared" si="0"/>
        <v>240</v>
      </c>
      <c r="J65" s="15">
        <v>14240</v>
      </c>
      <c r="K65" s="5">
        <v>1424</v>
      </c>
      <c r="M65" t="s">
        <v>52</v>
      </c>
      <c r="N65" t="s">
        <v>15</v>
      </c>
      <c r="O65" t="s">
        <v>16</v>
      </c>
      <c r="P65" s="1">
        <v>43305</v>
      </c>
      <c r="Q65">
        <v>7</v>
      </c>
      <c r="R65" s="21">
        <f t="shared" si="1"/>
        <v>1.7142857142857144E-2</v>
      </c>
      <c r="S65" s="21"/>
      <c r="T65" s="82" t="s">
        <v>467</v>
      </c>
      <c r="U65" s="13">
        <v>151212</v>
      </c>
    </row>
    <row r="66" spans="1:21" x14ac:dyDescent="0.3">
      <c r="A66" t="s">
        <v>17</v>
      </c>
      <c r="B66">
        <v>110</v>
      </c>
      <c r="C66" s="1">
        <v>43312</v>
      </c>
      <c r="D66" t="s">
        <v>440</v>
      </c>
      <c r="E66" t="s">
        <v>440</v>
      </c>
      <c r="F66" t="s">
        <v>441</v>
      </c>
      <c r="G66" t="s">
        <v>151</v>
      </c>
      <c r="H66" s="15">
        <f t="shared" si="3"/>
        <v>14000</v>
      </c>
      <c r="I66" s="15">
        <f t="shared" ref="I66:I129" si="4">J66-H66</f>
        <v>240</v>
      </c>
      <c r="J66" s="15">
        <v>14240</v>
      </c>
      <c r="K66" s="5">
        <v>1424</v>
      </c>
      <c r="M66" t="s">
        <v>52</v>
      </c>
      <c r="N66" t="s">
        <v>15</v>
      </c>
      <c r="O66" t="s">
        <v>16</v>
      </c>
      <c r="P66" s="1">
        <v>43305</v>
      </c>
      <c r="Q66">
        <v>7</v>
      </c>
      <c r="R66" s="21">
        <f t="shared" ref="R66:R129" si="5">I66/H66</f>
        <v>1.7142857142857144E-2</v>
      </c>
      <c r="S66" s="21"/>
      <c r="T66" s="12" t="s">
        <v>470</v>
      </c>
      <c r="U66" s="13">
        <v>3059828</v>
      </c>
    </row>
    <row r="67" spans="1:21" x14ac:dyDescent="0.3">
      <c r="A67" t="s">
        <v>17</v>
      </c>
      <c r="B67">
        <v>102</v>
      </c>
      <c r="C67" s="1">
        <v>43347</v>
      </c>
      <c r="D67" t="s">
        <v>440</v>
      </c>
      <c r="E67" t="s">
        <v>440</v>
      </c>
      <c r="F67" t="s">
        <v>440</v>
      </c>
      <c r="G67" t="s">
        <v>150</v>
      </c>
      <c r="H67" s="15">
        <f t="shared" si="3"/>
        <v>39000</v>
      </c>
      <c r="I67" s="15">
        <f t="shared" si="4"/>
        <v>1071</v>
      </c>
      <c r="J67" s="15">
        <v>40071</v>
      </c>
      <c r="K67" s="5">
        <v>4007</v>
      </c>
      <c r="M67" t="s">
        <v>54</v>
      </c>
      <c r="N67" t="s">
        <v>15</v>
      </c>
      <c r="O67" t="s">
        <v>16</v>
      </c>
      <c r="P67" s="1">
        <v>43334</v>
      </c>
      <c r="Q67">
        <v>13</v>
      </c>
      <c r="R67" s="21">
        <f t="shared" si="5"/>
        <v>2.7461538461538461E-2</v>
      </c>
      <c r="S67" s="21"/>
      <c r="T67" s="83">
        <v>43218</v>
      </c>
      <c r="U67" s="13">
        <v>166786</v>
      </c>
    </row>
    <row r="68" spans="1:21" x14ac:dyDescent="0.3">
      <c r="A68" t="s">
        <v>17</v>
      </c>
      <c r="B68">
        <v>111</v>
      </c>
      <c r="C68" s="1">
        <v>43347</v>
      </c>
      <c r="D68" t="s">
        <v>440</v>
      </c>
      <c r="E68" t="s">
        <v>440</v>
      </c>
      <c r="F68" t="s">
        <v>441</v>
      </c>
      <c r="G68" t="s">
        <v>151</v>
      </c>
      <c r="H68" s="15">
        <f t="shared" si="3"/>
        <v>39000</v>
      </c>
      <c r="I68" s="15">
        <f t="shared" si="4"/>
        <v>1071</v>
      </c>
      <c r="J68" s="15">
        <v>40071</v>
      </c>
      <c r="K68" s="5">
        <v>4007</v>
      </c>
      <c r="M68" t="s">
        <v>54</v>
      </c>
      <c r="N68" t="s">
        <v>15</v>
      </c>
      <c r="O68" t="s">
        <v>16</v>
      </c>
      <c r="P68" s="1">
        <v>43334</v>
      </c>
      <c r="Q68">
        <v>13</v>
      </c>
      <c r="R68" s="21">
        <f t="shared" si="5"/>
        <v>2.7461538461538461E-2</v>
      </c>
      <c r="S68" s="21"/>
      <c r="T68" s="82" t="s">
        <v>470</v>
      </c>
      <c r="U68" s="13">
        <v>83393</v>
      </c>
    </row>
    <row r="69" spans="1:21" x14ac:dyDescent="0.3">
      <c r="A69" t="s">
        <v>17</v>
      </c>
      <c r="B69">
        <v>103</v>
      </c>
      <c r="C69" s="1">
        <v>43373</v>
      </c>
      <c r="D69" t="s">
        <v>440</v>
      </c>
      <c r="E69" t="s">
        <v>440</v>
      </c>
      <c r="F69" t="s">
        <v>440</v>
      </c>
      <c r="G69" t="s">
        <v>150</v>
      </c>
      <c r="H69" s="15">
        <f t="shared" si="3"/>
        <v>19000</v>
      </c>
      <c r="I69" s="15">
        <f t="shared" si="4"/>
        <v>741</v>
      </c>
      <c r="J69" s="15">
        <v>19741</v>
      </c>
      <c r="K69" s="5">
        <v>1974</v>
      </c>
      <c r="M69" t="s">
        <v>55</v>
      </c>
      <c r="N69" t="s">
        <v>15</v>
      </c>
      <c r="O69" t="s">
        <v>16</v>
      </c>
      <c r="P69" s="1">
        <v>43367</v>
      </c>
      <c r="Q69">
        <v>6</v>
      </c>
      <c r="R69" s="21">
        <f t="shared" si="5"/>
        <v>3.9E-2</v>
      </c>
      <c r="S69" s="21"/>
      <c r="T69" s="82" t="s">
        <v>474</v>
      </c>
      <c r="U69" s="13">
        <v>83393</v>
      </c>
    </row>
    <row r="70" spans="1:21" x14ac:dyDescent="0.3">
      <c r="A70" t="s">
        <v>17</v>
      </c>
      <c r="B70">
        <v>112</v>
      </c>
      <c r="C70" s="1">
        <v>43373</v>
      </c>
      <c r="D70" t="s">
        <v>440</v>
      </c>
      <c r="E70" t="s">
        <v>440</v>
      </c>
      <c r="F70" t="s">
        <v>441</v>
      </c>
      <c r="G70" t="s">
        <v>151</v>
      </c>
      <c r="H70" s="15">
        <f t="shared" si="3"/>
        <v>19000</v>
      </c>
      <c r="I70" s="15">
        <f t="shared" si="4"/>
        <v>741</v>
      </c>
      <c r="J70" s="15">
        <v>19741</v>
      </c>
      <c r="K70" s="5">
        <v>1974</v>
      </c>
      <c r="M70" t="s">
        <v>55</v>
      </c>
      <c r="N70" t="s">
        <v>15</v>
      </c>
      <c r="O70" t="s">
        <v>16</v>
      </c>
      <c r="P70" s="1">
        <v>43367</v>
      </c>
      <c r="Q70">
        <v>6</v>
      </c>
      <c r="R70" s="21">
        <f t="shared" si="5"/>
        <v>3.9E-2</v>
      </c>
      <c r="S70" s="21"/>
      <c r="T70" s="83">
        <v>43251</v>
      </c>
      <c r="U70" s="13">
        <v>596633</v>
      </c>
    </row>
    <row r="71" spans="1:21" x14ac:dyDescent="0.3">
      <c r="A71" t="s">
        <v>17</v>
      </c>
      <c r="B71">
        <v>104</v>
      </c>
      <c r="C71" s="1">
        <v>43465</v>
      </c>
      <c r="D71" t="s">
        <v>440</v>
      </c>
      <c r="E71" t="s">
        <v>440</v>
      </c>
      <c r="F71" t="s">
        <v>440</v>
      </c>
      <c r="G71" t="s">
        <v>150</v>
      </c>
      <c r="H71" s="15">
        <f>MROUND((J71*0.97),500)</f>
        <v>16000</v>
      </c>
      <c r="I71" s="15">
        <f t="shared" si="4"/>
        <v>303</v>
      </c>
      <c r="J71" s="15">
        <v>16303</v>
      </c>
      <c r="K71" s="5">
        <v>1630</v>
      </c>
      <c r="M71" t="s">
        <v>60</v>
      </c>
      <c r="N71" t="s">
        <v>15</v>
      </c>
      <c r="O71" t="s">
        <v>16</v>
      </c>
      <c r="P71" s="1">
        <v>43452</v>
      </c>
      <c r="Q71">
        <v>13</v>
      </c>
      <c r="R71" s="21">
        <f t="shared" si="5"/>
        <v>1.8937499999999999E-2</v>
      </c>
      <c r="S71" s="21"/>
      <c r="T71" s="82" t="s">
        <v>470</v>
      </c>
      <c r="U71" s="13">
        <v>252258</v>
      </c>
    </row>
    <row r="72" spans="1:21" x14ac:dyDescent="0.3">
      <c r="A72" t="s">
        <v>17</v>
      </c>
      <c r="B72">
        <v>113</v>
      </c>
      <c r="C72" s="1">
        <v>43465</v>
      </c>
      <c r="D72" s="1" t="s">
        <v>440</v>
      </c>
      <c r="E72" t="s">
        <v>440</v>
      </c>
      <c r="F72" t="s">
        <v>441</v>
      </c>
      <c r="G72" t="s">
        <v>151</v>
      </c>
      <c r="H72" s="15">
        <f>MROUND((J72*0.97),500)</f>
        <v>16000</v>
      </c>
      <c r="I72" s="15">
        <f t="shared" si="4"/>
        <v>303</v>
      </c>
      <c r="J72" s="15">
        <v>16303</v>
      </c>
      <c r="K72" s="5">
        <v>1630</v>
      </c>
      <c r="M72" t="s">
        <v>60</v>
      </c>
      <c r="N72" t="s">
        <v>15</v>
      </c>
      <c r="O72" t="s">
        <v>16</v>
      </c>
      <c r="P72" s="1">
        <v>43452</v>
      </c>
      <c r="Q72">
        <v>13</v>
      </c>
      <c r="R72" s="21">
        <f t="shared" si="5"/>
        <v>1.8937499999999999E-2</v>
      </c>
      <c r="S72" s="21"/>
      <c r="T72" s="82" t="s">
        <v>505</v>
      </c>
      <c r="U72" s="13">
        <v>92117</v>
      </c>
    </row>
    <row r="73" spans="1:21" x14ac:dyDescent="0.3">
      <c r="A73" t="s">
        <v>17</v>
      </c>
      <c r="B73">
        <v>105</v>
      </c>
      <c r="C73" s="1">
        <v>43502</v>
      </c>
      <c r="D73" t="s">
        <v>440</v>
      </c>
      <c r="E73" t="s">
        <v>440</v>
      </c>
      <c r="F73" t="s">
        <v>440</v>
      </c>
      <c r="G73" t="s">
        <v>150</v>
      </c>
      <c r="H73" s="15">
        <f>J73</f>
        <v>17</v>
      </c>
      <c r="I73" s="15">
        <f t="shared" si="4"/>
        <v>0</v>
      </c>
      <c r="J73" s="15">
        <v>17</v>
      </c>
      <c r="K73" s="5">
        <v>2</v>
      </c>
      <c r="M73" t="s">
        <v>61</v>
      </c>
      <c r="N73" t="s">
        <v>15</v>
      </c>
      <c r="O73" t="s">
        <v>16</v>
      </c>
      <c r="P73" s="1">
        <v>43491</v>
      </c>
      <c r="Q73">
        <v>11</v>
      </c>
      <c r="R73" s="21">
        <f t="shared" si="5"/>
        <v>0</v>
      </c>
      <c r="S73" s="21"/>
      <c r="T73" s="82" t="s">
        <v>474</v>
      </c>
      <c r="U73" s="13">
        <v>252258</v>
      </c>
    </row>
    <row r="74" spans="1:21" x14ac:dyDescent="0.3">
      <c r="A74" t="s">
        <v>17</v>
      </c>
      <c r="B74">
        <v>114</v>
      </c>
      <c r="C74" s="1">
        <v>43502</v>
      </c>
      <c r="D74" s="1" t="s">
        <v>440</v>
      </c>
      <c r="E74" t="s">
        <v>440</v>
      </c>
      <c r="F74" t="s">
        <v>441</v>
      </c>
      <c r="G74" t="s">
        <v>151</v>
      </c>
      <c r="H74" s="15">
        <f>J74</f>
        <v>17</v>
      </c>
      <c r="I74" s="15">
        <f t="shared" si="4"/>
        <v>0</v>
      </c>
      <c r="J74" s="15">
        <v>17</v>
      </c>
      <c r="K74" s="5">
        <v>2</v>
      </c>
      <c r="M74" t="s">
        <v>61</v>
      </c>
      <c r="N74" t="s">
        <v>15</v>
      </c>
      <c r="O74" t="s">
        <v>16</v>
      </c>
      <c r="P74" s="1">
        <v>43491</v>
      </c>
      <c r="Q74">
        <v>11</v>
      </c>
      <c r="R74" s="21">
        <f t="shared" si="5"/>
        <v>0</v>
      </c>
      <c r="S74" s="21"/>
      <c r="T74" s="83">
        <v>43274</v>
      </c>
      <c r="U74" s="13">
        <v>676856</v>
      </c>
    </row>
    <row r="75" spans="1:21" x14ac:dyDescent="0.3">
      <c r="A75" t="s">
        <v>17</v>
      </c>
      <c r="B75">
        <v>106</v>
      </c>
      <c r="C75" s="1">
        <v>43530</v>
      </c>
      <c r="D75" t="s">
        <v>440</v>
      </c>
      <c r="E75" t="s">
        <v>440</v>
      </c>
      <c r="F75" t="s">
        <v>440</v>
      </c>
      <c r="G75" t="s">
        <v>150</v>
      </c>
      <c r="H75" s="15">
        <f>MROUND((J75*0.97),5000)</f>
        <v>15000</v>
      </c>
      <c r="I75" s="15">
        <f t="shared" si="4"/>
        <v>587</v>
      </c>
      <c r="J75" s="15">
        <v>15587</v>
      </c>
      <c r="K75" s="5">
        <v>1559</v>
      </c>
      <c r="M75" t="s">
        <v>63</v>
      </c>
      <c r="N75" t="s">
        <v>15</v>
      </c>
      <c r="O75" t="s">
        <v>16</v>
      </c>
      <c r="P75" s="1">
        <v>43515</v>
      </c>
      <c r="Q75">
        <v>15</v>
      </c>
      <c r="R75" s="21">
        <f t="shared" si="5"/>
        <v>3.9133333333333332E-2</v>
      </c>
      <c r="S75" s="21"/>
      <c r="T75" s="82" t="s">
        <v>470</v>
      </c>
      <c r="U75" s="13">
        <v>108297</v>
      </c>
    </row>
    <row r="76" spans="1:21" x14ac:dyDescent="0.3">
      <c r="A76" t="s">
        <v>17</v>
      </c>
      <c r="B76">
        <v>115</v>
      </c>
      <c r="C76" s="1">
        <v>43530</v>
      </c>
      <c r="D76" s="1" t="s">
        <v>440</v>
      </c>
      <c r="E76" t="s">
        <v>440</v>
      </c>
      <c r="F76" t="s">
        <v>441</v>
      </c>
      <c r="G76" t="s">
        <v>151</v>
      </c>
      <c r="H76" s="15">
        <f>MROUND((J76*0.97),5000)</f>
        <v>15000</v>
      </c>
      <c r="I76" s="15">
        <f t="shared" si="4"/>
        <v>587</v>
      </c>
      <c r="J76" s="15">
        <v>15587</v>
      </c>
      <c r="K76" s="5">
        <v>1559</v>
      </c>
      <c r="M76" t="s">
        <v>63</v>
      </c>
      <c r="N76" t="s">
        <v>15</v>
      </c>
      <c r="O76" t="s">
        <v>16</v>
      </c>
      <c r="P76" s="1">
        <v>43515</v>
      </c>
      <c r="Q76">
        <v>15</v>
      </c>
      <c r="R76" s="21">
        <f t="shared" si="5"/>
        <v>3.9133333333333332E-2</v>
      </c>
      <c r="S76" s="21"/>
      <c r="T76" s="82" t="s">
        <v>505</v>
      </c>
      <c r="U76" s="13">
        <v>460262</v>
      </c>
    </row>
    <row r="77" spans="1:21" x14ac:dyDescent="0.3">
      <c r="A77" t="s">
        <v>17</v>
      </c>
      <c r="B77">
        <v>107</v>
      </c>
      <c r="C77" s="1">
        <v>43555</v>
      </c>
      <c r="D77" t="s">
        <v>440</v>
      </c>
      <c r="E77" t="s">
        <v>440</v>
      </c>
      <c r="F77" t="s">
        <v>440</v>
      </c>
      <c r="G77" t="s">
        <v>150</v>
      </c>
      <c r="H77" s="15">
        <f>MROUND((J77*0.97),500)</f>
        <v>22000</v>
      </c>
      <c r="I77" s="15">
        <f t="shared" si="4"/>
        <v>754</v>
      </c>
      <c r="J77" s="15">
        <v>22754</v>
      </c>
      <c r="K77" s="5">
        <v>2275</v>
      </c>
      <c r="M77" t="s">
        <v>65</v>
      </c>
      <c r="P77" s="1">
        <v>43555</v>
      </c>
      <c r="Q77">
        <v>0</v>
      </c>
      <c r="R77" s="21">
        <f t="shared" si="5"/>
        <v>3.4272727272727274E-2</v>
      </c>
      <c r="S77" s="21"/>
      <c r="T77" s="82" t="s">
        <v>474</v>
      </c>
      <c r="U77" s="13">
        <v>108297</v>
      </c>
    </row>
    <row r="78" spans="1:21" x14ac:dyDescent="0.3">
      <c r="A78" t="s">
        <v>17</v>
      </c>
      <c r="B78">
        <v>116</v>
      </c>
      <c r="C78" s="1">
        <v>43555</v>
      </c>
      <c r="D78" s="1" t="s">
        <v>440</v>
      </c>
      <c r="E78" t="s">
        <v>440</v>
      </c>
      <c r="F78" t="s">
        <v>441</v>
      </c>
      <c r="G78" t="s">
        <v>151</v>
      </c>
      <c r="H78" s="15">
        <f>MROUND((J78*0.97),500)</f>
        <v>22000</v>
      </c>
      <c r="I78" s="15">
        <f t="shared" si="4"/>
        <v>754</v>
      </c>
      <c r="J78" s="15">
        <v>22754</v>
      </c>
      <c r="K78" s="5">
        <v>2275</v>
      </c>
      <c r="M78" t="s">
        <v>65</v>
      </c>
      <c r="P78" s="1">
        <v>43555</v>
      </c>
      <c r="Q78">
        <v>0</v>
      </c>
      <c r="R78" s="21">
        <f t="shared" si="5"/>
        <v>3.4272727272727274E-2</v>
      </c>
      <c r="S78" s="21"/>
      <c r="T78" s="83">
        <v>43305</v>
      </c>
      <c r="U78" s="13">
        <v>132425</v>
      </c>
    </row>
    <row r="79" spans="1:21" x14ac:dyDescent="0.3">
      <c r="A79" t="s">
        <v>17</v>
      </c>
      <c r="B79">
        <v>52</v>
      </c>
      <c r="C79" s="1">
        <v>43227</v>
      </c>
      <c r="D79" t="s">
        <v>470</v>
      </c>
      <c r="E79" t="s">
        <v>472</v>
      </c>
      <c r="F79" t="s">
        <v>472</v>
      </c>
      <c r="G79" t="s">
        <v>182</v>
      </c>
      <c r="H79" s="15">
        <f t="shared" ref="H79:H101" si="6">MROUND((J79*0.97),5000)</f>
        <v>80000</v>
      </c>
      <c r="I79" s="15">
        <f t="shared" si="4"/>
        <v>3393</v>
      </c>
      <c r="J79" s="15">
        <v>83393</v>
      </c>
      <c r="K79" s="5">
        <v>8339</v>
      </c>
      <c r="M79" t="s">
        <v>47</v>
      </c>
      <c r="N79" t="s">
        <v>15</v>
      </c>
      <c r="O79" t="s">
        <v>16</v>
      </c>
      <c r="P79" s="1">
        <v>43218</v>
      </c>
      <c r="Q79">
        <v>9</v>
      </c>
      <c r="R79" s="21">
        <f t="shared" si="5"/>
        <v>4.2412499999999999E-2</v>
      </c>
      <c r="S79" s="21"/>
      <c r="T79" s="82" t="s">
        <v>470</v>
      </c>
      <c r="U79" s="13">
        <v>70351</v>
      </c>
    </row>
    <row r="80" spans="1:21" x14ac:dyDescent="0.3">
      <c r="A80" t="s">
        <v>17</v>
      </c>
      <c r="B80">
        <v>60</v>
      </c>
      <c r="C80" s="1">
        <v>43227</v>
      </c>
      <c r="D80" s="1" t="s">
        <v>470</v>
      </c>
      <c r="E80" t="s">
        <v>472</v>
      </c>
      <c r="F80" t="s">
        <v>473</v>
      </c>
      <c r="G80" t="s">
        <v>183</v>
      </c>
      <c r="H80" s="15">
        <f t="shared" si="6"/>
        <v>80000</v>
      </c>
      <c r="I80" s="15">
        <f t="shared" si="4"/>
        <v>3393</v>
      </c>
      <c r="J80" s="15">
        <v>83393</v>
      </c>
      <c r="K80" s="5">
        <v>8339</v>
      </c>
      <c r="M80" t="s">
        <v>47</v>
      </c>
      <c r="N80" t="s">
        <v>15</v>
      </c>
      <c r="O80" t="s">
        <v>16</v>
      </c>
      <c r="P80" s="1">
        <v>43218</v>
      </c>
      <c r="Q80">
        <v>9</v>
      </c>
      <c r="R80" s="21">
        <f t="shared" si="5"/>
        <v>4.2412499999999999E-2</v>
      </c>
      <c r="S80" s="21"/>
      <c r="T80" s="82" t="s">
        <v>474</v>
      </c>
      <c r="U80" s="13">
        <v>62074</v>
      </c>
    </row>
    <row r="81" spans="1:21" x14ac:dyDescent="0.3">
      <c r="A81" t="s">
        <v>17</v>
      </c>
      <c r="B81">
        <v>53</v>
      </c>
      <c r="C81" s="1">
        <v>43256</v>
      </c>
      <c r="D81" t="s">
        <v>470</v>
      </c>
      <c r="E81" t="s">
        <v>472</v>
      </c>
      <c r="F81" t="s">
        <v>472</v>
      </c>
      <c r="G81" t="s">
        <v>182</v>
      </c>
      <c r="H81" s="15">
        <f t="shared" si="6"/>
        <v>245000</v>
      </c>
      <c r="I81" s="15">
        <f t="shared" si="4"/>
        <v>7258</v>
      </c>
      <c r="J81" s="15">
        <v>252258</v>
      </c>
      <c r="K81" s="5">
        <v>25226</v>
      </c>
      <c r="M81" t="s">
        <v>48</v>
      </c>
      <c r="N81" t="s">
        <v>15</v>
      </c>
      <c r="O81" t="s">
        <v>16</v>
      </c>
      <c r="P81" s="1">
        <v>43251</v>
      </c>
      <c r="Q81">
        <v>5</v>
      </c>
      <c r="R81" s="21">
        <f t="shared" si="5"/>
        <v>2.9624489795918366E-2</v>
      </c>
      <c r="S81" s="21"/>
      <c r="T81" s="83">
        <v>43334</v>
      </c>
      <c r="U81" s="13">
        <v>295632</v>
      </c>
    </row>
    <row r="82" spans="1:21" x14ac:dyDescent="0.3">
      <c r="A82" t="s">
        <v>17</v>
      </c>
      <c r="B82">
        <v>61</v>
      </c>
      <c r="C82" s="1">
        <v>43256</v>
      </c>
      <c r="D82" s="1" t="s">
        <v>470</v>
      </c>
      <c r="E82" t="s">
        <v>472</v>
      </c>
      <c r="F82" t="s">
        <v>473</v>
      </c>
      <c r="G82" t="s">
        <v>183</v>
      </c>
      <c r="H82" s="15">
        <f t="shared" si="6"/>
        <v>245000</v>
      </c>
      <c r="I82" s="15">
        <f t="shared" si="4"/>
        <v>7258</v>
      </c>
      <c r="J82" s="15">
        <v>252258</v>
      </c>
      <c r="K82" s="5">
        <v>25226</v>
      </c>
      <c r="M82" t="s">
        <v>48</v>
      </c>
      <c r="N82" t="s">
        <v>15</v>
      </c>
      <c r="O82" t="s">
        <v>16</v>
      </c>
      <c r="P82" s="1">
        <v>43251</v>
      </c>
      <c r="Q82">
        <v>5</v>
      </c>
      <c r="R82" s="21">
        <f t="shared" si="5"/>
        <v>2.9624489795918366E-2</v>
      </c>
      <c r="S82" s="21"/>
      <c r="T82" s="82" t="s">
        <v>470</v>
      </c>
      <c r="U82" s="13">
        <v>147816</v>
      </c>
    </row>
    <row r="83" spans="1:21" x14ac:dyDescent="0.3">
      <c r="A83" t="s">
        <v>17</v>
      </c>
      <c r="B83">
        <v>54</v>
      </c>
      <c r="C83" s="1">
        <v>43312</v>
      </c>
      <c r="D83" t="s">
        <v>470</v>
      </c>
      <c r="E83" t="s">
        <v>472</v>
      </c>
      <c r="F83" t="s">
        <v>472</v>
      </c>
      <c r="G83" t="s">
        <v>182</v>
      </c>
      <c r="H83" s="15">
        <f t="shared" si="6"/>
        <v>70000</v>
      </c>
      <c r="I83" s="15">
        <f t="shared" si="4"/>
        <v>351</v>
      </c>
      <c r="J83" s="15">
        <v>70351</v>
      </c>
      <c r="K83" s="5">
        <v>7035</v>
      </c>
      <c r="M83" t="s">
        <v>52</v>
      </c>
      <c r="N83" t="s">
        <v>15</v>
      </c>
      <c r="O83" t="s">
        <v>16</v>
      </c>
      <c r="P83" s="1">
        <v>43305</v>
      </c>
      <c r="Q83">
        <v>7</v>
      </c>
      <c r="R83" s="21">
        <f t="shared" si="5"/>
        <v>5.0142857142857142E-3</v>
      </c>
      <c r="S83" s="21"/>
      <c r="T83" s="82" t="s">
        <v>474</v>
      </c>
      <c r="U83" s="13">
        <v>147816</v>
      </c>
    </row>
    <row r="84" spans="1:21" x14ac:dyDescent="0.3">
      <c r="A84" t="s">
        <v>17</v>
      </c>
      <c r="B84">
        <v>62</v>
      </c>
      <c r="C84" s="1">
        <v>43312</v>
      </c>
      <c r="D84" s="1" t="s">
        <v>470</v>
      </c>
      <c r="E84" t="s">
        <v>472</v>
      </c>
      <c r="F84" t="s">
        <v>473</v>
      </c>
      <c r="G84" t="s">
        <v>183</v>
      </c>
      <c r="H84" s="15">
        <f t="shared" si="6"/>
        <v>70000</v>
      </c>
      <c r="I84" s="15">
        <f t="shared" si="4"/>
        <v>351</v>
      </c>
      <c r="J84" s="15">
        <v>70351</v>
      </c>
      <c r="K84" s="5">
        <v>7035</v>
      </c>
      <c r="M84" t="s">
        <v>52</v>
      </c>
      <c r="N84" t="s">
        <v>15</v>
      </c>
      <c r="O84" t="s">
        <v>16</v>
      </c>
      <c r="P84" s="1">
        <v>43305</v>
      </c>
      <c r="Q84">
        <v>7</v>
      </c>
      <c r="R84" s="21">
        <f t="shared" si="5"/>
        <v>5.0142857142857142E-3</v>
      </c>
      <c r="S84" s="21"/>
      <c r="T84" s="83">
        <v>43367</v>
      </c>
      <c r="U84" s="13">
        <v>241692</v>
      </c>
    </row>
    <row r="85" spans="1:21" x14ac:dyDescent="0.3">
      <c r="A85" t="s">
        <v>17</v>
      </c>
      <c r="B85">
        <v>47</v>
      </c>
      <c r="C85" s="1">
        <v>43347</v>
      </c>
      <c r="D85" t="s">
        <v>470</v>
      </c>
      <c r="E85" t="s">
        <v>472</v>
      </c>
      <c r="F85" t="s">
        <v>509</v>
      </c>
      <c r="G85" t="s">
        <v>220</v>
      </c>
      <c r="H85" s="15">
        <f t="shared" si="6"/>
        <v>195000</v>
      </c>
      <c r="I85" s="15">
        <f t="shared" si="4"/>
        <v>7719</v>
      </c>
      <c r="J85" s="15">
        <v>202719</v>
      </c>
      <c r="K85" s="5">
        <v>20272</v>
      </c>
      <c r="M85" t="s">
        <v>54</v>
      </c>
      <c r="N85" t="s">
        <v>15</v>
      </c>
      <c r="O85" t="s">
        <v>16</v>
      </c>
      <c r="P85" s="1">
        <v>43334</v>
      </c>
      <c r="Q85">
        <v>13</v>
      </c>
      <c r="R85" s="21">
        <f t="shared" si="5"/>
        <v>3.9584615384615385E-2</v>
      </c>
      <c r="S85" s="21"/>
      <c r="T85" s="82" t="s">
        <v>470</v>
      </c>
      <c r="U85" s="13">
        <v>120846</v>
      </c>
    </row>
    <row r="86" spans="1:21" x14ac:dyDescent="0.3">
      <c r="A86" t="s">
        <v>17</v>
      </c>
      <c r="B86">
        <v>55</v>
      </c>
      <c r="C86" s="1">
        <v>43347</v>
      </c>
      <c r="D86" t="s">
        <v>470</v>
      </c>
      <c r="E86" t="s">
        <v>472</v>
      </c>
      <c r="F86" t="s">
        <v>472</v>
      </c>
      <c r="G86" t="s">
        <v>182</v>
      </c>
      <c r="H86" s="15">
        <f t="shared" si="6"/>
        <v>145000</v>
      </c>
      <c r="I86" s="15">
        <f t="shared" si="4"/>
        <v>2816</v>
      </c>
      <c r="J86" s="15">
        <v>147816</v>
      </c>
      <c r="K86" s="5">
        <v>14782</v>
      </c>
      <c r="M86" t="s">
        <v>54</v>
      </c>
      <c r="N86" t="s">
        <v>15</v>
      </c>
      <c r="O86" t="s">
        <v>16</v>
      </c>
      <c r="P86" s="1">
        <v>43334</v>
      </c>
      <c r="Q86">
        <v>13</v>
      </c>
      <c r="R86" s="21">
        <f t="shared" si="5"/>
        <v>1.9420689655172414E-2</v>
      </c>
      <c r="S86" s="21"/>
      <c r="T86" s="82" t="s">
        <v>474</v>
      </c>
      <c r="U86" s="13">
        <v>120846</v>
      </c>
    </row>
    <row r="87" spans="1:21" x14ac:dyDescent="0.3">
      <c r="A87" t="s">
        <v>17</v>
      </c>
      <c r="B87">
        <v>63</v>
      </c>
      <c r="C87" s="1">
        <v>43347</v>
      </c>
      <c r="D87" s="1" t="s">
        <v>470</v>
      </c>
      <c r="E87" t="s">
        <v>472</v>
      </c>
      <c r="F87" t="s">
        <v>473</v>
      </c>
      <c r="G87" t="s">
        <v>183</v>
      </c>
      <c r="H87" s="15">
        <f t="shared" si="6"/>
        <v>145000</v>
      </c>
      <c r="I87" s="15">
        <f t="shared" si="4"/>
        <v>2816</v>
      </c>
      <c r="J87" s="15">
        <v>147816</v>
      </c>
      <c r="K87" s="5">
        <v>14782</v>
      </c>
      <c r="M87" t="s">
        <v>54</v>
      </c>
      <c r="N87" t="s">
        <v>15</v>
      </c>
      <c r="O87" t="s">
        <v>16</v>
      </c>
      <c r="P87" s="1">
        <v>43334</v>
      </c>
      <c r="Q87">
        <v>13</v>
      </c>
      <c r="R87" s="21">
        <f t="shared" si="5"/>
        <v>1.9420689655172414E-2</v>
      </c>
      <c r="S87" s="21"/>
      <c r="T87" s="83">
        <v>43397</v>
      </c>
      <c r="U87" s="13">
        <v>365402</v>
      </c>
    </row>
    <row r="88" spans="1:21" x14ac:dyDescent="0.3">
      <c r="A88" t="s">
        <v>17</v>
      </c>
      <c r="B88">
        <v>48</v>
      </c>
      <c r="C88" s="1">
        <v>43373</v>
      </c>
      <c r="D88" t="s">
        <v>470</v>
      </c>
      <c r="E88" t="s">
        <v>472</v>
      </c>
      <c r="F88" t="s">
        <v>509</v>
      </c>
      <c r="G88" t="s">
        <v>220</v>
      </c>
      <c r="H88" s="15">
        <f t="shared" si="6"/>
        <v>360000</v>
      </c>
      <c r="I88" s="15">
        <f t="shared" si="4"/>
        <v>11832</v>
      </c>
      <c r="J88" s="15">
        <v>371832</v>
      </c>
      <c r="K88" s="5">
        <v>37183</v>
      </c>
      <c r="M88" t="s">
        <v>55</v>
      </c>
      <c r="N88" t="s">
        <v>15</v>
      </c>
      <c r="O88" t="s">
        <v>16</v>
      </c>
      <c r="P88" s="1">
        <v>43367</v>
      </c>
      <c r="Q88">
        <v>6</v>
      </c>
      <c r="R88" s="21">
        <f t="shared" si="5"/>
        <v>3.2866666666666669E-2</v>
      </c>
      <c r="S88" s="21"/>
      <c r="T88" s="82" t="s">
        <v>470</v>
      </c>
      <c r="U88" s="13">
        <v>182701</v>
      </c>
    </row>
    <row r="89" spans="1:21" x14ac:dyDescent="0.3">
      <c r="A89" t="s">
        <v>17</v>
      </c>
      <c r="B89">
        <v>56</v>
      </c>
      <c r="C89" s="1">
        <v>43373</v>
      </c>
      <c r="D89" s="1" t="s">
        <v>470</v>
      </c>
      <c r="E89" t="s">
        <v>472</v>
      </c>
      <c r="F89" t="s">
        <v>472</v>
      </c>
      <c r="G89" t="s">
        <v>182</v>
      </c>
      <c r="H89" s="15">
        <f t="shared" si="6"/>
        <v>115000</v>
      </c>
      <c r="I89" s="15">
        <f t="shared" si="4"/>
        <v>5846</v>
      </c>
      <c r="J89" s="15">
        <v>120846</v>
      </c>
      <c r="K89" s="5">
        <v>12085</v>
      </c>
      <c r="M89" t="s">
        <v>55</v>
      </c>
      <c r="N89" t="s">
        <v>15</v>
      </c>
      <c r="O89" t="s">
        <v>16</v>
      </c>
      <c r="P89" s="1">
        <v>43367</v>
      </c>
      <c r="Q89">
        <v>6</v>
      </c>
      <c r="R89" s="21">
        <f t="shared" si="5"/>
        <v>5.0834782608695651E-2</v>
      </c>
      <c r="S89" s="21"/>
      <c r="T89" s="82" t="s">
        <v>474</v>
      </c>
      <c r="U89" s="13">
        <v>182701</v>
      </c>
    </row>
    <row r="90" spans="1:21" x14ac:dyDescent="0.3">
      <c r="A90" t="s">
        <v>17</v>
      </c>
      <c r="B90">
        <v>64</v>
      </c>
      <c r="C90" s="1">
        <v>43373</v>
      </c>
      <c r="D90" s="1" t="s">
        <v>470</v>
      </c>
      <c r="E90" t="s">
        <v>472</v>
      </c>
      <c r="F90" t="s">
        <v>473</v>
      </c>
      <c r="G90" t="s">
        <v>183</v>
      </c>
      <c r="H90" s="15">
        <f t="shared" si="6"/>
        <v>115000</v>
      </c>
      <c r="I90" s="15">
        <f t="shared" si="4"/>
        <v>5846</v>
      </c>
      <c r="J90" s="15">
        <v>120846</v>
      </c>
      <c r="K90" s="5">
        <v>12085</v>
      </c>
      <c r="M90" t="s">
        <v>55</v>
      </c>
      <c r="N90" t="s">
        <v>15</v>
      </c>
      <c r="O90" t="s">
        <v>16</v>
      </c>
      <c r="P90" s="1">
        <v>43367</v>
      </c>
      <c r="Q90">
        <v>6</v>
      </c>
      <c r="R90" s="21">
        <f t="shared" si="5"/>
        <v>5.0834782608695651E-2</v>
      </c>
      <c r="S90" s="21"/>
      <c r="T90" s="83">
        <v>43452</v>
      </c>
      <c r="U90" s="13">
        <v>126198</v>
      </c>
    </row>
    <row r="91" spans="1:21" x14ac:dyDescent="0.3">
      <c r="A91" t="s">
        <v>17</v>
      </c>
      <c r="B91">
        <v>49</v>
      </c>
      <c r="C91" s="1">
        <v>43409</v>
      </c>
      <c r="D91" t="s">
        <v>470</v>
      </c>
      <c r="E91" t="s">
        <v>472</v>
      </c>
      <c r="F91" t="s">
        <v>509</v>
      </c>
      <c r="G91" t="s">
        <v>220</v>
      </c>
      <c r="H91" s="15">
        <f t="shared" si="6"/>
        <v>175000</v>
      </c>
      <c r="I91" s="15">
        <f t="shared" si="4"/>
        <v>7701</v>
      </c>
      <c r="J91" s="15">
        <v>182701</v>
      </c>
      <c r="K91" s="5">
        <v>18270</v>
      </c>
      <c r="M91" t="s">
        <v>57</v>
      </c>
      <c r="N91" t="s">
        <v>15</v>
      </c>
      <c r="O91" t="s">
        <v>16</v>
      </c>
      <c r="P91" s="1">
        <v>43397</v>
      </c>
      <c r="Q91">
        <v>12</v>
      </c>
      <c r="R91" s="21">
        <f t="shared" si="5"/>
        <v>4.4005714285714287E-2</v>
      </c>
      <c r="S91" s="21"/>
      <c r="T91" s="82" t="s">
        <v>470</v>
      </c>
      <c r="U91" s="13">
        <v>63099</v>
      </c>
    </row>
    <row r="92" spans="1:21" x14ac:dyDescent="0.3">
      <c r="A92" t="s">
        <v>17</v>
      </c>
      <c r="B92">
        <v>57</v>
      </c>
      <c r="C92" s="1">
        <v>43409</v>
      </c>
      <c r="D92" t="s">
        <v>470</v>
      </c>
      <c r="E92" t="s">
        <v>472</v>
      </c>
      <c r="F92" t="s">
        <v>472</v>
      </c>
      <c r="G92" t="s">
        <v>182</v>
      </c>
      <c r="H92" s="15">
        <f t="shared" si="6"/>
        <v>175000</v>
      </c>
      <c r="I92" s="15">
        <f t="shared" si="4"/>
        <v>7701</v>
      </c>
      <c r="J92" s="15">
        <v>182701</v>
      </c>
      <c r="K92" s="5">
        <v>18270</v>
      </c>
      <c r="M92" t="s">
        <v>57</v>
      </c>
      <c r="N92" t="s">
        <v>15</v>
      </c>
      <c r="O92" t="s">
        <v>16</v>
      </c>
      <c r="P92" s="1">
        <v>43397</v>
      </c>
      <c r="Q92">
        <v>12</v>
      </c>
      <c r="R92" s="21">
        <f t="shared" si="5"/>
        <v>4.4005714285714287E-2</v>
      </c>
      <c r="S92" s="21"/>
      <c r="T92" s="82" t="s">
        <v>474</v>
      </c>
      <c r="U92" s="13">
        <v>63099</v>
      </c>
    </row>
    <row r="93" spans="1:21" x14ac:dyDescent="0.3">
      <c r="A93" t="s">
        <v>17</v>
      </c>
      <c r="B93">
        <v>65</v>
      </c>
      <c r="C93" s="1">
        <v>43409</v>
      </c>
      <c r="D93" s="1" t="s">
        <v>470</v>
      </c>
      <c r="E93" t="s">
        <v>472</v>
      </c>
      <c r="F93" t="s">
        <v>473</v>
      </c>
      <c r="G93" t="s">
        <v>183</v>
      </c>
      <c r="H93" s="15">
        <f t="shared" si="6"/>
        <v>175000</v>
      </c>
      <c r="I93" s="15">
        <f t="shared" si="4"/>
        <v>7701</v>
      </c>
      <c r="J93" s="15">
        <v>182701</v>
      </c>
      <c r="K93" s="5">
        <v>18270</v>
      </c>
      <c r="M93" t="s">
        <v>57</v>
      </c>
      <c r="N93" t="s">
        <v>15</v>
      </c>
      <c r="O93" t="s">
        <v>16</v>
      </c>
      <c r="P93" s="1">
        <v>43397</v>
      </c>
      <c r="Q93">
        <v>12</v>
      </c>
      <c r="R93" s="21">
        <f t="shared" si="5"/>
        <v>4.4005714285714287E-2</v>
      </c>
      <c r="S93" s="21"/>
      <c r="T93" s="83">
        <v>43491</v>
      </c>
      <c r="U93" s="13">
        <v>98953</v>
      </c>
    </row>
    <row r="94" spans="1:21" x14ac:dyDescent="0.3">
      <c r="A94" t="s">
        <v>17</v>
      </c>
      <c r="B94">
        <v>50</v>
      </c>
      <c r="C94" s="1">
        <v>43465</v>
      </c>
      <c r="D94" t="s">
        <v>470</v>
      </c>
      <c r="E94" t="s">
        <v>472</v>
      </c>
      <c r="F94" t="s">
        <v>509</v>
      </c>
      <c r="G94" t="s">
        <v>220</v>
      </c>
      <c r="H94" s="15">
        <f t="shared" si="6"/>
        <v>60000</v>
      </c>
      <c r="I94" s="15">
        <f t="shared" si="4"/>
        <v>3099</v>
      </c>
      <c r="J94" s="15">
        <v>63099</v>
      </c>
      <c r="K94" s="5">
        <v>6310</v>
      </c>
      <c r="M94" t="s">
        <v>60</v>
      </c>
      <c r="N94" t="s">
        <v>15</v>
      </c>
      <c r="O94" t="s">
        <v>16</v>
      </c>
      <c r="P94" s="1">
        <v>43452</v>
      </c>
      <c r="Q94">
        <v>13</v>
      </c>
      <c r="R94" s="21">
        <f t="shared" si="5"/>
        <v>5.1650000000000001E-2</v>
      </c>
      <c r="S94" s="21"/>
      <c r="T94" s="82" t="s">
        <v>470</v>
      </c>
      <c r="U94" s="13">
        <v>46566</v>
      </c>
    </row>
    <row r="95" spans="1:21" x14ac:dyDescent="0.3">
      <c r="A95" t="s">
        <v>17</v>
      </c>
      <c r="B95">
        <v>58</v>
      </c>
      <c r="C95" s="1">
        <v>43502</v>
      </c>
      <c r="D95" s="1" t="s">
        <v>470</v>
      </c>
      <c r="E95" t="s">
        <v>472</v>
      </c>
      <c r="F95" t="s">
        <v>472</v>
      </c>
      <c r="G95" t="s">
        <v>182</v>
      </c>
      <c r="H95" s="15">
        <f t="shared" si="6"/>
        <v>50000</v>
      </c>
      <c r="I95" s="15">
        <f t="shared" si="4"/>
        <v>2387</v>
      </c>
      <c r="J95" s="15">
        <v>52387</v>
      </c>
      <c r="K95" s="5">
        <v>5239</v>
      </c>
      <c r="M95" t="s">
        <v>61</v>
      </c>
      <c r="N95" t="s">
        <v>15</v>
      </c>
      <c r="O95" t="s">
        <v>16</v>
      </c>
      <c r="P95" s="1">
        <v>43491</v>
      </c>
      <c r="Q95">
        <v>11</v>
      </c>
      <c r="R95" s="21">
        <f t="shared" si="5"/>
        <v>4.7739999999999998E-2</v>
      </c>
      <c r="S95" s="21"/>
      <c r="T95" s="82" t="s">
        <v>474</v>
      </c>
      <c r="U95" s="13">
        <v>52387</v>
      </c>
    </row>
    <row r="96" spans="1:21" x14ac:dyDescent="0.3">
      <c r="A96" t="s">
        <v>17</v>
      </c>
      <c r="B96">
        <v>66</v>
      </c>
      <c r="C96" s="1">
        <v>43502</v>
      </c>
      <c r="D96" s="1" t="s">
        <v>470</v>
      </c>
      <c r="E96" t="s">
        <v>472</v>
      </c>
      <c r="F96" t="s">
        <v>473</v>
      </c>
      <c r="G96" t="s">
        <v>183</v>
      </c>
      <c r="H96" s="15">
        <f t="shared" si="6"/>
        <v>50000</v>
      </c>
      <c r="I96" s="15">
        <f t="shared" si="4"/>
        <v>2387</v>
      </c>
      <c r="J96" s="15">
        <v>52387</v>
      </c>
      <c r="K96" s="5">
        <v>5239</v>
      </c>
      <c r="M96" t="s">
        <v>61</v>
      </c>
      <c r="N96" t="s">
        <v>15</v>
      </c>
      <c r="O96" t="s">
        <v>16</v>
      </c>
      <c r="P96" s="1">
        <v>43491</v>
      </c>
      <c r="Q96">
        <v>11</v>
      </c>
      <c r="R96" s="21">
        <f t="shared" si="5"/>
        <v>4.7739999999999998E-2</v>
      </c>
      <c r="S96" s="21"/>
      <c r="T96" s="83">
        <v>43531</v>
      </c>
      <c r="U96" s="13">
        <v>359251</v>
      </c>
    </row>
    <row r="97" spans="1:21" x14ac:dyDescent="0.3">
      <c r="A97" t="s">
        <v>17</v>
      </c>
      <c r="B97">
        <v>51</v>
      </c>
      <c r="C97" s="1">
        <v>43555</v>
      </c>
      <c r="D97" t="s">
        <v>470</v>
      </c>
      <c r="E97" t="s">
        <v>472</v>
      </c>
      <c r="F97" t="s">
        <v>509</v>
      </c>
      <c r="G97" t="s">
        <v>220</v>
      </c>
      <c r="H97" s="15">
        <f t="shared" si="6"/>
        <v>290000</v>
      </c>
      <c r="I97" s="15">
        <f t="shared" si="4"/>
        <v>6777</v>
      </c>
      <c r="J97" s="15">
        <v>296777</v>
      </c>
      <c r="K97" s="5">
        <v>29678</v>
      </c>
      <c r="M97" t="s">
        <v>65</v>
      </c>
      <c r="P97" s="1">
        <v>43555</v>
      </c>
      <c r="Q97">
        <v>0</v>
      </c>
      <c r="R97" s="21">
        <f t="shared" si="5"/>
        <v>2.336896551724138E-2</v>
      </c>
      <c r="S97" s="21"/>
      <c r="T97" s="82" t="s">
        <v>470</v>
      </c>
      <c r="U97" s="13">
        <v>9976</v>
      </c>
    </row>
    <row r="98" spans="1:21" x14ac:dyDescent="0.3">
      <c r="A98" t="s">
        <v>17</v>
      </c>
      <c r="B98">
        <v>59</v>
      </c>
      <c r="C98" s="1">
        <v>43555</v>
      </c>
      <c r="D98" s="1" t="s">
        <v>470</v>
      </c>
      <c r="E98" t="s">
        <v>472</v>
      </c>
      <c r="F98" t="s">
        <v>472</v>
      </c>
      <c r="G98" t="s">
        <v>182</v>
      </c>
      <c r="H98" s="15">
        <f t="shared" si="6"/>
        <v>290000</v>
      </c>
      <c r="I98" s="15">
        <f t="shared" si="4"/>
        <v>6777</v>
      </c>
      <c r="J98" s="15">
        <v>296777</v>
      </c>
      <c r="K98" s="5">
        <v>29678</v>
      </c>
      <c r="M98" t="s">
        <v>65</v>
      </c>
      <c r="P98" s="1">
        <v>43555</v>
      </c>
      <c r="Q98">
        <v>0</v>
      </c>
      <c r="R98" s="21">
        <f t="shared" si="5"/>
        <v>2.336896551724138E-2</v>
      </c>
      <c r="S98" s="21"/>
      <c r="T98" s="82" t="s">
        <v>518</v>
      </c>
      <c r="U98" s="13">
        <v>349275</v>
      </c>
    </row>
    <row r="99" spans="1:21" x14ac:dyDescent="0.3">
      <c r="A99" t="s">
        <v>17</v>
      </c>
      <c r="B99">
        <v>67</v>
      </c>
      <c r="C99" s="1">
        <v>43555</v>
      </c>
      <c r="D99" s="1" t="s">
        <v>470</v>
      </c>
      <c r="E99" t="s">
        <v>472</v>
      </c>
      <c r="F99" t="s">
        <v>473</v>
      </c>
      <c r="G99" t="s">
        <v>183</v>
      </c>
      <c r="H99" s="15">
        <f t="shared" si="6"/>
        <v>290000</v>
      </c>
      <c r="I99" s="15">
        <f t="shared" si="4"/>
        <v>6777</v>
      </c>
      <c r="J99" s="15">
        <v>296777</v>
      </c>
      <c r="K99" s="5">
        <v>29678</v>
      </c>
      <c r="M99" t="s">
        <v>65</v>
      </c>
      <c r="P99" s="1">
        <v>43555</v>
      </c>
      <c r="Q99">
        <v>0</v>
      </c>
      <c r="R99" s="21">
        <f t="shared" si="5"/>
        <v>2.336896551724138E-2</v>
      </c>
      <c r="S99" s="21"/>
      <c r="T99" s="12" t="s">
        <v>514</v>
      </c>
      <c r="U99" s="13">
        <v>462877</v>
      </c>
    </row>
    <row r="100" spans="1:21" x14ac:dyDescent="0.3">
      <c r="A100" t="s">
        <v>17</v>
      </c>
      <c r="B100">
        <v>383</v>
      </c>
      <c r="C100" s="1">
        <v>43326</v>
      </c>
      <c r="D100" t="s">
        <v>455</v>
      </c>
      <c r="E100" t="s">
        <v>508</v>
      </c>
      <c r="F100" t="s">
        <v>508</v>
      </c>
      <c r="G100" t="s">
        <v>219</v>
      </c>
      <c r="H100" s="15">
        <f t="shared" si="6"/>
        <v>495000</v>
      </c>
      <c r="I100" s="15">
        <f t="shared" si="4"/>
        <v>16556</v>
      </c>
      <c r="J100" s="15">
        <v>511556</v>
      </c>
      <c r="K100" s="5">
        <v>51156</v>
      </c>
      <c r="M100" t="s">
        <v>53</v>
      </c>
      <c r="N100" t="s">
        <v>15</v>
      </c>
      <c r="O100" t="s">
        <v>16</v>
      </c>
      <c r="P100" s="1">
        <v>43312</v>
      </c>
      <c r="Q100">
        <v>14</v>
      </c>
      <c r="R100" s="21">
        <f t="shared" si="5"/>
        <v>3.3446464646464648E-2</v>
      </c>
      <c r="S100" s="21"/>
      <c r="T100" s="83">
        <v>43515</v>
      </c>
      <c r="U100" s="13">
        <v>70620</v>
      </c>
    </row>
    <row r="101" spans="1:21" x14ac:dyDescent="0.3">
      <c r="A101" t="s">
        <v>17</v>
      </c>
      <c r="B101">
        <v>384</v>
      </c>
      <c r="C101" s="1">
        <v>43326</v>
      </c>
      <c r="D101" t="s">
        <v>455</v>
      </c>
      <c r="E101" t="s">
        <v>508</v>
      </c>
      <c r="F101" t="s">
        <v>456</v>
      </c>
      <c r="G101" t="s">
        <v>166</v>
      </c>
      <c r="H101" s="15">
        <f t="shared" si="6"/>
        <v>100000</v>
      </c>
      <c r="I101" s="15">
        <f t="shared" si="4"/>
        <v>2311</v>
      </c>
      <c r="J101" s="15">
        <v>102311</v>
      </c>
      <c r="K101" s="5">
        <v>10231</v>
      </c>
      <c r="M101" t="s">
        <v>53</v>
      </c>
      <c r="N101" t="s">
        <v>15</v>
      </c>
      <c r="O101" t="s">
        <v>16</v>
      </c>
      <c r="P101" s="1">
        <v>43312</v>
      </c>
      <c r="Q101">
        <v>14</v>
      </c>
      <c r="R101" s="21">
        <f t="shared" si="5"/>
        <v>2.3109999999999999E-2</v>
      </c>
      <c r="S101" s="21"/>
      <c r="T101" s="82" t="s">
        <v>514</v>
      </c>
      <c r="U101" s="13">
        <v>70620</v>
      </c>
    </row>
    <row r="102" spans="1:21" x14ac:dyDescent="0.3">
      <c r="A102" t="s">
        <v>17</v>
      </c>
      <c r="B102">
        <v>385</v>
      </c>
      <c r="C102" s="1">
        <v>43347</v>
      </c>
      <c r="D102" t="s">
        <v>455</v>
      </c>
      <c r="E102" t="s">
        <v>508</v>
      </c>
      <c r="F102" t="s">
        <v>456</v>
      </c>
      <c r="G102" t="s">
        <v>166</v>
      </c>
      <c r="H102" s="15">
        <f>MROUND((J102*0.97),500)</f>
        <v>26000</v>
      </c>
      <c r="I102" s="15">
        <f t="shared" si="4"/>
        <v>888</v>
      </c>
      <c r="J102" s="15">
        <v>26888</v>
      </c>
      <c r="K102" s="5">
        <v>2689</v>
      </c>
      <c r="M102" t="s">
        <v>54</v>
      </c>
      <c r="N102" t="s">
        <v>15</v>
      </c>
      <c r="O102" t="s">
        <v>16</v>
      </c>
      <c r="P102" s="1">
        <v>43334</v>
      </c>
      <c r="Q102">
        <v>13</v>
      </c>
      <c r="R102" s="21">
        <f t="shared" si="5"/>
        <v>3.4153846153846153E-2</v>
      </c>
      <c r="S102" s="21"/>
      <c r="T102" s="83">
        <v>43524</v>
      </c>
      <c r="U102" s="13">
        <v>392257</v>
      </c>
    </row>
    <row r="103" spans="1:21" x14ac:dyDescent="0.3">
      <c r="A103" t="s">
        <v>17</v>
      </c>
      <c r="B103">
        <v>386</v>
      </c>
      <c r="C103" s="1">
        <v>43531</v>
      </c>
      <c r="D103" t="s">
        <v>455</v>
      </c>
      <c r="E103" t="s">
        <v>508</v>
      </c>
      <c r="F103" t="s">
        <v>456</v>
      </c>
      <c r="G103" t="s">
        <v>166</v>
      </c>
      <c r="H103" s="15">
        <f>MROUND((J103*0.97),5000)</f>
        <v>245000</v>
      </c>
      <c r="I103" s="15">
        <f t="shared" si="4"/>
        <v>9580</v>
      </c>
      <c r="J103" s="15">
        <v>254580</v>
      </c>
      <c r="K103" s="5">
        <v>25458</v>
      </c>
      <c r="M103" t="s">
        <v>64</v>
      </c>
      <c r="P103" s="1">
        <v>43524</v>
      </c>
      <c r="Q103">
        <v>7</v>
      </c>
      <c r="R103" s="21">
        <f t="shared" si="5"/>
        <v>3.9102040816326532E-2</v>
      </c>
      <c r="S103" s="21"/>
      <c r="T103" s="82" t="s">
        <v>514</v>
      </c>
      <c r="U103" s="13">
        <v>392257</v>
      </c>
    </row>
    <row r="104" spans="1:21" x14ac:dyDescent="0.3">
      <c r="A104" t="s">
        <v>17</v>
      </c>
      <c r="B104">
        <v>387</v>
      </c>
      <c r="C104" s="1">
        <v>43555</v>
      </c>
      <c r="D104" t="s">
        <v>455</v>
      </c>
      <c r="E104" t="s">
        <v>508</v>
      </c>
      <c r="F104" t="s">
        <v>456</v>
      </c>
      <c r="G104" t="s">
        <v>166</v>
      </c>
      <c r="H104" s="15">
        <f>MROUND((J104*0.97),5000)</f>
        <v>290000</v>
      </c>
      <c r="I104" s="15">
        <f t="shared" si="4"/>
        <v>7005</v>
      </c>
      <c r="J104" s="15">
        <v>297005</v>
      </c>
      <c r="K104" s="5">
        <v>29701</v>
      </c>
      <c r="M104" t="s">
        <v>65</v>
      </c>
      <c r="P104" s="1">
        <v>43555</v>
      </c>
      <c r="Q104">
        <v>0</v>
      </c>
      <c r="R104" s="21">
        <f t="shared" si="5"/>
        <v>2.4155172413793103E-2</v>
      </c>
      <c r="S104" s="21"/>
      <c r="T104" s="12" t="s">
        <v>496</v>
      </c>
      <c r="U104" s="13">
        <v>26517</v>
      </c>
    </row>
    <row r="105" spans="1:21" x14ac:dyDescent="0.3">
      <c r="A105" t="s">
        <v>17</v>
      </c>
      <c r="B105">
        <v>117</v>
      </c>
      <c r="C105" s="1">
        <v>43227</v>
      </c>
      <c r="D105" s="1" t="s">
        <v>729</v>
      </c>
      <c r="E105" t="s">
        <v>729</v>
      </c>
      <c r="F105" t="s">
        <v>729</v>
      </c>
      <c r="G105" t="s">
        <v>204</v>
      </c>
      <c r="H105" s="15">
        <f>MROUND((J105*0.97),5000)</f>
        <v>80000</v>
      </c>
      <c r="I105" s="15">
        <f t="shared" si="4"/>
        <v>1316</v>
      </c>
      <c r="J105" s="15">
        <v>81316</v>
      </c>
      <c r="K105" s="5">
        <v>8132</v>
      </c>
      <c r="M105" t="s">
        <v>47</v>
      </c>
      <c r="N105" t="s">
        <v>15</v>
      </c>
      <c r="O105" t="s">
        <v>16</v>
      </c>
      <c r="P105" s="1">
        <v>43218</v>
      </c>
      <c r="Q105">
        <v>9</v>
      </c>
      <c r="R105" s="21">
        <f t="shared" si="5"/>
        <v>1.6449999999999999E-2</v>
      </c>
      <c r="S105" s="21"/>
      <c r="T105" s="83">
        <v>43251</v>
      </c>
      <c r="U105" s="13">
        <v>22009</v>
      </c>
    </row>
    <row r="106" spans="1:21" x14ac:dyDescent="0.3">
      <c r="A106" t="s">
        <v>17</v>
      </c>
      <c r="B106">
        <v>118</v>
      </c>
      <c r="C106" s="1">
        <v>43256</v>
      </c>
      <c r="D106" s="1" t="s">
        <v>729</v>
      </c>
      <c r="E106" t="s">
        <v>729</v>
      </c>
      <c r="F106" t="s">
        <v>729</v>
      </c>
      <c r="G106" t="s">
        <v>204</v>
      </c>
      <c r="H106" s="15">
        <f>MROUND((J106*0.97),5000)</f>
        <v>65000</v>
      </c>
      <c r="I106" s="15">
        <f t="shared" si="4"/>
        <v>2123</v>
      </c>
      <c r="J106" s="15">
        <v>67123</v>
      </c>
      <c r="K106" s="5">
        <v>6712</v>
      </c>
      <c r="M106" t="s">
        <v>48</v>
      </c>
      <c r="N106" t="s">
        <v>15</v>
      </c>
      <c r="O106" t="s">
        <v>16</v>
      </c>
      <c r="P106" s="1">
        <v>43251</v>
      </c>
      <c r="Q106">
        <v>5</v>
      </c>
      <c r="R106" s="21">
        <f t="shared" si="5"/>
        <v>3.2661538461538464E-2</v>
      </c>
      <c r="S106" s="21"/>
      <c r="T106" s="82" t="s">
        <v>496</v>
      </c>
      <c r="U106" s="13">
        <v>22009</v>
      </c>
    </row>
    <row r="107" spans="1:21" x14ac:dyDescent="0.3">
      <c r="A107" t="s">
        <v>17</v>
      </c>
      <c r="B107">
        <v>119</v>
      </c>
      <c r="C107" s="1">
        <v>43281</v>
      </c>
      <c r="D107" s="1" t="s">
        <v>729</v>
      </c>
      <c r="E107" t="s">
        <v>729</v>
      </c>
      <c r="F107" t="s">
        <v>729</v>
      </c>
      <c r="G107" t="s">
        <v>204</v>
      </c>
      <c r="H107" s="15">
        <f>MROUND((J107*0.97),500)</f>
        <v>42000</v>
      </c>
      <c r="I107" s="15">
        <f t="shared" si="4"/>
        <v>1177</v>
      </c>
      <c r="J107" s="15">
        <v>43177</v>
      </c>
      <c r="K107" s="5">
        <v>4318</v>
      </c>
      <c r="M107" t="s">
        <v>50</v>
      </c>
      <c r="N107" t="s">
        <v>15</v>
      </c>
      <c r="O107" t="s">
        <v>16</v>
      </c>
      <c r="P107" s="1">
        <v>43274</v>
      </c>
      <c r="Q107">
        <v>7</v>
      </c>
      <c r="R107" s="21">
        <f t="shared" si="5"/>
        <v>2.8023809523809524E-2</v>
      </c>
      <c r="S107" s="21"/>
      <c r="T107" s="83">
        <v>43334</v>
      </c>
      <c r="U107" s="13">
        <v>4508</v>
      </c>
    </row>
    <row r="108" spans="1:21" x14ac:dyDescent="0.3">
      <c r="A108" t="s">
        <v>17</v>
      </c>
      <c r="B108">
        <v>120</v>
      </c>
      <c r="C108" s="1">
        <v>43312</v>
      </c>
      <c r="D108" s="1" t="s">
        <v>729</v>
      </c>
      <c r="E108" t="s">
        <v>729</v>
      </c>
      <c r="F108" t="s">
        <v>729</v>
      </c>
      <c r="G108" t="s">
        <v>204</v>
      </c>
      <c r="H108" s="15">
        <f>MROUND((J108*0.97),5000)</f>
        <v>60000</v>
      </c>
      <c r="I108" s="15">
        <f t="shared" si="4"/>
        <v>236</v>
      </c>
      <c r="J108" s="15">
        <v>60236</v>
      </c>
      <c r="K108" s="5">
        <v>6024</v>
      </c>
      <c r="M108" t="s">
        <v>52</v>
      </c>
      <c r="N108" t="s">
        <v>15</v>
      </c>
      <c r="O108" t="s">
        <v>16</v>
      </c>
      <c r="P108" s="1">
        <v>43305</v>
      </c>
      <c r="Q108">
        <v>7</v>
      </c>
      <c r="R108" s="21">
        <f t="shared" si="5"/>
        <v>3.933333333333333E-3</v>
      </c>
      <c r="S108" s="21"/>
      <c r="T108" s="82" t="s">
        <v>496</v>
      </c>
      <c r="U108" s="13">
        <v>4508</v>
      </c>
    </row>
    <row r="109" spans="1:21" x14ac:dyDescent="0.3">
      <c r="A109" t="s">
        <v>17</v>
      </c>
      <c r="B109">
        <v>121</v>
      </c>
      <c r="C109" s="1">
        <v>43347</v>
      </c>
      <c r="D109" s="1" t="s">
        <v>729</v>
      </c>
      <c r="E109" t="s">
        <v>729</v>
      </c>
      <c r="F109" t="s">
        <v>729</v>
      </c>
      <c r="G109" t="s">
        <v>204</v>
      </c>
      <c r="H109" s="15">
        <f>MROUND((J109*0.97),5000)</f>
        <v>70000</v>
      </c>
      <c r="I109" s="15">
        <f t="shared" si="4"/>
        <v>184</v>
      </c>
      <c r="J109" s="15">
        <v>70184</v>
      </c>
      <c r="K109" s="5">
        <v>7018</v>
      </c>
      <c r="M109" t="s">
        <v>54</v>
      </c>
      <c r="N109" t="s">
        <v>15</v>
      </c>
      <c r="O109" t="s">
        <v>16</v>
      </c>
      <c r="P109" s="1">
        <v>43334</v>
      </c>
      <c r="Q109">
        <v>13</v>
      </c>
      <c r="R109" s="21">
        <f t="shared" si="5"/>
        <v>2.6285714285714285E-3</v>
      </c>
      <c r="S109" s="21"/>
      <c r="T109" s="12" t="s">
        <v>440</v>
      </c>
      <c r="U109" s="13">
        <v>590912</v>
      </c>
    </row>
    <row r="110" spans="1:21" x14ac:dyDescent="0.3">
      <c r="A110" t="s">
        <v>17</v>
      </c>
      <c r="B110">
        <v>122</v>
      </c>
      <c r="C110" s="1">
        <v>43439</v>
      </c>
      <c r="D110" s="1" t="s">
        <v>729</v>
      </c>
      <c r="E110" t="s">
        <v>729</v>
      </c>
      <c r="F110" t="s">
        <v>729</v>
      </c>
      <c r="G110" t="s">
        <v>204</v>
      </c>
      <c r="H110" s="15">
        <f>MROUND((J110*0.97),1000)</f>
        <v>18000</v>
      </c>
      <c r="I110" s="15">
        <f t="shared" si="4"/>
        <v>287</v>
      </c>
      <c r="J110" s="15">
        <v>18287</v>
      </c>
      <c r="K110" s="5">
        <v>1829</v>
      </c>
      <c r="M110" t="s">
        <v>58</v>
      </c>
      <c r="N110" t="s">
        <v>15</v>
      </c>
      <c r="O110" t="s">
        <v>16</v>
      </c>
      <c r="P110" s="1">
        <v>43424</v>
      </c>
      <c r="Q110">
        <v>15</v>
      </c>
      <c r="R110" s="21">
        <f t="shared" si="5"/>
        <v>1.5944444444444445E-2</v>
      </c>
      <c r="S110" s="21"/>
      <c r="T110" s="83">
        <v>43251</v>
      </c>
      <c r="U110" s="13">
        <v>301358</v>
      </c>
    </row>
    <row r="111" spans="1:21" x14ac:dyDescent="0.3">
      <c r="A111" t="s">
        <v>17</v>
      </c>
      <c r="B111">
        <v>123</v>
      </c>
      <c r="C111" s="1">
        <v>43502</v>
      </c>
      <c r="D111" s="1" t="s">
        <v>729</v>
      </c>
      <c r="E111" t="s">
        <v>729</v>
      </c>
      <c r="F111" t="s">
        <v>729</v>
      </c>
      <c r="G111" t="s">
        <v>204</v>
      </c>
      <c r="H111" s="15">
        <f>MROUND((J111*0.97),1000)</f>
        <v>23000</v>
      </c>
      <c r="I111" s="15">
        <f t="shared" si="4"/>
        <v>824</v>
      </c>
      <c r="J111" s="15">
        <v>23824</v>
      </c>
      <c r="K111" s="5">
        <v>2382</v>
      </c>
      <c r="M111" t="s">
        <v>61</v>
      </c>
      <c r="N111" t="s">
        <v>15</v>
      </c>
      <c r="O111" t="s">
        <v>16</v>
      </c>
      <c r="P111" s="1">
        <v>43491</v>
      </c>
      <c r="Q111">
        <v>11</v>
      </c>
      <c r="R111" s="21">
        <f t="shared" si="5"/>
        <v>3.5826086956521737E-2</v>
      </c>
      <c r="S111" s="21"/>
      <c r="T111" s="82" t="s">
        <v>440</v>
      </c>
      <c r="U111" s="13">
        <v>150679</v>
      </c>
    </row>
    <row r="112" spans="1:21" x14ac:dyDescent="0.3">
      <c r="A112" t="s">
        <v>17</v>
      </c>
      <c r="B112">
        <v>124</v>
      </c>
      <c r="C112" s="1">
        <v>43530</v>
      </c>
      <c r="D112" s="1" t="s">
        <v>729</v>
      </c>
      <c r="E112" t="s">
        <v>729</v>
      </c>
      <c r="F112" t="s">
        <v>729</v>
      </c>
      <c r="G112" t="s">
        <v>204</v>
      </c>
      <c r="H112" s="15">
        <f>MROUND((J112*0.97),1000)</f>
        <v>18000</v>
      </c>
      <c r="I112" s="15">
        <f t="shared" si="4"/>
        <v>983</v>
      </c>
      <c r="J112" s="15">
        <v>18983</v>
      </c>
      <c r="K112" s="5">
        <v>1898</v>
      </c>
      <c r="M112" t="s">
        <v>63</v>
      </c>
      <c r="N112" t="s">
        <v>15</v>
      </c>
      <c r="O112" t="s">
        <v>16</v>
      </c>
      <c r="P112" s="1">
        <v>43515</v>
      </c>
      <c r="Q112">
        <v>15</v>
      </c>
      <c r="R112" s="21">
        <f t="shared" si="5"/>
        <v>5.461111111111111E-2</v>
      </c>
      <c r="S112" s="21"/>
      <c r="T112" s="82" t="s">
        <v>441</v>
      </c>
      <c r="U112" s="13">
        <v>150679</v>
      </c>
    </row>
    <row r="113" spans="1:21" x14ac:dyDescent="0.3">
      <c r="A113" t="s">
        <v>17</v>
      </c>
      <c r="B113">
        <v>125</v>
      </c>
      <c r="C113" s="1">
        <v>43555</v>
      </c>
      <c r="D113" s="1" t="s">
        <v>729</v>
      </c>
      <c r="E113" t="s">
        <v>729</v>
      </c>
      <c r="F113" t="s">
        <v>729</v>
      </c>
      <c r="G113" t="s">
        <v>204</v>
      </c>
      <c r="H113" s="15">
        <f>MROUND((J113*0.97),5000)</f>
        <v>55000</v>
      </c>
      <c r="I113" s="15">
        <f t="shared" si="4"/>
        <v>2043</v>
      </c>
      <c r="J113" s="15">
        <v>57043</v>
      </c>
      <c r="K113" s="5">
        <v>5704</v>
      </c>
      <c r="M113" t="s">
        <v>65</v>
      </c>
      <c r="P113" s="1">
        <v>43555</v>
      </c>
      <c r="Q113">
        <v>0</v>
      </c>
      <c r="R113" s="21">
        <f t="shared" si="5"/>
        <v>3.7145454545454544E-2</v>
      </c>
      <c r="S113" s="21"/>
      <c r="T113" s="83">
        <v>43274</v>
      </c>
      <c r="U113" s="13">
        <v>32128</v>
      </c>
    </row>
    <row r="114" spans="1:21" x14ac:dyDescent="0.3">
      <c r="A114" t="s">
        <v>17</v>
      </c>
      <c r="B114">
        <v>126</v>
      </c>
      <c r="C114" s="1">
        <v>43409</v>
      </c>
      <c r="D114" s="1" t="s">
        <v>510</v>
      </c>
      <c r="E114" t="s">
        <v>510</v>
      </c>
      <c r="F114" t="s">
        <v>510</v>
      </c>
      <c r="G114" t="s">
        <v>221</v>
      </c>
      <c r="H114" s="15">
        <f>MROUND((J114*0.97),100)</f>
        <v>2700</v>
      </c>
      <c r="I114" s="15">
        <f t="shared" si="4"/>
        <v>74</v>
      </c>
      <c r="J114" s="15">
        <v>2774</v>
      </c>
      <c r="K114" s="5">
        <v>277</v>
      </c>
      <c r="M114" t="s">
        <v>57</v>
      </c>
      <c r="N114" t="s">
        <v>15</v>
      </c>
      <c r="O114" t="s">
        <v>16</v>
      </c>
      <c r="P114" s="1">
        <v>43397</v>
      </c>
      <c r="Q114">
        <v>12</v>
      </c>
      <c r="R114" s="21">
        <f t="shared" si="5"/>
        <v>2.7407407407407408E-2</v>
      </c>
      <c r="S114" s="21"/>
      <c r="T114" s="82" t="s">
        <v>440</v>
      </c>
      <c r="U114" s="13">
        <v>16064</v>
      </c>
    </row>
    <row r="115" spans="1:21" x14ac:dyDescent="0.3">
      <c r="A115" t="s">
        <v>17</v>
      </c>
      <c r="B115">
        <v>127</v>
      </c>
      <c r="C115" s="1">
        <v>43439</v>
      </c>
      <c r="D115" s="1" t="s">
        <v>510</v>
      </c>
      <c r="E115" t="s">
        <v>510</v>
      </c>
      <c r="F115" t="s">
        <v>510</v>
      </c>
      <c r="G115" t="s">
        <v>221</v>
      </c>
      <c r="H115" s="15">
        <f>MROUND((J115*0.97),1000)</f>
        <v>15000</v>
      </c>
      <c r="I115" s="15">
        <f t="shared" si="4"/>
        <v>94</v>
      </c>
      <c r="J115" s="15">
        <v>15094</v>
      </c>
      <c r="K115" s="5">
        <v>1509</v>
      </c>
      <c r="M115" t="s">
        <v>58</v>
      </c>
      <c r="N115" t="s">
        <v>15</v>
      </c>
      <c r="O115" t="s">
        <v>16</v>
      </c>
      <c r="P115" s="1">
        <v>43424</v>
      </c>
      <c r="Q115">
        <v>15</v>
      </c>
      <c r="R115" s="21">
        <f t="shared" si="5"/>
        <v>6.2666666666666669E-3</v>
      </c>
      <c r="S115" s="21"/>
      <c r="T115" s="82" t="s">
        <v>441</v>
      </c>
      <c r="U115" s="13">
        <v>16064</v>
      </c>
    </row>
    <row r="116" spans="1:21" x14ac:dyDescent="0.3">
      <c r="A116" t="s">
        <v>17</v>
      </c>
      <c r="B116">
        <v>128</v>
      </c>
      <c r="C116" s="1">
        <v>43530</v>
      </c>
      <c r="D116" s="1" t="s">
        <v>510</v>
      </c>
      <c r="E116" t="s">
        <v>510</v>
      </c>
      <c r="F116" t="s">
        <v>510</v>
      </c>
      <c r="G116" t="s">
        <v>221</v>
      </c>
      <c r="H116" s="15">
        <f>MROUND((J116*0.97),100)</f>
        <v>3900</v>
      </c>
      <c r="I116" s="15">
        <f t="shared" si="4"/>
        <v>162</v>
      </c>
      <c r="J116" s="15">
        <v>4062</v>
      </c>
      <c r="K116" s="5">
        <v>406</v>
      </c>
      <c r="M116" t="s">
        <v>63</v>
      </c>
      <c r="N116" t="s">
        <v>15</v>
      </c>
      <c r="O116" t="s">
        <v>16</v>
      </c>
      <c r="P116" s="1">
        <v>43515</v>
      </c>
      <c r="Q116">
        <v>15</v>
      </c>
      <c r="R116" s="21">
        <f t="shared" si="5"/>
        <v>4.1538461538461538E-2</v>
      </c>
      <c r="S116" s="21"/>
      <c r="T116" s="83">
        <v>43305</v>
      </c>
      <c r="U116" s="13">
        <v>28480</v>
      </c>
    </row>
    <row r="117" spans="1:21" x14ac:dyDescent="0.3">
      <c r="A117" t="s">
        <v>17</v>
      </c>
      <c r="B117">
        <v>129</v>
      </c>
      <c r="C117" s="1">
        <v>43555</v>
      </c>
      <c r="D117" s="1" t="s">
        <v>510</v>
      </c>
      <c r="E117" t="s">
        <v>510</v>
      </c>
      <c r="F117" t="s">
        <v>510</v>
      </c>
      <c r="G117" t="s">
        <v>221</v>
      </c>
      <c r="H117" s="15">
        <f>MROUND((J117*0.97),100)</f>
        <v>1700</v>
      </c>
      <c r="I117" s="15">
        <f t="shared" si="4"/>
        <v>23</v>
      </c>
      <c r="J117" s="15">
        <v>1723</v>
      </c>
      <c r="K117" s="5">
        <v>172</v>
      </c>
      <c r="M117" t="s">
        <v>65</v>
      </c>
      <c r="P117" s="1">
        <v>43555</v>
      </c>
      <c r="Q117">
        <v>0</v>
      </c>
      <c r="R117" s="21">
        <f t="shared" si="5"/>
        <v>1.3529411764705882E-2</v>
      </c>
      <c r="S117" s="21"/>
      <c r="T117" s="82" t="s">
        <v>440</v>
      </c>
      <c r="U117" s="13">
        <v>14240</v>
      </c>
    </row>
    <row r="118" spans="1:21" x14ac:dyDescent="0.3">
      <c r="A118" t="s">
        <v>17</v>
      </c>
      <c r="B118">
        <v>130</v>
      </c>
      <c r="C118" s="1">
        <v>43439</v>
      </c>
      <c r="D118" s="1" t="s">
        <v>511</v>
      </c>
      <c r="E118" t="s">
        <v>511</v>
      </c>
      <c r="F118" t="s">
        <v>511</v>
      </c>
      <c r="G118" t="s">
        <v>222</v>
      </c>
      <c r="H118" s="15">
        <f>MROUND((J118*0.97),500)</f>
        <v>22000</v>
      </c>
      <c r="I118" s="15">
        <f t="shared" si="4"/>
        <v>449</v>
      </c>
      <c r="J118" s="15">
        <v>22449</v>
      </c>
      <c r="K118" s="5">
        <v>2245</v>
      </c>
      <c r="M118" t="s">
        <v>58</v>
      </c>
      <c r="N118" t="s">
        <v>15</v>
      </c>
      <c r="O118" t="s">
        <v>16</v>
      </c>
      <c r="P118" s="1">
        <v>43424</v>
      </c>
      <c r="Q118">
        <v>15</v>
      </c>
      <c r="R118" s="21">
        <f t="shared" si="5"/>
        <v>2.0409090909090908E-2</v>
      </c>
      <c r="S118" s="21"/>
      <c r="T118" s="82" t="s">
        <v>441</v>
      </c>
      <c r="U118" s="13">
        <v>14240</v>
      </c>
    </row>
    <row r="119" spans="1:21" x14ac:dyDescent="0.3">
      <c r="A119" t="s">
        <v>17</v>
      </c>
      <c r="B119">
        <v>131</v>
      </c>
      <c r="C119" s="1">
        <v>43465</v>
      </c>
      <c r="D119" s="1" t="s">
        <v>511</v>
      </c>
      <c r="E119" t="s">
        <v>511</v>
      </c>
      <c r="F119" t="s">
        <v>511</v>
      </c>
      <c r="G119" t="s">
        <v>222</v>
      </c>
      <c r="H119" s="15">
        <f>MROUND((J119*0.97),250)</f>
        <v>9000</v>
      </c>
      <c r="I119" s="15">
        <f t="shared" si="4"/>
        <v>264</v>
      </c>
      <c r="J119" s="15">
        <v>9264</v>
      </c>
      <c r="K119" s="5">
        <v>926</v>
      </c>
      <c r="M119" t="s">
        <v>60</v>
      </c>
      <c r="N119" t="s">
        <v>15</v>
      </c>
      <c r="O119" t="s">
        <v>16</v>
      </c>
      <c r="P119" s="1">
        <v>43452</v>
      </c>
      <c r="Q119">
        <v>13</v>
      </c>
      <c r="R119" s="21">
        <f t="shared" si="5"/>
        <v>2.9333333333333333E-2</v>
      </c>
      <c r="S119" s="21"/>
      <c r="T119" s="83">
        <v>43334</v>
      </c>
      <c r="U119" s="13">
        <v>80142</v>
      </c>
    </row>
    <row r="120" spans="1:21" x14ac:dyDescent="0.3">
      <c r="A120" t="s">
        <v>17</v>
      </c>
      <c r="B120">
        <v>132</v>
      </c>
      <c r="C120" s="1">
        <v>43502</v>
      </c>
      <c r="D120" s="1" t="s">
        <v>511</v>
      </c>
      <c r="E120" t="s">
        <v>511</v>
      </c>
      <c r="F120" t="s">
        <v>511</v>
      </c>
      <c r="G120" t="s">
        <v>222</v>
      </c>
      <c r="H120" s="15">
        <f>MROUND((J120*0.97),250)</f>
        <v>8000</v>
      </c>
      <c r="I120" s="15">
        <f t="shared" si="4"/>
        <v>119</v>
      </c>
      <c r="J120" s="15">
        <v>8119</v>
      </c>
      <c r="K120" s="5">
        <v>812</v>
      </c>
      <c r="M120" t="s">
        <v>61</v>
      </c>
      <c r="N120" t="s">
        <v>15</v>
      </c>
      <c r="O120" t="s">
        <v>16</v>
      </c>
      <c r="P120" s="1">
        <v>43491</v>
      </c>
      <c r="Q120">
        <v>11</v>
      </c>
      <c r="R120" s="21">
        <f t="shared" si="5"/>
        <v>1.4874999999999999E-2</v>
      </c>
      <c r="S120" s="21"/>
      <c r="T120" s="82" t="s">
        <v>440</v>
      </c>
      <c r="U120" s="13">
        <v>40071</v>
      </c>
    </row>
    <row r="121" spans="1:21" x14ac:dyDescent="0.3">
      <c r="A121" t="s">
        <v>17</v>
      </c>
      <c r="B121">
        <v>133</v>
      </c>
      <c r="C121" s="1">
        <v>43555</v>
      </c>
      <c r="D121" s="1" t="s">
        <v>511</v>
      </c>
      <c r="E121" t="s">
        <v>511</v>
      </c>
      <c r="F121" t="s">
        <v>511</v>
      </c>
      <c r="G121" t="s">
        <v>222</v>
      </c>
      <c r="H121" s="15">
        <f>MROUND((J121*0.97),5000)</f>
        <v>15000</v>
      </c>
      <c r="I121" s="15">
        <f t="shared" si="4"/>
        <v>736</v>
      </c>
      <c r="J121" s="15">
        <v>15736</v>
      </c>
      <c r="K121" s="5">
        <v>1574</v>
      </c>
      <c r="M121" t="s">
        <v>65</v>
      </c>
      <c r="P121" s="1">
        <v>43555</v>
      </c>
      <c r="Q121">
        <v>0</v>
      </c>
      <c r="R121" s="21">
        <f t="shared" si="5"/>
        <v>4.9066666666666668E-2</v>
      </c>
      <c r="S121" s="21"/>
      <c r="T121" s="82" t="s">
        <v>441</v>
      </c>
      <c r="U121" s="13">
        <v>40071</v>
      </c>
    </row>
    <row r="122" spans="1:21" x14ac:dyDescent="0.3">
      <c r="A122" t="s">
        <v>17</v>
      </c>
      <c r="B122">
        <v>79</v>
      </c>
      <c r="C122" s="1">
        <v>43227</v>
      </c>
      <c r="D122" s="1" t="s">
        <v>470</v>
      </c>
      <c r="E122" t="s">
        <v>471</v>
      </c>
      <c r="F122" t="s">
        <v>502</v>
      </c>
      <c r="G122" t="s">
        <v>203</v>
      </c>
      <c r="H122" s="15">
        <f>MROUND((J122*0.97),5000)</f>
        <v>45000</v>
      </c>
      <c r="I122" s="15">
        <f t="shared" si="4"/>
        <v>1330</v>
      </c>
      <c r="J122" s="15">
        <v>46330</v>
      </c>
      <c r="K122" s="5">
        <v>4633</v>
      </c>
      <c r="M122" t="s">
        <v>47</v>
      </c>
      <c r="N122" t="s">
        <v>15</v>
      </c>
      <c r="O122" t="s">
        <v>16</v>
      </c>
      <c r="P122" s="1">
        <v>43218</v>
      </c>
      <c r="Q122">
        <v>9</v>
      </c>
      <c r="R122" s="21">
        <f t="shared" si="5"/>
        <v>2.9555555555555557E-2</v>
      </c>
      <c r="S122" s="21"/>
      <c r="T122" s="83">
        <v>43367</v>
      </c>
      <c r="U122" s="13">
        <v>39482</v>
      </c>
    </row>
    <row r="123" spans="1:21" x14ac:dyDescent="0.3">
      <c r="A123" t="s">
        <v>17</v>
      </c>
      <c r="B123">
        <v>89</v>
      </c>
      <c r="C123" s="1">
        <v>43227</v>
      </c>
      <c r="D123" t="s">
        <v>470</v>
      </c>
      <c r="E123" t="s">
        <v>471</v>
      </c>
      <c r="F123" t="s">
        <v>471</v>
      </c>
      <c r="G123" t="s">
        <v>181</v>
      </c>
      <c r="H123" s="15">
        <f>MROUND((J123*0.97),5000)</f>
        <v>80000</v>
      </c>
      <c r="I123" s="15">
        <f t="shared" si="4"/>
        <v>3393</v>
      </c>
      <c r="J123" s="15">
        <v>83393</v>
      </c>
      <c r="K123" s="5">
        <v>8339</v>
      </c>
      <c r="M123" t="s">
        <v>47</v>
      </c>
      <c r="N123" t="s">
        <v>15</v>
      </c>
      <c r="O123" t="s">
        <v>16</v>
      </c>
      <c r="P123" s="1">
        <v>43218</v>
      </c>
      <c r="Q123">
        <v>9</v>
      </c>
      <c r="R123" s="21">
        <f t="shared" si="5"/>
        <v>4.2412499999999999E-2</v>
      </c>
      <c r="S123" s="21"/>
      <c r="T123" s="82" t="s">
        <v>440</v>
      </c>
      <c r="U123" s="13">
        <v>19741</v>
      </c>
    </row>
    <row r="124" spans="1:21" x14ac:dyDescent="0.3">
      <c r="A124" t="s">
        <v>17</v>
      </c>
      <c r="B124">
        <v>80</v>
      </c>
      <c r="C124" s="1">
        <v>43256</v>
      </c>
      <c r="D124" t="s">
        <v>470</v>
      </c>
      <c r="E124" t="s">
        <v>471</v>
      </c>
      <c r="F124" t="s">
        <v>502</v>
      </c>
      <c r="G124" t="s">
        <v>203</v>
      </c>
      <c r="H124" s="15">
        <f>MROUND((J124*0.97),500)</f>
        <v>62000</v>
      </c>
      <c r="I124" s="15">
        <f t="shared" si="4"/>
        <v>1773</v>
      </c>
      <c r="J124" s="15">
        <v>63773</v>
      </c>
      <c r="K124" s="5">
        <v>6377</v>
      </c>
      <c r="M124" t="s">
        <v>48</v>
      </c>
      <c r="N124" t="s">
        <v>15</v>
      </c>
      <c r="O124" t="s">
        <v>16</v>
      </c>
      <c r="P124" s="1">
        <v>43251</v>
      </c>
      <c r="Q124">
        <v>5</v>
      </c>
      <c r="R124" s="21">
        <f t="shared" si="5"/>
        <v>2.8596774193548388E-2</v>
      </c>
      <c r="S124" s="21"/>
      <c r="T124" s="82" t="s">
        <v>441</v>
      </c>
      <c r="U124" s="13">
        <v>19741</v>
      </c>
    </row>
    <row r="125" spans="1:21" x14ac:dyDescent="0.3">
      <c r="A125" t="s">
        <v>17</v>
      </c>
      <c r="B125">
        <v>90</v>
      </c>
      <c r="C125" s="1">
        <v>43256</v>
      </c>
      <c r="D125" t="s">
        <v>470</v>
      </c>
      <c r="E125" t="s">
        <v>471</v>
      </c>
      <c r="F125" t="s">
        <v>471</v>
      </c>
      <c r="G125" t="s">
        <v>181</v>
      </c>
      <c r="H125" s="15">
        <f>MROUND((J125*0.97),5000)</f>
        <v>245000</v>
      </c>
      <c r="I125" s="15">
        <f t="shared" si="4"/>
        <v>7258</v>
      </c>
      <c r="J125" s="15">
        <v>252258</v>
      </c>
      <c r="K125" s="5">
        <v>25226</v>
      </c>
      <c r="M125" t="s">
        <v>48</v>
      </c>
      <c r="N125" t="s">
        <v>15</v>
      </c>
      <c r="O125" t="s">
        <v>16</v>
      </c>
      <c r="P125" s="1">
        <v>43251</v>
      </c>
      <c r="Q125">
        <v>5</v>
      </c>
      <c r="R125" s="21">
        <f t="shared" si="5"/>
        <v>2.9624489795918366E-2</v>
      </c>
      <c r="S125" s="21"/>
      <c r="T125" s="83">
        <v>43452</v>
      </c>
      <c r="U125" s="13">
        <v>32606</v>
      </c>
    </row>
    <row r="126" spans="1:21" x14ac:dyDescent="0.3">
      <c r="A126" t="s">
        <v>17</v>
      </c>
      <c r="B126">
        <v>81</v>
      </c>
      <c r="C126" s="1">
        <v>43312</v>
      </c>
      <c r="D126" t="s">
        <v>470</v>
      </c>
      <c r="E126" t="s">
        <v>471</v>
      </c>
      <c r="F126" t="s">
        <v>502</v>
      </c>
      <c r="G126" t="s">
        <v>203</v>
      </c>
      <c r="H126" s="15">
        <f>MROUND((J126*0.97),5000)</f>
        <v>70000</v>
      </c>
      <c r="I126" s="15">
        <f t="shared" si="4"/>
        <v>351</v>
      </c>
      <c r="J126" s="15">
        <v>70351</v>
      </c>
      <c r="K126" s="5">
        <v>7035</v>
      </c>
      <c r="M126" t="s">
        <v>52</v>
      </c>
      <c r="N126" t="s">
        <v>15</v>
      </c>
      <c r="O126" t="s">
        <v>16</v>
      </c>
      <c r="P126" s="1">
        <v>43305</v>
      </c>
      <c r="Q126">
        <v>7</v>
      </c>
      <c r="R126" s="21">
        <f t="shared" si="5"/>
        <v>5.0142857142857142E-3</v>
      </c>
      <c r="S126" s="21"/>
      <c r="T126" s="82" t="s">
        <v>440</v>
      </c>
      <c r="U126" s="13">
        <v>16303</v>
      </c>
    </row>
    <row r="127" spans="1:21" x14ac:dyDescent="0.3">
      <c r="A127" t="s">
        <v>17</v>
      </c>
      <c r="B127">
        <v>91</v>
      </c>
      <c r="C127" s="1">
        <v>43312</v>
      </c>
      <c r="D127" t="s">
        <v>470</v>
      </c>
      <c r="E127" t="s">
        <v>471</v>
      </c>
      <c r="F127" t="s">
        <v>471</v>
      </c>
      <c r="G127" t="s">
        <v>181</v>
      </c>
      <c r="H127" s="15">
        <f>MROUND((J127*0.97),5000)</f>
        <v>70000</v>
      </c>
      <c r="I127" s="15">
        <f t="shared" si="4"/>
        <v>351</v>
      </c>
      <c r="J127" s="15">
        <v>70351</v>
      </c>
      <c r="K127" s="5">
        <v>7035</v>
      </c>
      <c r="M127" t="s">
        <v>52</v>
      </c>
      <c r="N127" t="s">
        <v>15</v>
      </c>
      <c r="O127" t="s">
        <v>16</v>
      </c>
      <c r="P127" s="1">
        <v>43305</v>
      </c>
      <c r="Q127">
        <v>7</v>
      </c>
      <c r="R127" s="21">
        <f t="shared" si="5"/>
        <v>5.0142857142857142E-3</v>
      </c>
      <c r="S127" s="21"/>
      <c r="T127" s="82" t="s">
        <v>441</v>
      </c>
      <c r="U127" s="13">
        <v>16303</v>
      </c>
    </row>
    <row r="128" spans="1:21" x14ac:dyDescent="0.3">
      <c r="A128" t="s">
        <v>17</v>
      </c>
      <c r="B128">
        <v>82</v>
      </c>
      <c r="C128" s="1">
        <v>43347</v>
      </c>
      <c r="D128" s="1" t="s">
        <v>470</v>
      </c>
      <c r="E128" t="s">
        <v>471</v>
      </c>
      <c r="F128" t="s">
        <v>502</v>
      </c>
      <c r="G128" t="s">
        <v>203</v>
      </c>
      <c r="H128" s="15">
        <f>MROUND((J128*0.97),5000)</f>
        <v>50000</v>
      </c>
      <c r="I128" s="15">
        <f t="shared" si="4"/>
        <v>680</v>
      </c>
      <c r="J128" s="15">
        <v>50680</v>
      </c>
      <c r="K128" s="5">
        <v>5068</v>
      </c>
      <c r="M128" t="s">
        <v>54</v>
      </c>
      <c r="N128" t="s">
        <v>15</v>
      </c>
      <c r="O128" t="s">
        <v>16</v>
      </c>
      <c r="P128" s="1">
        <v>43334</v>
      </c>
      <c r="Q128">
        <v>13</v>
      </c>
      <c r="R128" s="21">
        <f t="shared" si="5"/>
        <v>1.3599999999999999E-2</v>
      </c>
      <c r="S128" s="21"/>
      <c r="T128" s="83">
        <v>43491</v>
      </c>
      <c r="U128" s="13">
        <v>34</v>
      </c>
    </row>
    <row r="129" spans="1:21" x14ac:dyDescent="0.3">
      <c r="A129" t="s">
        <v>17</v>
      </c>
      <c r="B129">
        <v>83</v>
      </c>
      <c r="C129" s="1">
        <v>43373</v>
      </c>
      <c r="D129" s="1" t="s">
        <v>470</v>
      </c>
      <c r="E129" t="s">
        <v>471</v>
      </c>
      <c r="F129" t="s">
        <v>502</v>
      </c>
      <c r="G129" t="s">
        <v>203</v>
      </c>
      <c r="H129" s="15">
        <f>MROUND((J129*0.97),500)</f>
        <v>72000</v>
      </c>
      <c r="I129" s="15">
        <f t="shared" si="4"/>
        <v>2367</v>
      </c>
      <c r="J129" s="15">
        <v>74367</v>
      </c>
      <c r="K129" s="5">
        <v>7437</v>
      </c>
      <c r="M129" t="s">
        <v>55</v>
      </c>
      <c r="N129" t="s">
        <v>15</v>
      </c>
      <c r="O129" t="s">
        <v>16</v>
      </c>
      <c r="P129" s="1">
        <v>43367</v>
      </c>
      <c r="Q129">
        <v>6</v>
      </c>
      <c r="R129" s="21">
        <f t="shared" si="5"/>
        <v>3.2875000000000001E-2</v>
      </c>
      <c r="S129" s="21"/>
      <c r="T129" s="82" t="s">
        <v>440</v>
      </c>
      <c r="U129" s="13">
        <v>17</v>
      </c>
    </row>
    <row r="130" spans="1:21" x14ac:dyDescent="0.3">
      <c r="A130" t="s">
        <v>17</v>
      </c>
      <c r="B130">
        <v>84</v>
      </c>
      <c r="C130" s="1">
        <v>43409</v>
      </c>
      <c r="D130" t="s">
        <v>470</v>
      </c>
      <c r="E130" t="s">
        <v>471</v>
      </c>
      <c r="F130" t="s">
        <v>502</v>
      </c>
      <c r="G130" t="s">
        <v>203</v>
      </c>
      <c r="H130" s="15">
        <f>MROUND((J130*0.97),500)</f>
        <v>72000</v>
      </c>
      <c r="I130" s="15">
        <f t="shared" ref="I130:I193" si="7">J130-H130</f>
        <v>2068</v>
      </c>
      <c r="J130" s="15">
        <v>74068</v>
      </c>
      <c r="K130" s="5">
        <v>7407</v>
      </c>
      <c r="M130" t="s">
        <v>57</v>
      </c>
      <c r="N130" t="s">
        <v>15</v>
      </c>
      <c r="O130" t="s">
        <v>16</v>
      </c>
      <c r="P130" s="1">
        <v>43397</v>
      </c>
      <c r="Q130">
        <v>12</v>
      </c>
      <c r="R130" s="21">
        <f t="shared" ref="R130:R193" si="8">I130/H130</f>
        <v>2.8722222222222222E-2</v>
      </c>
      <c r="S130" s="21"/>
      <c r="T130" s="82" t="s">
        <v>441</v>
      </c>
      <c r="U130" s="13">
        <v>17</v>
      </c>
    </row>
    <row r="131" spans="1:21" x14ac:dyDescent="0.3">
      <c r="A131" t="s">
        <v>17</v>
      </c>
      <c r="B131">
        <v>85</v>
      </c>
      <c r="C131" s="1">
        <v>43465</v>
      </c>
      <c r="D131" t="s">
        <v>470</v>
      </c>
      <c r="E131" t="s">
        <v>471</v>
      </c>
      <c r="F131" t="s">
        <v>502</v>
      </c>
      <c r="G131" t="s">
        <v>203</v>
      </c>
      <c r="H131" s="15">
        <f t="shared" ref="H131:H136" si="9">MROUND((J131*0.97),5000)</f>
        <v>60000</v>
      </c>
      <c r="I131" s="15">
        <f t="shared" si="7"/>
        <v>3099</v>
      </c>
      <c r="J131" s="15">
        <v>63099</v>
      </c>
      <c r="K131" s="5">
        <v>6310</v>
      </c>
      <c r="M131" t="s">
        <v>60</v>
      </c>
      <c r="N131" t="s">
        <v>15</v>
      </c>
      <c r="O131" t="s">
        <v>16</v>
      </c>
      <c r="P131" s="1">
        <v>43452</v>
      </c>
      <c r="Q131">
        <v>13</v>
      </c>
      <c r="R131" s="21">
        <f t="shared" si="8"/>
        <v>5.1650000000000001E-2</v>
      </c>
      <c r="S131" s="21"/>
      <c r="T131" s="83">
        <v>43515</v>
      </c>
      <c r="U131" s="13">
        <v>31174</v>
      </c>
    </row>
    <row r="132" spans="1:21" x14ac:dyDescent="0.3">
      <c r="A132" t="s">
        <v>17</v>
      </c>
      <c r="B132">
        <v>86</v>
      </c>
      <c r="C132" s="1">
        <v>43502</v>
      </c>
      <c r="D132" t="s">
        <v>470</v>
      </c>
      <c r="E132" t="s">
        <v>471</v>
      </c>
      <c r="F132" t="s">
        <v>502</v>
      </c>
      <c r="G132" t="s">
        <v>203</v>
      </c>
      <c r="H132" s="15">
        <f t="shared" si="9"/>
        <v>70000</v>
      </c>
      <c r="I132" s="15">
        <f t="shared" si="7"/>
        <v>2760</v>
      </c>
      <c r="J132" s="15">
        <v>72760</v>
      </c>
      <c r="K132" s="5">
        <v>7276</v>
      </c>
      <c r="M132" t="s">
        <v>61</v>
      </c>
      <c r="N132" t="s">
        <v>15</v>
      </c>
      <c r="O132" t="s">
        <v>16</v>
      </c>
      <c r="P132" s="1">
        <v>43491</v>
      </c>
      <c r="Q132">
        <v>11</v>
      </c>
      <c r="R132" s="21">
        <f t="shared" si="8"/>
        <v>3.9428571428571431E-2</v>
      </c>
      <c r="S132" s="21"/>
      <c r="T132" s="82" t="s">
        <v>440</v>
      </c>
      <c r="U132" s="13">
        <v>15587</v>
      </c>
    </row>
    <row r="133" spans="1:21" x14ac:dyDescent="0.3">
      <c r="A133" t="s">
        <v>17</v>
      </c>
      <c r="B133">
        <v>92</v>
      </c>
      <c r="C133" s="1">
        <v>43502</v>
      </c>
      <c r="D133" t="s">
        <v>470</v>
      </c>
      <c r="E133" t="s">
        <v>471</v>
      </c>
      <c r="F133" t="s">
        <v>471</v>
      </c>
      <c r="G133" t="s">
        <v>181</v>
      </c>
      <c r="H133" s="15">
        <f t="shared" si="9"/>
        <v>295000</v>
      </c>
      <c r="I133" s="15">
        <f t="shared" si="7"/>
        <v>10590</v>
      </c>
      <c r="J133" s="15">
        <v>305590</v>
      </c>
      <c r="K133" s="5">
        <v>30559</v>
      </c>
      <c r="M133" t="s">
        <v>61</v>
      </c>
      <c r="N133" t="s">
        <v>15</v>
      </c>
      <c r="O133" t="s">
        <v>16</v>
      </c>
      <c r="P133" s="1">
        <v>43491</v>
      </c>
      <c r="Q133">
        <v>11</v>
      </c>
      <c r="R133" s="21">
        <f t="shared" si="8"/>
        <v>3.5898305084745764E-2</v>
      </c>
      <c r="S133" s="21"/>
      <c r="T133" s="82" t="s">
        <v>441</v>
      </c>
      <c r="U133" s="13">
        <v>15587</v>
      </c>
    </row>
    <row r="134" spans="1:21" x14ac:dyDescent="0.3">
      <c r="A134" t="s">
        <v>17</v>
      </c>
      <c r="B134">
        <v>87</v>
      </c>
      <c r="C134" s="1">
        <v>43542</v>
      </c>
      <c r="D134" t="s">
        <v>470</v>
      </c>
      <c r="E134" t="s">
        <v>471</v>
      </c>
      <c r="F134" t="s">
        <v>502</v>
      </c>
      <c r="G134" t="s">
        <v>203</v>
      </c>
      <c r="H134" s="15">
        <f t="shared" si="9"/>
        <v>85000</v>
      </c>
      <c r="I134" s="15">
        <f t="shared" si="7"/>
        <v>4475</v>
      </c>
      <c r="J134" s="15">
        <v>89475</v>
      </c>
      <c r="K134" s="5">
        <v>8948</v>
      </c>
      <c r="M134" t="s">
        <v>64</v>
      </c>
      <c r="P134" s="1">
        <v>43531</v>
      </c>
      <c r="Q134">
        <v>11</v>
      </c>
      <c r="R134" s="21">
        <f t="shared" si="8"/>
        <v>5.2647058823529415E-2</v>
      </c>
      <c r="S134" s="21"/>
      <c r="T134" s="83">
        <v>43555</v>
      </c>
      <c r="U134" s="13">
        <v>45508</v>
      </c>
    </row>
    <row r="135" spans="1:21" x14ac:dyDescent="0.3">
      <c r="A135" t="s">
        <v>17</v>
      </c>
      <c r="B135">
        <v>93</v>
      </c>
      <c r="C135" s="1">
        <v>43542</v>
      </c>
      <c r="D135" t="s">
        <v>470</v>
      </c>
      <c r="E135" t="s">
        <v>471</v>
      </c>
      <c r="F135" t="s">
        <v>471</v>
      </c>
      <c r="G135" t="s">
        <v>181</v>
      </c>
      <c r="H135" s="15">
        <f t="shared" si="9"/>
        <v>215000</v>
      </c>
      <c r="I135" s="15">
        <f t="shared" si="7"/>
        <v>9035</v>
      </c>
      <c r="J135" s="15">
        <v>224035</v>
      </c>
      <c r="K135" s="5">
        <v>22404</v>
      </c>
      <c r="M135" t="s">
        <v>64</v>
      </c>
      <c r="P135" s="1">
        <v>43531</v>
      </c>
      <c r="Q135">
        <v>11</v>
      </c>
      <c r="R135" s="21">
        <f t="shared" si="8"/>
        <v>4.202325581395349E-2</v>
      </c>
      <c r="S135" s="21"/>
      <c r="T135" s="82" t="s">
        <v>440</v>
      </c>
      <c r="U135" s="13">
        <v>22754</v>
      </c>
    </row>
    <row r="136" spans="1:21" x14ac:dyDescent="0.3">
      <c r="A136" t="s">
        <v>17</v>
      </c>
      <c r="B136">
        <v>88</v>
      </c>
      <c r="C136" s="1">
        <v>43555</v>
      </c>
      <c r="D136" t="s">
        <v>470</v>
      </c>
      <c r="E136" t="s">
        <v>471</v>
      </c>
      <c r="F136" t="s">
        <v>502</v>
      </c>
      <c r="G136" t="s">
        <v>203</v>
      </c>
      <c r="H136" s="15">
        <f t="shared" si="9"/>
        <v>85000</v>
      </c>
      <c r="I136" s="15">
        <f t="shared" si="7"/>
        <v>4033</v>
      </c>
      <c r="J136" s="15">
        <v>89033</v>
      </c>
      <c r="K136" s="5">
        <v>8903</v>
      </c>
      <c r="M136" t="s">
        <v>65</v>
      </c>
      <c r="P136" s="1">
        <v>43555</v>
      </c>
      <c r="Q136">
        <v>0</v>
      </c>
      <c r="R136" s="21">
        <f t="shared" si="8"/>
        <v>4.7447058823529412E-2</v>
      </c>
      <c r="S136" s="21"/>
      <c r="T136" s="82" t="s">
        <v>441</v>
      </c>
      <c r="U136" s="13">
        <v>22754</v>
      </c>
    </row>
    <row r="137" spans="1:21" x14ac:dyDescent="0.3">
      <c r="A137" t="s">
        <v>17</v>
      </c>
      <c r="B137">
        <v>134</v>
      </c>
      <c r="C137" s="1">
        <v>43312</v>
      </c>
      <c r="D137" s="1" t="s">
        <v>501</v>
      </c>
      <c r="E137" t="s">
        <v>501</v>
      </c>
      <c r="F137" t="s">
        <v>501</v>
      </c>
      <c r="G137" t="s">
        <v>214</v>
      </c>
      <c r="H137" s="15">
        <f>MROUND((J137*0.97),1000)</f>
        <v>14000</v>
      </c>
      <c r="I137" s="15">
        <f t="shared" si="7"/>
        <v>470</v>
      </c>
      <c r="J137" s="15">
        <v>14470</v>
      </c>
      <c r="K137" s="5">
        <v>1447</v>
      </c>
      <c r="M137" t="s">
        <v>52</v>
      </c>
      <c r="N137" t="s">
        <v>15</v>
      </c>
      <c r="O137" t="s">
        <v>16</v>
      </c>
      <c r="P137" s="1">
        <v>43305</v>
      </c>
      <c r="Q137">
        <v>7</v>
      </c>
      <c r="R137" s="21">
        <f t="shared" si="8"/>
        <v>3.3571428571428572E-2</v>
      </c>
      <c r="S137" s="21"/>
      <c r="T137" s="12" t="s">
        <v>729</v>
      </c>
      <c r="U137" s="13">
        <v>440173</v>
      </c>
    </row>
    <row r="138" spans="1:21" x14ac:dyDescent="0.3">
      <c r="A138" t="s">
        <v>17</v>
      </c>
      <c r="B138">
        <v>135</v>
      </c>
      <c r="C138" s="1">
        <v>43347</v>
      </c>
      <c r="D138" s="1" t="s">
        <v>501</v>
      </c>
      <c r="E138" t="s">
        <v>501</v>
      </c>
      <c r="F138" t="s">
        <v>501</v>
      </c>
      <c r="G138" t="s">
        <v>214</v>
      </c>
      <c r="H138" s="15">
        <f>MROUND((J138*0.97),100)</f>
        <v>1600</v>
      </c>
      <c r="I138" s="15">
        <f t="shared" si="7"/>
        <v>60</v>
      </c>
      <c r="J138" s="15">
        <v>1660</v>
      </c>
      <c r="K138" s="5">
        <v>166</v>
      </c>
      <c r="M138" t="s">
        <v>54</v>
      </c>
      <c r="N138" t="s">
        <v>15</v>
      </c>
      <c r="O138" t="s">
        <v>16</v>
      </c>
      <c r="P138" s="1">
        <v>43334</v>
      </c>
      <c r="Q138">
        <v>13</v>
      </c>
      <c r="R138" s="21">
        <f t="shared" si="8"/>
        <v>3.7499999999999999E-2</v>
      </c>
      <c r="S138" s="21"/>
      <c r="T138" s="83">
        <v>43218</v>
      </c>
      <c r="U138" s="13">
        <v>81316</v>
      </c>
    </row>
    <row r="139" spans="1:21" x14ac:dyDescent="0.3">
      <c r="A139" t="s">
        <v>17</v>
      </c>
      <c r="B139">
        <v>136</v>
      </c>
      <c r="C139" s="1">
        <v>43373</v>
      </c>
      <c r="D139" s="1" t="s">
        <v>501</v>
      </c>
      <c r="E139" t="s">
        <v>501</v>
      </c>
      <c r="F139" t="s">
        <v>501</v>
      </c>
      <c r="G139" t="s">
        <v>214</v>
      </c>
      <c r="H139" s="15">
        <f>MROUND((J139*0.97),500)</f>
        <v>62000</v>
      </c>
      <c r="I139" s="15">
        <f t="shared" si="7"/>
        <v>1766</v>
      </c>
      <c r="J139" s="15">
        <v>63766</v>
      </c>
      <c r="K139" s="5">
        <v>6377</v>
      </c>
      <c r="M139" t="s">
        <v>55</v>
      </c>
      <c r="N139" t="s">
        <v>15</v>
      </c>
      <c r="O139" t="s">
        <v>16</v>
      </c>
      <c r="P139" s="1">
        <v>43367</v>
      </c>
      <c r="Q139">
        <v>6</v>
      </c>
      <c r="R139" s="21">
        <f t="shared" si="8"/>
        <v>2.8483870967741937E-2</v>
      </c>
      <c r="S139" s="21"/>
      <c r="T139" s="82" t="s">
        <v>729</v>
      </c>
      <c r="U139" s="13">
        <v>81316</v>
      </c>
    </row>
    <row r="140" spans="1:21" x14ac:dyDescent="0.3">
      <c r="A140" t="s">
        <v>17</v>
      </c>
      <c r="B140">
        <v>137</v>
      </c>
      <c r="C140" s="1">
        <v>43409</v>
      </c>
      <c r="D140" s="1" t="s">
        <v>501</v>
      </c>
      <c r="E140" t="s">
        <v>501</v>
      </c>
      <c r="F140" t="s">
        <v>501</v>
      </c>
      <c r="G140" t="s">
        <v>214</v>
      </c>
      <c r="H140" s="15">
        <f>MROUND((J140*0.97),5000)</f>
        <v>55000</v>
      </c>
      <c r="I140" s="15">
        <f t="shared" si="7"/>
        <v>3021</v>
      </c>
      <c r="J140" s="15">
        <v>58021</v>
      </c>
      <c r="K140" s="5">
        <v>5802</v>
      </c>
      <c r="M140" t="s">
        <v>57</v>
      </c>
      <c r="N140" t="s">
        <v>15</v>
      </c>
      <c r="O140" t="s">
        <v>16</v>
      </c>
      <c r="P140" s="1">
        <v>43397</v>
      </c>
      <c r="Q140">
        <v>12</v>
      </c>
      <c r="R140" s="21">
        <f t="shared" si="8"/>
        <v>5.4927272727272727E-2</v>
      </c>
      <c r="S140" s="21"/>
      <c r="T140" s="83">
        <v>43251</v>
      </c>
      <c r="U140" s="13">
        <v>67123</v>
      </c>
    </row>
    <row r="141" spans="1:21" x14ac:dyDescent="0.3">
      <c r="A141" t="s">
        <v>17</v>
      </c>
      <c r="B141">
        <v>138</v>
      </c>
      <c r="C141" s="1">
        <v>43502</v>
      </c>
      <c r="D141" s="1" t="s">
        <v>501</v>
      </c>
      <c r="E141" t="s">
        <v>501</v>
      </c>
      <c r="F141" t="s">
        <v>501</v>
      </c>
      <c r="G141" t="s">
        <v>214</v>
      </c>
      <c r="H141" s="15">
        <f>MROUND((J141*0.97),100)</f>
        <v>3300</v>
      </c>
      <c r="I141" s="15">
        <f t="shared" si="7"/>
        <v>54</v>
      </c>
      <c r="J141" s="15">
        <v>3354</v>
      </c>
      <c r="K141" s="5">
        <v>335</v>
      </c>
      <c r="M141" t="s">
        <v>61</v>
      </c>
      <c r="N141" t="s">
        <v>15</v>
      </c>
      <c r="O141" t="s">
        <v>16</v>
      </c>
      <c r="P141" s="1">
        <v>43491</v>
      </c>
      <c r="Q141">
        <v>11</v>
      </c>
      <c r="R141" s="21">
        <f t="shared" si="8"/>
        <v>1.6363636363636365E-2</v>
      </c>
      <c r="S141" s="21"/>
      <c r="T141" s="82" t="s">
        <v>729</v>
      </c>
      <c r="U141" s="13">
        <v>67123</v>
      </c>
    </row>
    <row r="142" spans="1:21" x14ac:dyDescent="0.3">
      <c r="A142" t="s">
        <v>17</v>
      </c>
      <c r="B142">
        <v>139</v>
      </c>
      <c r="C142" s="1">
        <v>43530</v>
      </c>
      <c r="D142" s="1" t="s">
        <v>501</v>
      </c>
      <c r="E142" t="s">
        <v>501</v>
      </c>
      <c r="F142" t="s">
        <v>501</v>
      </c>
      <c r="G142" t="s">
        <v>214</v>
      </c>
      <c r="H142" s="15">
        <f>MROUND((J142*0.97),5000)</f>
        <v>60000</v>
      </c>
      <c r="I142" s="15">
        <f t="shared" si="7"/>
        <v>274</v>
      </c>
      <c r="J142" s="15">
        <v>60274</v>
      </c>
      <c r="K142" s="5">
        <v>6027</v>
      </c>
      <c r="M142" t="s">
        <v>63</v>
      </c>
      <c r="N142" t="s">
        <v>15</v>
      </c>
      <c r="O142" t="s">
        <v>16</v>
      </c>
      <c r="P142" s="1">
        <v>43515</v>
      </c>
      <c r="Q142">
        <v>15</v>
      </c>
      <c r="R142" s="21">
        <f t="shared" si="8"/>
        <v>4.5666666666666668E-3</v>
      </c>
      <c r="S142" s="21"/>
      <c r="T142" s="83">
        <v>43274</v>
      </c>
      <c r="U142" s="13">
        <v>43177</v>
      </c>
    </row>
    <row r="143" spans="1:21" x14ac:dyDescent="0.3">
      <c r="A143" t="s">
        <v>17</v>
      </c>
      <c r="B143">
        <v>140</v>
      </c>
      <c r="C143" s="1">
        <v>43555</v>
      </c>
      <c r="D143" s="1" t="s">
        <v>501</v>
      </c>
      <c r="E143" t="s">
        <v>501</v>
      </c>
      <c r="F143" t="s">
        <v>501</v>
      </c>
      <c r="G143" t="s">
        <v>214</v>
      </c>
      <c r="H143" s="15">
        <f>MROUND((J143*0.97),100)</f>
        <v>2700</v>
      </c>
      <c r="I143" s="15">
        <f t="shared" si="7"/>
        <v>46</v>
      </c>
      <c r="J143" s="15">
        <v>2746</v>
      </c>
      <c r="K143" s="5">
        <v>275</v>
      </c>
      <c r="M143" t="s">
        <v>65</v>
      </c>
      <c r="P143" s="1">
        <v>43555</v>
      </c>
      <c r="Q143">
        <v>0</v>
      </c>
      <c r="R143" s="21">
        <f t="shared" si="8"/>
        <v>1.7037037037037038E-2</v>
      </c>
      <c r="S143" s="21"/>
      <c r="T143" s="82" t="s">
        <v>729</v>
      </c>
      <c r="U143" s="13">
        <v>43177</v>
      </c>
    </row>
    <row r="144" spans="1:21" x14ac:dyDescent="0.3">
      <c r="A144" t="s">
        <v>17</v>
      </c>
      <c r="B144">
        <v>141</v>
      </c>
      <c r="C144" s="1">
        <v>43227</v>
      </c>
      <c r="D144" s="1" t="s">
        <v>438</v>
      </c>
      <c r="E144" t="s">
        <v>438</v>
      </c>
      <c r="F144" t="s">
        <v>439</v>
      </c>
      <c r="G144" t="s">
        <v>149</v>
      </c>
      <c r="H144" s="15">
        <f t="shared" ref="H144:H149" si="10">MROUND((J144*0.97),5000)</f>
        <v>125000</v>
      </c>
      <c r="I144" s="15">
        <f t="shared" si="7"/>
        <v>5714</v>
      </c>
      <c r="J144" s="15">
        <v>130714</v>
      </c>
      <c r="K144" s="5">
        <v>13071</v>
      </c>
      <c r="M144" t="s">
        <v>47</v>
      </c>
      <c r="N144" t="s">
        <v>15</v>
      </c>
      <c r="O144" t="s">
        <v>16</v>
      </c>
      <c r="P144" s="1">
        <v>43218</v>
      </c>
      <c r="Q144">
        <v>9</v>
      </c>
      <c r="R144" s="21">
        <f t="shared" si="8"/>
        <v>4.5712000000000003E-2</v>
      </c>
      <c r="S144" s="21"/>
      <c r="T144" s="83">
        <v>43305</v>
      </c>
      <c r="U144" s="13">
        <v>60236</v>
      </c>
    </row>
    <row r="145" spans="1:21" x14ac:dyDescent="0.3">
      <c r="A145" t="s">
        <v>17</v>
      </c>
      <c r="B145">
        <v>148</v>
      </c>
      <c r="C145" s="1">
        <v>43227</v>
      </c>
      <c r="D145" t="s">
        <v>438</v>
      </c>
      <c r="E145" t="s">
        <v>438</v>
      </c>
      <c r="F145" t="s">
        <v>438</v>
      </c>
      <c r="G145" t="s">
        <v>148</v>
      </c>
      <c r="H145" s="15">
        <f t="shared" si="10"/>
        <v>125000</v>
      </c>
      <c r="I145" s="15">
        <f t="shared" si="7"/>
        <v>5714</v>
      </c>
      <c r="J145" s="15">
        <v>130714</v>
      </c>
      <c r="K145" s="5">
        <v>13071</v>
      </c>
      <c r="M145" t="s">
        <v>47</v>
      </c>
      <c r="N145" t="s">
        <v>15</v>
      </c>
      <c r="O145" t="s">
        <v>16</v>
      </c>
      <c r="P145" s="1">
        <v>43218</v>
      </c>
      <c r="Q145">
        <v>9</v>
      </c>
      <c r="R145" s="21">
        <f t="shared" si="8"/>
        <v>4.5712000000000003E-2</v>
      </c>
      <c r="S145" s="21"/>
      <c r="T145" s="82" t="s">
        <v>729</v>
      </c>
      <c r="U145" s="13">
        <v>60236</v>
      </c>
    </row>
    <row r="146" spans="1:21" x14ac:dyDescent="0.3">
      <c r="A146" t="s">
        <v>17</v>
      </c>
      <c r="B146">
        <v>142</v>
      </c>
      <c r="C146" s="1">
        <v>43256</v>
      </c>
      <c r="D146" s="1" t="s">
        <v>438</v>
      </c>
      <c r="E146" t="s">
        <v>438</v>
      </c>
      <c r="F146" t="s">
        <v>439</v>
      </c>
      <c r="G146" t="s">
        <v>149</v>
      </c>
      <c r="H146" s="15">
        <f t="shared" si="10"/>
        <v>165000</v>
      </c>
      <c r="I146" s="15">
        <f t="shared" si="7"/>
        <v>4093</v>
      </c>
      <c r="J146" s="15">
        <v>169093</v>
      </c>
      <c r="K146" s="5">
        <v>16909</v>
      </c>
      <c r="M146" t="s">
        <v>48</v>
      </c>
      <c r="N146" t="s">
        <v>15</v>
      </c>
      <c r="O146" t="s">
        <v>16</v>
      </c>
      <c r="P146" s="1">
        <v>43251</v>
      </c>
      <c r="Q146">
        <v>5</v>
      </c>
      <c r="R146" s="21">
        <f t="shared" si="8"/>
        <v>2.4806060606060606E-2</v>
      </c>
      <c r="S146" s="21"/>
      <c r="T146" s="83">
        <v>43334</v>
      </c>
      <c r="U146" s="13">
        <v>70184</v>
      </c>
    </row>
    <row r="147" spans="1:21" x14ac:dyDescent="0.3">
      <c r="A147" t="s">
        <v>17</v>
      </c>
      <c r="B147">
        <v>149</v>
      </c>
      <c r="C147" s="1">
        <v>43256</v>
      </c>
      <c r="D147" s="1" t="s">
        <v>438</v>
      </c>
      <c r="E147" t="s">
        <v>438</v>
      </c>
      <c r="F147" t="s">
        <v>438</v>
      </c>
      <c r="G147" t="s">
        <v>148</v>
      </c>
      <c r="H147" s="15">
        <f t="shared" si="10"/>
        <v>165000</v>
      </c>
      <c r="I147" s="15">
        <f t="shared" si="7"/>
        <v>4093</v>
      </c>
      <c r="J147" s="15">
        <v>169093</v>
      </c>
      <c r="K147" s="5">
        <v>16909</v>
      </c>
      <c r="M147" t="s">
        <v>48</v>
      </c>
      <c r="N147" t="s">
        <v>15</v>
      </c>
      <c r="O147" t="s">
        <v>16</v>
      </c>
      <c r="P147" s="1">
        <v>43251</v>
      </c>
      <c r="Q147">
        <v>5</v>
      </c>
      <c r="R147" s="21">
        <f t="shared" si="8"/>
        <v>2.4806060606060606E-2</v>
      </c>
      <c r="S147" s="21"/>
      <c r="T147" s="82" t="s">
        <v>729</v>
      </c>
      <c r="U147" s="13">
        <v>70184</v>
      </c>
    </row>
    <row r="148" spans="1:21" x14ac:dyDescent="0.3">
      <c r="A148" t="s">
        <v>17</v>
      </c>
      <c r="B148">
        <v>143</v>
      </c>
      <c r="C148" s="1">
        <v>43281</v>
      </c>
      <c r="D148" s="1" t="s">
        <v>438</v>
      </c>
      <c r="E148" t="s">
        <v>438</v>
      </c>
      <c r="F148" t="s">
        <v>439</v>
      </c>
      <c r="G148" t="s">
        <v>149</v>
      </c>
      <c r="H148" s="15">
        <f t="shared" si="10"/>
        <v>70000</v>
      </c>
      <c r="I148" s="15">
        <f t="shared" si="7"/>
        <v>3093</v>
      </c>
      <c r="J148" s="15">
        <v>73093</v>
      </c>
      <c r="K148" s="5">
        <v>7309</v>
      </c>
      <c r="M148" t="s">
        <v>50</v>
      </c>
      <c r="N148" t="s">
        <v>15</v>
      </c>
      <c r="O148" t="s">
        <v>16</v>
      </c>
      <c r="P148" s="1">
        <v>43274</v>
      </c>
      <c r="Q148">
        <v>7</v>
      </c>
      <c r="R148" s="21">
        <f t="shared" si="8"/>
        <v>4.4185714285714286E-2</v>
      </c>
      <c r="S148" s="21"/>
      <c r="T148" s="83">
        <v>43424</v>
      </c>
      <c r="U148" s="13">
        <v>18287</v>
      </c>
    </row>
    <row r="149" spans="1:21" x14ac:dyDescent="0.3">
      <c r="A149" t="s">
        <v>17</v>
      </c>
      <c r="B149">
        <v>150</v>
      </c>
      <c r="C149" s="1">
        <v>43281</v>
      </c>
      <c r="D149" s="1" t="s">
        <v>438</v>
      </c>
      <c r="E149" t="s">
        <v>438</v>
      </c>
      <c r="F149" t="s">
        <v>438</v>
      </c>
      <c r="G149" t="s">
        <v>148</v>
      </c>
      <c r="H149" s="15">
        <f t="shared" si="10"/>
        <v>70000</v>
      </c>
      <c r="I149" s="15">
        <f t="shared" si="7"/>
        <v>3093</v>
      </c>
      <c r="J149" s="15">
        <v>73093</v>
      </c>
      <c r="K149" s="5">
        <v>7309</v>
      </c>
      <c r="M149" t="s">
        <v>50</v>
      </c>
      <c r="N149" t="s">
        <v>15</v>
      </c>
      <c r="O149" t="s">
        <v>16</v>
      </c>
      <c r="P149" s="1">
        <v>43274</v>
      </c>
      <c r="Q149">
        <v>7</v>
      </c>
      <c r="R149" s="21">
        <f t="shared" si="8"/>
        <v>4.4185714285714286E-2</v>
      </c>
      <c r="S149" s="21"/>
      <c r="T149" s="82" t="s">
        <v>729</v>
      </c>
      <c r="U149" s="13">
        <v>18287</v>
      </c>
    </row>
    <row r="150" spans="1:21" x14ac:dyDescent="0.3">
      <c r="A150" t="s">
        <v>17</v>
      </c>
      <c r="B150">
        <v>144</v>
      </c>
      <c r="C150" s="1">
        <v>43312</v>
      </c>
      <c r="D150" s="1" t="s">
        <v>438</v>
      </c>
      <c r="E150" t="s">
        <v>438</v>
      </c>
      <c r="F150" t="s">
        <v>439</v>
      </c>
      <c r="G150" t="s">
        <v>149</v>
      </c>
      <c r="H150" s="15">
        <f>MROUND((J150*0.97),1000)</f>
        <v>43000</v>
      </c>
      <c r="I150" s="15">
        <f t="shared" si="7"/>
        <v>1532</v>
      </c>
      <c r="J150" s="15">
        <v>44532</v>
      </c>
      <c r="K150" s="5">
        <v>4453</v>
      </c>
      <c r="M150" t="s">
        <v>52</v>
      </c>
      <c r="N150" t="s">
        <v>15</v>
      </c>
      <c r="O150" t="s">
        <v>16</v>
      </c>
      <c r="P150" s="1">
        <v>43305</v>
      </c>
      <c r="Q150">
        <v>7</v>
      </c>
      <c r="R150" s="21">
        <f t="shared" si="8"/>
        <v>3.5627906976744186E-2</v>
      </c>
      <c r="S150" s="21"/>
      <c r="T150" s="83">
        <v>43491</v>
      </c>
      <c r="U150" s="13">
        <v>23824</v>
      </c>
    </row>
    <row r="151" spans="1:21" x14ac:dyDescent="0.3">
      <c r="A151" t="s">
        <v>17</v>
      </c>
      <c r="B151">
        <v>151</v>
      </c>
      <c r="C151" s="1">
        <v>43312</v>
      </c>
      <c r="D151" s="1" t="s">
        <v>438</v>
      </c>
      <c r="E151" t="s">
        <v>438</v>
      </c>
      <c r="F151" t="s">
        <v>438</v>
      </c>
      <c r="G151" t="s">
        <v>148</v>
      </c>
      <c r="H151" s="15">
        <f>MROUND((J151*0.97),1000)</f>
        <v>43000</v>
      </c>
      <c r="I151" s="15">
        <f t="shared" si="7"/>
        <v>1532</v>
      </c>
      <c r="J151" s="15">
        <v>44532</v>
      </c>
      <c r="K151" s="5">
        <v>4453</v>
      </c>
      <c r="M151" t="s">
        <v>52</v>
      </c>
      <c r="N151" t="s">
        <v>15</v>
      </c>
      <c r="O151" t="s">
        <v>16</v>
      </c>
      <c r="P151" s="1">
        <v>43305</v>
      </c>
      <c r="Q151">
        <v>7</v>
      </c>
      <c r="R151" s="21">
        <f t="shared" si="8"/>
        <v>3.5627906976744186E-2</v>
      </c>
      <c r="S151" s="21"/>
      <c r="T151" s="82" t="s">
        <v>729</v>
      </c>
      <c r="U151" s="13">
        <v>23824</v>
      </c>
    </row>
    <row r="152" spans="1:21" x14ac:dyDescent="0.3">
      <c r="A152" t="s">
        <v>17</v>
      </c>
      <c r="B152">
        <v>145</v>
      </c>
      <c r="C152" s="1">
        <v>43347</v>
      </c>
      <c r="D152" t="s">
        <v>438</v>
      </c>
      <c r="E152" t="s">
        <v>438</v>
      </c>
      <c r="F152" t="s">
        <v>439</v>
      </c>
      <c r="G152" t="s">
        <v>149</v>
      </c>
      <c r="H152" s="15">
        <f t="shared" ref="H152:H157" si="11">MROUND((J152*0.97),5000)</f>
        <v>100000</v>
      </c>
      <c r="I152" s="15">
        <f t="shared" si="7"/>
        <v>5483</v>
      </c>
      <c r="J152" s="15">
        <v>105483</v>
      </c>
      <c r="K152" s="5">
        <v>10548</v>
      </c>
      <c r="M152" t="s">
        <v>54</v>
      </c>
      <c r="N152" t="s">
        <v>15</v>
      </c>
      <c r="O152" t="s">
        <v>16</v>
      </c>
      <c r="P152" s="1">
        <v>43334</v>
      </c>
      <c r="Q152">
        <v>13</v>
      </c>
      <c r="R152" s="21">
        <f t="shared" si="8"/>
        <v>5.4829999999999997E-2</v>
      </c>
      <c r="S152" s="21"/>
      <c r="T152" s="83">
        <v>43515</v>
      </c>
      <c r="U152" s="13">
        <v>18983</v>
      </c>
    </row>
    <row r="153" spans="1:21" x14ac:dyDescent="0.3">
      <c r="A153" t="s">
        <v>17</v>
      </c>
      <c r="B153">
        <v>152</v>
      </c>
      <c r="C153" s="1">
        <v>43347</v>
      </c>
      <c r="D153" s="1" t="s">
        <v>438</v>
      </c>
      <c r="E153" t="s">
        <v>438</v>
      </c>
      <c r="F153" t="s">
        <v>438</v>
      </c>
      <c r="G153" t="s">
        <v>148</v>
      </c>
      <c r="H153" s="15">
        <f t="shared" si="11"/>
        <v>100000</v>
      </c>
      <c r="I153" s="15">
        <f t="shared" si="7"/>
        <v>5483</v>
      </c>
      <c r="J153" s="15">
        <v>105483</v>
      </c>
      <c r="K153" s="5">
        <v>10548</v>
      </c>
      <c r="M153" t="s">
        <v>54</v>
      </c>
      <c r="N153" t="s">
        <v>15</v>
      </c>
      <c r="O153" t="s">
        <v>16</v>
      </c>
      <c r="P153" s="1">
        <v>43334</v>
      </c>
      <c r="Q153">
        <v>13</v>
      </c>
      <c r="R153" s="21">
        <f t="shared" si="8"/>
        <v>5.4829999999999997E-2</v>
      </c>
      <c r="S153" s="21"/>
      <c r="T153" s="82" t="s">
        <v>729</v>
      </c>
      <c r="U153" s="13">
        <v>18983</v>
      </c>
    </row>
    <row r="154" spans="1:21" x14ac:dyDescent="0.3">
      <c r="A154" t="s">
        <v>17</v>
      </c>
      <c r="B154">
        <v>146</v>
      </c>
      <c r="C154" s="1">
        <v>43373</v>
      </c>
      <c r="D154" t="s">
        <v>438</v>
      </c>
      <c r="E154" t="s">
        <v>438</v>
      </c>
      <c r="F154" t="s">
        <v>439</v>
      </c>
      <c r="G154" t="s">
        <v>149</v>
      </c>
      <c r="H154" s="15">
        <f t="shared" si="11"/>
        <v>425000</v>
      </c>
      <c r="I154" s="15">
        <f t="shared" si="7"/>
        <v>14588</v>
      </c>
      <c r="J154" s="15">
        <v>439588</v>
      </c>
      <c r="K154" s="5">
        <v>43959</v>
      </c>
      <c r="M154" t="s">
        <v>55</v>
      </c>
      <c r="N154" t="s">
        <v>15</v>
      </c>
      <c r="O154" t="s">
        <v>16</v>
      </c>
      <c r="P154" s="1">
        <v>43367</v>
      </c>
      <c r="Q154">
        <v>6</v>
      </c>
      <c r="R154" s="21">
        <f t="shared" si="8"/>
        <v>3.4324705882352938E-2</v>
      </c>
      <c r="S154" s="21"/>
      <c r="T154" s="83">
        <v>43555</v>
      </c>
      <c r="U154" s="13">
        <v>57043</v>
      </c>
    </row>
    <row r="155" spans="1:21" x14ac:dyDescent="0.3">
      <c r="A155" t="s">
        <v>17</v>
      </c>
      <c r="B155">
        <v>153</v>
      </c>
      <c r="C155" s="1">
        <v>43373</v>
      </c>
      <c r="D155" s="1" t="s">
        <v>438</v>
      </c>
      <c r="E155" t="s">
        <v>438</v>
      </c>
      <c r="F155" t="s">
        <v>438</v>
      </c>
      <c r="G155" t="s">
        <v>148</v>
      </c>
      <c r="H155" s="15">
        <f t="shared" si="11"/>
        <v>425000</v>
      </c>
      <c r="I155" s="15">
        <f t="shared" si="7"/>
        <v>14588</v>
      </c>
      <c r="J155" s="15">
        <v>439588</v>
      </c>
      <c r="K155" s="5">
        <v>43959</v>
      </c>
      <c r="M155" t="s">
        <v>55</v>
      </c>
      <c r="N155" t="s">
        <v>15</v>
      </c>
      <c r="O155" t="s">
        <v>16</v>
      </c>
      <c r="P155" s="1">
        <v>43367</v>
      </c>
      <c r="Q155">
        <v>6</v>
      </c>
      <c r="R155" s="21">
        <f t="shared" si="8"/>
        <v>3.4324705882352938E-2</v>
      </c>
      <c r="S155" s="21"/>
      <c r="T155" s="82" t="s">
        <v>729</v>
      </c>
      <c r="U155" s="13">
        <v>57043</v>
      </c>
    </row>
    <row r="156" spans="1:21" x14ac:dyDescent="0.3">
      <c r="A156" t="s">
        <v>17</v>
      </c>
      <c r="B156">
        <v>147</v>
      </c>
      <c r="C156" s="1">
        <v>43439</v>
      </c>
      <c r="D156" t="s">
        <v>438</v>
      </c>
      <c r="E156" t="s">
        <v>438</v>
      </c>
      <c r="F156" t="s">
        <v>439</v>
      </c>
      <c r="G156" t="s">
        <v>149</v>
      </c>
      <c r="H156" s="15">
        <f t="shared" si="11"/>
        <v>135000</v>
      </c>
      <c r="I156" s="15">
        <f t="shared" si="7"/>
        <v>2171</v>
      </c>
      <c r="J156" s="15">
        <v>137171</v>
      </c>
      <c r="K156" s="5">
        <v>13717</v>
      </c>
      <c r="M156" t="s">
        <v>58</v>
      </c>
      <c r="N156" t="s">
        <v>15</v>
      </c>
      <c r="O156" t="s">
        <v>16</v>
      </c>
      <c r="P156" s="1">
        <v>43424</v>
      </c>
      <c r="Q156">
        <v>15</v>
      </c>
      <c r="R156" s="21">
        <f t="shared" si="8"/>
        <v>1.6081481481481481E-2</v>
      </c>
      <c r="S156" s="21"/>
      <c r="T156" s="12" t="s">
        <v>510</v>
      </c>
      <c r="U156" s="13">
        <v>23653</v>
      </c>
    </row>
    <row r="157" spans="1:21" x14ac:dyDescent="0.3">
      <c r="A157" t="s">
        <v>17</v>
      </c>
      <c r="B157">
        <v>154</v>
      </c>
      <c r="C157" s="1">
        <v>43439</v>
      </c>
      <c r="D157" s="1" t="s">
        <v>438</v>
      </c>
      <c r="E157" t="s">
        <v>438</v>
      </c>
      <c r="F157" t="s">
        <v>438</v>
      </c>
      <c r="G157" t="s">
        <v>148</v>
      </c>
      <c r="H157" s="15">
        <f t="shared" si="11"/>
        <v>135000</v>
      </c>
      <c r="I157" s="15">
        <f t="shared" si="7"/>
        <v>2171</v>
      </c>
      <c r="J157" s="15">
        <v>137171</v>
      </c>
      <c r="K157" s="5">
        <v>13717</v>
      </c>
      <c r="M157" t="s">
        <v>58</v>
      </c>
      <c r="N157" t="s">
        <v>15</v>
      </c>
      <c r="O157" t="s">
        <v>16</v>
      </c>
      <c r="P157" s="1">
        <v>43424</v>
      </c>
      <c r="Q157">
        <v>15</v>
      </c>
      <c r="R157" s="21">
        <f t="shared" si="8"/>
        <v>1.6081481481481481E-2</v>
      </c>
      <c r="S157" s="21"/>
      <c r="T157" s="83">
        <v>43397</v>
      </c>
      <c r="U157" s="13">
        <v>2774</v>
      </c>
    </row>
    <row r="158" spans="1:21" x14ac:dyDescent="0.3">
      <c r="A158" t="s">
        <v>17</v>
      </c>
      <c r="B158">
        <v>155</v>
      </c>
      <c r="C158" s="1">
        <v>43439</v>
      </c>
      <c r="D158" s="1" t="s">
        <v>475</v>
      </c>
      <c r="E158" t="s">
        <v>475</v>
      </c>
      <c r="F158" t="s">
        <v>475</v>
      </c>
      <c r="G158" t="s">
        <v>185</v>
      </c>
      <c r="H158" s="15">
        <f>MROUND((J158*0.97),1000)</f>
        <v>13000</v>
      </c>
      <c r="I158" s="15">
        <f t="shared" si="7"/>
        <v>271</v>
      </c>
      <c r="J158" s="15">
        <v>13271</v>
      </c>
      <c r="K158" s="5">
        <v>1327</v>
      </c>
      <c r="M158" t="s">
        <v>58</v>
      </c>
      <c r="N158" t="s">
        <v>15</v>
      </c>
      <c r="O158" t="s">
        <v>16</v>
      </c>
      <c r="P158" s="1">
        <v>43424</v>
      </c>
      <c r="Q158">
        <v>15</v>
      </c>
      <c r="R158" s="21">
        <f t="shared" si="8"/>
        <v>2.0846153846153848E-2</v>
      </c>
      <c r="S158" s="21"/>
      <c r="T158" s="82" t="s">
        <v>510</v>
      </c>
      <c r="U158" s="13">
        <v>2774</v>
      </c>
    </row>
    <row r="159" spans="1:21" x14ac:dyDescent="0.3">
      <c r="A159" t="s">
        <v>17</v>
      </c>
      <c r="B159">
        <v>156</v>
      </c>
      <c r="C159" s="1">
        <v>43227</v>
      </c>
      <c r="D159" s="1" t="s">
        <v>493</v>
      </c>
      <c r="E159" t="s">
        <v>493</v>
      </c>
      <c r="F159" t="s">
        <v>493</v>
      </c>
      <c r="G159" t="s">
        <v>205</v>
      </c>
      <c r="H159" s="15">
        <f>MROUND((J159*0.97),5000)</f>
        <v>20000</v>
      </c>
      <c r="I159" s="15">
        <f t="shared" si="7"/>
        <v>423</v>
      </c>
      <c r="J159" s="15">
        <v>20423</v>
      </c>
      <c r="K159" s="5">
        <v>2042</v>
      </c>
      <c r="M159" t="s">
        <v>47</v>
      </c>
      <c r="N159" t="s">
        <v>15</v>
      </c>
      <c r="O159" t="s">
        <v>16</v>
      </c>
      <c r="P159" s="1">
        <v>43218</v>
      </c>
      <c r="Q159">
        <v>9</v>
      </c>
      <c r="R159" s="21">
        <f t="shared" si="8"/>
        <v>2.1149999999999999E-2</v>
      </c>
      <c r="S159" s="21"/>
      <c r="T159" s="83">
        <v>43424</v>
      </c>
      <c r="U159" s="13">
        <v>15094</v>
      </c>
    </row>
    <row r="160" spans="1:21" x14ac:dyDescent="0.3">
      <c r="A160" t="s">
        <v>17</v>
      </c>
      <c r="B160">
        <v>157</v>
      </c>
      <c r="C160" s="1">
        <v>43256</v>
      </c>
      <c r="D160" s="1" t="s">
        <v>493</v>
      </c>
      <c r="E160" t="s">
        <v>493</v>
      </c>
      <c r="F160" t="s">
        <v>493</v>
      </c>
      <c r="G160" t="s">
        <v>205</v>
      </c>
      <c r="H160" s="15">
        <f>MROUND((J160*0.97),250)</f>
        <v>5250</v>
      </c>
      <c r="I160" s="15">
        <f t="shared" si="7"/>
        <v>257</v>
      </c>
      <c r="J160" s="15">
        <v>5507</v>
      </c>
      <c r="K160" s="5">
        <v>551</v>
      </c>
      <c r="M160" t="s">
        <v>48</v>
      </c>
      <c r="N160" t="s">
        <v>15</v>
      </c>
      <c r="O160" t="s">
        <v>16</v>
      </c>
      <c r="P160" s="1">
        <v>43251</v>
      </c>
      <c r="Q160">
        <v>5</v>
      </c>
      <c r="R160" s="21">
        <f t="shared" si="8"/>
        <v>4.8952380952380956E-2</v>
      </c>
      <c r="S160" s="21"/>
      <c r="T160" s="82" t="s">
        <v>510</v>
      </c>
      <c r="U160" s="13">
        <v>15094</v>
      </c>
    </row>
    <row r="161" spans="1:21" x14ac:dyDescent="0.3">
      <c r="A161" t="s">
        <v>17</v>
      </c>
      <c r="B161">
        <v>158</v>
      </c>
      <c r="C161" s="1">
        <v>43312</v>
      </c>
      <c r="D161" s="1" t="s">
        <v>493</v>
      </c>
      <c r="E161" t="s">
        <v>493</v>
      </c>
      <c r="F161" t="s">
        <v>493</v>
      </c>
      <c r="G161" t="s">
        <v>205</v>
      </c>
      <c r="H161" s="15">
        <f>MROUND((J161*0.97),500)</f>
        <v>15500</v>
      </c>
      <c r="I161" s="15">
        <f t="shared" si="7"/>
        <v>428</v>
      </c>
      <c r="J161" s="15">
        <v>15928</v>
      </c>
      <c r="K161" s="5">
        <v>1593</v>
      </c>
      <c r="M161" t="s">
        <v>52</v>
      </c>
      <c r="N161" t="s">
        <v>15</v>
      </c>
      <c r="O161" t="s">
        <v>16</v>
      </c>
      <c r="P161" s="1">
        <v>43305</v>
      </c>
      <c r="Q161">
        <v>7</v>
      </c>
      <c r="R161" s="21">
        <f t="shared" si="8"/>
        <v>2.7612903225806451E-2</v>
      </c>
      <c r="S161" s="21"/>
      <c r="T161" s="83">
        <v>43515</v>
      </c>
      <c r="U161" s="13">
        <v>4062</v>
      </c>
    </row>
    <row r="162" spans="1:21" x14ac:dyDescent="0.3">
      <c r="A162" t="s">
        <v>17</v>
      </c>
      <c r="B162">
        <v>159</v>
      </c>
      <c r="C162" s="1">
        <v>43347</v>
      </c>
      <c r="D162" s="1" t="s">
        <v>493</v>
      </c>
      <c r="E162" t="s">
        <v>493</v>
      </c>
      <c r="F162" t="s">
        <v>493</v>
      </c>
      <c r="G162" t="s">
        <v>205</v>
      </c>
      <c r="H162" s="15">
        <f>MROUND((J162*0.97),500)</f>
        <v>12000</v>
      </c>
      <c r="I162" s="15">
        <f t="shared" si="7"/>
        <v>610</v>
      </c>
      <c r="J162" s="15">
        <v>12610</v>
      </c>
      <c r="K162" s="5">
        <v>1261</v>
      </c>
      <c r="M162" t="s">
        <v>54</v>
      </c>
      <c r="N162" t="s">
        <v>15</v>
      </c>
      <c r="O162" t="s">
        <v>16</v>
      </c>
      <c r="P162" s="1">
        <v>43334</v>
      </c>
      <c r="Q162">
        <v>13</v>
      </c>
      <c r="R162" s="21">
        <f t="shared" si="8"/>
        <v>5.0833333333333335E-2</v>
      </c>
      <c r="S162" s="21"/>
      <c r="T162" s="82" t="s">
        <v>510</v>
      </c>
      <c r="U162" s="13">
        <v>4062</v>
      </c>
    </row>
    <row r="163" spans="1:21" x14ac:dyDescent="0.3">
      <c r="A163" t="s">
        <v>17</v>
      </c>
      <c r="B163">
        <v>160</v>
      </c>
      <c r="C163" s="1">
        <v>43465</v>
      </c>
      <c r="D163" s="1" t="s">
        <v>493</v>
      </c>
      <c r="E163" t="s">
        <v>493</v>
      </c>
      <c r="F163" t="s">
        <v>493</v>
      </c>
      <c r="G163" t="s">
        <v>205</v>
      </c>
      <c r="H163" s="15">
        <f>J163</f>
        <v>591</v>
      </c>
      <c r="I163" s="15">
        <f t="shared" si="7"/>
        <v>0</v>
      </c>
      <c r="J163" s="15">
        <v>591</v>
      </c>
      <c r="K163" s="5">
        <v>59</v>
      </c>
      <c r="M163" t="s">
        <v>60</v>
      </c>
      <c r="N163" t="s">
        <v>15</v>
      </c>
      <c r="O163" t="s">
        <v>16</v>
      </c>
      <c r="P163" s="1">
        <v>43452</v>
      </c>
      <c r="Q163">
        <v>13</v>
      </c>
      <c r="R163" s="21">
        <f t="shared" si="8"/>
        <v>0</v>
      </c>
      <c r="S163" s="21"/>
      <c r="T163" s="83">
        <v>43555</v>
      </c>
      <c r="U163" s="13">
        <v>1723</v>
      </c>
    </row>
    <row r="164" spans="1:21" x14ac:dyDescent="0.3">
      <c r="A164" t="s">
        <v>17</v>
      </c>
      <c r="B164">
        <v>161</v>
      </c>
      <c r="C164" s="1">
        <v>43502</v>
      </c>
      <c r="D164" s="1" t="s">
        <v>493</v>
      </c>
      <c r="E164" t="s">
        <v>493</v>
      </c>
      <c r="F164" t="s">
        <v>493</v>
      </c>
      <c r="G164" t="s">
        <v>205</v>
      </c>
      <c r="H164" s="15">
        <f>MROUND((J164*0.97),100)</f>
        <v>3600</v>
      </c>
      <c r="I164" s="15">
        <f t="shared" si="7"/>
        <v>140</v>
      </c>
      <c r="J164" s="15">
        <v>3740</v>
      </c>
      <c r="K164" s="5">
        <v>374</v>
      </c>
      <c r="M164" t="s">
        <v>61</v>
      </c>
      <c r="N164" t="s">
        <v>15</v>
      </c>
      <c r="O164" t="s">
        <v>16</v>
      </c>
      <c r="P164" s="1">
        <v>43491</v>
      </c>
      <c r="Q164">
        <v>11</v>
      </c>
      <c r="R164" s="21">
        <f t="shared" si="8"/>
        <v>3.888888888888889E-2</v>
      </c>
      <c r="S164" s="21"/>
      <c r="T164" s="82" t="s">
        <v>510</v>
      </c>
      <c r="U164" s="13">
        <v>1723</v>
      </c>
    </row>
    <row r="165" spans="1:21" x14ac:dyDescent="0.3">
      <c r="A165" t="s">
        <v>17</v>
      </c>
      <c r="B165">
        <v>162</v>
      </c>
      <c r="C165" s="1">
        <v>43530</v>
      </c>
      <c r="D165" s="1" t="s">
        <v>493</v>
      </c>
      <c r="E165" t="s">
        <v>493</v>
      </c>
      <c r="F165" t="s">
        <v>493</v>
      </c>
      <c r="G165" t="s">
        <v>205</v>
      </c>
      <c r="H165" s="15">
        <f>MROUND((J165*0.97),250)</f>
        <v>6000</v>
      </c>
      <c r="I165" s="15">
        <f t="shared" si="7"/>
        <v>153</v>
      </c>
      <c r="J165" s="15">
        <v>6153</v>
      </c>
      <c r="K165" s="5">
        <v>615</v>
      </c>
      <c r="M165" t="s">
        <v>63</v>
      </c>
      <c r="N165" t="s">
        <v>15</v>
      </c>
      <c r="O165" t="s">
        <v>16</v>
      </c>
      <c r="P165" s="1">
        <v>43515</v>
      </c>
      <c r="Q165">
        <v>15</v>
      </c>
      <c r="R165" s="21">
        <f t="shared" si="8"/>
        <v>2.5499999999999998E-2</v>
      </c>
      <c r="S165" s="21"/>
      <c r="T165" s="12" t="s">
        <v>511</v>
      </c>
      <c r="U165" s="13">
        <v>55568</v>
      </c>
    </row>
    <row r="166" spans="1:21" x14ac:dyDescent="0.3">
      <c r="A166" t="s">
        <v>17</v>
      </c>
      <c r="B166">
        <v>163</v>
      </c>
      <c r="C166" s="1">
        <v>43555</v>
      </c>
      <c r="D166" s="1" t="s">
        <v>493</v>
      </c>
      <c r="E166" t="s">
        <v>493</v>
      </c>
      <c r="F166" t="s">
        <v>493</v>
      </c>
      <c r="G166" t="s">
        <v>205</v>
      </c>
      <c r="H166" s="15">
        <f>MROUND((J166*0.97),500)</f>
        <v>17500</v>
      </c>
      <c r="I166" s="15">
        <f t="shared" si="7"/>
        <v>462</v>
      </c>
      <c r="J166" s="15">
        <v>17962</v>
      </c>
      <c r="K166" s="5">
        <v>1796</v>
      </c>
      <c r="M166" t="s">
        <v>65</v>
      </c>
      <c r="P166" s="1">
        <v>43555</v>
      </c>
      <c r="Q166">
        <v>0</v>
      </c>
      <c r="R166" s="21">
        <f t="shared" si="8"/>
        <v>2.64E-2</v>
      </c>
      <c r="S166" s="21"/>
      <c r="T166" s="83">
        <v>43424</v>
      </c>
      <c r="U166" s="13">
        <v>22449</v>
      </c>
    </row>
    <row r="167" spans="1:21" x14ac:dyDescent="0.3">
      <c r="A167" t="s">
        <v>17</v>
      </c>
      <c r="B167">
        <v>164</v>
      </c>
      <c r="C167" s="1">
        <v>43227</v>
      </c>
      <c r="D167" s="1" t="s">
        <v>723</v>
      </c>
      <c r="E167" t="s">
        <v>723</v>
      </c>
      <c r="F167" t="s">
        <v>437</v>
      </c>
      <c r="G167" t="s">
        <v>147</v>
      </c>
      <c r="H167" s="15">
        <f>MROUND((J167*0.97),500)</f>
        <v>31500</v>
      </c>
      <c r="I167" s="15">
        <f t="shared" si="7"/>
        <v>946</v>
      </c>
      <c r="J167" s="15">
        <v>32446</v>
      </c>
      <c r="K167" s="5">
        <v>3245</v>
      </c>
      <c r="M167" t="s">
        <v>47</v>
      </c>
      <c r="N167" t="s">
        <v>15</v>
      </c>
      <c r="O167" t="s">
        <v>16</v>
      </c>
      <c r="P167" s="1">
        <v>43218</v>
      </c>
      <c r="Q167">
        <v>9</v>
      </c>
      <c r="R167" s="21">
        <f t="shared" si="8"/>
        <v>3.0031746031746031E-2</v>
      </c>
      <c r="S167" s="21"/>
      <c r="T167" s="82" t="s">
        <v>511</v>
      </c>
      <c r="U167" s="13">
        <v>22449</v>
      </c>
    </row>
    <row r="168" spans="1:21" x14ac:dyDescent="0.3">
      <c r="A168" t="s">
        <v>17</v>
      </c>
      <c r="B168">
        <v>176</v>
      </c>
      <c r="C168" s="1">
        <v>43227</v>
      </c>
      <c r="D168" s="1" t="s">
        <v>723</v>
      </c>
      <c r="E168" t="s">
        <v>723</v>
      </c>
      <c r="F168" t="s">
        <v>436</v>
      </c>
      <c r="G168" t="s">
        <v>146</v>
      </c>
      <c r="H168" s="15">
        <f>MROUND((J168*0.97),500)</f>
        <v>31500</v>
      </c>
      <c r="I168" s="15">
        <f t="shared" si="7"/>
        <v>946</v>
      </c>
      <c r="J168" s="15">
        <v>32446</v>
      </c>
      <c r="K168" s="5">
        <v>3245</v>
      </c>
      <c r="M168" t="s">
        <v>47</v>
      </c>
      <c r="N168" t="s">
        <v>15</v>
      </c>
      <c r="O168" t="s">
        <v>16</v>
      </c>
      <c r="P168" s="1">
        <v>43218</v>
      </c>
      <c r="Q168">
        <v>9</v>
      </c>
      <c r="R168" s="21">
        <f t="shared" si="8"/>
        <v>3.0031746031746031E-2</v>
      </c>
      <c r="S168" s="21"/>
      <c r="T168" s="83">
        <v>43452</v>
      </c>
      <c r="U168" s="13">
        <v>9264</v>
      </c>
    </row>
    <row r="169" spans="1:21" x14ac:dyDescent="0.3">
      <c r="A169" t="s">
        <v>17</v>
      </c>
      <c r="B169">
        <v>165</v>
      </c>
      <c r="C169" s="1">
        <v>43256</v>
      </c>
      <c r="D169" s="1" t="s">
        <v>723</v>
      </c>
      <c r="E169" t="s">
        <v>723</v>
      </c>
      <c r="F169" t="s">
        <v>437</v>
      </c>
      <c r="G169" t="s">
        <v>147</v>
      </c>
      <c r="H169" s="15">
        <f>MROUND((J169*0.97),5000)</f>
        <v>175000</v>
      </c>
      <c r="I169" s="15">
        <f t="shared" si="7"/>
        <v>5760</v>
      </c>
      <c r="J169" s="15">
        <v>180760</v>
      </c>
      <c r="K169" s="5">
        <v>18076</v>
      </c>
      <c r="M169" t="s">
        <v>48</v>
      </c>
      <c r="N169" t="s">
        <v>15</v>
      </c>
      <c r="O169" t="s">
        <v>16</v>
      </c>
      <c r="P169" s="1">
        <v>43251</v>
      </c>
      <c r="Q169">
        <v>5</v>
      </c>
      <c r="R169" s="21">
        <f t="shared" si="8"/>
        <v>3.2914285714285715E-2</v>
      </c>
      <c r="S169" s="21"/>
      <c r="T169" s="82" t="s">
        <v>511</v>
      </c>
      <c r="U169" s="13">
        <v>9264</v>
      </c>
    </row>
    <row r="170" spans="1:21" x14ac:dyDescent="0.3">
      <c r="A170" t="s">
        <v>17</v>
      </c>
      <c r="B170">
        <v>177</v>
      </c>
      <c r="C170" s="1">
        <v>43256</v>
      </c>
      <c r="D170" s="1" t="s">
        <v>723</v>
      </c>
      <c r="E170" t="s">
        <v>723</v>
      </c>
      <c r="F170" t="s">
        <v>436</v>
      </c>
      <c r="G170" t="s">
        <v>146</v>
      </c>
      <c r="H170" s="15">
        <f>MROUND((J170*0.97),5000)</f>
        <v>175000</v>
      </c>
      <c r="I170" s="15">
        <f t="shared" si="7"/>
        <v>5760</v>
      </c>
      <c r="J170" s="15">
        <v>180760</v>
      </c>
      <c r="K170" s="5">
        <v>18076</v>
      </c>
      <c r="M170" t="s">
        <v>48</v>
      </c>
      <c r="N170" t="s">
        <v>15</v>
      </c>
      <c r="O170" t="s">
        <v>16</v>
      </c>
      <c r="P170" s="1">
        <v>43251</v>
      </c>
      <c r="Q170">
        <v>5</v>
      </c>
      <c r="R170" s="21">
        <f t="shared" si="8"/>
        <v>3.2914285714285715E-2</v>
      </c>
      <c r="S170" s="21"/>
      <c r="T170" s="83">
        <v>43491</v>
      </c>
      <c r="U170" s="13">
        <v>8119</v>
      </c>
    </row>
    <row r="171" spans="1:21" x14ac:dyDescent="0.3">
      <c r="A171" t="s">
        <v>17</v>
      </c>
      <c r="B171">
        <v>166</v>
      </c>
      <c r="C171" s="1">
        <v>43281</v>
      </c>
      <c r="D171" s="1" t="s">
        <v>723</v>
      </c>
      <c r="E171" t="s">
        <v>723</v>
      </c>
      <c r="F171" t="s">
        <v>437</v>
      </c>
      <c r="G171" t="s">
        <v>147</v>
      </c>
      <c r="H171" s="15">
        <f>MROUND((J171*0.97),1000)</f>
        <v>39000</v>
      </c>
      <c r="I171" s="15">
        <f t="shared" si="7"/>
        <v>704</v>
      </c>
      <c r="J171" s="15">
        <v>39704</v>
      </c>
      <c r="K171" s="5">
        <v>3970</v>
      </c>
      <c r="M171" t="s">
        <v>50</v>
      </c>
      <c r="N171" t="s">
        <v>15</v>
      </c>
      <c r="O171" t="s">
        <v>16</v>
      </c>
      <c r="P171" s="1">
        <v>43274</v>
      </c>
      <c r="Q171">
        <v>7</v>
      </c>
      <c r="R171" s="21">
        <f t="shared" si="8"/>
        <v>1.805128205128205E-2</v>
      </c>
      <c r="S171" s="21"/>
      <c r="T171" s="82" t="s">
        <v>511</v>
      </c>
      <c r="U171" s="13">
        <v>8119</v>
      </c>
    </row>
    <row r="172" spans="1:21" x14ac:dyDescent="0.3">
      <c r="A172" t="s">
        <v>17</v>
      </c>
      <c r="B172">
        <v>178</v>
      </c>
      <c r="C172" s="1">
        <v>43281</v>
      </c>
      <c r="D172" s="1" t="s">
        <v>723</v>
      </c>
      <c r="E172" t="s">
        <v>723</v>
      </c>
      <c r="F172" t="s">
        <v>436</v>
      </c>
      <c r="G172" t="s">
        <v>146</v>
      </c>
      <c r="H172" s="15">
        <f>MROUND((J172*0.97),1000)</f>
        <v>39000</v>
      </c>
      <c r="I172" s="15">
        <f t="shared" si="7"/>
        <v>704</v>
      </c>
      <c r="J172" s="15">
        <v>39704</v>
      </c>
      <c r="K172" s="5">
        <v>3970</v>
      </c>
      <c r="M172" t="s">
        <v>50</v>
      </c>
      <c r="N172" t="s">
        <v>15</v>
      </c>
      <c r="O172" t="s">
        <v>16</v>
      </c>
      <c r="P172" s="1">
        <v>43274</v>
      </c>
      <c r="Q172">
        <v>7</v>
      </c>
      <c r="R172" s="21">
        <f t="shared" si="8"/>
        <v>1.805128205128205E-2</v>
      </c>
      <c r="S172" s="21"/>
      <c r="T172" s="83">
        <v>43555</v>
      </c>
      <c r="U172" s="13">
        <v>15736</v>
      </c>
    </row>
    <row r="173" spans="1:21" x14ac:dyDescent="0.3">
      <c r="A173" t="s">
        <v>17</v>
      </c>
      <c r="B173">
        <v>167</v>
      </c>
      <c r="C173" s="1">
        <v>43312</v>
      </c>
      <c r="D173" s="1" t="s">
        <v>723</v>
      </c>
      <c r="E173" t="s">
        <v>723</v>
      </c>
      <c r="F173" t="s">
        <v>437</v>
      </c>
      <c r="G173" t="s">
        <v>147</v>
      </c>
      <c r="H173" s="15">
        <f>MROUND((J173*0.97),1000)</f>
        <v>48000</v>
      </c>
      <c r="I173" s="15">
        <f t="shared" si="7"/>
        <v>1589</v>
      </c>
      <c r="J173" s="15">
        <v>49589</v>
      </c>
      <c r="K173" s="5">
        <v>4959</v>
      </c>
      <c r="M173" t="s">
        <v>52</v>
      </c>
      <c r="N173" t="s">
        <v>15</v>
      </c>
      <c r="O173" t="s">
        <v>16</v>
      </c>
      <c r="P173" s="1">
        <v>43305</v>
      </c>
      <c r="Q173">
        <v>7</v>
      </c>
      <c r="R173" s="21">
        <f t="shared" si="8"/>
        <v>3.3104166666666664E-2</v>
      </c>
      <c r="S173" s="21"/>
      <c r="T173" s="82" t="s">
        <v>511</v>
      </c>
      <c r="U173" s="13">
        <v>15736</v>
      </c>
    </row>
    <row r="174" spans="1:21" x14ac:dyDescent="0.3">
      <c r="A174" t="s">
        <v>17</v>
      </c>
      <c r="B174">
        <v>179</v>
      </c>
      <c r="C174" s="1">
        <v>43312</v>
      </c>
      <c r="D174" s="1" t="s">
        <v>723</v>
      </c>
      <c r="E174" t="s">
        <v>723</v>
      </c>
      <c r="F174" t="s">
        <v>436</v>
      </c>
      <c r="G174" t="s">
        <v>146</v>
      </c>
      <c r="H174" s="15">
        <f>MROUND((J174*0.97),1000)</f>
        <v>48000</v>
      </c>
      <c r="I174" s="15">
        <f t="shared" si="7"/>
        <v>1589</v>
      </c>
      <c r="J174" s="15">
        <v>49589</v>
      </c>
      <c r="K174" s="5">
        <v>4959</v>
      </c>
      <c r="M174" t="s">
        <v>52</v>
      </c>
      <c r="N174" t="s">
        <v>15</v>
      </c>
      <c r="O174" t="s">
        <v>16</v>
      </c>
      <c r="P174" s="1">
        <v>43305</v>
      </c>
      <c r="Q174">
        <v>7</v>
      </c>
      <c r="R174" s="21">
        <f t="shared" si="8"/>
        <v>3.3104166666666664E-2</v>
      </c>
      <c r="S174" s="21"/>
      <c r="T174" s="12" t="s">
        <v>501</v>
      </c>
      <c r="U174" s="13">
        <v>204291</v>
      </c>
    </row>
    <row r="175" spans="1:21" x14ac:dyDescent="0.3">
      <c r="A175" t="s">
        <v>17</v>
      </c>
      <c r="B175">
        <v>168</v>
      </c>
      <c r="C175" s="1">
        <v>43347</v>
      </c>
      <c r="D175" s="1" t="s">
        <v>723</v>
      </c>
      <c r="E175" t="s">
        <v>723</v>
      </c>
      <c r="F175" t="s">
        <v>437</v>
      </c>
      <c r="G175" t="s">
        <v>147</v>
      </c>
      <c r="H175" s="15">
        <f>MROUND((J175*0.97),5000)</f>
        <v>40000</v>
      </c>
      <c r="I175" s="15">
        <f t="shared" si="7"/>
        <v>1598</v>
      </c>
      <c r="J175" s="15">
        <v>41598</v>
      </c>
      <c r="K175" s="5">
        <v>4160</v>
      </c>
      <c r="M175" t="s">
        <v>54</v>
      </c>
      <c r="N175" t="s">
        <v>15</v>
      </c>
      <c r="O175" t="s">
        <v>16</v>
      </c>
      <c r="P175" s="1">
        <v>43334</v>
      </c>
      <c r="Q175">
        <v>13</v>
      </c>
      <c r="R175" s="21">
        <f t="shared" si="8"/>
        <v>3.9949999999999999E-2</v>
      </c>
      <c r="S175" s="21"/>
      <c r="T175" s="83">
        <v>43305</v>
      </c>
      <c r="U175" s="13">
        <v>14470</v>
      </c>
    </row>
    <row r="176" spans="1:21" x14ac:dyDescent="0.3">
      <c r="A176" t="s">
        <v>17</v>
      </c>
      <c r="B176">
        <v>180</v>
      </c>
      <c r="C176" s="1">
        <v>43347</v>
      </c>
      <c r="D176" s="1" t="s">
        <v>723</v>
      </c>
      <c r="E176" t="s">
        <v>723</v>
      </c>
      <c r="F176" t="s">
        <v>436</v>
      </c>
      <c r="G176" t="s">
        <v>146</v>
      </c>
      <c r="H176" s="15">
        <f>MROUND((J176*0.97),5000)</f>
        <v>40000</v>
      </c>
      <c r="I176" s="15">
        <f t="shared" si="7"/>
        <v>1598</v>
      </c>
      <c r="J176" s="15">
        <v>41598</v>
      </c>
      <c r="K176" s="5">
        <v>4160</v>
      </c>
      <c r="M176" t="s">
        <v>54</v>
      </c>
      <c r="N176" t="s">
        <v>15</v>
      </c>
      <c r="O176" t="s">
        <v>16</v>
      </c>
      <c r="P176" s="1">
        <v>43334</v>
      </c>
      <c r="Q176">
        <v>13</v>
      </c>
      <c r="R176" s="21">
        <f t="shared" si="8"/>
        <v>3.9949999999999999E-2</v>
      </c>
      <c r="S176" s="21"/>
      <c r="T176" s="82" t="s">
        <v>501</v>
      </c>
      <c r="U176" s="13">
        <v>14470</v>
      </c>
    </row>
    <row r="177" spans="1:21" x14ac:dyDescent="0.3">
      <c r="A177" t="s">
        <v>17</v>
      </c>
      <c r="B177">
        <v>169</v>
      </c>
      <c r="C177" s="1">
        <v>43373</v>
      </c>
      <c r="D177" s="1" t="s">
        <v>723</v>
      </c>
      <c r="E177" t="s">
        <v>723</v>
      </c>
      <c r="F177" t="s">
        <v>437</v>
      </c>
      <c r="G177" t="s">
        <v>147</v>
      </c>
      <c r="H177" s="15">
        <f>MROUND((J177*0.97),5000)</f>
        <v>70000</v>
      </c>
      <c r="I177" s="15">
        <f t="shared" si="7"/>
        <v>3194</v>
      </c>
      <c r="J177" s="15">
        <v>73194</v>
      </c>
      <c r="K177" s="5">
        <v>7319</v>
      </c>
      <c r="M177" t="s">
        <v>55</v>
      </c>
      <c r="N177" t="s">
        <v>15</v>
      </c>
      <c r="O177" t="s">
        <v>16</v>
      </c>
      <c r="P177" s="1">
        <v>43367</v>
      </c>
      <c r="Q177">
        <v>6</v>
      </c>
      <c r="R177" s="21">
        <f t="shared" si="8"/>
        <v>4.5628571428571428E-2</v>
      </c>
      <c r="S177" s="21"/>
      <c r="T177" s="83">
        <v>43334</v>
      </c>
      <c r="U177" s="13">
        <v>1660</v>
      </c>
    </row>
    <row r="178" spans="1:21" x14ac:dyDescent="0.3">
      <c r="A178" t="s">
        <v>17</v>
      </c>
      <c r="B178">
        <v>181</v>
      </c>
      <c r="C178" s="1">
        <v>43373</v>
      </c>
      <c r="D178" s="1" t="s">
        <v>723</v>
      </c>
      <c r="E178" t="s">
        <v>723</v>
      </c>
      <c r="F178" t="s">
        <v>436</v>
      </c>
      <c r="G178" t="s">
        <v>146</v>
      </c>
      <c r="H178" s="15">
        <f>MROUND((J178*0.97),5000)</f>
        <v>70000</v>
      </c>
      <c r="I178" s="15">
        <f t="shared" si="7"/>
        <v>3194</v>
      </c>
      <c r="J178" s="15">
        <v>73194</v>
      </c>
      <c r="K178" s="5">
        <v>7319</v>
      </c>
      <c r="M178" t="s">
        <v>55</v>
      </c>
      <c r="N178" t="s">
        <v>15</v>
      </c>
      <c r="O178" t="s">
        <v>16</v>
      </c>
      <c r="P178" s="1">
        <v>43367</v>
      </c>
      <c r="Q178">
        <v>6</v>
      </c>
      <c r="R178" s="21">
        <f t="shared" si="8"/>
        <v>4.5628571428571428E-2</v>
      </c>
      <c r="S178" s="21"/>
      <c r="T178" s="82" t="s">
        <v>501</v>
      </c>
      <c r="U178" s="13">
        <v>1660</v>
      </c>
    </row>
    <row r="179" spans="1:21" x14ac:dyDescent="0.3">
      <c r="A179" t="s">
        <v>17</v>
      </c>
      <c r="B179">
        <v>170</v>
      </c>
      <c r="C179" s="1">
        <v>43409</v>
      </c>
      <c r="D179" t="s">
        <v>723</v>
      </c>
      <c r="E179" t="s">
        <v>723</v>
      </c>
      <c r="F179" t="s">
        <v>437</v>
      </c>
      <c r="G179" t="s">
        <v>147</v>
      </c>
      <c r="H179" s="15">
        <f>MROUND((J179*0.97),500)</f>
        <v>17500</v>
      </c>
      <c r="I179" s="15">
        <f t="shared" si="7"/>
        <v>360</v>
      </c>
      <c r="J179" s="15">
        <v>17860</v>
      </c>
      <c r="K179" s="5">
        <v>1786</v>
      </c>
      <c r="M179" t="s">
        <v>57</v>
      </c>
      <c r="N179" t="s">
        <v>15</v>
      </c>
      <c r="O179" t="s">
        <v>16</v>
      </c>
      <c r="P179" s="1">
        <v>43397</v>
      </c>
      <c r="Q179">
        <v>12</v>
      </c>
      <c r="R179" s="21">
        <f t="shared" si="8"/>
        <v>2.057142857142857E-2</v>
      </c>
      <c r="S179" s="21"/>
      <c r="T179" s="83">
        <v>43367</v>
      </c>
      <c r="U179" s="13">
        <v>63766</v>
      </c>
    </row>
    <row r="180" spans="1:21" x14ac:dyDescent="0.3">
      <c r="A180" t="s">
        <v>17</v>
      </c>
      <c r="B180">
        <v>182</v>
      </c>
      <c r="C180" s="1">
        <v>43409</v>
      </c>
      <c r="D180" s="1" t="s">
        <v>723</v>
      </c>
      <c r="E180" t="s">
        <v>723</v>
      </c>
      <c r="F180" t="s">
        <v>436</v>
      </c>
      <c r="G180" t="s">
        <v>146</v>
      </c>
      <c r="H180" s="15">
        <f>MROUND((J180*0.97),500)</f>
        <v>17500</v>
      </c>
      <c r="I180" s="15">
        <f t="shared" si="7"/>
        <v>360</v>
      </c>
      <c r="J180" s="15">
        <v>17860</v>
      </c>
      <c r="K180" s="5">
        <v>1786</v>
      </c>
      <c r="M180" t="s">
        <v>57</v>
      </c>
      <c r="N180" t="s">
        <v>15</v>
      </c>
      <c r="O180" t="s">
        <v>16</v>
      </c>
      <c r="P180" s="1">
        <v>43397</v>
      </c>
      <c r="Q180">
        <v>12</v>
      </c>
      <c r="R180" s="21">
        <f t="shared" si="8"/>
        <v>2.057142857142857E-2</v>
      </c>
      <c r="S180" s="21"/>
      <c r="T180" s="82" t="s">
        <v>501</v>
      </c>
      <c r="U180" s="13">
        <v>63766</v>
      </c>
    </row>
    <row r="181" spans="1:21" x14ac:dyDescent="0.3">
      <c r="A181" t="s">
        <v>17</v>
      </c>
      <c r="B181">
        <v>171</v>
      </c>
      <c r="C181" s="1">
        <v>43439</v>
      </c>
      <c r="D181" t="s">
        <v>723</v>
      </c>
      <c r="E181" t="s">
        <v>723</v>
      </c>
      <c r="F181" t="s">
        <v>437</v>
      </c>
      <c r="G181" t="s">
        <v>147</v>
      </c>
      <c r="H181" s="15">
        <f>MROUND((J181*0.97),1000)</f>
        <v>33000</v>
      </c>
      <c r="I181" s="15">
        <f t="shared" si="7"/>
        <v>1216</v>
      </c>
      <c r="J181" s="15">
        <v>34216</v>
      </c>
      <c r="K181" s="5">
        <v>3422</v>
      </c>
      <c r="M181" t="s">
        <v>58</v>
      </c>
      <c r="N181" t="s">
        <v>15</v>
      </c>
      <c r="O181" t="s">
        <v>16</v>
      </c>
      <c r="P181" s="1">
        <v>43424</v>
      </c>
      <c r="Q181">
        <v>15</v>
      </c>
      <c r="R181" s="21">
        <f t="shared" si="8"/>
        <v>3.6848484848484846E-2</v>
      </c>
      <c r="S181" s="21"/>
      <c r="T181" s="83">
        <v>43397</v>
      </c>
      <c r="U181" s="13">
        <v>58021</v>
      </c>
    </row>
    <row r="182" spans="1:21" x14ac:dyDescent="0.3">
      <c r="A182" t="s">
        <v>17</v>
      </c>
      <c r="B182">
        <v>183</v>
      </c>
      <c r="C182" s="1">
        <v>43439</v>
      </c>
      <c r="D182" s="1" t="s">
        <v>723</v>
      </c>
      <c r="E182" t="s">
        <v>723</v>
      </c>
      <c r="F182" t="s">
        <v>436</v>
      </c>
      <c r="G182" t="s">
        <v>146</v>
      </c>
      <c r="H182" s="15">
        <f>MROUND((J182*0.97),1000)</f>
        <v>33000</v>
      </c>
      <c r="I182" s="15">
        <f t="shared" si="7"/>
        <v>1216</v>
      </c>
      <c r="J182" s="15">
        <v>34216</v>
      </c>
      <c r="K182" s="5">
        <v>3422</v>
      </c>
      <c r="M182" t="s">
        <v>58</v>
      </c>
      <c r="N182" t="s">
        <v>15</v>
      </c>
      <c r="O182" t="s">
        <v>16</v>
      </c>
      <c r="P182" s="1">
        <v>43424</v>
      </c>
      <c r="Q182">
        <v>15</v>
      </c>
      <c r="R182" s="21">
        <f t="shared" si="8"/>
        <v>3.6848484848484846E-2</v>
      </c>
      <c r="S182" s="21"/>
      <c r="T182" s="82" t="s">
        <v>501</v>
      </c>
      <c r="U182" s="13">
        <v>58021</v>
      </c>
    </row>
    <row r="183" spans="1:21" x14ac:dyDescent="0.3">
      <c r="A183" t="s">
        <v>17</v>
      </c>
      <c r="B183">
        <v>172</v>
      </c>
      <c r="C183" s="1">
        <v>43465</v>
      </c>
      <c r="D183" t="s">
        <v>723</v>
      </c>
      <c r="E183" t="s">
        <v>723</v>
      </c>
      <c r="F183" t="s">
        <v>437</v>
      </c>
      <c r="G183" t="s">
        <v>147</v>
      </c>
      <c r="H183" s="15">
        <f>MROUND((J183*0.97),1000)</f>
        <v>18000</v>
      </c>
      <c r="I183" s="15">
        <f t="shared" si="7"/>
        <v>747</v>
      </c>
      <c r="J183" s="15">
        <v>18747</v>
      </c>
      <c r="K183" s="5">
        <v>1875</v>
      </c>
      <c r="M183" t="s">
        <v>60</v>
      </c>
      <c r="N183" t="s">
        <v>15</v>
      </c>
      <c r="O183" t="s">
        <v>16</v>
      </c>
      <c r="P183" s="1">
        <v>43452</v>
      </c>
      <c r="Q183">
        <v>13</v>
      </c>
      <c r="R183" s="21">
        <f t="shared" si="8"/>
        <v>4.1500000000000002E-2</v>
      </c>
      <c r="S183" s="21"/>
      <c r="T183" s="83">
        <v>43491</v>
      </c>
      <c r="U183" s="13">
        <v>3354</v>
      </c>
    </row>
    <row r="184" spans="1:21" x14ac:dyDescent="0.3">
      <c r="A184" t="s">
        <v>17</v>
      </c>
      <c r="B184">
        <v>184</v>
      </c>
      <c r="C184" s="1">
        <v>43465</v>
      </c>
      <c r="D184" s="1" t="s">
        <v>723</v>
      </c>
      <c r="E184" t="s">
        <v>723</v>
      </c>
      <c r="F184" t="s">
        <v>436</v>
      </c>
      <c r="G184" t="s">
        <v>146</v>
      </c>
      <c r="H184" s="15">
        <f>MROUND((J184*0.97),1000)</f>
        <v>18000</v>
      </c>
      <c r="I184" s="15">
        <f t="shared" si="7"/>
        <v>747</v>
      </c>
      <c r="J184" s="15">
        <v>18747</v>
      </c>
      <c r="K184" s="5">
        <v>1875</v>
      </c>
      <c r="M184" t="s">
        <v>60</v>
      </c>
      <c r="N184" t="s">
        <v>15</v>
      </c>
      <c r="O184" t="s">
        <v>16</v>
      </c>
      <c r="P184" s="1">
        <v>43452</v>
      </c>
      <c r="Q184">
        <v>13</v>
      </c>
      <c r="R184" s="21">
        <f t="shared" si="8"/>
        <v>4.1500000000000002E-2</v>
      </c>
      <c r="S184" s="21"/>
      <c r="T184" s="82" t="s">
        <v>501</v>
      </c>
      <c r="U184" s="13">
        <v>3354</v>
      </c>
    </row>
    <row r="185" spans="1:21" x14ac:dyDescent="0.3">
      <c r="A185" t="s">
        <v>17</v>
      </c>
      <c r="B185">
        <v>173</v>
      </c>
      <c r="C185" s="1">
        <v>43502</v>
      </c>
      <c r="D185" t="s">
        <v>723</v>
      </c>
      <c r="E185" t="s">
        <v>723</v>
      </c>
      <c r="F185" t="s">
        <v>437</v>
      </c>
      <c r="G185" t="s">
        <v>147</v>
      </c>
      <c r="H185" s="15">
        <f t="shared" ref="H185:H190" si="12">MROUND((J185*0.97),500)</f>
        <v>16000</v>
      </c>
      <c r="I185" s="15">
        <f t="shared" si="7"/>
        <v>593</v>
      </c>
      <c r="J185" s="15">
        <v>16593</v>
      </c>
      <c r="K185" s="5">
        <v>1659</v>
      </c>
      <c r="M185" t="s">
        <v>61</v>
      </c>
      <c r="N185" t="s">
        <v>15</v>
      </c>
      <c r="O185" t="s">
        <v>16</v>
      </c>
      <c r="P185" s="1">
        <v>43491</v>
      </c>
      <c r="Q185">
        <v>11</v>
      </c>
      <c r="R185" s="21">
        <f t="shared" si="8"/>
        <v>3.7062499999999998E-2</v>
      </c>
      <c r="S185" s="21"/>
      <c r="T185" s="83">
        <v>43515</v>
      </c>
      <c r="U185" s="13">
        <v>60274</v>
      </c>
    </row>
    <row r="186" spans="1:21" x14ac:dyDescent="0.3">
      <c r="A186" t="s">
        <v>17</v>
      </c>
      <c r="B186">
        <v>185</v>
      </c>
      <c r="C186" s="1">
        <v>43502</v>
      </c>
      <c r="D186" s="1" t="s">
        <v>723</v>
      </c>
      <c r="E186" t="s">
        <v>723</v>
      </c>
      <c r="F186" t="s">
        <v>436</v>
      </c>
      <c r="G186" t="s">
        <v>146</v>
      </c>
      <c r="H186" s="15">
        <f t="shared" si="12"/>
        <v>16000</v>
      </c>
      <c r="I186" s="15">
        <f t="shared" si="7"/>
        <v>593</v>
      </c>
      <c r="J186" s="15">
        <v>16593</v>
      </c>
      <c r="K186" s="5">
        <v>1659</v>
      </c>
      <c r="M186" t="s">
        <v>61</v>
      </c>
      <c r="N186" t="s">
        <v>15</v>
      </c>
      <c r="O186" t="s">
        <v>16</v>
      </c>
      <c r="P186" s="1">
        <v>43491</v>
      </c>
      <c r="Q186">
        <v>11</v>
      </c>
      <c r="R186" s="21">
        <f t="shared" si="8"/>
        <v>3.7062499999999998E-2</v>
      </c>
      <c r="S186" s="21"/>
      <c r="T186" s="82" t="s">
        <v>501</v>
      </c>
      <c r="U186" s="13">
        <v>60274</v>
      </c>
    </row>
    <row r="187" spans="1:21" x14ac:dyDescent="0.3">
      <c r="A187" t="s">
        <v>17</v>
      </c>
      <c r="B187">
        <v>174</v>
      </c>
      <c r="C187" s="1">
        <v>43530</v>
      </c>
      <c r="D187" t="s">
        <v>723</v>
      </c>
      <c r="E187" t="s">
        <v>723</v>
      </c>
      <c r="F187" t="s">
        <v>437</v>
      </c>
      <c r="G187" t="s">
        <v>147</v>
      </c>
      <c r="H187" s="15">
        <f t="shared" si="12"/>
        <v>56500</v>
      </c>
      <c r="I187" s="15">
        <f t="shared" si="7"/>
        <v>1989</v>
      </c>
      <c r="J187" s="15">
        <v>58489</v>
      </c>
      <c r="K187" s="5">
        <v>5849</v>
      </c>
      <c r="M187" t="s">
        <v>63</v>
      </c>
      <c r="N187" t="s">
        <v>15</v>
      </c>
      <c r="O187" t="s">
        <v>16</v>
      </c>
      <c r="P187" s="1">
        <v>43515</v>
      </c>
      <c r="Q187">
        <v>15</v>
      </c>
      <c r="R187" s="21">
        <f t="shared" si="8"/>
        <v>3.5203539823008848E-2</v>
      </c>
      <c r="S187" s="21"/>
      <c r="T187" s="83">
        <v>43555</v>
      </c>
      <c r="U187" s="13">
        <v>2746</v>
      </c>
    </row>
    <row r="188" spans="1:21" x14ac:dyDescent="0.3">
      <c r="A188" t="s">
        <v>17</v>
      </c>
      <c r="B188">
        <v>186</v>
      </c>
      <c r="C188" s="1">
        <v>43530</v>
      </c>
      <c r="D188" s="1" t="s">
        <v>723</v>
      </c>
      <c r="E188" t="s">
        <v>723</v>
      </c>
      <c r="F188" t="s">
        <v>436</v>
      </c>
      <c r="G188" t="s">
        <v>146</v>
      </c>
      <c r="H188" s="15">
        <f t="shared" si="12"/>
        <v>56500</v>
      </c>
      <c r="I188" s="15">
        <f t="shared" si="7"/>
        <v>1989</v>
      </c>
      <c r="J188" s="15">
        <v>58489</v>
      </c>
      <c r="K188" s="5">
        <v>5849</v>
      </c>
      <c r="M188" t="s">
        <v>63</v>
      </c>
      <c r="N188" t="s">
        <v>15</v>
      </c>
      <c r="O188" t="s">
        <v>16</v>
      </c>
      <c r="P188" s="1">
        <v>43515</v>
      </c>
      <c r="Q188">
        <v>15</v>
      </c>
      <c r="R188" s="21">
        <f t="shared" si="8"/>
        <v>3.5203539823008848E-2</v>
      </c>
      <c r="S188" s="21"/>
      <c r="T188" s="82" t="s">
        <v>501</v>
      </c>
      <c r="U188" s="13">
        <v>2746</v>
      </c>
    </row>
    <row r="189" spans="1:21" x14ac:dyDescent="0.3">
      <c r="A189" t="s">
        <v>17</v>
      </c>
      <c r="B189">
        <v>175</v>
      </c>
      <c r="C189" s="1">
        <v>43555</v>
      </c>
      <c r="D189" s="1" t="s">
        <v>723</v>
      </c>
      <c r="E189" t="s">
        <v>723</v>
      </c>
      <c r="F189" t="s">
        <v>437</v>
      </c>
      <c r="G189" t="s">
        <v>147</v>
      </c>
      <c r="H189" s="15">
        <f t="shared" si="12"/>
        <v>26500</v>
      </c>
      <c r="I189" s="15">
        <f t="shared" si="7"/>
        <v>936</v>
      </c>
      <c r="J189" s="15">
        <v>27436</v>
      </c>
      <c r="K189" s="5">
        <v>2744</v>
      </c>
      <c r="M189" t="s">
        <v>65</v>
      </c>
      <c r="P189" s="1">
        <v>43555</v>
      </c>
      <c r="Q189">
        <v>0</v>
      </c>
      <c r="R189" s="21">
        <f t="shared" si="8"/>
        <v>3.532075471698113E-2</v>
      </c>
      <c r="S189" s="21"/>
      <c r="T189" s="12" t="s">
        <v>438</v>
      </c>
      <c r="U189" s="13">
        <v>2199348</v>
      </c>
    </row>
    <row r="190" spans="1:21" x14ac:dyDescent="0.3">
      <c r="A190" t="s">
        <v>17</v>
      </c>
      <c r="B190">
        <v>187</v>
      </c>
      <c r="C190" s="1">
        <v>43555</v>
      </c>
      <c r="D190" t="s">
        <v>723</v>
      </c>
      <c r="E190" t="s">
        <v>723</v>
      </c>
      <c r="F190" t="s">
        <v>436</v>
      </c>
      <c r="G190" t="s">
        <v>146</v>
      </c>
      <c r="H190" s="15">
        <f t="shared" si="12"/>
        <v>26500</v>
      </c>
      <c r="I190" s="15">
        <f t="shared" si="7"/>
        <v>936</v>
      </c>
      <c r="J190" s="15">
        <v>27436</v>
      </c>
      <c r="K190" s="5">
        <v>2744</v>
      </c>
      <c r="M190" t="s">
        <v>65</v>
      </c>
      <c r="P190" s="1">
        <v>43555</v>
      </c>
      <c r="Q190">
        <v>0</v>
      </c>
      <c r="R190" s="21">
        <f t="shared" si="8"/>
        <v>3.532075471698113E-2</v>
      </c>
      <c r="S190" s="21"/>
      <c r="T190" s="83">
        <v>43218</v>
      </c>
      <c r="U190" s="13">
        <v>261428</v>
      </c>
    </row>
    <row r="191" spans="1:21" x14ac:dyDescent="0.3">
      <c r="A191" t="s">
        <v>17</v>
      </c>
      <c r="B191">
        <v>6</v>
      </c>
      <c r="C191" s="1">
        <v>43536</v>
      </c>
      <c r="D191" s="1" t="s">
        <v>484</v>
      </c>
      <c r="E191" t="s">
        <v>522</v>
      </c>
      <c r="F191" t="s">
        <v>516</v>
      </c>
      <c r="G191" t="s">
        <v>227</v>
      </c>
      <c r="H191" s="15">
        <f t="shared" ref="H191:H196" si="13">MROUND((J191*0.97),5000)</f>
        <v>240000</v>
      </c>
      <c r="I191" s="15">
        <f t="shared" si="7"/>
        <v>9754</v>
      </c>
      <c r="J191" s="15">
        <v>249754</v>
      </c>
      <c r="K191" s="5">
        <v>24975</v>
      </c>
      <c r="M191" t="s">
        <v>64</v>
      </c>
      <c r="P191" s="1">
        <v>43521</v>
      </c>
      <c r="Q191">
        <v>15</v>
      </c>
      <c r="R191" s="21">
        <f t="shared" si="8"/>
        <v>4.0641666666666666E-2</v>
      </c>
      <c r="S191" s="21"/>
      <c r="T191" s="82" t="s">
        <v>439</v>
      </c>
      <c r="U191" s="13">
        <v>130714</v>
      </c>
    </row>
    <row r="192" spans="1:21" x14ac:dyDescent="0.3">
      <c r="A192" t="s">
        <v>17</v>
      </c>
      <c r="B192">
        <v>9</v>
      </c>
      <c r="C192" s="1">
        <v>43536</v>
      </c>
      <c r="D192" s="1" t="s">
        <v>484</v>
      </c>
      <c r="E192" t="s">
        <v>522</v>
      </c>
      <c r="F192" t="s">
        <v>517</v>
      </c>
      <c r="G192" t="s">
        <v>228</v>
      </c>
      <c r="H192" s="15">
        <f t="shared" si="13"/>
        <v>240000</v>
      </c>
      <c r="I192" s="15">
        <f t="shared" si="7"/>
        <v>9754</v>
      </c>
      <c r="J192" s="15">
        <v>249754</v>
      </c>
      <c r="K192" s="5">
        <v>24975</v>
      </c>
      <c r="M192" t="s">
        <v>64</v>
      </c>
      <c r="P192" s="1">
        <v>43521</v>
      </c>
      <c r="Q192">
        <v>15</v>
      </c>
      <c r="R192" s="21">
        <f t="shared" si="8"/>
        <v>4.0641666666666666E-2</v>
      </c>
      <c r="S192" s="21"/>
      <c r="T192" s="82" t="s">
        <v>438</v>
      </c>
      <c r="U192" s="13">
        <v>130714</v>
      </c>
    </row>
    <row r="193" spans="1:21" x14ac:dyDescent="0.3">
      <c r="A193" t="s">
        <v>17</v>
      </c>
      <c r="B193">
        <v>8</v>
      </c>
      <c r="C193" s="1">
        <v>43551</v>
      </c>
      <c r="D193" s="1" t="s">
        <v>484</v>
      </c>
      <c r="E193" t="s">
        <v>522</v>
      </c>
      <c r="F193" t="s">
        <v>522</v>
      </c>
      <c r="G193" t="s">
        <v>233</v>
      </c>
      <c r="H193" s="15">
        <f t="shared" si="13"/>
        <v>145000</v>
      </c>
      <c r="I193" s="15">
        <f t="shared" si="7"/>
        <v>4372</v>
      </c>
      <c r="J193" s="15">
        <v>149372</v>
      </c>
      <c r="K193" s="5">
        <v>14937</v>
      </c>
      <c r="M193" t="s">
        <v>65</v>
      </c>
      <c r="P193" s="1">
        <v>43544</v>
      </c>
      <c r="Q193">
        <v>7</v>
      </c>
      <c r="R193" s="21">
        <f t="shared" si="8"/>
        <v>3.0151724137931036E-2</v>
      </c>
      <c r="S193" s="21"/>
      <c r="T193" s="83">
        <v>43251</v>
      </c>
      <c r="U193" s="13">
        <v>338186</v>
      </c>
    </row>
    <row r="194" spans="1:21" x14ac:dyDescent="0.3">
      <c r="A194" t="s">
        <v>17</v>
      </c>
      <c r="B194">
        <v>7</v>
      </c>
      <c r="C194" s="1">
        <v>43555</v>
      </c>
      <c r="D194" s="1" t="s">
        <v>484</v>
      </c>
      <c r="E194" t="s">
        <v>522</v>
      </c>
      <c r="F194" t="s">
        <v>516</v>
      </c>
      <c r="G194" t="s">
        <v>227</v>
      </c>
      <c r="H194" s="15">
        <f t="shared" si="13"/>
        <v>90000</v>
      </c>
      <c r="I194" s="15">
        <f t="shared" ref="I194:I257" si="14">J194-H194</f>
        <v>2598</v>
      </c>
      <c r="J194" s="15">
        <v>92598</v>
      </c>
      <c r="K194" s="5">
        <v>9260</v>
      </c>
      <c r="M194" t="s">
        <v>65</v>
      </c>
      <c r="P194" s="1">
        <v>43555</v>
      </c>
      <c r="Q194">
        <v>0</v>
      </c>
      <c r="R194" s="21">
        <f t="shared" ref="R194:R257" si="15">I194/H194</f>
        <v>2.8866666666666665E-2</v>
      </c>
      <c r="S194" s="21"/>
      <c r="T194" s="82" t="s">
        <v>439</v>
      </c>
      <c r="U194" s="13">
        <v>169093</v>
      </c>
    </row>
    <row r="195" spans="1:21" x14ac:dyDescent="0.3">
      <c r="A195" s="37" t="s">
        <v>17</v>
      </c>
      <c r="B195" s="37">
        <v>188</v>
      </c>
      <c r="C195" s="38">
        <v>43227</v>
      </c>
      <c r="D195" s="38" t="s">
        <v>724</v>
      </c>
      <c r="E195" s="37" t="s">
        <v>724</v>
      </c>
      <c r="F195" s="37" t="s">
        <v>465</v>
      </c>
      <c r="G195" s="37" t="s">
        <v>175</v>
      </c>
      <c r="H195" s="40">
        <f t="shared" si="13"/>
        <v>40000</v>
      </c>
      <c r="I195" s="40">
        <f t="shared" si="14"/>
        <v>1478</v>
      </c>
      <c r="J195" s="40">
        <v>41478</v>
      </c>
      <c r="K195" s="39">
        <v>4148</v>
      </c>
      <c r="L195" s="37"/>
      <c r="M195" s="37" t="s">
        <v>47</v>
      </c>
      <c r="N195" s="37" t="s">
        <v>15</v>
      </c>
      <c r="O195" s="37" t="s">
        <v>16</v>
      </c>
      <c r="P195" s="38">
        <v>43218</v>
      </c>
      <c r="Q195" s="37">
        <v>9</v>
      </c>
      <c r="R195" s="41">
        <f t="shared" si="15"/>
        <v>3.6949999999999997E-2</v>
      </c>
      <c r="S195" s="21"/>
      <c r="T195" s="82" t="s">
        <v>438</v>
      </c>
      <c r="U195" s="13">
        <v>169093</v>
      </c>
    </row>
    <row r="196" spans="1:21" x14ac:dyDescent="0.3">
      <c r="A196" s="37" t="s">
        <v>17</v>
      </c>
      <c r="B196" s="37">
        <v>189</v>
      </c>
      <c r="C196" s="38">
        <v>43256</v>
      </c>
      <c r="D196" s="38" t="s">
        <v>724</v>
      </c>
      <c r="E196" s="37" t="s">
        <v>724</v>
      </c>
      <c r="F196" s="37" t="s">
        <v>465</v>
      </c>
      <c r="G196" s="37" t="s">
        <v>175</v>
      </c>
      <c r="H196" s="40">
        <f t="shared" si="13"/>
        <v>165000</v>
      </c>
      <c r="I196" s="40">
        <f t="shared" si="14"/>
        <v>3440</v>
      </c>
      <c r="J196" s="40">
        <v>168440</v>
      </c>
      <c r="K196" s="39">
        <v>16844</v>
      </c>
      <c r="L196" s="37"/>
      <c r="M196" s="37" t="s">
        <v>48</v>
      </c>
      <c r="N196" s="37" t="s">
        <v>15</v>
      </c>
      <c r="O196" s="37" t="s">
        <v>16</v>
      </c>
      <c r="P196" s="38">
        <v>43251</v>
      </c>
      <c r="Q196" s="37">
        <v>5</v>
      </c>
      <c r="R196" s="41">
        <f t="shared" si="15"/>
        <v>2.0848484848484849E-2</v>
      </c>
      <c r="S196" s="21"/>
      <c r="T196" s="83">
        <v>43274</v>
      </c>
      <c r="U196" s="13">
        <v>146186</v>
      </c>
    </row>
    <row r="197" spans="1:21" x14ac:dyDescent="0.3">
      <c r="A197" s="37" t="s">
        <v>17</v>
      </c>
      <c r="B197" s="37">
        <v>190</v>
      </c>
      <c r="C197" s="38">
        <v>43281</v>
      </c>
      <c r="D197" s="38" t="s">
        <v>724</v>
      </c>
      <c r="E197" s="37" t="s">
        <v>724</v>
      </c>
      <c r="F197" s="37" t="s">
        <v>465</v>
      </c>
      <c r="G197" s="37" t="s">
        <v>175</v>
      </c>
      <c r="H197" s="40">
        <f>MROUND((J197*0.97),1000)</f>
        <v>19000</v>
      </c>
      <c r="I197" s="40">
        <f t="shared" si="14"/>
        <v>742</v>
      </c>
      <c r="J197" s="40">
        <v>19742</v>
      </c>
      <c r="K197" s="39">
        <v>1974</v>
      </c>
      <c r="L197" s="37"/>
      <c r="M197" s="37" t="s">
        <v>50</v>
      </c>
      <c r="N197" s="37" t="s">
        <v>15</v>
      </c>
      <c r="O197" s="37" t="s">
        <v>16</v>
      </c>
      <c r="P197" s="38">
        <v>43274</v>
      </c>
      <c r="Q197" s="37">
        <v>7</v>
      </c>
      <c r="R197" s="41">
        <f t="shared" si="15"/>
        <v>3.9052631578947367E-2</v>
      </c>
      <c r="S197" s="21"/>
      <c r="T197" s="82" t="s">
        <v>439</v>
      </c>
      <c r="U197" s="13">
        <v>73093</v>
      </c>
    </row>
    <row r="198" spans="1:21" x14ac:dyDescent="0.3">
      <c r="A198" s="37" t="s">
        <v>17</v>
      </c>
      <c r="B198" s="37">
        <v>191</v>
      </c>
      <c r="C198" s="38">
        <v>43312</v>
      </c>
      <c r="D198" s="38" t="s">
        <v>724</v>
      </c>
      <c r="E198" s="37" t="s">
        <v>724</v>
      </c>
      <c r="F198" s="37" t="s">
        <v>465</v>
      </c>
      <c r="G198" s="37" t="s">
        <v>175</v>
      </c>
      <c r="H198" s="40">
        <f>MROUND((J198*0.97),500)</f>
        <v>42500</v>
      </c>
      <c r="I198" s="40">
        <f t="shared" si="14"/>
        <v>1307</v>
      </c>
      <c r="J198" s="40">
        <v>43807</v>
      </c>
      <c r="K198" s="39">
        <v>4381</v>
      </c>
      <c r="L198" s="37"/>
      <c r="M198" s="37" t="s">
        <v>52</v>
      </c>
      <c r="N198" s="37" t="s">
        <v>15</v>
      </c>
      <c r="O198" s="37" t="s">
        <v>16</v>
      </c>
      <c r="P198" s="38">
        <v>43305</v>
      </c>
      <c r="Q198" s="37">
        <v>7</v>
      </c>
      <c r="R198" s="41">
        <f t="shared" si="15"/>
        <v>3.0752941176470587E-2</v>
      </c>
      <c r="S198" s="21"/>
      <c r="T198" s="82" t="s">
        <v>438</v>
      </c>
      <c r="U198" s="13">
        <v>73093</v>
      </c>
    </row>
    <row r="199" spans="1:21" x14ac:dyDescent="0.3">
      <c r="A199" s="37" t="s">
        <v>17</v>
      </c>
      <c r="B199" s="37">
        <v>192</v>
      </c>
      <c r="C199" s="38">
        <v>43347</v>
      </c>
      <c r="D199" s="38" t="s">
        <v>724</v>
      </c>
      <c r="E199" s="37" t="s">
        <v>724</v>
      </c>
      <c r="F199" s="37" t="s">
        <v>465</v>
      </c>
      <c r="G199" s="37" t="s">
        <v>175</v>
      </c>
      <c r="H199" s="40">
        <f>MROUND((J199*0.97),5000)</f>
        <v>65000</v>
      </c>
      <c r="I199" s="40">
        <f t="shared" si="14"/>
        <v>2561</v>
      </c>
      <c r="J199" s="40">
        <v>67561</v>
      </c>
      <c r="K199" s="39">
        <v>6756</v>
      </c>
      <c r="L199" s="37"/>
      <c r="M199" s="37" t="s">
        <v>54</v>
      </c>
      <c r="N199" s="37" t="s">
        <v>15</v>
      </c>
      <c r="O199" s="37" t="s">
        <v>16</v>
      </c>
      <c r="P199" s="38">
        <v>43334</v>
      </c>
      <c r="Q199" s="37">
        <v>13</v>
      </c>
      <c r="R199" s="41">
        <f t="shared" si="15"/>
        <v>3.9399999999999998E-2</v>
      </c>
      <c r="S199" s="21"/>
      <c r="T199" s="83">
        <v>43305</v>
      </c>
      <c r="U199" s="13">
        <v>89064</v>
      </c>
    </row>
    <row r="200" spans="1:21" x14ac:dyDescent="0.3">
      <c r="A200" s="37" t="s">
        <v>17</v>
      </c>
      <c r="B200" s="37">
        <v>193</v>
      </c>
      <c r="C200" s="38">
        <v>43373</v>
      </c>
      <c r="D200" s="38" t="s">
        <v>724</v>
      </c>
      <c r="E200" s="37" t="s">
        <v>724</v>
      </c>
      <c r="F200" s="37" t="s">
        <v>465</v>
      </c>
      <c r="G200" s="37" t="s">
        <v>175</v>
      </c>
      <c r="H200" s="40">
        <f>MROUND((J200*0.97),5000)</f>
        <v>35000</v>
      </c>
      <c r="I200" s="40">
        <f t="shared" si="14"/>
        <v>384</v>
      </c>
      <c r="J200" s="40">
        <v>35384</v>
      </c>
      <c r="K200" s="39">
        <v>3538</v>
      </c>
      <c r="L200" s="37"/>
      <c r="M200" s="37" t="s">
        <v>55</v>
      </c>
      <c r="N200" s="37" t="s">
        <v>15</v>
      </c>
      <c r="O200" s="37" t="s">
        <v>16</v>
      </c>
      <c r="P200" s="38">
        <v>43367</v>
      </c>
      <c r="Q200" s="37">
        <v>6</v>
      </c>
      <c r="R200" s="41">
        <f t="shared" si="15"/>
        <v>1.0971428571428571E-2</v>
      </c>
      <c r="S200" s="21"/>
      <c r="T200" s="82" t="s">
        <v>439</v>
      </c>
      <c r="U200" s="13">
        <v>44532</v>
      </c>
    </row>
    <row r="201" spans="1:21" x14ac:dyDescent="0.3">
      <c r="A201" s="37" t="s">
        <v>17</v>
      </c>
      <c r="B201" s="37">
        <v>194</v>
      </c>
      <c r="C201" s="38">
        <v>43439</v>
      </c>
      <c r="D201" s="38" t="s">
        <v>724</v>
      </c>
      <c r="E201" s="37" t="s">
        <v>724</v>
      </c>
      <c r="F201" s="37" t="s">
        <v>465</v>
      </c>
      <c r="G201" s="37" t="s">
        <v>175</v>
      </c>
      <c r="H201" s="40">
        <f>MROUND((J201*0.97),1000)</f>
        <v>24000</v>
      </c>
      <c r="I201" s="40">
        <f t="shared" si="14"/>
        <v>458</v>
      </c>
      <c r="J201" s="40">
        <v>24458</v>
      </c>
      <c r="K201" s="39">
        <v>2446</v>
      </c>
      <c r="L201" s="37"/>
      <c r="M201" s="37" t="s">
        <v>58</v>
      </c>
      <c r="N201" s="37" t="s">
        <v>15</v>
      </c>
      <c r="O201" s="37" t="s">
        <v>16</v>
      </c>
      <c r="P201" s="38">
        <v>43424</v>
      </c>
      <c r="Q201" s="37">
        <v>15</v>
      </c>
      <c r="R201" s="41">
        <f t="shared" si="15"/>
        <v>1.9083333333333334E-2</v>
      </c>
      <c r="S201" s="21"/>
      <c r="T201" s="82" t="s">
        <v>438</v>
      </c>
      <c r="U201" s="13">
        <v>44532</v>
      </c>
    </row>
    <row r="202" spans="1:21" x14ac:dyDescent="0.3">
      <c r="A202" s="37" t="s">
        <v>17</v>
      </c>
      <c r="B202" s="37">
        <v>195</v>
      </c>
      <c r="C202" s="38">
        <v>43465</v>
      </c>
      <c r="D202" s="38" t="s">
        <v>724</v>
      </c>
      <c r="E202" s="37" t="s">
        <v>724</v>
      </c>
      <c r="F202" s="37" t="s">
        <v>465</v>
      </c>
      <c r="G202" s="37" t="s">
        <v>175</v>
      </c>
      <c r="H202" s="40">
        <f>MROUND((J202*0.97),100)</f>
        <v>13500</v>
      </c>
      <c r="I202" s="40">
        <f t="shared" si="14"/>
        <v>452</v>
      </c>
      <c r="J202" s="40">
        <v>13952</v>
      </c>
      <c r="K202" s="39">
        <v>1395</v>
      </c>
      <c r="L202" s="37"/>
      <c r="M202" s="37" t="s">
        <v>60</v>
      </c>
      <c r="N202" s="37" t="s">
        <v>15</v>
      </c>
      <c r="O202" s="37" t="s">
        <v>16</v>
      </c>
      <c r="P202" s="38">
        <v>43452</v>
      </c>
      <c r="Q202" s="37">
        <v>13</v>
      </c>
      <c r="R202" s="41">
        <f t="shared" si="15"/>
        <v>3.348148148148148E-2</v>
      </c>
      <c r="S202" s="21"/>
      <c r="T202" s="83">
        <v>43334</v>
      </c>
      <c r="U202" s="13">
        <v>210966</v>
      </c>
    </row>
    <row r="203" spans="1:21" x14ac:dyDescent="0.3">
      <c r="A203" s="37" t="s">
        <v>17</v>
      </c>
      <c r="B203" s="37">
        <v>196</v>
      </c>
      <c r="C203" s="38">
        <v>43502</v>
      </c>
      <c r="D203" s="38" t="s">
        <v>724</v>
      </c>
      <c r="E203" s="37" t="s">
        <v>724</v>
      </c>
      <c r="F203" s="37" t="s">
        <v>465</v>
      </c>
      <c r="G203" s="37" t="s">
        <v>175</v>
      </c>
      <c r="H203" s="40">
        <f>MROUND((J203*0.97),1000)</f>
        <v>18000</v>
      </c>
      <c r="I203" s="40">
        <f t="shared" si="14"/>
        <v>957</v>
      </c>
      <c r="J203" s="40">
        <v>18957</v>
      </c>
      <c r="K203" s="39">
        <v>1896</v>
      </c>
      <c r="L203" s="37"/>
      <c r="M203" s="37" t="s">
        <v>61</v>
      </c>
      <c r="N203" s="37" t="s">
        <v>15</v>
      </c>
      <c r="O203" s="37" t="s">
        <v>16</v>
      </c>
      <c r="P203" s="38">
        <v>43491</v>
      </c>
      <c r="Q203" s="37">
        <v>11</v>
      </c>
      <c r="R203" s="41">
        <f t="shared" si="15"/>
        <v>5.3166666666666668E-2</v>
      </c>
      <c r="S203" s="21"/>
      <c r="T203" s="82" t="s">
        <v>439</v>
      </c>
      <c r="U203" s="13">
        <v>105483</v>
      </c>
    </row>
    <row r="204" spans="1:21" x14ac:dyDescent="0.3">
      <c r="A204" s="37" t="s">
        <v>17</v>
      </c>
      <c r="B204" s="37">
        <v>197</v>
      </c>
      <c r="C204" s="38">
        <v>43530</v>
      </c>
      <c r="D204" s="38" t="s">
        <v>724</v>
      </c>
      <c r="E204" s="37" t="s">
        <v>724</v>
      </c>
      <c r="F204" s="37" t="s">
        <v>465</v>
      </c>
      <c r="G204" s="37" t="s">
        <v>175</v>
      </c>
      <c r="H204" s="40">
        <f>MROUND((J204*0.97),1000)</f>
        <v>23000</v>
      </c>
      <c r="I204" s="40">
        <f t="shared" si="14"/>
        <v>783</v>
      </c>
      <c r="J204" s="40">
        <v>23783</v>
      </c>
      <c r="K204" s="39">
        <v>2378</v>
      </c>
      <c r="L204" s="37"/>
      <c r="M204" s="37" t="s">
        <v>63</v>
      </c>
      <c r="N204" s="37" t="s">
        <v>15</v>
      </c>
      <c r="O204" s="37" t="s">
        <v>16</v>
      </c>
      <c r="P204" s="38">
        <v>43515</v>
      </c>
      <c r="Q204" s="37">
        <v>15</v>
      </c>
      <c r="R204" s="41">
        <f t="shared" si="15"/>
        <v>3.4043478260869564E-2</v>
      </c>
      <c r="S204" s="21"/>
      <c r="T204" s="82" t="s">
        <v>438</v>
      </c>
      <c r="U204" s="13">
        <v>105483</v>
      </c>
    </row>
    <row r="205" spans="1:21" x14ac:dyDescent="0.3">
      <c r="A205" s="37" t="s">
        <v>17</v>
      </c>
      <c r="B205" s="37">
        <v>200</v>
      </c>
      <c r="C205" s="38">
        <v>43536</v>
      </c>
      <c r="D205" s="38" t="s">
        <v>724</v>
      </c>
      <c r="E205" s="37" t="s">
        <v>724</v>
      </c>
      <c r="F205" s="37" t="s">
        <v>490</v>
      </c>
      <c r="G205" s="37" t="s">
        <v>201</v>
      </c>
      <c r="H205" s="40">
        <f>MROUND((J205*0.97),5000)</f>
        <v>130000</v>
      </c>
      <c r="I205" s="40">
        <f t="shared" si="14"/>
        <v>2554</v>
      </c>
      <c r="J205" s="40">
        <v>132554</v>
      </c>
      <c r="K205" s="39">
        <v>13255</v>
      </c>
      <c r="L205" s="37"/>
      <c r="M205" s="37" t="s">
        <v>64</v>
      </c>
      <c r="N205" s="37"/>
      <c r="O205" s="37"/>
      <c r="P205" s="38">
        <v>43515</v>
      </c>
      <c r="Q205" s="37">
        <v>15</v>
      </c>
      <c r="R205" s="41">
        <f t="shared" si="15"/>
        <v>1.9646153846153844E-2</v>
      </c>
      <c r="S205" s="21"/>
      <c r="T205" s="83">
        <v>43367</v>
      </c>
      <c r="U205" s="13">
        <v>879176</v>
      </c>
    </row>
    <row r="206" spans="1:21" x14ac:dyDescent="0.3">
      <c r="A206" s="37" t="s">
        <v>17</v>
      </c>
      <c r="B206" s="37">
        <v>199</v>
      </c>
      <c r="C206" s="38">
        <v>43536</v>
      </c>
      <c r="D206" s="38" t="s">
        <v>724</v>
      </c>
      <c r="E206" s="37" t="s">
        <v>724</v>
      </c>
      <c r="F206" s="37" t="s">
        <v>490</v>
      </c>
      <c r="G206" s="37" t="s">
        <v>201</v>
      </c>
      <c r="H206" s="40">
        <f>MROUND((J206*0.97),5000)</f>
        <v>130000</v>
      </c>
      <c r="I206" s="40">
        <f t="shared" si="14"/>
        <v>2555</v>
      </c>
      <c r="J206" s="40">
        <v>132555</v>
      </c>
      <c r="K206" s="39">
        <v>13256</v>
      </c>
      <c r="L206" s="37"/>
      <c r="M206" s="37" t="s">
        <v>64</v>
      </c>
      <c r="N206" s="37"/>
      <c r="O206" s="37"/>
      <c r="P206" s="38">
        <v>43515</v>
      </c>
      <c r="Q206" s="37">
        <v>15</v>
      </c>
      <c r="R206" s="41">
        <f t="shared" si="15"/>
        <v>1.9653846153846154E-2</v>
      </c>
      <c r="S206" s="21"/>
      <c r="T206" s="82" t="s">
        <v>439</v>
      </c>
      <c r="U206" s="13">
        <v>439588</v>
      </c>
    </row>
    <row r="207" spans="1:21" x14ac:dyDescent="0.3">
      <c r="A207" s="37" t="s">
        <v>17</v>
      </c>
      <c r="B207" s="37">
        <v>198</v>
      </c>
      <c r="C207" s="38">
        <v>43555</v>
      </c>
      <c r="D207" s="38" t="s">
        <v>724</v>
      </c>
      <c r="E207" s="37" t="s">
        <v>724</v>
      </c>
      <c r="F207" s="37" t="s">
        <v>465</v>
      </c>
      <c r="G207" s="37" t="s">
        <v>175</v>
      </c>
      <c r="H207" s="40">
        <f>MROUND((J207*0.97),500)</f>
        <v>22500</v>
      </c>
      <c r="I207" s="40">
        <f t="shared" si="14"/>
        <v>688</v>
      </c>
      <c r="J207" s="40">
        <v>23188</v>
      </c>
      <c r="K207" s="39">
        <v>2319</v>
      </c>
      <c r="L207" s="37"/>
      <c r="M207" s="37" t="s">
        <v>65</v>
      </c>
      <c r="N207" s="37"/>
      <c r="O207" s="37"/>
      <c r="P207" s="38">
        <v>43555</v>
      </c>
      <c r="Q207" s="37">
        <v>0</v>
      </c>
      <c r="R207" s="41">
        <f t="shared" si="15"/>
        <v>3.0577777777777777E-2</v>
      </c>
      <c r="S207" s="21"/>
      <c r="T207" s="82" t="s">
        <v>438</v>
      </c>
      <c r="U207" s="13">
        <v>439588</v>
      </c>
    </row>
    <row r="208" spans="1:21" x14ac:dyDescent="0.3">
      <c r="A208" s="37" t="s">
        <v>17</v>
      </c>
      <c r="B208" s="37">
        <v>201</v>
      </c>
      <c r="C208" s="38">
        <v>43555</v>
      </c>
      <c r="D208" s="38" t="s">
        <v>724</v>
      </c>
      <c r="E208" s="37" t="s">
        <v>724</v>
      </c>
      <c r="F208" s="37" t="s">
        <v>490</v>
      </c>
      <c r="G208" s="37" t="s">
        <v>201</v>
      </c>
      <c r="H208" s="40">
        <f>MROUND((J208*0.97),500)</f>
        <v>21500</v>
      </c>
      <c r="I208" s="40">
        <f t="shared" si="14"/>
        <v>599</v>
      </c>
      <c r="J208" s="40">
        <v>22099</v>
      </c>
      <c r="K208" s="39">
        <v>2210</v>
      </c>
      <c r="L208" s="37"/>
      <c r="M208" s="37" t="s">
        <v>65</v>
      </c>
      <c r="N208" s="37"/>
      <c r="O208" s="37"/>
      <c r="P208" s="38">
        <v>43555</v>
      </c>
      <c r="Q208" s="37">
        <v>0</v>
      </c>
      <c r="R208" s="41">
        <f t="shared" si="15"/>
        <v>2.7860465116279071E-2</v>
      </c>
      <c r="S208" s="21"/>
      <c r="T208" s="83">
        <v>43424</v>
      </c>
      <c r="U208" s="13">
        <v>274342</v>
      </c>
    </row>
    <row r="209" spans="1:21" x14ac:dyDescent="0.3">
      <c r="A209" t="s">
        <v>17</v>
      </c>
      <c r="B209">
        <v>390</v>
      </c>
      <c r="C209" s="1">
        <v>43465</v>
      </c>
      <c r="D209" t="s">
        <v>455</v>
      </c>
      <c r="E209" t="s">
        <v>519</v>
      </c>
      <c r="F209" t="s">
        <v>458</v>
      </c>
      <c r="G209" t="s">
        <v>168</v>
      </c>
      <c r="H209" s="15">
        <f>MROUND((J209*0.97),5000)</f>
        <v>145000</v>
      </c>
      <c r="I209" s="15">
        <f t="shared" si="14"/>
        <v>5000</v>
      </c>
      <c r="J209" s="15">
        <v>150000</v>
      </c>
      <c r="K209" s="5">
        <v>15000</v>
      </c>
      <c r="M209" t="s">
        <v>59</v>
      </c>
      <c r="N209" t="s">
        <v>15</v>
      </c>
      <c r="O209" t="s">
        <v>16</v>
      </c>
      <c r="P209" s="1">
        <v>43452</v>
      </c>
      <c r="Q209">
        <v>13</v>
      </c>
      <c r="R209" s="21">
        <f t="shared" si="15"/>
        <v>3.4482758620689655E-2</v>
      </c>
      <c r="S209" s="21"/>
      <c r="T209" s="82" t="s">
        <v>439</v>
      </c>
      <c r="U209" s="13">
        <v>137171</v>
      </c>
    </row>
    <row r="210" spans="1:21" x14ac:dyDescent="0.3">
      <c r="A210" t="s">
        <v>17</v>
      </c>
      <c r="B210">
        <v>391</v>
      </c>
      <c r="C210" s="1">
        <v>43502</v>
      </c>
      <c r="D210" t="s">
        <v>455</v>
      </c>
      <c r="E210" t="s">
        <v>519</v>
      </c>
      <c r="F210" t="s">
        <v>458</v>
      </c>
      <c r="G210" t="s">
        <v>168</v>
      </c>
      <c r="H210" s="15">
        <f>MROUND((J210*0.97),5000)</f>
        <v>145000</v>
      </c>
      <c r="I210" s="15">
        <f t="shared" si="14"/>
        <v>5000</v>
      </c>
      <c r="J210" s="15">
        <v>150000</v>
      </c>
      <c r="K210" s="5">
        <v>15000</v>
      </c>
      <c r="M210" t="s">
        <v>62</v>
      </c>
      <c r="N210" t="s">
        <v>15</v>
      </c>
      <c r="O210" t="s">
        <v>16</v>
      </c>
      <c r="P210" s="1">
        <v>43491</v>
      </c>
      <c r="Q210">
        <v>11</v>
      </c>
      <c r="R210" s="21">
        <f t="shared" si="15"/>
        <v>3.4482758620689655E-2</v>
      </c>
      <c r="S210" s="21"/>
      <c r="T210" s="82" t="s">
        <v>438</v>
      </c>
      <c r="U210" s="13">
        <v>137171</v>
      </c>
    </row>
    <row r="211" spans="1:21" x14ac:dyDescent="0.3">
      <c r="A211" t="s">
        <v>17</v>
      </c>
      <c r="B211">
        <v>392</v>
      </c>
      <c r="C211" s="1">
        <v>43531</v>
      </c>
      <c r="D211" t="s">
        <v>455</v>
      </c>
      <c r="E211" t="s">
        <v>519</v>
      </c>
      <c r="F211" t="s">
        <v>458</v>
      </c>
      <c r="G211" t="s">
        <v>168</v>
      </c>
      <c r="H211" s="15">
        <f>MROUND((J211*0.97),5000)</f>
        <v>145000</v>
      </c>
      <c r="I211" s="15">
        <f t="shared" si="14"/>
        <v>6212</v>
      </c>
      <c r="J211" s="15">
        <v>151212</v>
      </c>
      <c r="K211" s="5">
        <v>15121</v>
      </c>
      <c r="M211" t="s">
        <v>64</v>
      </c>
      <c r="P211" s="1">
        <v>43524</v>
      </c>
      <c r="Q211">
        <v>7</v>
      </c>
      <c r="R211" s="21">
        <f t="shared" si="15"/>
        <v>4.2841379310344825E-2</v>
      </c>
      <c r="S211" s="21"/>
      <c r="T211" s="12" t="s">
        <v>475</v>
      </c>
      <c r="U211" s="13">
        <v>13271</v>
      </c>
    </row>
    <row r="212" spans="1:21" x14ac:dyDescent="0.3">
      <c r="A212" t="s">
        <v>17</v>
      </c>
      <c r="B212">
        <v>388</v>
      </c>
      <c r="C212" s="1">
        <v>43542</v>
      </c>
      <c r="D212" t="s">
        <v>455</v>
      </c>
      <c r="E212" t="s">
        <v>519</v>
      </c>
      <c r="F212" t="s">
        <v>519</v>
      </c>
      <c r="G212" t="s">
        <v>230</v>
      </c>
      <c r="H212" s="15">
        <f>MROUND((J212*0.97),5000)</f>
        <v>215000</v>
      </c>
      <c r="I212" s="15">
        <f t="shared" si="14"/>
        <v>9035</v>
      </c>
      <c r="J212" s="15">
        <v>224035</v>
      </c>
      <c r="K212" s="5">
        <v>22404</v>
      </c>
      <c r="M212" t="s">
        <v>64</v>
      </c>
      <c r="P212" s="1">
        <v>43531</v>
      </c>
      <c r="Q212">
        <v>11</v>
      </c>
      <c r="R212" s="21">
        <f t="shared" si="15"/>
        <v>4.202325581395349E-2</v>
      </c>
      <c r="S212" s="21"/>
      <c r="T212" s="83">
        <v>43424</v>
      </c>
      <c r="U212" s="13">
        <v>13271</v>
      </c>
    </row>
    <row r="213" spans="1:21" x14ac:dyDescent="0.3">
      <c r="A213" t="s">
        <v>17</v>
      </c>
      <c r="B213">
        <v>389</v>
      </c>
      <c r="C213" s="1">
        <v>43555</v>
      </c>
      <c r="D213" t="s">
        <v>455</v>
      </c>
      <c r="E213" t="s">
        <v>519</v>
      </c>
      <c r="F213" t="s">
        <v>519</v>
      </c>
      <c r="G213" t="s">
        <v>230</v>
      </c>
      <c r="H213" s="15">
        <f>MROUND((J213*0.97),5000)</f>
        <v>505000</v>
      </c>
      <c r="I213" s="15">
        <f t="shared" si="14"/>
        <v>14359</v>
      </c>
      <c r="J213" s="15">
        <v>519359</v>
      </c>
      <c r="K213" s="5">
        <v>51936</v>
      </c>
      <c r="M213" t="s">
        <v>65</v>
      </c>
      <c r="P213" s="1">
        <v>43555</v>
      </c>
      <c r="Q213">
        <v>0</v>
      </c>
      <c r="R213" s="21">
        <f t="shared" si="15"/>
        <v>2.8433663366336633E-2</v>
      </c>
      <c r="S213" s="21"/>
      <c r="T213" s="82" t="s">
        <v>475</v>
      </c>
      <c r="U213" s="13">
        <v>13271</v>
      </c>
    </row>
    <row r="214" spans="1:21" x14ac:dyDescent="0.3">
      <c r="A214" t="s">
        <v>17</v>
      </c>
      <c r="B214">
        <v>202</v>
      </c>
      <c r="C214" s="1">
        <v>43502</v>
      </c>
      <c r="D214" t="s">
        <v>513</v>
      </c>
      <c r="E214" t="s">
        <v>513</v>
      </c>
      <c r="F214" t="s">
        <v>513</v>
      </c>
      <c r="G214" t="s">
        <v>224</v>
      </c>
      <c r="H214" s="15">
        <f>J214</f>
        <v>491</v>
      </c>
      <c r="I214" s="15">
        <f t="shared" si="14"/>
        <v>0</v>
      </c>
      <c r="J214" s="15">
        <v>491</v>
      </c>
      <c r="K214" s="5">
        <v>49</v>
      </c>
      <c r="M214" t="s">
        <v>61</v>
      </c>
      <c r="N214" t="s">
        <v>15</v>
      </c>
      <c r="O214" t="s">
        <v>16</v>
      </c>
      <c r="P214" s="1">
        <v>43491</v>
      </c>
      <c r="Q214">
        <v>11</v>
      </c>
      <c r="R214" s="21">
        <f t="shared" si="15"/>
        <v>0</v>
      </c>
      <c r="S214" s="21"/>
      <c r="T214" s="12" t="s">
        <v>493</v>
      </c>
      <c r="U214" s="13">
        <v>82914</v>
      </c>
    </row>
    <row r="215" spans="1:21" x14ac:dyDescent="0.3">
      <c r="A215" t="s">
        <v>17</v>
      </c>
      <c r="B215">
        <v>203</v>
      </c>
      <c r="C215" s="1">
        <v>43530</v>
      </c>
      <c r="D215" t="s">
        <v>513</v>
      </c>
      <c r="E215" t="s">
        <v>513</v>
      </c>
      <c r="F215" t="s">
        <v>513</v>
      </c>
      <c r="G215" t="s">
        <v>224</v>
      </c>
      <c r="H215" s="15">
        <f>MROUND((J215*0.97),1000)</f>
        <v>18000</v>
      </c>
      <c r="I215" s="15">
        <f t="shared" si="14"/>
        <v>496</v>
      </c>
      <c r="J215" s="15">
        <v>18496</v>
      </c>
      <c r="K215" s="5">
        <v>1850</v>
      </c>
      <c r="M215" t="s">
        <v>63</v>
      </c>
      <c r="N215" t="s">
        <v>15</v>
      </c>
      <c r="O215" t="s">
        <v>16</v>
      </c>
      <c r="P215" s="1">
        <v>43515</v>
      </c>
      <c r="Q215">
        <v>15</v>
      </c>
      <c r="R215" s="21">
        <f t="shared" si="15"/>
        <v>2.7555555555555555E-2</v>
      </c>
      <c r="S215" s="21"/>
      <c r="T215" s="83">
        <v>43218</v>
      </c>
      <c r="U215" s="13">
        <v>20423</v>
      </c>
    </row>
    <row r="216" spans="1:21" x14ac:dyDescent="0.3">
      <c r="A216" s="37" t="s">
        <v>17</v>
      </c>
      <c r="B216" s="37">
        <v>211</v>
      </c>
      <c r="C216" s="38">
        <v>43227</v>
      </c>
      <c r="D216" s="37" t="s">
        <v>466</v>
      </c>
      <c r="E216" s="37" t="s">
        <v>466</v>
      </c>
      <c r="F216" s="37" t="s">
        <v>488</v>
      </c>
      <c r="G216" s="37" t="s">
        <v>199</v>
      </c>
      <c r="H216" s="40">
        <f>MROUND((J216*0.97),5000)</f>
        <v>110000</v>
      </c>
      <c r="I216" s="40">
        <f t="shared" si="14"/>
        <v>4707</v>
      </c>
      <c r="J216" s="40">
        <v>114707</v>
      </c>
      <c r="K216" s="39">
        <v>11471</v>
      </c>
      <c r="L216" s="37"/>
      <c r="M216" s="37" t="s">
        <v>47</v>
      </c>
      <c r="N216" s="37" t="s">
        <v>15</v>
      </c>
      <c r="O216" s="37" t="s">
        <v>16</v>
      </c>
      <c r="P216" s="38">
        <v>43218</v>
      </c>
      <c r="Q216">
        <v>9</v>
      </c>
      <c r="R216" s="21">
        <f t="shared" si="15"/>
        <v>4.2790909090909088E-2</v>
      </c>
      <c r="S216" s="21"/>
      <c r="T216" s="82" t="s">
        <v>493</v>
      </c>
      <c r="U216" s="13">
        <v>20423</v>
      </c>
    </row>
    <row r="217" spans="1:21" x14ac:dyDescent="0.3">
      <c r="A217" s="37" t="s">
        <v>17</v>
      </c>
      <c r="B217" s="37">
        <v>204</v>
      </c>
      <c r="C217" s="38">
        <v>43227</v>
      </c>
      <c r="D217" s="37" t="s">
        <v>466</v>
      </c>
      <c r="E217" s="37" t="s">
        <v>466</v>
      </c>
      <c r="F217" s="37" t="s">
        <v>466</v>
      </c>
      <c r="G217" s="37" t="s">
        <v>176</v>
      </c>
      <c r="H217" s="40">
        <f>MROUND((J217*0.97),5000)</f>
        <v>165000</v>
      </c>
      <c r="I217" s="40">
        <f t="shared" si="14"/>
        <v>7060</v>
      </c>
      <c r="J217" s="40">
        <v>172060</v>
      </c>
      <c r="K217" s="39">
        <v>17206</v>
      </c>
      <c r="L217" s="37"/>
      <c r="M217" s="37" t="s">
        <v>47</v>
      </c>
      <c r="N217" s="37" t="s">
        <v>15</v>
      </c>
      <c r="O217" s="37" t="s">
        <v>16</v>
      </c>
      <c r="P217" s="38">
        <v>43218</v>
      </c>
      <c r="Q217">
        <v>9</v>
      </c>
      <c r="R217" s="21">
        <f t="shared" si="15"/>
        <v>4.2787878787878784E-2</v>
      </c>
      <c r="S217" s="21"/>
      <c r="T217" s="83">
        <v>43251</v>
      </c>
      <c r="U217" s="13">
        <v>5507</v>
      </c>
    </row>
    <row r="218" spans="1:21" x14ac:dyDescent="0.3">
      <c r="A218" s="37" t="s">
        <v>17</v>
      </c>
      <c r="B218" s="37">
        <v>215</v>
      </c>
      <c r="C218" s="38">
        <v>43227</v>
      </c>
      <c r="D218" s="37" t="s">
        <v>466</v>
      </c>
      <c r="E218" s="37" t="s">
        <v>466</v>
      </c>
      <c r="F218" s="37" t="s">
        <v>468</v>
      </c>
      <c r="G218" s="37" t="s">
        <v>178</v>
      </c>
      <c r="H218" s="40">
        <f>MROUND((J218*0.97),5000)</f>
        <v>165000</v>
      </c>
      <c r="I218" s="40">
        <f t="shared" si="14"/>
        <v>7060</v>
      </c>
      <c r="J218" s="40">
        <v>172060</v>
      </c>
      <c r="K218" s="39">
        <v>17206</v>
      </c>
      <c r="L218" s="37"/>
      <c r="M218" s="37" t="s">
        <v>47</v>
      </c>
      <c r="N218" s="37" t="s">
        <v>15</v>
      </c>
      <c r="O218" s="37" t="s">
        <v>16</v>
      </c>
      <c r="P218" s="38">
        <v>43218</v>
      </c>
      <c r="Q218">
        <v>9</v>
      </c>
      <c r="R218" s="21">
        <f t="shared" si="15"/>
        <v>4.2787878787878784E-2</v>
      </c>
      <c r="S218" s="21"/>
      <c r="T218" s="82" t="s">
        <v>493</v>
      </c>
      <c r="U218" s="13">
        <v>5507</v>
      </c>
    </row>
    <row r="219" spans="1:21" x14ac:dyDescent="0.3">
      <c r="A219" s="37" t="s">
        <v>17</v>
      </c>
      <c r="B219" s="37">
        <v>212</v>
      </c>
      <c r="C219" s="38">
        <v>43256</v>
      </c>
      <c r="D219" s="37" t="s">
        <v>466</v>
      </c>
      <c r="E219" s="37" t="s">
        <v>466</v>
      </c>
      <c r="F219" s="37" t="s">
        <v>488</v>
      </c>
      <c r="G219" s="37" t="s">
        <v>199</v>
      </c>
      <c r="H219" s="40">
        <f>MROUND((J219*0.97),100)</f>
        <v>3300</v>
      </c>
      <c r="I219" s="40">
        <f t="shared" si="14"/>
        <v>127</v>
      </c>
      <c r="J219" s="40">
        <v>3427</v>
      </c>
      <c r="K219" s="39">
        <v>343</v>
      </c>
      <c r="L219" s="37"/>
      <c r="M219" s="37" t="s">
        <v>48</v>
      </c>
      <c r="N219" s="37" t="s">
        <v>15</v>
      </c>
      <c r="O219" s="37" t="s">
        <v>16</v>
      </c>
      <c r="P219" s="38">
        <v>43251</v>
      </c>
      <c r="Q219">
        <v>5</v>
      </c>
      <c r="R219" s="21">
        <f t="shared" si="15"/>
        <v>3.8484848484848483E-2</v>
      </c>
      <c r="S219" s="21"/>
      <c r="T219" s="83">
        <v>43305</v>
      </c>
      <c r="U219" s="13">
        <v>15928</v>
      </c>
    </row>
    <row r="220" spans="1:21" x14ac:dyDescent="0.3">
      <c r="A220" s="37" t="s">
        <v>17</v>
      </c>
      <c r="B220" s="37">
        <v>205</v>
      </c>
      <c r="C220" s="38">
        <v>43256</v>
      </c>
      <c r="D220" s="37" t="s">
        <v>466</v>
      </c>
      <c r="E220" s="37" t="s">
        <v>466</v>
      </c>
      <c r="F220" s="37" t="s">
        <v>466</v>
      </c>
      <c r="G220" s="37" t="s">
        <v>176</v>
      </c>
      <c r="H220" s="40">
        <f>MROUND((J220*0.97),250)</f>
        <v>5000</v>
      </c>
      <c r="I220" s="40">
        <f t="shared" si="14"/>
        <v>139</v>
      </c>
      <c r="J220" s="40">
        <v>5139</v>
      </c>
      <c r="K220" s="39">
        <v>514</v>
      </c>
      <c r="L220" s="37"/>
      <c r="M220" s="37" t="s">
        <v>48</v>
      </c>
      <c r="N220" s="37" t="s">
        <v>15</v>
      </c>
      <c r="O220" s="37" t="s">
        <v>16</v>
      </c>
      <c r="P220" s="38">
        <v>43251</v>
      </c>
      <c r="Q220">
        <v>5</v>
      </c>
      <c r="R220" s="21">
        <f t="shared" si="15"/>
        <v>2.7799999999999998E-2</v>
      </c>
      <c r="S220" s="21"/>
      <c r="T220" s="82" t="s">
        <v>493</v>
      </c>
      <c r="U220" s="13">
        <v>15928</v>
      </c>
    </row>
    <row r="221" spans="1:21" x14ac:dyDescent="0.3">
      <c r="A221" s="37" t="s">
        <v>17</v>
      </c>
      <c r="B221" s="37">
        <v>216</v>
      </c>
      <c r="C221" s="38">
        <v>43256</v>
      </c>
      <c r="D221" s="37" t="s">
        <v>466</v>
      </c>
      <c r="E221" s="37" t="s">
        <v>466</v>
      </c>
      <c r="F221" s="37" t="s">
        <v>468</v>
      </c>
      <c r="G221" s="37" t="s">
        <v>178</v>
      </c>
      <c r="H221" s="40">
        <f>MROUND((J221*0.97),100)</f>
        <v>5000</v>
      </c>
      <c r="I221" s="40">
        <f t="shared" si="14"/>
        <v>139</v>
      </c>
      <c r="J221" s="40">
        <v>5139</v>
      </c>
      <c r="K221" s="39">
        <v>514</v>
      </c>
      <c r="L221" s="37"/>
      <c r="M221" s="37" t="s">
        <v>48</v>
      </c>
      <c r="N221" s="37" t="s">
        <v>15</v>
      </c>
      <c r="O221" s="37" t="s">
        <v>16</v>
      </c>
      <c r="P221" s="38">
        <v>43251</v>
      </c>
      <c r="Q221">
        <v>5</v>
      </c>
      <c r="R221" s="21">
        <f t="shared" si="15"/>
        <v>2.7799999999999998E-2</v>
      </c>
      <c r="S221" s="21"/>
      <c r="T221" s="83">
        <v>43334</v>
      </c>
      <c r="U221" s="13">
        <v>12610</v>
      </c>
    </row>
    <row r="222" spans="1:21" x14ac:dyDescent="0.3">
      <c r="A222" s="37" t="s">
        <v>17</v>
      </c>
      <c r="B222" s="37">
        <v>213</v>
      </c>
      <c r="C222" s="38">
        <v>43281</v>
      </c>
      <c r="D222" s="37" t="s">
        <v>466</v>
      </c>
      <c r="E222" s="37" t="s">
        <v>466</v>
      </c>
      <c r="F222" s="37" t="s">
        <v>488</v>
      </c>
      <c r="G222" s="37" t="s">
        <v>199</v>
      </c>
      <c r="H222" s="40">
        <f>MROUND((J222*0.97),100)</f>
        <v>3700</v>
      </c>
      <c r="I222" s="40">
        <f t="shared" si="14"/>
        <v>142</v>
      </c>
      <c r="J222" s="40">
        <v>3842</v>
      </c>
      <c r="K222" s="39">
        <v>384</v>
      </c>
      <c r="L222" s="37"/>
      <c r="M222" s="37" t="s">
        <v>50</v>
      </c>
      <c r="N222" s="37" t="s">
        <v>15</v>
      </c>
      <c r="O222" s="37" t="s">
        <v>16</v>
      </c>
      <c r="P222" s="38">
        <v>43274</v>
      </c>
      <c r="Q222">
        <v>7</v>
      </c>
      <c r="R222" s="21">
        <f t="shared" si="15"/>
        <v>3.8378378378378375E-2</v>
      </c>
      <c r="S222" s="21"/>
      <c r="T222" s="82" t="s">
        <v>493</v>
      </c>
      <c r="U222" s="13">
        <v>12610</v>
      </c>
    </row>
    <row r="223" spans="1:21" x14ac:dyDescent="0.3">
      <c r="A223" s="37" t="s">
        <v>17</v>
      </c>
      <c r="B223" s="37">
        <v>206</v>
      </c>
      <c r="C223" s="38">
        <v>43281</v>
      </c>
      <c r="D223" s="37" t="s">
        <v>466</v>
      </c>
      <c r="E223" s="37" t="s">
        <v>466</v>
      </c>
      <c r="F223" s="37" t="s">
        <v>466</v>
      </c>
      <c r="G223" s="37" t="s">
        <v>176</v>
      </c>
      <c r="H223" s="40">
        <f>MROUND((J223*0.97),250)</f>
        <v>5500</v>
      </c>
      <c r="I223" s="40">
        <f t="shared" si="14"/>
        <v>263</v>
      </c>
      <c r="J223" s="40">
        <v>5763</v>
      </c>
      <c r="K223" s="39">
        <v>576</v>
      </c>
      <c r="L223" s="37"/>
      <c r="M223" s="37" t="s">
        <v>50</v>
      </c>
      <c r="N223" s="37" t="s">
        <v>15</v>
      </c>
      <c r="O223" s="37" t="s">
        <v>16</v>
      </c>
      <c r="P223" s="38">
        <v>43274</v>
      </c>
      <c r="Q223">
        <v>7</v>
      </c>
      <c r="R223" s="21">
        <f t="shared" si="15"/>
        <v>4.7818181818181815E-2</v>
      </c>
      <c r="S223" s="21"/>
      <c r="T223" s="83">
        <v>43452</v>
      </c>
      <c r="U223" s="13">
        <v>591</v>
      </c>
    </row>
    <row r="224" spans="1:21" x14ac:dyDescent="0.3">
      <c r="A224" s="37" t="s">
        <v>17</v>
      </c>
      <c r="B224" s="37">
        <v>217</v>
      </c>
      <c r="C224" s="38">
        <v>43281</v>
      </c>
      <c r="D224" s="37" t="s">
        <v>466</v>
      </c>
      <c r="E224" s="37" t="s">
        <v>466</v>
      </c>
      <c r="F224" s="37" t="s">
        <v>468</v>
      </c>
      <c r="G224" s="37" t="s">
        <v>178</v>
      </c>
      <c r="H224" s="40">
        <f>MROUND((J224*0.97),250)</f>
        <v>5500</v>
      </c>
      <c r="I224" s="40">
        <f t="shared" si="14"/>
        <v>263</v>
      </c>
      <c r="J224" s="40">
        <v>5763</v>
      </c>
      <c r="K224" s="39">
        <v>576</v>
      </c>
      <c r="L224" s="37"/>
      <c r="M224" s="37" t="s">
        <v>50</v>
      </c>
      <c r="N224" s="37" t="s">
        <v>15</v>
      </c>
      <c r="O224" s="37" t="s">
        <v>16</v>
      </c>
      <c r="P224" s="38">
        <v>43274</v>
      </c>
      <c r="Q224">
        <v>7</v>
      </c>
      <c r="R224" s="21">
        <f t="shared" si="15"/>
        <v>4.7818181818181815E-2</v>
      </c>
      <c r="S224" s="21"/>
      <c r="T224" s="82" t="s">
        <v>493</v>
      </c>
      <c r="U224" s="13">
        <v>591</v>
      </c>
    </row>
    <row r="225" spans="1:21" x14ac:dyDescent="0.3">
      <c r="A225" s="37" t="s">
        <v>17</v>
      </c>
      <c r="B225" s="37">
        <v>207</v>
      </c>
      <c r="C225" s="38">
        <v>43439</v>
      </c>
      <c r="D225" s="37" t="s">
        <v>466</v>
      </c>
      <c r="E225" s="37" t="s">
        <v>466</v>
      </c>
      <c r="F225" s="37" t="s">
        <v>466</v>
      </c>
      <c r="G225" s="37" t="s">
        <v>176</v>
      </c>
      <c r="H225" s="40">
        <f>MROUND((J225*0.97),250)</f>
        <v>6250</v>
      </c>
      <c r="I225" s="40">
        <f t="shared" si="14"/>
        <v>249</v>
      </c>
      <c r="J225" s="40">
        <v>6499</v>
      </c>
      <c r="K225" s="39">
        <v>650</v>
      </c>
      <c r="L225" s="37"/>
      <c r="M225" s="37" t="s">
        <v>58</v>
      </c>
      <c r="N225" s="37" t="s">
        <v>15</v>
      </c>
      <c r="O225" s="37" t="s">
        <v>16</v>
      </c>
      <c r="P225" s="38">
        <v>43424</v>
      </c>
      <c r="Q225">
        <v>15</v>
      </c>
      <c r="R225" s="21">
        <f t="shared" si="15"/>
        <v>3.984E-2</v>
      </c>
      <c r="S225" s="21"/>
      <c r="T225" s="83">
        <v>43491</v>
      </c>
      <c r="U225" s="13">
        <v>3740</v>
      </c>
    </row>
    <row r="226" spans="1:21" x14ac:dyDescent="0.3">
      <c r="A226" s="37" t="s">
        <v>17</v>
      </c>
      <c r="B226" s="37">
        <v>208</v>
      </c>
      <c r="C226" s="38">
        <v>43465</v>
      </c>
      <c r="D226" s="37" t="s">
        <v>466</v>
      </c>
      <c r="E226" s="37" t="s">
        <v>466</v>
      </c>
      <c r="F226" s="37" t="s">
        <v>466</v>
      </c>
      <c r="G226" s="37" t="s">
        <v>176</v>
      </c>
      <c r="H226" s="40">
        <f>MROUND((J226*0.97),250)</f>
        <v>6250</v>
      </c>
      <c r="I226" s="40">
        <f t="shared" si="14"/>
        <v>286</v>
      </c>
      <c r="J226" s="40">
        <v>6536</v>
      </c>
      <c r="K226" s="39">
        <v>654</v>
      </c>
      <c r="L226" s="37"/>
      <c r="M226" s="37" t="s">
        <v>60</v>
      </c>
      <c r="N226" s="37" t="s">
        <v>15</v>
      </c>
      <c r="O226" s="37" t="s">
        <v>16</v>
      </c>
      <c r="P226" s="38">
        <v>43452</v>
      </c>
      <c r="Q226">
        <v>13</v>
      </c>
      <c r="R226" s="21">
        <f t="shared" si="15"/>
        <v>4.5760000000000002E-2</v>
      </c>
      <c r="S226" s="21"/>
      <c r="T226" s="82" t="s">
        <v>493</v>
      </c>
      <c r="U226" s="13">
        <v>3740</v>
      </c>
    </row>
    <row r="227" spans="1:21" x14ac:dyDescent="0.3">
      <c r="A227" s="37" t="s">
        <v>17</v>
      </c>
      <c r="B227" s="37">
        <v>209</v>
      </c>
      <c r="C227" s="38">
        <v>43502</v>
      </c>
      <c r="D227" s="37" t="s">
        <v>466</v>
      </c>
      <c r="E227" s="37" t="s">
        <v>466</v>
      </c>
      <c r="F227" s="37" t="s">
        <v>466</v>
      </c>
      <c r="G227" s="37" t="s">
        <v>176</v>
      </c>
      <c r="H227" s="40">
        <f>MROUND((J227*0.97),1000)</f>
        <v>14000</v>
      </c>
      <c r="I227" s="40">
        <f t="shared" si="14"/>
        <v>722</v>
      </c>
      <c r="J227" s="40">
        <v>14722</v>
      </c>
      <c r="K227" s="39">
        <v>1472</v>
      </c>
      <c r="L227" s="37"/>
      <c r="M227" s="37" t="s">
        <v>61</v>
      </c>
      <c r="N227" s="37" t="s">
        <v>15</v>
      </c>
      <c r="O227" s="37" t="s">
        <v>16</v>
      </c>
      <c r="P227" s="38">
        <v>43491</v>
      </c>
      <c r="Q227">
        <v>11</v>
      </c>
      <c r="R227" s="21">
        <f t="shared" si="15"/>
        <v>5.1571428571428574E-2</v>
      </c>
      <c r="S227" s="21"/>
      <c r="T227" s="83">
        <v>43515</v>
      </c>
      <c r="U227" s="13">
        <v>6153</v>
      </c>
    </row>
    <row r="228" spans="1:21" x14ac:dyDescent="0.3">
      <c r="A228" s="37" t="s">
        <v>17</v>
      </c>
      <c r="B228" s="37">
        <v>210</v>
      </c>
      <c r="C228" s="38">
        <v>43530</v>
      </c>
      <c r="D228" s="37" t="s">
        <v>466</v>
      </c>
      <c r="E228" s="37" t="s">
        <v>466</v>
      </c>
      <c r="F228" s="37" t="s">
        <v>466</v>
      </c>
      <c r="G228" s="37" t="s">
        <v>176</v>
      </c>
      <c r="H228" s="40">
        <f t="shared" ref="H228:H234" si="16">MROUND((J228*0.97),5000)</f>
        <v>220000</v>
      </c>
      <c r="I228" s="40">
        <f t="shared" si="14"/>
        <v>7731</v>
      </c>
      <c r="J228" s="40">
        <v>227731</v>
      </c>
      <c r="K228" s="39">
        <v>22773</v>
      </c>
      <c r="L228" s="37"/>
      <c r="M228" s="37" t="s">
        <v>63</v>
      </c>
      <c r="N228" s="37" t="s">
        <v>15</v>
      </c>
      <c r="O228" s="37" t="s">
        <v>16</v>
      </c>
      <c r="P228" s="38">
        <v>43515</v>
      </c>
      <c r="Q228">
        <v>15</v>
      </c>
      <c r="R228" s="21">
        <f t="shared" si="15"/>
        <v>3.5140909090909091E-2</v>
      </c>
      <c r="S228" s="21"/>
      <c r="T228" s="82" t="s">
        <v>493</v>
      </c>
      <c r="U228" s="13">
        <v>6153</v>
      </c>
    </row>
    <row r="229" spans="1:21" x14ac:dyDescent="0.3">
      <c r="A229" s="37" t="s">
        <v>17</v>
      </c>
      <c r="B229" s="37">
        <v>214</v>
      </c>
      <c r="C229" s="38">
        <v>43531</v>
      </c>
      <c r="D229" s="37" t="s">
        <v>466</v>
      </c>
      <c r="E229" s="37" t="s">
        <v>466</v>
      </c>
      <c r="F229" s="37" t="s">
        <v>488</v>
      </c>
      <c r="G229" s="37" t="s">
        <v>199</v>
      </c>
      <c r="H229" s="40">
        <f t="shared" si="16"/>
        <v>145000</v>
      </c>
      <c r="I229" s="40">
        <f t="shared" si="14"/>
        <v>6212</v>
      </c>
      <c r="J229" s="40">
        <v>151212</v>
      </c>
      <c r="K229" s="39">
        <v>15121</v>
      </c>
      <c r="L229" s="37"/>
      <c r="M229" s="37" t="s">
        <v>64</v>
      </c>
      <c r="N229" s="37"/>
      <c r="O229" s="37"/>
      <c r="P229" s="38">
        <v>43515</v>
      </c>
      <c r="Q229">
        <v>7</v>
      </c>
      <c r="R229" s="21">
        <f t="shared" si="15"/>
        <v>4.2841379310344825E-2</v>
      </c>
      <c r="S229" s="21"/>
      <c r="T229" s="83">
        <v>43555</v>
      </c>
      <c r="U229" s="13">
        <v>17962</v>
      </c>
    </row>
    <row r="230" spans="1:21" x14ac:dyDescent="0.3">
      <c r="A230" s="37" t="s">
        <v>17</v>
      </c>
      <c r="B230" s="37">
        <v>218</v>
      </c>
      <c r="C230" s="38">
        <v>43531</v>
      </c>
      <c r="D230" s="37" t="s">
        <v>466</v>
      </c>
      <c r="E230" s="37" t="s">
        <v>466</v>
      </c>
      <c r="F230" s="37" t="s">
        <v>468</v>
      </c>
      <c r="G230" s="37" t="s">
        <v>178</v>
      </c>
      <c r="H230" s="40">
        <f t="shared" si="16"/>
        <v>200000</v>
      </c>
      <c r="I230" s="40">
        <f t="shared" si="14"/>
        <v>3973</v>
      </c>
      <c r="J230" s="40">
        <v>203973</v>
      </c>
      <c r="K230" s="39">
        <v>20397</v>
      </c>
      <c r="L230" s="37"/>
      <c r="M230" s="37" t="s">
        <v>64</v>
      </c>
      <c r="N230" s="37"/>
      <c r="O230" s="37"/>
      <c r="P230" s="38">
        <v>43515</v>
      </c>
      <c r="Q230">
        <v>7</v>
      </c>
      <c r="R230" s="21">
        <f t="shared" si="15"/>
        <v>1.9865000000000001E-2</v>
      </c>
      <c r="S230" s="21"/>
      <c r="T230" s="82" t="s">
        <v>493</v>
      </c>
      <c r="U230" s="13">
        <v>17962</v>
      </c>
    </row>
    <row r="231" spans="1:21" x14ac:dyDescent="0.3">
      <c r="A231" t="s">
        <v>17</v>
      </c>
      <c r="B231">
        <v>219</v>
      </c>
      <c r="C231" s="1">
        <v>43227</v>
      </c>
      <c r="D231" t="s">
        <v>459</v>
      </c>
      <c r="E231" s="67" t="s">
        <v>459</v>
      </c>
      <c r="F231" s="67" t="s">
        <v>459</v>
      </c>
      <c r="G231" s="67" t="s">
        <v>169</v>
      </c>
      <c r="H231" s="70">
        <f t="shared" si="16"/>
        <v>70000</v>
      </c>
      <c r="I231" s="70">
        <f t="shared" si="14"/>
        <v>832</v>
      </c>
      <c r="J231" s="70">
        <v>70832</v>
      </c>
      <c r="K231" s="69">
        <v>7083</v>
      </c>
      <c r="L231" s="67"/>
      <c r="M231" s="67" t="s">
        <v>47</v>
      </c>
      <c r="N231" s="67" t="s">
        <v>15</v>
      </c>
      <c r="O231" s="67" t="s">
        <v>16</v>
      </c>
      <c r="P231" s="68">
        <v>43218</v>
      </c>
      <c r="Q231">
        <v>9</v>
      </c>
      <c r="R231" s="21">
        <f t="shared" si="15"/>
        <v>1.1885714285714286E-2</v>
      </c>
      <c r="S231" s="21"/>
      <c r="T231" s="12" t="s">
        <v>723</v>
      </c>
      <c r="U231" s="13">
        <v>1181264</v>
      </c>
    </row>
    <row r="232" spans="1:21" x14ac:dyDescent="0.3">
      <c r="A232" t="s">
        <v>17</v>
      </c>
      <c r="B232">
        <v>229</v>
      </c>
      <c r="C232" s="1">
        <v>43227</v>
      </c>
      <c r="D232" t="s">
        <v>459</v>
      </c>
      <c r="E232" s="67" t="s">
        <v>459</v>
      </c>
      <c r="F232" s="67" t="s">
        <v>460</v>
      </c>
      <c r="G232" s="67" t="s">
        <v>170</v>
      </c>
      <c r="H232" s="70">
        <f t="shared" si="16"/>
        <v>70000</v>
      </c>
      <c r="I232" s="70">
        <f t="shared" si="14"/>
        <v>832</v>
      </c>
      <c r="J232" s="70">
        <v>70832</v>
      </c>
      <c r="K232" s="69">
        <v>7083</v>
      </c>
      <c r="L232" s="67"/>
      <c r="M232" s="67" t="s">
        <v>47</v>
      </c>
      <c r="N232" s="67" t="s">
        <v>15</v>
      </c>
      <c r="O232" s="67" t="s">
        <v>16</v>
      </c>
      <c r="P232" s="68">
        <v>43218</v>
      </c>
      <c r="Q232">
        <v>9</v>
      </c>
      <c r="R232" s="21">
        <f t="shared" si="15"/>
        <v>1.1885714285714286E-2</v>
      </c>
      <c r="S232" s="21"/>
      <c r="T232" s="83">
        <v>43218</v>
      </c>
      <c r="U232" s="13">
        <v>64892</v>
      </c>
    </row>
    <row r="233" spans="1:21" x14ac:dyDescent="0.3">
      <c r="A233" t="s">
        <v>17</v>
      </c>
      <c r="B233">
        <v>220</v>
      </c>
      <c r="C233" s="1">
        <v>43256</v>
      </c>
      <c r="D233" t="s">
        <v>459</v>
      </c>
      <c r="E233" s="67" t="s">
        <v>459</v>
      </c>
      <c r="F233" s="67" t="s">
        <v>459</v>
      </c>
      <c r="G233" s="67" t="s">
        <v>169</v>
      </c>
      <c r="H233" s="70">
        <f t="shared" si="16"/>
        <v>205000</v>
      </c>
      <c r="I233" s="70">
        <f t="shared" si="14"/>
        <v>6980</v>
      </c>
      <c r="J233" s="70">
        <v>211980</v>
      </c>
      <c r="K233" s="69">
        <v>21198</v>
      </c>
      <c r="L233" s="67"/>
      <c r="M233" s="67" t="s">
        <v>48</v>
      </c>
      <c r="N233" s="67" t="s">
        <v>15</v>
      </c>
      <c r="O233" s="67" t="s">
        <v>16</v>
      </c>
      <c r="P233" s="68">
        <v>43251</v>
      </c>
      <c r="Q233">
        <v>5</v>
      </c>
      <c r="R233" s="21">
        <f t="shared" si="15"/>
        <v>3.4048780487804881E-2</v>
      </c>
      <c r="S233" s="21"/>
      <c r="T233" s="82" t="s">
        <v>437</v>
      </c>
      <c r="U233" s="13">
        <v>32446</v>
      </c>
    </row>
    <row r="234" spans="1:21" x14ac:dyDescent="0.3">
      <c r="A234" t="s">
        <v>17</v>
      </c>
      <c r="B234">
        <v>230</v>
      </c>
      <c r="C234" s="1">
        <v>43256</v>
      </c>
      <c r="D234" t="s">
        <v>459</v>
      </c>
      <c r="E234" s="67" t="s">
        <v>459</v>
      </c>
      <c r="F234" s="67" t="s">
        <v>460</v>
      </c>
      <c r="G234" s="67" t="s">
        <v>170</v>
      </c>
      <c r="H234" s="70">
        <f t="shared" si="16"/>
        <v>205000</v>
      </c>
      <c r="I234" s="70">
        <f t="shared" si="14"/>
        <v>6980</v>
      </c>
      <c r="J234" s="70">
        <v>211980</v>
      </c>
      <c r="K234" s="69">
        <v>21198</v>
      </c>
      <c r="L234" s="67"/>
      <c r="M234" s="67" t="s">
        <v>48</v>
      </c>
      <c r="N234" s="67" t="s">
        <v>15</v>
      </c>
      <c r="O234" s="67" t="s">
        <v>16</v>
      </c>
      <c r="P234" s="68">
        <v>43251</v>
      </c>
      <c r="Q234">
        <v>5</v>
      </c>
      <c r="R234" s="21">
        <f t="shared" si="15"/>
        <v>3.4048780487804881E-2</v>
      </c>
      <c r="S234" s="21"/>
      <c r="T234" s="82" t="s">
        <v>436</v>
      </c>
      <c r="U234" s="13">
        <v>32446</v>
      </c>
    </row>
    <row r="235" spans="1:21" x14ac:dyDescent="0.3">
      <c r="A235" t="s">
        <v>17</v>
      </c>
      <c r="B235">
        <v>221</v>
      </c>
      <c r="C235" s="1">
        <v>43312</v>
      </c>
      <c r="D235" t="s">
        <v>459</v>
      </c>
      <c r="E235" s="67" t="s">
        <v>459</v>
      </c>
      <c r="F235" s="67" t="s">
        <v>459</v>
      </c>
      <c r="G235" s="67" t="s">
        <v>169</v>
      </c>
      <c r="H235" s="70">
        <f>MROUND((J235*0.97),100)</f>
        <v>13600</v>
      </c>
      <c r="I235" s="70">
        <f t="shared" si="14"/>
        <v>392</v>
      </c>
      <c r="J235" s="70">
        <v>13992</v>
      </c>
      <c r="K235" s="69">
        <v>1399</v>
      </c>
      <c r="L235" s="67"/>
      <c r="M235" s="67" t="s">
        <v>52</v>
      </c>
      <c r="N235" s="67" t="s">
        <v>15</v>
      </c>
      <c r="O235" s="67" t="s">
        <v>16</v>
      </c>
      <c r="P235" s="68">
        <v>43305</v>
      </c>
      <c r="Q235">
        <v>7</v>
      </c>
      <c r="R235" s="21">
        <f t="shared" si="15"/>
        <v>2.8823529411764706E-2</v>
      </c>
      <c r="S235" s="21"/>
      <c r="T235" s="83">
        <v>43251</v>
      </c>
      <c r="U235" s="13">
        <v>361520</v>
      </c>
    </row>
    <row r="236" spans="1:21" x14ac:dyDescent="0.3">
      <c r="A236" t="s">
        <v>17</v>
      </c>
      <c r="B236">
        <v>231</v>
      </c>
      <c r="C236" s="1">
        <v>43312</v>
      </c>
      <c r="D236" t="s">
        <v>459</v>
      </c>
      <c r="E236" s="67" t="s">
        <v>459</v>
      </c>
      <c r="F236" s="67" t="s">
        <v>460</v>
      </c>
      <c r="G236" s="67" t="s">
        <v>170</v>
      </c>
      <c r="H236" s="70">
        <f>MROUND((J236*0.97),100)</f>
        <v>13600</v>
      </c>
      <c r="I236" s="70">
        <f t="shared" si="14"/>
        <v>392</v>
      </c>
      <c r="J236" s="70">
        <v>13992</v>
      </c>
      <c r="K236" s="69">
        <v>1399</v>
      </c>
      <c r="L236" s="67"/>
      <c r="M236" s="67" t="s">
        <v>52</v>
      </c>
      <c r="N236" s="67" t="s">
        <v>15</v>
      </c>
      <c r="O236" s="67" t="s">
        <v>16</v>
      </c>
      <c r="P236" s="68">
        <v>43305</v>
      </c>
      <c r="Q236">
        <v>7</v>
      </c>
      <c r="R236" s="21">
        <f t="shared" si="15"/>
        <v>2.8823529411764706E-2</v>
      </c>
      <c r="S236" s="21"/>
      <c r="T236" s="82" t="s">
        <v>437</v>
      </c>
      <c r="U236" s="13">
        <v>180760</v>
      </c>
    </row>
    <row r="237" spans="1:21" x14ac:dyDescent="0.3">
      <c r="A237" t="s">
        <v>17</v>
      </c>
      <c r="B237">
        <v>222</v>
      </c>
      <c r="C237" s="1">
        <v>43347</v>
      </c>
      <c r="D237" t="s">
        <v>459</v>
      </c>
      <c r="E237" s="67" t="s">
        <v>459</v>
      </c>
      <c r="F237" s="67" t="s">
        <v>459</v>
      </c>
      <c r="G237" s="67" t="s">
        <v>169</v>
      </c>
      <c r="H237" s="70">
        <f>MROUND((J237*0.97),1000)</f>
        <v>53000</v>
      </c>
      <c r="I237" s="70">
        <f t="shared" si="14"/>
        <v>1491</v>
      </c>
      <c r="J237" s="70">
        <v>54491</v>
      </c>
      <c r="K237" s="69">
        <v>5449</v>
      </c>
      <c r="L237" s="67"/>
      <c r="M237" s="67" t="s">
        <v>54</v>
      </c>
      <c r="N237" s="67" t="s">
        <v>15</v>
      </c>
      <c r="O237" s="67" t="s">
        <v>16</v>
      </c>
      <c r="P237" s="68">
        <v>43334</v>
      </c>
      <c r="Q237">
        <v>13</v>
      </c>
      <c r="R237" s="21">
        <f t="shared" si="15"/>
        <v>2.8132075471698114E-2</v>
      </c>
      <c r="S237" s="21"/>
      <c r="T237" s="82" t="s">
        <v>436</v>
      </c>
      <c r="U237" s="13">
        <v>180760</v>
      </c>
    </row>
    <row r="238" spans="1:21" x14ac:dyDescent="0.3">
      <c r="A238" t="s">
        <v>17</v>
      </c>
      <c r="B238">
        <v>232</v>
      </c>
      <c r="C238" s="1">
        <v>43347</v>
      </c>
      <c r="D238" t="s">
        <v>459</v>
      </c>
      <c r="E238" s="67" t="s">
        <v>459</v>
      </c>
      <c r="F238" s="67" t="s">
        <v>460</v>
      </c>
      <c r="G238" s="67" t="s">
        <v>170</v>
      </c>
      <c r="H238" s="70">
        <f>MROUND((J238*0.97),1000)</f>
        <v>53000</v>
      </c>
      <c r="I238" s="70">
        <f t="shared" si="14"/>
        <v>1491</v>
      </c>
      <c r="J238" s="70">
        <v>54491</v>
      </c>
      <c r="K238" s="69">
        <v>5449</v>
      </c>
      <c r="L238" s="67"/>
      <c r="M238" s="67" t="s">
        <v>54</v>
      </c>
      <c r="N238" s="67" t="s">
        <v>15</v>
      </c>
      <c r="O238" s="67" t="s">
        <v>16</v>
      </c>
      <c r="P238" s="68">
        <v>43334</v>
      </c>
      <c r="Q238">
        <v>13</v>
      </c>
      <c r="R238" s="21">
        <f t="shared" si="15"/>
        <v>2.8132075471698114E-2</v>
      </c>
      <c r="S238" s="21"/>
      <c r="T238" s="83">
        <v>43274</v>
      </c>
      <c r="U238" s="13">
        <v>79408</v>
      </c>
    </row>
    <row r="239" spans="1:21" x14ac:dyDescent="0.3">
      <c r="A239" t="s">
        <v>17</v>
      </c>
      <c r="B239">
        <v>223</v>
      </c>
      <c r="C239" s="1">
        <v>43373</v>
      </c>
      <c r="D239" t="s">
        <v>459</v>
      </c>
      <c r="E239" s="67" t="s">
        <v>459</v>
      </c>
      <c r="F239" s="67" t="s">
        <v>459</v>
      </c>
      <c r="G239" s="67" t="s">
        <v>169</v>
      </c>
      <c r="H239" s="70">
        <f>MROUND((J239*0.97),5000)</f>
        <v>80000</v>
      </c>
      <c r="I239" s="70">
        <f t="shared" si="14"/>
        <v>2517</v>
      </c>
      <c r="J239" s="70">
        <v>82517</v>
      </c>
      <c r="K239" s="69">
        <v>8252</v>
      </c>
      <c r="L239" s="67"/>
      <c r="M239" s="67" t="s">
        <v>55</v>
      </c>
      <c r="N239" s="67" t="s">
        <v>15</v>
      </c>
      <c r="O239" s="67" t="s">
        <v>16</v>
      </c>
      <c r="P239" s="68">
        <v>43367</v>
      </c>
      <c r="Q239">
        <v>6</v>
      </c>
      <c r="R239" s="21">
        <f t="shared" si="15"/>
        <v>3.1462499999999997E-2</v>
      </c>
      <c r="S239" s="21"/>
      <c r="T239" s="82" t="s">
        <v>437</v>
      </c>
      <c r="U239" s="13">
        <v>39704</v>
      </c>
    </row>
    <row r="240" spans="1:21" x14ac:dyDescent="0.3">
      <c r="A240" t="s">
        <v>17</v>
      </c>
      <c r="B240">
        <v>233</v>
      </c>
      <c r="C240" s="1">
        <v>43373</v>
      </c>
      <c r="D240" t="s">
        <v>459</v>
      </c>
      <c r="E240" s="67" t="s">
        <v>459</v>
      </c>
      <c r="F240" s="67" t="s">
        <v>460</v>
      </c>
      <c r="G240" s="67" t="s">
        <v>170</v>
      </c>
      <c r="H240" s="70">
        <f>MROUND((J240*0.97),5000)</f>
        <v>80000</v>
      </c>
      <c r="I240" s="70">
        <f t="shared" si="14"/>
        <v>2517</v>
      </c>
      <c r="J240" s="70">
        <v>82517</v>
      </c>
      <c r="K240" s="69">
        <v>8252</v>
      </c>
      <c r="L240" s="67"/>
      <c r="M240" s="67" t="s">
        <v>55</v>
      </c>
      <c r="N240" s="67" t="s">
        <v>15</v>
      </c>
      <c r="O240" s="67" t="s">
        <v>16</v>
      </c>
      <c r="P240" s="68">
        <v>43367</v>
      </c>
      <c r="Q240">
        <v>6</v>
      </c>
      <c r="R240" s="21">
        <f t="shared" si="15"/>
        <v>3.1462499999999997E-2</v>
      </c>
      <c r="S240" s="21"/>
      <c r="T240" s="82" t="s">
        <v>436</v>
      </c>
      <c r="U240" s="13">
        <v>39704</v>
      </c>
    </row>
    <row r="241" spans="1:21" x14ac:dyDescent="0.3">
      <c r="A241" t="s">
        <v>17</v>
      </c>
      <c r="B241">
        <v>224</v>
      </c>
      <c r="C241" s="1">
        <v>43409</v>
      </c>
      <c r="D241" t="s">
        <v>459</v>
      </c>
      <c r="E241" s="67" t="s">
        <v>459</v>
      </c>
      <c r="F241" s="67" t="s">
        <v>459</v>
      </c>
      <c r="G241" s="67" t="s">
        <v>169</v>
      </c>
      <c r="H241" s="70">
        <f>MROUND((J241*0.97),5000)</f>
        <v>70000</v>
      </c>
      <c r="I241" s="70">
        <f t="shared" si="14"/>
        <v>679</v>
      </c>
      <c r="J241" s="70">
        <v>70679</v>
      </c>
      <c r="K241" s="69">
        <v>7068</v>
      </c>
      <c r="L241" s="67"/>
      <c r="M241" s="67" t="s">
        <v>57</v>
      </c>
      <c r="N241" s="67" t="s">
        <v>15</v>
      </c>
      <c r="O241" s="67" t="s">
        <v>16</v>
      </c>
      <c r="P241" s="68">
        <v>43397</v>
      </c>
      <c r="Q241">
        <v>12</v>
      </c>
      <c r="R241" s="21">
        <f t="shared" si="15"/>
        <v>9.7000000000000003E-3</v>
      </c>
      <c r="S241" s="21"/>
      <c r="T241" s="83">
        <v>43305</v>
      </c>
      <c r="U241" s="13">
        <v>99178</v>
      </c>
    </row>
    <row r="242" spans="1:21" x14ac:dyDescent="0.3">
      <c r="A242" t="s">
        <v>17</v>
      </c>
      <c r="B242">
        <v>234</v>
      </c>
      <c r="C242" s="1">
        <v>43409</v>
      </c>
      <c r="D242" s="1" t="s">
        <v>459</v>
      </c>
      <c r="E242" s="67" t="s">
        <v>459</v>
      </c>
      <c r="F242" s="67" t="s">
        <v>460</v>
      </c>
      <c r="G242" s="67" t="s">
        <v>170</v>
      </c>
      <c r="H242" s="70">
        <f>MROUND((J242*0.97),5000)</f>
        <v>70000</v>
      </c>
      <c r="I242" s="70">
        <f t="shared" si="14"/>
        <v>679</v>
      </c>
      <c r="J242" s="70">
        <v>70679</v>
      </c>
      <c r="K242" s="69">
        <v>7068</v>
      </c>
      <c r="L242" s="67"/>
      <c r="M242" s="67" t="s">
        <v>57</v>
      </c>
      <c r="N242" s="67" t="s">
        <v>15</v>
      </c>
      <c r="O242" s="67" t="s">
        <v>16</v>
      </c>
      <c r="P242" s="68">
        <v>43397</v>
      </c>
      <c r="Q242">
        <v>12</v>
      </c>
      <c r="R242" s="21">
        <f t="shared" si="15"/>
        <v>9.7000000000000003E-3</v>
      </c>
      <c r="S242" s="21"/>
      <c r="T242" s="82" t="s">
        <v>437</v>
      </c>
      <c r="U242" s="13">
        <v>49589</v>
      </c>
    </row>
    <row r="243" spans="1:21" x14ac:dyDescent="0.3">
      <c r="A243" t="s">
        <v>17</v>
      </c>
      <c r="B243">
        <v>225</v>
      </c>
      <c r="C243" s="1">
        <v>43439</v>
      </c>
      <c r="D243" t="s">
        <v>459</v>
      </c>
      <c r="E243" s="67" t="s">
        <v>459</v>
      </c>
      <c r="F243" s="67" t="s">
        <v>459</v>
      </c>
      <c r="G243" s="67" t="s">
        <v>169</v>
      </c>
      <c r="H243" s="70">
        <f>MROUND((J243*0.97),1000)</f>
        <v>48000</v>
      </c>
      <c r="I243" s="70">
        <f t="shared" si="14"/>
        <v>1792</v>
      </c>
      <c r="J243" s="70">
        <v>49792</v>
      </c>
      <c r="K243" s="69">
        <v>4979</v>
      </c>
      <c r="L243" s="67"/>
      <c r="M243" s="67" t="s">
        <v>58</v>
      </c>
      <c r="N243" s="67" t="s">
        <v>15</v>
      </c>
      <c r="O243" s="67" t="s">
        <v>16</v>
      </c>
      <c r="P243" s="68">
        <v>43424</v>
      </c>
      <c r="Q243">
        <v>15</v>
      </c>
      <c r="R243" s="21">
        <f t="shared" si="15"/>
        <v>3.7333333333333336E-2</v>
      </c>
      <c r="S243" s="21"/>
      <c r="T243" s="82" t="s">
        <v>436</v>
      </c>
      <c r="U243" s="13">
        <v>49589</v>
      </c>
    </row>
    <row r="244" spans="1:21" x14ac:dyDescent="0.3">
      <c r="A244" t="s">
        <v>17</v>
      </c>
      <c r="B244">
        <v>235</v>
      </c>
      <c r="C244" s="1">
        <v>43439</v>
      </c>
      <c r="D244" s="1" t="s">
        <v>459</v>
      </c>
      <c r="E244" s="67" t="s">
        <v>459</v>
      </c>
      <c r="F244" s="67" t="s">
        <v>460</v>
      </c>
      <c r="G244" s="67" t="s">
        <v>170</v>
      </c>
      <c r="H244" s="70">
        <f>MROUND((J244*0.97),1000)</f>
        <v>48000</v>
      </c>
      <c r="I244" s="70">
        <f t="shared" si="14"/>
        <v>1792</v>
      </c>
      <c r="J244" s="70">
        <v>49792</v>
      </c>
      <c r="K244" s="69">
        <v>4979</v>
      </c>
      <c r="L244" s="67"/>
      <c r="M244" s="67" t="s">
        <v>58</v>
      </c>
      <c r="N244" s="67" t="s">
        <v>15</v>
      </c>
      <c r="O244" s="67" t="s">
        <v>16</v>
      </c>
      <c r="P244" s="68">
        <v>43424</v>
      </c>
      <c r="Q244">
        <v>15</v>
      </c>
      <c r="R244" s="21">
        <f t="shared" si="15"/>
        <v>3.7333333333333336E-2</v>
      </c>
      <c r="S244" s="21"/>
      <c r="T244" s="83">
        <v>43334</v>
      </c>
      <c r="U244" s="13">
        <v>83196</v>
      </c>
    </row>
    <row r="245" spans="1:21" x14ac:dyDescent="0.3">
      <c r="A245" t="s">
        <v>17</v>
      </c>
      <c r="B245">
        <v>226</v>
      </c>
      <c r="C245" s="1">
        <v>43465</v>
      </c>
      <c r="D245" t="s">
        <v>459</v>
      </c>
      <c r="E245" s="67" t="s">
        <v>459</v>
      </c>
      <c r="F245" s="67" t="s">
        <v>459</v>
      </c>
      <c r="G245" s="67" t="s">
        <v>169</v>
      </c>
      <c r="H245" s="70">
        <f>MROUND((J245*0.97),5000)</f>
        <v>35000</v>
      </c>
      <c r="I245" s="70">
        <f t="shared" si="14"/>
        <v>900</v>
      </c>
      <c r="J245" s="70">
        <v>35900</v>
      </c>
      <c r="K245" s="69">
        <v>3590</v>
      </c>
      <c r="L245" s="67"/>
      <c r="M245" s="67" t="s">
        <v>60</v>
      </c>
      <c r="N245" s="67" t="s">
        <v>15</v>
      </c>
      <c r="O245" s="67" t="s">
        <v>16</v>
      </c>
      <c r="P245" s="68">
        <v>43452</v>
      </c>
      <c r="Q245">
        <v>13</v>
      </c>
      <c r="R245" s="21">
        <f t="shared" si="15"/>
        <v>2.5714285714285714E-2</v>
      </c>
      <c r="S245" s="21"/>
      <c r="T245" s="82" t="s">
        <v>437</v>
      </c>
      <c r="U245" s="13">
        <v>41598</v>
      </c>
    </row>
    <row r="246" spans="1:21" x14ac:dyDescent="0.3">
      <c r="A246" t="s">
        <v>17</v>
      </c>
      <c r="B246">
        <v>236</v>
      </c>
      <c r="C246" s="1">
        <v>43465</v>
      </c>
      <c r="D246" t="s">
        <v>459</v>
      </c>
      <c r="E246" s="67" t="s">
        <v>459</v>
      </c>
      <c r="F246" s="67" t="s">
        <v>460</v>
      </c>
      <c r="G246" s="67" t="s">
        <v>170</v>
      </c>
      <c r="H246" s="70">
        <f>MROUND((J246*0.97),5000)</f>
        <v>35000</v>
      </c>
      <c r="I246" s="70">
        <f t="shared" si="14"/>
        <v>900</v>
      </c>
      <c r="J246" s="70">
        <v>35900</v>
      </c>
      <c r="K246" s="69">
        <v>3590</v>
      </c>
      <c r="L246" s="67"/>
      <c r="M246" s="67" t="s">
        <v>60</v>
      </c>
      <c r="N246" s="67" t="s">
        <v>15</v>
      </c>
      <c r="O246" s="67" t="s">
        <v>16</v>
      </c>
      <c r="P246" s="68">
        <v>43452</v>
      </c>
      <c r="Q246">
        <v>13</v>
      </c>
      <c r="R246" s="21">
        <f t="shared" si="15"/>
        <v>2.5714285714285714E-2</v>
      </c>
      <c r="S246" s="21"/>
      <c r="T246" s="82" t="s">
        <v>436</v>
      </c>
      <c r="U246" s="13">
        <v>41598</v>
      </c>
    </row>
    <row r="247" spans="1:21" x14ac:dyDescent="0.3">
      <c r="A247" t="s">
        <v>17</v>
      </c>
      <c r="B247">
        <v>227</v>
      </c>
      <c r="C247" s="1">
        <v>43530</v>
      </c>
      <c r="D247" t="s">
        <v>459</v>
      </c>
      <c r="E247" s="67" t="s">
        <v>459</v>
      </c>
      <c r="F247" s="67" t="s">
        <v>459</v>
      </c>
      <c r="G247" s="67" t="s">
        <v>169</v>
      </c>
      <c r="H247" s="70">
        <f>MROUND((J247*0.97),5000)</f>
        <v>85000</v>
      </c>
      <c r="I247" s="70">
        <f t="shared" si="14"/>
        <v>1557</v>
      </c>
      <c r="J247" s="70">
        <v>86557</v>
      </c>
      <c r="K247" s="69">
        <v>8656</v>
      </c>
      <c r="L247" s="67"/>
      <c r="M247" s="67" t="s">
        <v>63</v>
      </c>
      <c r="N247" s="67" t="s">
        <v>15</v>
      </c>
      <c r="O247" s="67" t="s">
        <v>16</v>
      </c>
      <c r="P247" s="68">
        <v>43515</v>
      </c>
      <c r="Q247">
        <v>15</v>
      </c>
      <c r="R247" s="21">
        <f t="shared" si="15"/>
        <v>1.8317647058823529E-2</v>
      </c>
      <c r="S247" s="21"/>
      <c r="T247" s="83">
        <v>43367</v>
      </c>
      <c r="U247" s="13">
        <v>146388</v>
      </c>
    </row>
    <row r="248" spans="1:21" x14ac:dyDescent="0.3">
      <c r="A248" t="s">
        <v>17</v>
      </c>
      <c r="B248">
        <v>237</v>
      </c>
      <c r="C248" s="1">
        <v>43530</v>
      </c>
      <c r="D248" t="s">
        <v>459</v>
      </c>
      <c r="E248" s="67" t="s">
        <v>459</v>
      </c>
      <c r="F248" s="67" t="s">
        <v>460</v>
      </c>
      <c r="G248" s="67" t="s">
        <v>170</v>
      </c>
      <c r="H248" s="70">
        <f>MROUND((J248*0.97),5000)</f>
        <v>85000</v>
      </c>
      <c r="I248" s="70">
        <f t="shared" si="14"/>
        <v>1557</v>
      </c>
      <c r="J248" s="70">
        <v>86557</v>
      </c>
      <c r="K248" s="69">
        <v>8656</v>
      </c>
      <c r="L248" s="67"/>
      <c r="M248" s="67" t="s">
        <v>63</v>
      </c>
      <c r="N248" s="67" t="s">
        <v>15</v>
      </c>
      <c r="O248" s="67" t="s">
        <v>16</v>
      </c>
      <c r="P248" s="68">
        <v>43515</v>
      </c>
      <c r="Q248">
        <v>15</v>
      </c>
      <c r="R248" s="21">
        <f t="shared" si="15"/>
        <v>1.8317647058823529E-2</v>
      </c>
      <c r="S248" s="21"/>
      <c r="T248" s="82" t="s">
        <v>437</v>
      </c>
      <c r="U248" s="13">
        <v>73194</v>
      </c>
    </row>
    <row r="249" spans="1:21" x14ac:dyDescent="0.3">
      <c r="A249" t="s">
        <v>17</v>
      </c>
      <c r="B249">
        <v>228</v>
      </c>
      <c r="C249" s="1">
        <v>43555</v>
      </c>
      <c r="D249" t="s">
        <v>459</v>
      </c>
      <c r="E249" s="67" t="s">
        <v>459</v>
      </c>
      <c r="F249" s="67" t="s">
        <v>459</v>
      </c>
      <c r="G249" s="67" t="s">
        <v>169</v>
      </c>
      <c r="H249" s="70">
        <f>MROUND((J249*0.97),250)</f>
        <v>7500</v>
      </c>
      <c r="I249" s="70">
        <f t="shared" si="14"/>
        <v>231</v>
      </c>
      <c r="J249" s="70">
        <v>7731</v>
      </c>
      <c r="K249" s="69">
        <v>773</v>
      </c>
      <c r="L249" s="67"/>
      <c r="M249" s="67" t="s">
        <v>65</v>
      </c>
      <c r="N249" s="67"/>
      <c r="O249" s="67"/>
      <c r="P249" s="68">
        <v>43555</v>
      </c>
      <c r="Q249">
        <v>0</v>
      </c>
      <c r="R249" s="21">
        <f t="shared" si="15"/>
        <v>3.0800000000000001E-2</v>
      </c>
      <c r="S249" s="21"/>
      <c r="T249" s="82" t="s">
        <v>436</v>
      </c>
      <c r="U249" s="13">
        <v>73194</v>
      </c>
    </row>
    <row r="250" spans="1:21" x14ac:dyDescent="0.3">
      <c r="A250" t="s">
        <v>17</v>
      </c>
      <c r="B250">
        <v>238</v>
      </c>
      <c r="C250" s="1">
        <v>43555</v>
      </c>
      <c r="D250" t="s">
        <v>459</v>
      </c>
      <c r="E250" s="67" t="s">
        <v>459</v>
      </c>
      <c r="F250" s="67" t="s">
        <v>460</v>
      </c>
      <c r="G250" s="67" t="s">
        <v>170</v>
      </c>
      <c r="H250" s="70">
        <f>MROUND((J250*0.97),250)</f>
        <v>7500</v>
      </c>
      <c r="I250" s="70">
        <f t="shared" si="14"/>
        <v>231</v>
      </c>
      <c r="J250" s="70">
        <v>7731</v>
      </c>
      <c r="K250" s="69">
        <v>773</v>
      </c>
      <c r="L250" s="67"/>
      <c r="M250" s="67" t="s">
        <v>65</v>
      </c>
      <c r="N250" s="67"/>
      <c r="O250" s="67"/>
      <c r="P250" s="68">
        <v>43555</v>
      </c>
      <c r="Q250">
        <v>0</v>
      </c>
      <c r="R250" s="21">
        <f t="shared" si="15"/>
        <v>3.0800000000000001E-2</v>
      </c>
      <c r="S250" s="21"/>
      <c r="T250" s="83">
        <v>43397</v>
      </c>
      <c r="U250" s="13">
        <v>35720</v>
      </c>
    </row>
    <row r="251" spans="1:21" x14ac:dyDescent="0.3">
      <c r="A251" t="s">
        <v>17</v>
      </c>
      <c r="B251">
        <v>239</v>
      </c>
      <c r="C251" s="1">
        <v>43227</v>
      </c>
      <c r="D251" t="s">
        <v>485</v>
      </c>
      <c r="E251" t="s">
        <v>485</v>
      </c>
      <c r="F251" t="s">
        <v>485</v>
      </c>
      <c r="G251" t="s">
        <v>196</v>
      </c>
      <c r="H251" s="15">
        <f>MROUND((J251*0.97),100)</f>
        <v>2400</v>
      </c>
      <c r="I251" s="15">
        <f t="shared" si="14"/>
        <v>100</v>
      </c>
      <c r="J251" s="15">
        <v>2500</v>
      </c>
      <c r="K251" s="5">
        <v>250</v>
      </c>
      <c r="M251" t="s">
        <v>47</v>
      </c>
      <c r="N251" t="s">
        <v>15</v>
      </c>
      <c r="O251" t="s">
        <v>16</v>
      </c>
      <c r="P251" s="1">
        <v>43218</v>
      </c>
      <c r="Q251">
        <v>9</v>
      </c>
      <c r="R251" s="21">
        <f t="shared" si="15"/>
        <v>4.1666666666666664E-2</v>
      </c>
      <c r="S251" s="21"/>
      <c r="T251" s="82" t="s">
        <v>437</v>
      </c>
      <c r="U251" s="13">
        <v>17860</v>
      </c>
    </row>
    <row r="252" spans="1:21" x14ac:dyDescent="0.3">
      <c r="A252" t="s">
        <v>17</v>
      </c>
      <c r="B252">
        <v>240</v>
      </c>
      <c r="C252" s="1">
        <v>43373</v>
      </c>
      <c r="D252" t="s">
        <v>485</v>
      </c>
      <c r="E252" t="s">
        <v>485</v>
      </c>
      <c r="F252" t="s">
        <v>485</v>
      </c>
      <c r="G252" t="s">
        <v>196</v>
      </c>
      <c r="H252" s="15">
        <f>J252</f>
        <v>851</v>
      </c>
      <c r="I252" s="15">
        <f t="shared" si="14"/>
        <v>0</v>
      </c>
      <c r="J252" s="15">
        <v>851</v>
      </c>
      <c r="K252" s="5">
        <v>85</v>
      </c>
      <c r="M252" t="s">
        <v>55</v>
      </c>
      <c r="N252" t="s">
        <v>15</v>
      </c>
      <c r="O252" t="s">
        <v>16</v>
      </c>
      <c r="P252" s="1">
        <v>43367</v>
      </c>
      <c r="Q252">
        <v>6</v>
      </c>
      <c r="R252" s="21">
        <f t="shared" si="15"/>
        <v>0</v>
      </c>
      <c r="S252" s="21"/>
      <c r="T252" s="82" t="s">
        <v>436</v>
      </c>
      <c r="U252" s="13">
        <v>17860</v>
      </c>
    </row>
    <row r="253" spans="1:21" x14ac:dyDescent="0.3">
      <c r="A253" t="s">
        <v>17</v>
      </c>
      <c r="B253">
        <v>241</v>
      </c>
      <c r="C253" s="1">
        <v>43439</v>
      </c>
      <c r="D253" t="s">
        <v>485</v>
      </c>
      <c r="E253" t="s">
        <v>485</v>
      </c>
      <c r="F253" t="s">
        <v>485</v>
      </c>
      <c r="G253" t="s">
        <v>196</v>
      </c>
      <c r="H253" s="15">
        <f>J253</f>
        <v>91</v>
      </c>
      <c r="I253" s="15">
        <f t="shared" si="14"/>
        <v>0</v>
      </c>
      <c r="J253" s="15">
        <v>91</v>
      </c>
      <c r="K253" s="5">
        <v>9</v>
      </c>
      <c r="M253" t="s">
        <v>58</v>
      </c>
      <c r="N253" t="s">
        <v>15</v>
      </c>
      <c r="O253" t="s">
        <v>16</v>
      </c>
      <c r="P253" s="1">
        <v>43424</v>
      </c>
      <c r="Q253">
        <v>15</v>
      </c>
      <c r="R253" s="21">
        <f t="shared" si="15"/>
        <v>0</v>
      </c>
      <c r="S253" s="21"/>
      <c r="T253" s="83">
        <v>43424</v>
      </c>
      <c r="U253" s="13">
        <v>68432</v>
      </c>
    </row>
    <row r="254" spans="1:21" x14ac:dyDescent="0.3">
      <c r="A254" t="s">
        <v>17</v>
      </c>
      <c r="B254">
        <v>242</v>
      </c>
      <c r="C254" s="1">
        <v>43256</v>
      </c>
      <c r="D254" t="s">
        <v>478</v>
      </c>
      <c r="E254" t="s">
        <v>478</v>
      </c>
      <c r="F254" t="s">
        <v>491</v>
      </c>
      <c r="G254" t="s">
        <v>202</v>
      </c>
      <c r="H254" s="15">
        <f t="shared" ref="H254:H261" si="17">MROUND((J254*0.97),5000)</f>
        <v>70000</v>
      </c>
      <c r="I254" s="15">
        <f t="shared" si="14"/>
        <v>1753</v>
      </c>
      <c r="J254" s="15">
        <v>71753</v>
      </c>
      <c r="K254" s="5">
        <v>7175</v>
      </c>
      <c r="M254" t="s">
        <v>48</v>
      </c>
      <c r="N254" t="s">
        <v>15</v>
      </c>
      <c r="O254" t="s">
        <v>16</v>
      </c>
      <c r="P254" s="1">
        <v>43251</v>
      </c>
      <c r="Q254">
        <v>5</v>
      </c>
      <c r="R254" s="21">
        <f t="shared" si="15"/>
        <v>2.5042857142857144E-2</v>
      </c>
      <c r="S254" s="21"/>
      <c r="T254" s="82" t="s">
        <v>437</v>
      </c>
      <c r="U254" s="13">
        <v>34216</v>
      </c>
    </row>
    <row r="255" spans="1:21" x14ac:dyDescent="0.3">
      <c r="A255" t="s">
        <v>17</v>
      </c>
      <c r="B255">
        <v>249</v>
      </c>
      <c r="C255" s="1">
        <v>43256</v>
      </c>
      <c r="D255" s="1" t="s">
        <v>478</v>
      </c>
      <c r="E255" t="s">
        <v>478</v>
      </c>
      <c r="F255" t="s">
        <v>478</v>
      </c>
      <c r="G255" t="s">
        <v>189</v>
      </c>
      <c r="H255" s="15">
        <f t="shared" si="17"/>
        <v>70000</v>
      </c>
      <c r="I255" s="15">
        <f t="shared" si="14"/>
        <v>1753</v>
      </c>
      <c r="J255" s="15">
        <v>71753</v>
      </c>
      <c r="K255" s="5">
        <v>7175</v>
      </c>
      <c r="M255" t="s">
        <v>48</v>
      </c>
      <c r="N255" t="s">
        <v>15</v>
      </c>
      <c r="O255" t="s">
        <v>16</v>
      </c>
      <c r="P255" s="1">
        <v>43251</v>
      </c>
      <c r="Q255">
        <v>5</v>
      </c>
      <c r="R255" s="21">
        <f t="shared" si="15"/>
        <v>2.5042857142857144E-2</v>
      </c>
      <c r="S255" s="21"/>
      <c r="T255" s="82" t="s">
        <v>436</v>
      </c>
      <c r="U255" s="13">
        <v>34216</v>
      </c>
    </row>
    <row r="256" spans="1:21" x14ac:dyDescent="0.3">
      <c r="A256" t="s">
        <v>17</v>
      </c>
      <c r="B256">
        <v>257</v>
      </c>
      <c r="C256" s="1">
        <v>43256</v>
      </c>
      <c r="D256" s="1" t="s">
        <v>478</v>
      </c>
      <c r="E256" t="s">
        <v>478</v>
      </c>
      <c r="F256" t="s">
        <v>479</v>
      </c>
      <c r="G256" t="s">
        <v>190</v>
      </c>
      <c r="H256" s="15">
        <f t="shared" si="17"/>
        <v>70000</v>
      </c>
      <c r="I256" s="15">
        <f t="shared" si="14"/>
        <v>1753</v>
      </c>
      <c r="J256" s="15">
        <v>71753</v>
      </c>
      <c r="K256" s="5">
        <v>7175</v>
      </c>
      <c r="M256" t="s">
        <v>48</v>
      </c>
      <c r="N256" t="s">
        <v>15</v>
      </c>
      <c r="O256" t="s">
        <v>16</v>
      </c>
      <c r="P256" s="1">
        <v>43251</v>
      </c>
      <c r="Q256">
        <v>5</v>
      </c>
      <c r="R256" s="21">
        <f t="shared" si="15"/>
        <v>2.5042857142857144E-2</v>
      </c>
      <c r="S256" s="21"/>
      <c r="T256" s="83">
        <v>43452</v>
      </c>
      <c r="U256" s="13">
        <v>37494</v>
      </c>
    </row>
    <row r="257" spans="1:21" x14ac:dyDescent="0.3">
      <c r="A257" t="s">
        <v>17</v>
      </c>
      <c r="B257">
        <v>243</v>
      </c>
      <c r="C257" s="1">
        <v>43293</v>
      </c>
      <c r="D257" t="s">
        <v>478</v>
      </c>
      <c r="E257" t="s">
        <v>478</v>
      </c>
      <c r="F257" t="s">
        <v>491</v>
      </c>
      <c r="G257" t="s">
        <v>202</v>
      </c>
      <c r="H257" s="15">
        <f t="shared" si="17"/>
        <v>210000</v>
      </c>
      <c r="I257" s="15">
        <f t="shared" si="14"/>
        <v>8993</v>
      </c>
      <c r="J257" s="15">
        <v>218993</v>
      </c>
      <c r="K257" s="5">
        <v>21899</v>
      </c>
      <c r="M257" t="s">
        <v>51</v>
      </c>
      <c r="N257" t="s">
        <v>15</v>
      </c>
      <c r="O257" t="s">
        <v>16</v>
      </c>
      <c r="P257" s="1">
        <v>43288</v>
      </c>
      <c r="Q257">
        <v>5</v>
      </c>
      <c r="R257" s="21">
        <f t="shared" si="15"/>
        <v>4.2823809523809521E-2</v>
      </c>
      <c r="S257" s="21"/>
      <c r="T257" s="82" t="s">
        <v>437</v>
      </c>
      <c r="U257" s="13">
        <v>18747</v>
      </c>
    </row>
    <row r="258" spans="1:21" x14ac:dyDescent="0.3">
      <c r="A258" t="s">
        <v>17</v>
      </c>
      <c r="B258">
        <v>250</v>
      </c>
      <c r="C258" s="1">
        <v>43293</v>
      </c>
      <c r="D258" s="1" t="s">
        <v>478</v>
      </c>
      <c r="E258" t="s">
        <v>478</v>
      </c>
      <c r="F258" t="s">
        <v>478</v>
      </c>
      <c r="G258" t="s">
        <v>189</v>
      </c>
      <c r="H258" s="15">
        <f t="shared" si="17"/>
        <v>210000</v>
      </c>
      <c r="I258" s="15">
        <f t="shared" ref="I258:I321" si="18">J258-H258</f>
        <v>8993</v>
      </c>
      <c r="J258" s="15">
        <v>218993</v>
      </c>
      <c r="K258" s="5">
        <v>21899</v>
      </c>
      <c r="M258" t="s">
        <v>51</v>
      </c>
      <c r="N258" t="s">
        <v>15</v>
      </c>
      <c r="O258" t="s">
        <v>16</v>
      </c>
      <c r="P258" s="1">
        <v>43288</v>
      </c>
      <c r="Q258">
        <v>5</v>
      </c>
      <c r="R258" s="21">
        <f t="shared" ref="R258:R321" si="19">I258/H258</f>
        <v>4.2823809523809521E-2</v>
      </c>
      <c r="S258" s="21"/>
      <c r="T258" s="82" t="s">
        <v>436</v>
      </c>
      <c r="U258" s="13">
        <v>18747</v>
      </c>
    </row>
    <row r="259" spans="1:21" x14ac:dyDescent="0.3">
      <c r="A259" t="s">
        <v>17</v>
      </c>
      <c r="B259">
        <v>258</v>
      </c>
      <c r="C259" s="1">
        <v>43293</v>
      </c>
      <c r="D259" s="1" t="s">
        <v>478</v>
      </c>
      <c r="E259" t="s">
        <v>478</v>
      </c>
      <c r="F259" t="s">
        <v>479</v>
      </c>
      <c r="G259" t="s">
        <v>190</v>
      </c>
      <c r="H259" s="15">
        <f t="shared" si="17"/>
        <v>210000</v>
      </c>
      <c r="I259" s="15">
        <f t="shared" si="18"/>
        <v>8993</v>
      </c>
      <c r="J259" s="15">
        <v>218993</v>
      </c>
      <c r="K259" s="5">
        <v>21899</v>
      </c>
      <c r="M259" t="s">
        <v>51</v>
      </c>
      <c r="N259" t="s">
        <v>15</v>
      </c>
      <c r="O259" t="s">
        <v>16</v>
      </c>
      <c r="P259" s="1">
        <v>43288</v>
      </c>
      <c r="Q259">
        <v>5</v>
      </c>
      <c r="R259" s="21">
        <f t="shared" si="19"/>
        <v>4.2823809523809521E-2</v>
      </c>
      <c r="S259" s="21"/>
      <c r="T259" s="83">
        <v>43491</v>
      </c>
      <c r="U259" s="13">
        <v>33186</v>
      </c>
    </row>
    <row r="260" spans="1:21" x14ac:dyDescent="0.3">
      <c r="A260" t="s">
        <v>17</v>
      </c>
      <c r="B260">
        <v>244</v>
      </c>
      <c r="C260" s="1">
        <v>43347</v>
      </c>
      <c r="D260" t="s">
        <v>478</v>
      </c>
      <c r="E260" t="s">
        <v>478</v>
      </c>
      <c r="F260" t="s">
        <v>491</v>
      </c>
      <c r="G260" t="s">
        <v>202</v>
      </c>
      <c r="H260" s="15">
        <f t="shared" si="17"/>
        <v>35000</v>
      </c>
      <c r="I260" s="15">
        <f t="shared" si="18"/>
        <v>521</v>
      </c>
      <c r="J260" s="15">
        <v>35521</v>
      </c>
      <c r="K260" s="5">
        <v>3552</v>
      </c>
      <c r="M260" t="s">
        <v>54</v>
      </c>
      <c r="N260" t="s">
        <v>15</v>
      </c>
      <c r="O260" t="s">
        <v>16</v>
      </c>
      <c r="P260" s="1">
        <v>43334</v>
      </c>
      <c r="Q260">
        <v>13</v>
      </c>
      <c r="R260" s="21">
        <f t="shared" si="19"/>
        <v>1.4885714285714285E-2</v>
      </c>
      <c r="S260" s="21"/>
      <c r="T260" s="82" t="s">
        <v>437</v>
      </c>
      <c r="U260" s="13">
        <v>16593</v>
      </c>
    </row>
    <row r="261" spans="1:21" x14ac:dyDescent="0.3">
      <c r="A261" t="s">
        <v>17</v>
      </c>
      <c r="B261">
        <v>251</v>
      </c>
      <c r="C261" s="1">
        <v>43347</v>
      </c>
      <c r="D261" s="1" t="s">
        <v>478</v>
      </c>
      <c r="E261" t="s">
        <v>478</v>
      </c>
      <c r="F261" t="s">
        <v>478</v>
      </c>
      <c r="G261" t="s">
        <v>189</v>
      </c>
      <c r="H261" s="15">
        <f t="shared" si="17"/>
        <v>35000</v>
      </c>
      <c r="I261" s="15">
        <f t="shared" si="18"/>
        <v>521</v>
      </c>
      <c r="J261" s="15">
        <v>35521</v>
      </c>
      <c r="K261" s="5">
        <v>3552</v>
      </c>
      <c r="M261" t="s">
        <v>54</v>
      </c>
      <c r="N261" t="s">
        <v>15</v>
      </c>
      <c r="O261" t="s">
        <v>16</v>
      </c>
      <c r="P261" s="1">
        <v>43334</v>
      </c>
      <c r="Q261">
        <v>13</v>
      </c>
      <c r="R261" s="21">
        <f t="shared" si="19"/>
        <v>1.4885714285714285E-2</v>
      </c>
      <c r="S261" s="21"/>
      <c r="T261" s="82" t="s">
        <v>436</v>
      </c>
      <c r="U261" s="13">
        <v>16593</v>
      </c>
    </row>
    <row r="262" spans="1:21" x14ac:dyDescent="0.3">
      <c r="A262" t="s">
        <v>17</v>
      </c>
      <c r="B262">
        <v>259</v>
      </c>
      <c r="C262" s="1">
        <v>43347</v>
      </c>
      <c r="D262" s="1" t="s">
        <v>478</v>
      </c>
      <c r="E262" t="s">
        <v>478</v>
      </c>
      <c r="F262" t="s">
        <v>479</v>
      </c>
      <c r="G262" t="s">
        <v>190</v>
      </c>
      <c r="H262" s="15">
        <f>MROUND((J262*0.97),100)</f>
        <v>3600</v>
      </c>
      <c r="I262" s="15">
        <f t="shared" si="18"/>
        <v>139</v>
      </c>
      <c r="J262" s="15">
        <v>3739</v>
      </c>
      <c r="K262" s="5">
        <v>374</v>
      </c>
      <c r="M262" t="s">
        <v>54</v>
      </c>
      <c r="N262" t="s">
        <v>15</v>
      </c>
      <c r="O262" t="s">
        <v>16</v>
      </c>
      <c r="P262" s="1">
        <v>43334</v>
      </c>
      <c r="Q262">
        <v>13</v>
      </c>
      <c r="R262" s="21">
        <f t="shared" si="19"/>
        <v>3.861111111111111E-2</v>
      </c>
      <c r="S262" s="21"/>
      <c r="T262" s="83">
        <v>43515</v>
      </c>
      <c r="U262" s="13">
        <v>116978</v>
      </c>
    </row>
    <row r="263" spans="1:21" x14ac:dyDescent="0.3">
      <c r="A263" t="s">
        <v>17</v>
      </c>
      <c r="B263">
        <v>245</v>
      </c>
      <c r="C263" s="1">
        <v>43373</v>
      </c>
      <c r="D263" t="s">
        <v>478</v>
      </c>
      <c r="E263" t="s">
        <v>478</v>
      </c>
      <c r="F263" t="s">
        <v>491</v>
      </c>
      <c r="G263" t="s">
        <v>202</v>
      </c>
      <c r="H263" s="15">
        <f>J263</f>
        <v>588</v>
      </c>
      <c r="I263" s="15">
        <f t="shared" si="18"/>
        <v>0</v>
      </c>
      <c r="J263" s="15">
        <v>588</v>
      </c>
      <c r="K263" s="5">
        <v>59</v>
      </c>
      <c r="M263" t="s">
        <v>55</v>
      </c>
      <c r="N263" t="s">
        <v>15</v>
      </c>
      <c r="O263" t="s">
        <v>16</v>
      </c>
      <c r="P263" s="1">
        <v>43367</v>
      </c>
      <c r="Q263">
        <v>6</v>
      </c>
      <c r="R263" s="21">
        <f t="shared" si="19"/>
        <v>0</v>
      </c>
      <c r="S263" s="21"/>
      <c r="T263" s="82" t="s">
        <v>437</v>
      </c>
      <c r="U263" s="13">
        <v>58489</v>
      </c>
    </row>
    <row r="264" spans="1:21" x14ac:dyDescent="0.3">
      <c r="A264" t="s">
        <v>17</v>
      </c>
      <c r="B264">
        <v>252</v>
      </c>
      <c r="C264" s="1">
        <v>43373</v>
      </c>
      <c r="D264" s="1" t="s">
        <v>478</v>
      </c>
      <c r="E264" t="s">
        <v>478</v>
      </c>
      <c r="F264" t="s">
        <v>478</v>
      </c>
      <c r="G264" t="s">
        <v>189</v>
      </c>
      <c r="H264" s="15">
        <f>J264</f>
        <v>588</v>
      </c>
      <c r="I264" s="15">
        <f t="shared" si="18"/>
        <v>0</v>
      </c>
      <c r="J264" s="15">
        <v>588</v>
      </c>
      <c r="K264" s="5">
        <v>59</v>
      </c>
      <c r="M264" t="s">
        <v>55</v>
      </c>
      <c r="N264" t="s">
        <v>15</v>
      </c>
      <c r="O264" t="s">
        <v>16</v>
      </c>
      <c r="P264" s="1">
        <v>43367</v>
      </c>
      <c r="Q264">
        <v>6</v>
      </c>
      <c r="R264" s="21">
        <f t="shared" si="19"/>
        <v>0</v>
      </c>
      <c r="S264" s="21"/>
      <c r="T264" s="82" t="s">
        <v>436</v>
      </c>
      <c r="U264" s="13">
        <v>58489</v>
      </c>
    </row>
    <row r="265" spans="1:21" x14ac:dyDescent="0.3">
      <c r="A265" t="s">
        <v>17</v>
      </c>
      <c r="B265">
        <v>253</v>
      </c>
      <c r="C265" s="1">
        <v>43373</v>
      </c>
      <c r="D265" s="1" t="s">
        <v>478</v>
      </c>
      <c r="E265" t="s">
        <v>478</v>
      </c>
      <c r="F265" t="s">
        <v>478</v>
      </c>
      <c r="G265" t="s">
        <v>189</v>
      </c>
      <c r="H265" s="15">
        <f>MROUND((J265*0.97),1000)</f>
        <v>13000</v>
      </c>
      <c r="I265" s="15">
        <f t="shared" si="18"/>
        <v>6</v>
      </c>
      <c r="J265" s="15">
        <v>13006</v>
      </c>
      <c r="K265" s="5">
        <v>1301</v>
      </c>
      <c r="M265" t="s">
        <v>56</v>
      </c>
      <c r="N265" t="s">
        <v>15</v>
      </c>
      <c r="O265" t="s">
        <v>16</v>
      </c>
      <c r="P265" s="1">
        <v>43367</v>
      </c>
      <c r="Q265">
        <v>6</v>
      </c>
      <c r="R265" s="21">
        <f t="shared" si="19"/>
        <v>4.6153846153846153E-4</v>
      </c>
      <c r="S265" s="21"/>
      <c r="T265" s="83">
        <v>43555</v>
      </c>
      <c r="U265" s="13">
        <v>54872</v>
      </c>
    </row>
    <row r="266" spans="1:21" x14ac:dyDescent="0.3">
      <c r="A266" t="s">
        <v>17</v>
      </c>
      <c r="B266">
        <v>260</v>
      </c>
      <c r="C266" s="1">
        <v>43373</v>
      </c>
      <c r="D266" s="1" t="s">
        <v>478</v>
      </c>
      <c r="E266" t="s">
        <v>478</v>
      </c>
      <c r="F266" t="s">
        <v>479</v>
      </c>
      <c r="G266" t="s">
        <v>190</v>
      </c>
      <c r="H266" s="15">
        <f>J266</f>
        <v>62</v>
      </c>
      <c r="I266" s="15">
        <f t="shared" si="18"/>
        <v>0</v>
      </c>
      <c r="J266" s="15">
        <v>62</v>
      </c>
      <c r="K266" s="5">
        <v>6</v>
      </c>
      <c r="M266" t="s">
        <v>55</v>
      </c>
      <c r="N266" t="s">
        <v>15</v>
      </c>
      <c r="O266" t="s">
        <v>16</v>
      </c>
      <c r="P266" s="1">
        <v>43367</v>
      </c>
      <c r="Q266">
        <v>6</v>
      </c>
      <c r="R266" s="21">
        <f t="shared" si="19"/>
        <v>0</v>
      </c>
      <c r="S266" s="21"/>
      <c r="T266" s="82" t="s">
        <v>437</v>
      </c>
      <c r="U266" s="13">
        <v>27436</v>
      </c>
    </row>
    <row r="267" spans="1:21" x14ac:dyDescent="0.3">
      <c r="A267" t="s">
        <v>17</v>
      </c>
      <c r="B267">
        <v>246</v>
      </c>
      <c r="C267" s="1">
        <v>43502</v>
      </c>
      <c r="D267" t="s">
        <v>478</v>
      </c>
      <c r="E267" t="s">
        <v>478</v>
      </c>
      <c r="F267" t="s">
        <v>491</v>
      </c>
      <c r="G267" t="s">
        <v>202</v>
      </c>
      <c r="H267" s="15">
        <f>MROUND((J267*0.97),1000)</f>
        <v>14000</v>
      </c>
      <c r="I267" s="15">
        <f t="shared" si="18"/>
        <v>612</v>
      </c>
      <c r="J267" s="15">
        <v>14612</v>
      </c>
      <c r="K267" s="5">
        <v>1461</v>
      </c>
      <c r="M267" t="s">
        <v>61</v>
      </c>
      <c r="N267" t="s">
        <v>15</v>
      </c>
      <c r="O267" t="s">
        <v>16</v>
      </c>
      <c r="P267" s="1">
        <v>43491</v>
      </c>
      <c r="Q267">
        <v>11</v>
      </c>
      <c r="R267" s="21">
        <f t="shared" si="19"/>
        <v>4.3714285714285712E-2</v>
      </c>
      <c r="S267" s="21"/>
      <c r="T267" s="82" t="s">
        <v>436</v>
      </c>
      <c r="U267" s="13">
        <v>27436</v>
      </c>
    </row>
    <row r="268" spans="1:21" x14ac:dyDescent="0.3">
      <c r="A268" t="s">
        <v>17</v>
      </c>
      <c r="B268">
        <v>254</v>
      </c>
      <c r="C268" s="1">
        <v>43502</v>
      </c>
      <c r="D268" s="1" t="s">
        <v>478</v>
      </c>
      <c r="E268" t="s">
        <v>478</v>
      </c>
      <c r="F268" t="s">
        <v>478</v>
      </c>
      <c r="G268" t="s">
        <v>189</v>
      </c>
      <c r="H268" s="15">
        <f>MROUND((J268*0.97),1000)</f>
        <v>33000</v>
      </c>
      <c r="I268" s="15">
        <f t="shared" si="18"/>
        <v>1096</v>
      </c>
      <c r="J268" s="15">
        <v>34096</v>
      </c>
      <c r="K268" s="5">
        <v>3410</v>
      </c>
      <c r="M268" t="s">
        <v>61</v>
      </c>
      <c r="N268" t="s">
        <v>15</v>
      </c>
      <c r="O268" t="s">
        <v>16</v>
      </c>
      <c r="P268" s="1">
        <v>43491</v>
      </c>
      <c r="Q268">
        <v>11</v>
      </c>
      <c r="R268" s="21">
        <f t="shared" si="19"/>
        <v>3.3212121212121214E-2</v>
      </c>
      <c r="S268" s="21"/>
      <c r="T268" s="26" t="s">
        <v>724</v>
      </c>
      <c r="U268" s="27">
        <v>767958</v>
      </c>
    </row>
    <row r="269" spans="1:21" x14ac:dyDescent="0.3">
      <c r="A269" t="s">
        <v>17</v>
      </c>
      <c r="B269">
        <v>247</v>
      </c>
      <c r="C269" s="1">
        <v>43530</v>
      </c>
      <c r="D269" t="s">
        <v>478</v>
      </c>
      <c r="E269" t="s">
        <v>478</v>
      </c>
      <c r="F269" t="s">
        <v>491</v>
      </c>
      <c r="G269" t="s">
        <v>202</v>
      </c>
      <c r="H269" s="15">
        <f>MROUND((J269*0.97),5000)</f>
        <v>90000</v>
      </c>
      <c r="I269" s="15">
        <f t="shared" si="18"/>
        <v>3359</v>
      </c>
      <c r="J269" s="15">
        <v>93359</v>
      </c>
      <c r="K269" s="5">
        <v>9336</v>
      </c>
      <c r="M269" t="s">
        <v>63</v>
      </c>
      <c r="N269" t="s">
        <v>15</v>
      </c>
      <c r="O269" t="s">
        <v>16</v>
      </c>
      <c r="P269" s="1">
        <v>43515</v>
      </c>
      <c r="Q269">
        <v>15</v>
      </c>
      <c r="R269" s="21">
        <f t="shared" si="19"/>
        <v>3.7322222222222222E-2</v>
      </c>
      <c r="S269" s="21"/>
      <c r="T269" s="83">
        <v>43218</v>
      </c>
      <c r="U269" s="13">
        <v>41478</v>
      </c>
    </row>
    <row r="270" spans="1:21" x14ac:dyDescent="0.3">
      <c r="A270" t="s">
        <v>17</v>
      </c>
      <c r="B270">
        <v>255</v>
      </c>
      <c r="C270" s="1">
        <v>43530</v>
      </c>
      <c r="D270" s="1" t="s">
        <v>478</v>
      </c>
      <c r="E270" t="s">
        <v>478</v>
      </c>
      <c r="F270" t="s">
        <v>478</v>
      </c>
      <c r="G270" t="s">
        <v>189</v>
      </c>
      <c r="H270" s="15">
        <f>MROUND((J270*0.97),5000)</f>
        <v>210000</v>
      </c>
      <c r="I270" s="15">
        <f t="shared" si="18"/>
        <v>7837</v>
      </c>
      <c r="J270" s="15">
        <v>217837</v>
      </c>
      <c r="K270" s="5">
        <v>21784</v>
      </c>
      <c r="M270" t="s">
        <v>63</v>
      </c>
      <c r="N270" t="s">
        <v>15</v>
      </c>
      <c r="O270" t="s">
        <v>16</v>
      </c>
      <c r="P270" s="1">
        <v>43515</v>
      </c>
      <c r="Q270">
        <v>15</v>
      </c>
      <c r="R270" s="21">
        <f t="shared" si="19"/>
        <v>3.731904761904762E-2</v>
      </c>
      <c r="S270" s="21"/>
      <c r="T270" s="84" t="s">
        <v>465</v>
      </c>
      <c r="U270" s="27">
        <v>41478</v>
      </c>
    </row>
    <row r="271" spans="1:21" x14ac:dyDescent="0.3">
      <c r="A271" t="s">
        <v>17</v>
      </c>
      <c r="B271">
        <v>248</v>
      </c>
      <c r="C271" s="1">
        <v>43555</v>
      </c>
      <c r="D271" s="1" t="s">
        <v>478</v>
      </c>
      <c r="E271" t="s">
        <v>478</v>
      </c>
      <c r="F271" t="s">
        <v>491</v>
      </c>
      <c r="G271" t="s">
        <v>202</v>
      </c>
      <c r="H271" s="15">
        <f>MROUND((J271*0.97),100)</f>
        <v>4500</v>
      </c>
      <c r="I271" s="15">
        <f t="shared" si="18"/>
        <v>160</v>
      </c>
      <c r="J271" s="15">
        <v>4660</v>
      </c>
      <c r="K271" s="5">
        <v>466</v>
      </c>
      <c r="M271" t="s">
        <v>65</v>
      </c>
      <c r="P271" s="1">
        <v>43555</v>
      </c>
      <c r="Q271">
        <v>0</v>
      </c>
      <c r="R271" s="21">
        <f t="shared" si="19"/>
        <v>3.5555555555555556E-2</v>
      </c>
      <c r="S271" s="21"/>
      <c r="T271" s="83">
        <v>43251</v>
      </c>
      <c r="U271" s="13">
        <v>168440</v>
      </c>
    </row>
    <row r="272" spans="1:21" x14ac:dyDescent="0.3">
      <c r="A272" t="s">
        <v>17</v>
      </c>
      <c r="B272">
        <v>256</v>
      </c>
      <c r="C272" s="1">
        <v>43555</v>
      </c>
      <c r="D272" s="1" t="s">
        <v>478</v>
      </c>
      <c r="E272" t="s">
        <v>478</v>
      </c>
      <c r="F272" t="s">
        <v>478</v>
      </c>
      <c r="G272" t="s">
        <v>189</v>
      </c>
      <c r="H272" s="15">
        <f>MROUND((J272*0.97),250)</f>
        <v>10500</v>
      </c>
      <c r="I272" s="15">
        <f t="shared" si="18"/>
        <v>372</v>
      </c>
      <c r="J272" s="15">
        <v>10872</v>
      </c>
      <c r="K272" s="5">
        <v>1087</v>
      </c>
      <c r="M272" t="s">
        <v>65</v>
      </c>
      <c r="P272" s="1">
        <v>43555</v>
      </c>
      <c r="Q272">
        <v>0</v>
      </c>
      <c r="R272" s="21">
        <f t="shared" si="19"/>
        <v>3.5428571428571427E-2</v>
      </c>
      <c r="S272" s="21"/>
      <c r="T272" s="84" t="s">
        <v>465</v>
      </c>
      <c r="U272" s="27">
        <v>168440</v>
      </c>
    </row>
    <row r="273" spans="1:21" x14ac:dyDescent="0.3">
      <c r="A273" t="s">
        <v>17</v>
      </c>
      <c r="B273">
        <v>261</v>
      </c>
      <c r="C273" s="1">
        <v>43227</v>
      </c>
      <c r="D273" s="1" t="s">
        <v>737</v>
      </c>
      <c r="E273" t="s">
        <v>737</v>
      </c>
      <c r="F273" t="s">
        <v>732</v>
      </c>
      <c r="G273" t="s">
        <v>186</v>
      </c>
      <c r="H273" s="15">
        <f>MROUND((J273*0.97),500)</f>
        <v>16000</v>
      </c>
      <c r="I273" s="15">
        <f t="shared" si="18"/>
        <v>708</v>
      </c>
      <c r="J273" s="15">
        <v>16708</v>
      </c>
      <c r="K273" s="5">
        <v>1671</v>
      </c>
      <c r="M273" t="s">
        <v>47</v>
      </c>
      <c r="N273" t="s">
        <v>15</v>
      </c>
      <c r="O273" t="s">
        <v>16</v>
      </c>
      <c r="P273" s="1">
        <v>43218</v>
      </c>
      <c r="Q273">
        <v>9</v>
      </c>
      <c r="R273" s="21">
        <f t="shared" si="19"/>
        <v>4.4249999999999998E-2</v>
      </c>
      <c r="S273" s="21"/>
      <c r="T273" s="83">
        <v>43274</v>
      </c>
      <c r="U273" s="13">
        <v>19742</v>
      </c>
    </row>
    <row r="274" spans="1:21" x14ac:dyDescent="0.3">
      <c r="A274" t="s">
        <v>17</v>
      </c>
      <c r="B274">
        <v>290</v>
      </c>
      <c r="C274" s="1">
        <v>43227</v>
      </c>
      <c r="D274" s="1" t="s">
        <v>737</v>
      </c>
      <c r="E274" t="s">
        <v>737</v>
      </c>
      <c r="F274" t="s">
        <v>489</v>
      </c>
      <c r="G274" t="s">
        <v>200</v>
      </c>
      <c r="H274" s="15">
        <f>MROUND((J274*0.97),500)</f>
        <v>22000</v>
      </c>
      <c r="I274" s="15">
        <f t="shared" si="18"/>
        <v>497</v>
      </c>
      <c r="J274" s="15">
        <v>22497</v>
      </c>
      <c r="K274" s="5">
        <v>2250</v>
      </c>
      <c r="M274" t="s">
        <v>47</v>
      </c>
      <c r="N274" t="s">
        <v>15</v>
      </c>
      <c r="O274" t="s">
        <v>16</v>
      </c>
      <c r="P274" s="1">
        <v>43218</v>
      </c>
      <c r="Q274">
        <v>9</v>
      </c>
      <c r="R274" s="21">
        <f t="shared" si="19"/>
        <v>2.2590909090909092E-2</v>
      </c>
      <c r="S274" s="21"/>
      <c r="T274" s="84" t="s">
        <v>465</v>
      </c>
      <c r="U274" s="27">
        <v>19742</v>
      </c>
    </row>
    <row r="275" spans="1:21" x14ac:dyDescent="0.3">
      <c r="A275" t="s">
        <v>17</v>
      </c>
      <c r="B275">
        <v>262</v>
      </c>
      <c r="C275" s="1">
        <v>43256</v>
      </c>
      <c r="D275" s="1" t="s">
        <v>737</v>
      </c>
      <c r="E275" t="s">
        <v>737</v>
      </c>
      <c r="F275" t="s">
        <v>732</v>
      </c>
      <c r="G275" t="s">
        <v>186</v>
      </c>
      <c r="H275" s="15">
        <f>MROUND((J275*0.97),5000)</f>
        <v>40000</v>
      </c>
      <c r="I275" s="15">
        <f t="shared" si="18"/>
        <v>1403</v>
      </c>
      <c r="J275" s="15">
        <v>41403</v>
      </c>
      <c r="K275" s="5">
        <v>4140</v>
      </c>
      <c r="M275" t="s">
        <v>48</v>
      </c>
      <c r="N275" t="s">
        <v>15</v>
      </c>
      <c r="O275" t="s">
        <v>16</v>
      </c>
      <c r="P275" s="1">
        <v>43251</v>
      </c>
      <c r="Q275">
        <v>5</v>
      </c>
      <c r="R275" s="21">
        <f t="shared" si="19"/>
        <v>3.5075000000000002E-2</v>
      </c>
      <c r="S275" s="21"/>
      <c r="T275" s="83">
        <v>43305</v>
      </c>
      <c r="U275" s="13">
        <v>43807</v>
      </c>
    </row>
    <row r="276" spans="1:21" x14ac:dyDescent="0.3">
      <c r="A276" t="s">
        <v>17</v>
      </c>
      <c r="B276">
        <v>263</v>
      </c>
      <c r="C276" s="1">
        <v>43263</v>
      </c>
      <c r="D276" s="1" t="s">
        <v>737</v>
      </c>
      <c r="E276" t="s">
        <v>737</v>
      </c>
      <c r="F276" t="s">
        <v>732</v>
      </c>
      <c r="G276" t="s">
        <v>186</v>
      </c>
      <c r="H276" s="15">
        <f>MROUND((J276*0.97),100)</f>
        <v>2000</v>
      </c>
      <c r="I276" s="15">
        <f t="shared" si="18"/>
        <v>98</v>
      </c>
      <c r="J276" s="15">
        <v>2098</v>
      </c>
      <c r="K276" s="5">
        <v>210</v>
      </c>
      <c r="M276" t="s">
        <v>49</v>
      </c>
      <c r="N276" t="s">
        <v>15</v>
      </c>
      <c r="O276" t="s">
        <v>16</v>
      </c>
      <c r="P276" s="1">
        <v>43257</v>
      </c>
      <c r="Q276">
        <v>6</v>
      </c>
      <c r="R276" s="21">
        <f t="shared" si="19"/>
        <v>4.9000000000000002E-2</v>
      </c>
      <c r="S276" s="21"/>
      <c r="T276" s="84" t="s">
        <v>465</v>
      </c>
      <c r="U276" s="27">
        <v>43807</v>
      </c>
    </row>
    <row r="277" spans="1:21" x14ac:dyDescent="0.3">
      <c r="A277" t="s">
        <v>17</v>
      </c>
      <c r="B277">
        <v>265</v>
      </c>
      <c r="C277" s="1">
        <v>43281</v>
      </c>
      <c r="D277" s="1" t="s">
        <v>737</v>
      </c>
      <c r="E277" t="s">
        <v>737</v>
      </c>
      <c r="F277" t="s">
        <v>732</v>
      </c>
      <c r="G277" t="s">
        <v>186</v>
      </c>
      <c r="H277" s="15">
        <f>MROUND((J277*0.97),1000)</f>
        <v>18000</v>
      </c>
      <c r="I277" s="15">
        <f t="shared" si="18"/>
        <v>87</v>
      </c>
      <c r="J277" s="15">
        <v>18087</v>
      </c>
      <c r="K277" s="5">
        <v>1809</v>
      </c>
      <c r="M277" t="s">
        <v>50</v>
      </c>
      <c r="N277" t="s">
        <v>15</v>
      </c>
      <c r="O277" t="s">
        <v>16</v>
      </c>
      <c r="P277" s="1">
        <v>43274</v>
      </c>
      <c r="Q277">
        <v>7</v>
      </c>
      <c r="R277" s="21">
        <f t="shared" si="19"/>
        <v>4.8333333333333336E-3</v>
      </c>
      <c r="S277" s="21"/>
      <c r="T277" s="83">
        <v>43334</v>
      </c>
      <c r="U277" s="13">
        <v>67561</v>
      </c>
    </row>
    <row r="278" spans="1:21" x14ac:dyDescent="0.3">
      <c r="A278" t="s">
        <v>17</v>
      </c>
      <c r="B278">
        <v>264</v>
      </c>
      <c r="C278" s="1">
        <v>43281</v>
      </c>
      <c r="D278" s="1" t="s">
        <v>737</v>
      </c>
      <c r="E278" t="s">
        <v>737</v>
      </c>
      <c r="F278" t="s">
        <v>732</v>
      </c>
      <c r="G278" t="s">
        <v>186</v>
      </c>
      <c r="H278" s="15">
        <f>MROUND((J278*0.97),500)</f>
        <v>20500</v>
      </c>
      <c r="I278" s="15">
        <f t="shared" si="18"/>
        <v>876</v>
      </c>
      <c r="J278" s="15">
        <v>21376</v>
      </c>
      <c r="K278" s="5">
        <v>2138</v>
      </c>
      <c r="M278" t="s">
        <v>50</v>
      </c>
      <c r="N278" t="s">
        <v>15</v>
      </c>
      <c r="O278" t="s">
        <v>16</v>
      </c>
      <c r="P278" s="1">
        <v>43274</v>
      </c>
      <c r="Q278">
        <v>7</v>
      </c>
      <c r="R278" s="21">
        <f t="shared" si="19"/>
        <v>4.2731707317073174E-2</v>
      </c>
      <c r="S278" s="21"/>
      <c r="T278" s="84" t="s">
        <v>465</v>
      </c>
      <c r="U278" s="27">
        <v>67561</v>
      </c>
    </row>
    <row r="279" spans="1:21" x14ac:dyDescent="0.3">
      <c r="A279" t="s">
        <v>17</v>
      </c>
      <c r="B279">
        <v>282</v>
      </c>
      <c r="C279" s="1">
        <v>43281</v>
      </c>
      <c r="D279" t="s">
        <v>737</v>
      </c>
      <c r="E279" t="s">
        <v>737</v>
      </c>
      <c r="F279" t="s">
        <v>481</v>
      </c>
      <c r="G279" t="s">
        <v>192</v>
      </c>
      <c r="H279" s="15">
        <f>MROUND((J279*0.97),500)</f>
        <v>20500</v>
      </c>
      <c r="I279" s="15">
        <f t="shared" si="18"/>
        <v>876</v>
      </c>
      <c r="J279" s="15">
        <v>21376</v>
      </c>
      <c r="K279" s="5">
        <v>2138</v>
      </c>
      <c r="M279" t="s">
        <v>50</v>
      </c>
      <c r="N279" t="s">
        <v>15</v>
      </c>
      <c r="O279" t="s">
        <v>16</v>
      </c>
      <c r="P279" s="1">
        <v>43274</v>
      </c>
      <c r="Q279">
        <v>7</v>
      </c>
      <c r="R279" s="21">
        <f t="shared" si="19"/>
        <v>4.2731707317073174E-2</v>
      </c>
      <c r="S279" s="21"/>
      <c r="T279" s="83">
        <v>43367</v>
      </c>
      <c r="U279" s="13">
        <v>35384</v>
      </c>
    </row>
    <row r="280" spans="1:21" x14ac:dyDescent="0.3">
      <c r="A280" t="s">
        <v>17</v>
      </c>
      <c r="B280">
        <v>267</v>
      </c>
      <c r="C280" s="1">
        <v>43312</v>
      </c>
      <c r="D280" s="1" t="s">
        <v>737</v>
      </c>
      <c r="E280" t="s">
        <v>737</v>
      </c>
      <c r="F280" t="s">
        <v>732</v>
      </c>
      <c r="G280" t="s">
        <v>186</v>
      </c>
      <c r="H280" s="15">
        <f>MROUND((J280*0.97),500)</f>
        <v>11500</v>
      </c>
      <c r="I280" s="15">
        <f t="shared" si="18"/>
        <v>162</v>
      </c>
      <c r="J280" s="15">
        <v>11662</v>
      </c>
      <c r="K280" s="5">
        <v>1166</v>
      </c>
      <c r="M280" t="s">
        <v>52</v>
      </c>
      <c r="N280" t="s">
        <v>15</v>
      </c>
      <c r="O280" t="s">
        <v>16</v>
      </c>
      <c r="P280" s="1">
        <v>43305</v>
      </c>
      <c r="Q280">
        <v>7</v>
      </c>
      <c r="R280" s="21">
        <f t="shared" si="19"/>
        <v>1.4086956521739131E-2</v>
      </c>
      <c r="S280" s="21"/>
      <c r="T280" s="84" t="s">
        <v>465</v>
      </c>
      <c r="U280" s="27">
        <v>35384</v>
      </c>
    </row>
    <row r="281" spans="1:21" x14ac:dyDescent="0.3">
      <c r="A281" t="s">
        <v>17</v>
      </c>
      <c r="B281">
        <v>266</v>
      </c>
      <c r="C281" s="1">
        <v>43312</v>
      </c>
      <c r="D281" s="1" t="s">
        <v>737</v>
      </c>
      <c r="E281" t="s">
        <v>737</v>
      </c>
      <c r="F281" t="s">
        <v>732</v>
      </c>
      <c r="G281" t="s">
        <v>186</v>
      </c>
      <c r="H281" s="15">
        <f>MROUND((J281*0.97),5000)</f>
        <v>95000</v>
      </c>
      <c r="I281" s="15">
        <f t="shared" si="18"/>
        <v>4624</v>
      </c>
      <c r="J281" s="15">
        <v>99624</v>
      </c>
      <c r="K281" s="5">
        <v>9962</v>
      </c>
      <c r="M281" t="s">
        <v>52</v>
      </c>
      <c r="N281" t="s">
        <v>15</v>
      </c>
      <c r="O281" t="s">
        <v>16</v>
      </c>
      <c r="P281" s="1">
        <v>43305</v>
      </c>
      <c r="Q281">
        <v>7</v>
      </c>
      <c r="R281" s="21">
        <f t="shared" si="19"/>
        <v>4.8673684210526313E-2</v>
      </c>
      <c r="S281" s="21"/>
      <c r="T281" s="83">
        <v>43424</v>
      </c>
      <c r="U281" s="13">
        <v>24458</v>
      </c>
    </row>
    <row r="282" spans="1:21" x14ac:dyDescent="0.3">
      <c r="A282" t="s">
        <v>17</v>
      </c>
      <c r="B282">
        <v>283</v>
      </c>
      <c r="C282" s="1">
        <v>43312</v>
      </c>
      <c r="D282" s="1" t="s">
        <v>737</v>
      </c>
      <c r="E282" t="s">
        <v>737</v>
      </c>
      <c r="F282" t="s">
        <v>481</v>
      </c>
      <c r="G282" t="s">
        <v>192</v>
      </c>
      <c r="H282" s="15">
        <f>MROUND((J282*0.97),5000)</f>
        <v>95000</v>
      </c>
      <c r="I282" s="15">
        <f t="shared" si="18"/>
        <v>4624</v>
      </c>
      <c r="J282" s="15">
        <v>99624</v>
      </c>
      <c r="K282" s="5">
        <v>9962</v>
      </c>
      <c r="M282" t="s">
        <v>52</v>
      </c>
      <c r="N282" t="s">
        <v>15</v>
      </c>
      <c r="O282" t="s">
        <v>16</v>
      </c>
      <c r="P282" s="1">
        <v>43305</v>
      </c>
      <c r="Q282">
        <v>7</v>
      </c>
      <c r="R282" s="21">
        <f t="shared" si="19"/>
        <v>4.8673684210526313E-2</v>
      </c>
      <c r="S282" s="21"/>
      <c r="T282" s="84" t="s">
        <v>465</v>
      </c>
      <c r="U282" s="27">
        <v>24458</v>
      </c>
    </row>
    <row r="283" spans="1:21" x14ac:dyDescent="0.3">
      <c r="A283" t="s">
        <v>17</v>
      </c>
      <c r="B283">
        <v>268</v>
      </c>
      <c r="C283" s="1">
        <v>43347</v>
      </c>
      <c r="D283" s="1" t="s">
        <v>737</v>
      </c>
      <c r="E283" t="s">
        <v>737</v>
      </c>
      <c r="F283" t="s">
        <v>732</v>
      </c>
      <c r="G283" t="s">
        <v>186</v>
      </c>
      <c r="H283" s="15">
        <f>MROUND((J283*0.97),5000)</f>
        <v>60000</v>
      </c>
      <c r="I283" s="15">
        <f t="shared" si="18"/>
        <v>180</v>
      </c>
      <c r="J283" s="15">
        <v>60180</v>
      </c>
      <c r="K283" s="5">
        <v>6018</v>
      </c>
      <c r="M283" t="s">
        <v>54</v>
      </c>
      <c r="N283" t="s">
        <v>15</v>
      </c>
      <c r="O283" t="s">
        <v>16</v>
      </c>
      <c r="P283" s="1">
        <v>43334</v>
      </c>
      <c r="Q283">
        <v>13</v>
      </c>
      <c r="R283" s="21">
        <f t="shared" si="19"/>
        <v>3.0000000000000001E-3</v>
      </c>
      <c r="S283" s="21"/>
      <c r="T283" s="83">
        <v>43452</v>
      </c>
      <c r="U283" s="13">
        <v>13952</v>
      </c>
    </row>
    <row r="284" spans="1:21" x14ac:dyDescent="0.3">
      <c r="A284" t="s">
        <v>17</v>
      </c>
      <c r="B284">
        <v>269</v>
      </c>
      <c r="C284" s="1">
        <v>43347</v>
      </c>
      <c r="D284" s="1" t="s">
        <v>737</v>
      </c>
      <c r="E284" t="s">
        <v>737</v>
      </c>
      <c r="F284" t="s">
        <v>732</v>
      </c>
      <c r="G284" t="s">
        <v>186</v>
      </c>
      <c r="H284" s="15">
        <f>MROUND((J284*0.97),500)</f>
        <v>27000</v>
      </c>
      <c r="I284" s="15">
        <f t="shared" si="18"/>
        <v>1016</v>
      </c>
      <c r="J284" s="15">
        <v>28016</v>
      </c>
      <c r="K284" s="5">
        <v>2802</v>
      </c>
      <c r="M284" t="s">
        <v>54</v>
      </c>
      <c r="N284" t="s">
        <v>15</v>
      </c>
      <c r="O284" t="s">
        <v>16</v>
      </c>
      <c r="P284" s="1">
        <v>43334</v>
      </c>
      <c r="Q284">
        <v>13</v>
      </c>
      <c r="R284" s="21">
        <f t="shared" si="19"/>
        <v>3.7629629629629631E-2</v>
      </c>
      <c r="S284" s="21"/>
      <c r="T284" s="84" t="s">
        <v>465</v>
      </c>
      <c r="U284" s="27">
        <v>13952</v>
      </c>
    </row>
    <row r="285" spans="1:21" x14ac:dyDescent="0.3">
      <c r="A285" t="s">
        <v>17</v>
      </c>
      <c r="B285">
        <v>284</v>
      </c>
      <c r="C285" s="1">
        <v>43347</v>
      </c>
      <c r="D285" s="1" t="s">
        <v>737</v>
      </c>
      <c r="E285" t="s">
        <v>737</v>
      </c>
      <c r="F285" t="s">
        <v>481</v>
      </c>
      <c r="G285" t="s">
        <v>192</v>
      </c>
      <c r="H285" s="15">
        <f>MROUND((J285*0.97),5000)</f>
        <v>60000</v>
      </c>
      <c r="I285" s="15">
        <f t="shared" si="18"/>
        <v>180</v>
      </c>
      <c r="J285" s="15">
        <v>60180</v>
      </c>
      <c r="K285" s="5">
        <v>6018</v>
      </c>
      <c r="M285" t="s">
        <v>54</v>
      </c>
      <c r="N285" t="s">
        <v>15</v>
      </c>
      <c r="O285" t="s">
        <v>16</v>
      </c>
      <c r="P285" s="1">
        <v>43334</v>
      </c>
      <c r="Q285">
        <v>13</v>
      </c>
      <c r="R285" s="21">
        <f t="shared" si="19"/>
        <v>3.0000000000000001E-3</v>
      </c>
      <c r="S285" s="21"/>
      <c r="T285" s="83">
        <v>43491</v>
      </c>
      <c r="U285" s="13">
        <v>18957</v>
      </c>
    </row>
    <row r="286" spans="1:21" x14ac:dyDescent="0.3">
      <c r="A286" t="s">
        <v>17</v>
      </c>
      <c r="B286">
        <v>270</v>
      </c>
      <c r="C286" s="1">
        <v>43373</v>
      </c>
      <c r="D286" s="1" t="s">
        <v>737</v>
      </c>
      <c r="E286" t="s">
        <v>737</v>
      </c>
      <c r="F286" t="s">
        <v>732</v>
      </c>
      <c r="G286" t="s">
        <v>186</v>
      </c>
      <c r="H286" s="15">
        <f>MROUND((J286*0.97),5000)</f>
        <v>135000</v>
      </c>
      <c r="I286" s="15">
        <f t="shared" si="18"/>
        <v>3616</v>
      </c>
      <c r="J286" s="15">
        <v>138616</v>
      </c>
      <c r="K286" s="5">
        <v>13862</v>
      </c>
      <c r="M286" t="s">
        <v>55</v>
      </c>
      <c r="N286" t="s">
        <v>15</v>
      </c>
      <c r="O286" t="s">
        <v>16</v>
      </c>
      <c r="P286" s="1">
        <v>43367</v>
      </c>
      <c r="Q286">
        <v>6</v>
      </c>
      <c r="R286" s="21">
        <f t="shared" si="19"/>
        <v>2.6785185185185186E-2</v>
      </c>
      <c r="S286" s="21"/>
      <c r="T286" s="84" t="s">
        <v>465</v>
      </c>
      <c r="U286" s="27">
        <v>18957</v>
      </c>
    </row>
    <row r="287" spans="1:21" x14ac:dyDescent="0.3">
      <c r="A287" t="s">
        <v>17</v>
      </c>
      <c r="B287">
        <v>271</v>
      </c>
      <c r="C287" s="1">
        <v>43373</v>
      </c>
      <c r="D287" s="1" t="s">
        <v>737</v>
      </c>
      <c r="E287" t="s">
        <v>737</v>
      </c>
      <c r="F287" t="s">
        <v>732</v>
      </c>
      <c r="G287" t="s">
        <v>186</v>
      </c>
      <c r="H287" s="15">
        <f>MROUND((J287*0.97),500)</f>
        <v>77000</v>
      </c>
      <c r="I287" s="15">
        <f t="shared" si="18"/>
        <v>2487</v>
      </c>
      <c r="J287" s="15">
        <v>79487</v>
      </c>
      <c r="K287" s="5">
        <v>7949</v>
      </c>
      <c r="M287" t="s">
        <v>55</v>
      </c>
      <c r="N287" t="s">
        <v>15</v>
      </c>
      <c r="O287" t="s">
        <v>16</v>
      </c>
      <c r="P287" s="1">
        <v>43367</v>
      </c>
      <c r="Q287">
        <v>6</v>
      </c>
      <c r="R287" s="21">
        <f t="shared" si="19"/>
        <v>3.2298701298701299E-2</v>
      </c>
      <c r="S287" s="21"/>
      <c r="T287" s="83">
        <v>43515</v>
      </c>
      <c r="U287" s="13">
        <v>23783</v>
      </c>
    </row>
    <row r="288" spans="1:21" x14ac:dyDescent="0.3">
      <c r="A288" t="s">
        <v>17</v>
      </c>
      <c r="B288">
        <v>285</v>
      </c>
      <c r="C288" s="1">
        <v>43373</v>
      </c>
      <c r="D288" s="1" t="s">
        <v>737</v>
      </c>
      <c r="E288" t="s">
        <v>737</v>
      </c>
      <c r="F288" t="s">
        <v>481</v>
      </c>
      <c r="G288" t="s">
        <v>192</v>
      </c>
      <c r="H288" s="15">
        <f>MROUND((J288*0.97),5000)</f>
        <v>135000</v>
      </c>
      <c r="I288" s="15">
        <f t="shared" si="18"/>
        <v>3616</v>
      </c>
      <c r="J288" s="15">
        <v>138616</v>
      </c>
      <c r="K288" s="5">
        <v>13862</v>
      </c>
      <c r="M288" t="s">
        <v>55</v>
      </c>
      <c r="N288" t="s">
        <v>15</v>
      </c>
      <c r="O288" t="s">
        <v>16</v>
      </c>
      <c r="P288" s="1">
        <v>43367</v>
      </c>
      <c r="Q288">
        <v>6</v>
      </c>
      <c r="R288" s="21">
        <f t="shared" si="19"/>
        <v>2.6785185185185186E-2</v>
      </c>
      <c r="S288" s="21"/>
      <c r="T288" s="84" t="s">
        <v>465</v>
      </c>
      <c r="U288" s="27">
        <v>23783</v>
      </c>
    </row>
    <row r="289" spans="1:21" x14ac:dyDescent="0.3">
      <c r="A289" t="s">
        <v>17</v>
      </c>
      <c r="B289">
        <v>291</v>
      </c>
      <c r="C289" s="1">
        <v>43373</v>
      </c>
      <c r="D289" s="1" t="s">
        <v>737</v>
      </c>
      <c r="E289" t="s">
        <v>737</v>
      </c>
      <c r="F289" t="s">
        <v>489</v>
      </c>
      <c r="G289" t="s">
        <v>200</v>
      </c>
      <c r="H289" s="15">
        <f>MROUND((J289*0.97),250)</f>
        <v>7500</v>
      </c>
      <c r="I289" s="15">
        <f t="shared" si="18"/>
        <v>161</v>
      </c>
      <c r="J289" s="15">
        <v>7661</v>
      </c>
      <c r="K289" s="5">
        <v>766</v>
      </c>
      <c r="M289" t="s">
        <v>55</v>
      </c>
      <c r="N289" t="s">
        <v>15</v>
      </c>
      <c r="O289" t="s">
        <v>16</v>
      </c>
      <c r="P289" s="1">
        <v>43367</v>
      </c>
      <c r="Q289">
        <v>6</v>
      </c>
      <c r="R289" s="21">
        <f t="shared" si="19"/>
        <v>2.1466666666666665E-2</v>
      </c>
      <c r="S289" s="21"/>
      <c r="T289" s="83">
        <v>43521</v>
      </c>
      <c r="U289" s="13">
        <v>265109</v>
      </c>
    </row>
    <row r="290" spans="1:21" x14ac:dyDescent="0.3">
      <c r="A290" t="s">
        <v>17</v>
      </c>
      <c r="B290">
        <v>272</v>
      </c>
      <c r="C290" s="1">
        <v>43409</v>
      </c>
      <c r="D290" s="1" t="s">
        <v>737</v>
      </c>
      <c r="E290" t="s">
        <v>737</v>
      </c>
      <c r="F290" t="s">
        <v>732</v>
      </c>
      <c r="G290" t="s">
        <v>186</v>
      </c>
      <c r="H290" s="15">
        <f>MROUND((J290*0.97),5000)</f>
        <v>25000</v>
      </c>
      <c r="I290" s="15">
        <f t="shared" si="18"/>
        <v>906</v>
      </c>
      <c r="J290" s="15">
        <v>25906</v>
      </c>
      <c r="K290" s="5">
        <v>2591</v>
      </c>
      <c r="M290" t="s">
        <v>57</v>
      </c>
      <c r="N290" t="s">
        <v>15</v>
      </c>
      <c r="O290" t="s">
        <v>16</v>
      </c>
      <c r="P290" s="1">
        <v>43397</v>
      </c>
      <c r="Q290">
        <v>12</v>
      </c>
      <c r="R290" s="21">
        <f t="shared" si="19"/>
        <v>3.6240000000000001E-2</v>
      </c>
      <c r="S290" s="21"/>
      <c r="T290" s="84" t="s">
        <v>490</v>
      </c>
      <c r="U290" s="27">
        <v>265109</v>
      </c>
    </row>
    <row r="291" spans="1:21" x14ac:dyDescent="0.3">
      <c r="A291" t="s">
        <v>17</v>
      </c>
      <c r="B291">
        <v>273</v>
      </c>
      <c r="C291" s="1">
        <v>43439</v>
      </c>
      <c r="D291" s="1" t="s">
        <v>737</v>
      </c>
      <c r="E291" t="s">
        <v>737</v>
      </c>
      <c r="F291" t="s">
        <v>732</v>
      </c>
      <c r="G291" t="s">
        <v>186</v>
      </c>
      <c r="H291" s="15">
        <f>MROUND((J291*0.97),500)</f>
        <v>10500</v>
      </c>
      <c r="I291" s="15">
        <f t="shared" si="18"/>
        <v>518</v>
      </c>
      <c r="J291" s="15">
        <v>11018</v>
      </c>
      <c r="K291" s="5">
        <v>1102</v>
      </c>
      <c r="M291" t="s">
        <v>58</v>
      </c>
      <c r="N291" t="s">
        <v>15</v>
      </c>
      <c r="O291" t="s">
        <v>16</v>
      </c>
      <c r="P291" s="1">
        <v>43424</v>
      </c>
      <c r="Q291">
        <v>15</v>
      </c>
      <c r="R291" s="21">
        <f t="shared" si="19"/>
        <v>4.9333333333333333E-2</v>
      </c>
      <c r="S291" s="21"/>
      <c r="T291" s="83">
        <v>43555</v>
      </c>
      <c r="U291" s="13">
        <v>45287</v>
      </c>
    </row>
    <row r="292" spans="1:21" x14ac:dyDescent="0.3">
      <c r="A292" t="s">
        <v>17</v>
      </c>
      <c r="B292">
        <v>274</v>
      </c>
      <c r="C292" s="1">
        <v>43439</v>
      </c>
      <c r="D292" s="1" t="s">
        <v>737</v>
      </c>
      <c r="E292" t="s">
        <v>737</v>
      </c>
      <c r="F292" t="s">
        <v>732</v>
      </c>
      <c r="G292" t="s">
        <v>186</v>
      </c>
      <c r="H292" s="15">
        <f>MROUND((J292*0.97),100)</f>
        <v>1100</v>
      </c>
      <c r="I292" s="15">
        <f t="shared" si="18"/>
        <v>80</v>
      </c>
      <c r="J292" s="15">
        <v>1180</v>
      </c>
      <c r="K292" s="5">
        <v>118</v>
      </c>
      <c r="M292" t="s">
        <v>58</v>
      </c>
      <c r="N292" t="s">
        <v>15</v>
      </c>
      <c r="O292" t="s">
        <v>16</v>
      </c>
      <c r="P292" s="1">
        <v>43424</v>
      </c>
      <c r="Q292">
        <v>15</v>
      </c>
      <c r="R292" s="21">
        <f t="shared" si="19"/>
        <v>7.2727272727272724E-2</v>
      </c>
      <c r="S292" s="21"/>
      <c r="T292" s="84" t="s">
        <v>465</v>
      </c>
      <c r="U292" s="27">
        <v>23188</v>
      </c>
    </row>
    <row r="293" spans="1:21" x14ac:dyDescent="0.3">
      <c r="A293" t="s">
        <v>17</v>
      </c>
      <c r="B293">
        <v>286</v>
      </c>
      <c r="C293" s="1">
        <v>43439</v>
      </c>
      <c r="D293" s="1" t="s">
        <v>737</v>
      </c>
      <c r="E293" t="s">
        <v>737</v>
      </c>
      <c r="F293" t="s">
        <v>481</v>
      </c>
      <c r="G293" t="s">
        <v>192</v>
      </c>
      <c r="H293" s="15">
        <f>MROUND((J293*0.97),500)</f>
        <v>10500</v>
      </c>
      <c r="I293" s="15">
        <f t="shared" si="18"/>
        <v>518</v>
      </c>
      <c r="J293" s="15">
        <v>11018</v>
      </c>
      <c r="K293" s="5">
        <v>1102</v>
      </c>
      <c r="M293" t="s">
        <v>58</v>
      </c>
      <c r="N293" t="s">
        <v>15</v>
      </c>
      <c r="O293" t="s">
        <v>16</v>
      </c>
      <c r="P293" s="1">
        <v>43424</v>
      </c>
      <c r="Q293">
        <v>15</v>
      </c>
      <c r="R293" s="21">
        <f t="shared" si="19"/>
        <v>4.9333333333333333E-2</v>
      </c>
      <c r="S293" s="21"/>
      <c r="T293" s="84" t="s">
        <v>490</v>
      </c>
      <c r="U293" s="27">
        <v>22099</v>
      </c>
    </row>
    <row r="294" spans="1:21" x14ac:dyDescent="0.3">
      <c r="A294" t="s">
        <v>17</v>
      </c>
      <c r="B294">
        <v>292</v>
      </c>
      <c r="C294" s="1">
        <v>43439</v>
      </c>
      <c r="D294" s="1" t="s">
        <v>737</v>
      </c>
      <c r="E294" t="s">
        <v>737</v>
      </c>
      <c r="F294" t="s">
        <v>489</v>
      </c>
      <c r="G294" t="s">
        <v>200</v>
      </c>
      <c r="H294" s="15">
        <f>J294</f>
        <v>817</v>
      </c>
      <c r="I294" s="15">
        <f t="shared" si="18"/>
        <v>0</v>
      </c>
      <c r="J294" s="15">
        <v>817</v>
      </c>
      <c r="K294" s="5">
        <v>82</v>
      </c>
      <c r="M294" t="s">
        <v>58</v>
      </c>
      <c r="N294" t="s">
        <v>15</v>
      </c>
      <c r="O294" t="s">
        <v>16</v>
      </c>
      <c r="P294" s="1">
        <v>43424</v>
      </c>
      <c r="Q294">
        <v>15</v>
      </c>
      <c r="R294" s="21">
        <f t="shared" si="19"/>
        <v>0</v>
      </c>
      <c r="S294" s="21"/>
      <c r="T294" s="12" t="s">
        <v>513</v>
      </c>
      <c r="U294" s="13">
        <v>18987</v>
      </c>
    </row>
    <row r="295" spans="1:21" x14ac:dyDescent="0.3">
      <c r="A295" t="s">
        <v>17</v>
      </c>
      <c r="B295">
        <v>275</v>
      </c>
      <c r="C295" s="1">
        <v>43465</v>
      </c>
      <c r="D295" s="1" t="s">
        <v>737</v>
      </c>
      <c r="E295" t="s">
        <v>737</v>
      </c>
      <c r="F295" t="s">
        <v>732</v>
      </c>
      <c r="G295" t="s">
        <v>186</v>
      </c>
      <c r="H295" s="15">
        <f>MROUND((J295*0.97),250)</f>
        <v>6250</v>
      </c>
      <c r="I295" s="15">
        <f t="shared" si="18"/>
        <v>266</v>
      </c>
      <c r="J295" s="15">
        <v>6516</v>
      </c>
      <c r="K295" s="5">
        <v>652</v>
      </c>
      <c r="M295" t="s">
        <v>60</v>
      </c>
      <c r="N295" t="s">
        <v>15</v>
      </c>
      <c r="O295" t="s">
        <v>16</v>
      </c>
      <c r="P295" s="1">
        <v>43452</v>
      </c>
      <c r="Q295">
        <v>13</v>
      </c>
      <c r="R295" s="21">
        <f t="shared" si="19"/>
        <v>4.2560000000000001E-2</v>
      </c>
      <c r="S295" s="21"/>
      <c r="T295" s="83">
        <v>43491</v>
      </c>
      <c r="U295" s="13">
        <v>491</v>
      </c>
    </row>
    <row r="296" spans="1:21" x14ac:dyDescent="0.3">
      <c r="A296" t="s">
        <v>17</v>
      </c>
      <c r="B296">
        <v>277</v>
      </c>
      <c r="C296" s="1">
        <v>43502</v>
      </c>
      <c r="D296" s="1" t="s">
        <v>737</v>
      </c>
      <c r="E296" t="s">
        <v>737</v>
      </c>
      <c r="F296" t="s">
        <v>732</v>
      </c>
      <c r="G296" t="s">
        <v>186</v>
      </c>
      <c r="H296" s="15">
        <f>MROUND((J296*0.97),500)</f>
        <v>16000</v>
      </c>
      <c r="I296" s="15">
        <f t="shared" si="18"/>
        <v>641</v>
      </c>
      <c r="J296" s="15">
        <v>16641</v>
      </c>
      <c r="K296" s="5">
        <v>1664</v>
      </c>
      <c r="M296" t="s">
        <v>61</v>
      </c>
      <c r="N296" t="s">
        <v>15</v>
      </c>
      <c r="O296" t="s">
        <v>16</v>
      </c>
      <c r="P296" s="1">
        <v>43491</v>
      </c>
      <c r="Q296">
        <v>11</v>
      </c>
      <c r="R296" s="21">
        <f t="shared" si="19"/>
        <v>4.0062500000000001E-2</v>
      </c>
      <c r="S296" s="21"/>
      <c r="T296" s="82" t="s">
        <v>513</v>
      </c>
      <c r="U296" s="13">
        <v>491</v>
      </c>
    </row>
    <row r="297" spans="1:21" x14ac:dyDescent="0.3">
      <c r="A297" t="s">
        <v>17</v>
      </c>
      <c r="B297">
        <v>276</v>
      </c>
      <c r="C297" s="1">
        <v>43502</v>
      </c>
      <c r="D297" s="1" t="s">
        <v>737</v>
      </c>
      <c r="E297" t="s">
        <v>737</v>
      </c>
      <c r="F297" t="s">
        <v>732</v>
      </c>
      <c r="G297" t="s">
        <v>186</v>
      </c>
      <c r="H297" s="15">
        <f>MROUND((J297*0.97),250)</f>
        <v>6750</v>
      </c>
      <c r="I297" s="15">
        <f t="shared" si="18"/>
        <v>333</v>
      </c>
      <c r="J297" s="15">
        <v>7083</v>
      </c>
      <c r="K297" s="5">
        <v>708</v>
      </c>
      <c r="M297" t="s">
        <v>61</v>
      </c>
      <c r="N297" t="s">
        <v>15</v>
      </c>
      <c r="O297" t="s">
        <v>16</v>
      </c>
      <c r="P297" s="1">
        <v>43491</v>
      </c>
      <c r="Q297">
        <v>11</v>
      </c>
      <c r="R297" s="21">
        <f t="shared" si="19"/>
        <v>4.9333333333333333E-2</v>
      </c>
      <c r="S297" s="21"/>
      <c r="T297" s="83">
        <v>43515</v>
      </c>
      <c r="U297" s="13">
        <v>18496</v>
      </c>
    </row>
    <row r="298" spans="1:21" x14ac:dyDescent="0.3">
      <c r="A298" t="s">
        <v>17</v>
      </c>
      <c r="B298">
        <v>287</v>
      </c>
      <c r="C298" s="1">
        <v>43502</v>
      </c>
      <c r="D298" s="1" t="s">
        <v>737</v>
      </c>
      <c r="E298" t="s">
        <v>737</v>
      </c>
      <c r="F298" t="s">
        <v>481</v>
      </c>
      <c r="G298" t="s">
        <v>192</v>
      </c>
      <c r="H298" s="15">
        <f>MROUND((J298*0.97),250)</f>
        <v>6750</v>
      </c>
      <c r="I298" s="15">
        <f t="shared" si="18"/>
        <v>333</v>
      </c>
      <c r="J298" s="15">
        <v>7083</v>
      </c>
      <c r="K298" s="5">
        <v>708</v>
      </c>
      <c r="M298" t="s">
        <v>61</v>
      </c>
      <c r="N298" t="s">
        <v>15</v>
      </c>
      <c r="O298" t="s">
        <v>16</v>
      </c>
      <c r="P298" s="1">
        <v>43491</v>
      </c>
      <c r="Q298">
        <v>11</v>
      </c>
      <c r="R298" s="21">
        <f t="shared" si="19"/>
        <v>4.9333333333333333E-2</v>
      </c>
      <c r="S298" s="21"/>
      <c r="T298" s="82" t="s">
        <v>513</v>
      </c>
      <c r="U298" s="13">
        <v>18496</v>
      </c>
    </row>
    <row r="299" spans="1:21" x14ac:dyDescent="0.3">
      <c r="A299" t="s">
        <v>17</v>
      </c>
      <c r="B299">
        <v>279</v>
      </c>
      <c r="C299" s="1">
        <v>43530</v>
      </c>
      <c r="D299" s="1" t="s">
        <v>737</v>
      </c>
      <c r="E299" t="s">
        <v>737</v>
      </c>
      <c r="F299" t="s">
        <v>732</v>
      </c>
      <c r="G299" t="s">
        <v>186</v>
      </c>
      <c r="H299" s="15">
        <f>MROUND((J299*0.97),5000)</f>
        <v>25000</v>
      </c>
      <c r="I299" s="15">
        <f t="shared" si="18"/>
        <v>778</v>
      </c>
      <c r="J299" s="15">
        <v>25778</v>
      </c>
      <c r="K299" s="5">
        <v>2578</v>
      </c>
      <c r="M299" t="s">
        <v>63</v>
      </c>
      <c r="N299" t="s">
        <v>15</v>
      </c>
      <c r="O299" t="s">
        <v>16</v>
      </c>
      <c r="P299" s="1">
        <v>43515</v>
      </c>
      <c r="Q299">
        <v>15</v>
      </c>
      <c r="R299" s="21">
        <f t="shared" si="19"/>
        <v>3.1119999999999998E-2</v>
      </c>
      <c r="S299" s="21"/>
      <c r="T299" s="26" t="s">
        <v>466</v>
      </c>
      <c r="U299" s="27">
        <v>1098573</v>
      </c>
    </row>
    <row r="300" spans="1:21" x14ac:dyDescent="0.3">
      <c r="A300" t="s">
        <v>17</v>
      </c>
      <c r="B300">
        <v>278</v>
      </c>
      <c r="C300" s="1">
        <v>43530</v>
      </c>
      <c r="D300" s="1" t="s">
        <v>737</v>
      </c>
      <c r="E300" t="s">
        <v>737</v>
      </c>
      <c r="F300" t="s">
        <v>732</v>
      </c>
      <c r="G300" t="s">
        <v>186</v>
      </c>
      <c r="H300" s="15">
        <f>MROUND((J300*0.97),500)</f>
        <v>26000</v>
      </c>
      <c r="I300" s="15">
        <f t="shared" si="18"/>
        <v>920</v>
      </c>
      <c r="J300" s="15">
        <v>26920</v>
      </c>
      <c r="K300" s="5">
        <v>2692</v>
      </c>
      <c r="M300" t="s">
        <v>63</v>
      </c>
      <c r="N300" t="s">
        <v>15</v>
      </c>
      <c r="O300" t="s">
        <v>16</v>
      </c>
      <c r="P300" s="1">
        <v>43515</v>
      </c>
      <c r="Q300">
        <v>15</v>
      </c>
      <c r="R300" s="21">
        <f t="shared" si="19"/>
        <v>3.5384615384615382E-2</v>
      </c>
      <c r="S300" s="21"/>
      <c r="T300" s="83">
        <v>43218</v>
      </c>
      <c r="U300" s="13">
        <v>458827</v>
      </c>
    </row>
    <row r="301" spans="1:21" x14ac:dyDescent="0.3">
      <c r="A301" t="s">
        <v>17</v>
      </c>
      <c r="B301">
        <v>288</v>
      </c>
      <c r="C301" s="1">
        <v>43530</v>
      </c>
      <c r="D301" s="1" t="s">
        <v>737</v>
      </c>
      <c r="E301" t="s">
        <v>737</v>
      </c>
      <c r="F301" t="s">
        <v>481</v>
      </c>
      <c r="G301" t="s">
        <v>192</v>
      </c>
      <c r="H301" s="15">
        <f>MROUND((J301*0.97),500)</f>
        <v>26000</v>
      </c>
      <c r="I301" s="15">
        <f t="shared" si="18"/>
        <v>920</v>
      </c>
      <c r="J301" s="15">
        <v>26920</v>
      </c>
      <c r="K301" s="5">
        <v>2692</v>
      </c>
      <c r="M301" t="s">
        <v>63</v>
      </c>
      <c r="N301" t="s">
        <v>15</v>
      </c>
      <c r="O301" t="s">
        <v>16</v>
      </c>
      <c r="P301" s="1">
        <v>43515</v>
      </c>
      <c r="Q301">
        <v>15</v>
      </c>
      <c r="R301" s="21">
        <f t="shared" si="19"/>
        <v>3.5384615384615382E-2</v>
      </c>
      <c r="S301" s="21"/>
      <c r="T301" s="84" t="s">
        <v>488</v>
      </c>
      <c r="U301" s="27">
        <v>114707</v>
      </c>
    </row>
    <row r="302" spans="1:21" x14ac:dyDescent="0.3">
      <c r="A302" t="s">
        <v>17</v>
      </c>
      <c r="B302">
        <v>280</v>
      </c>
      <c r="C302" s="1">
        <v>43555</v>
      </c>
      <c r="D302" t="s">
        <v>737</v>
      </c>
      <c r="E302" t="s">
        <v>737</v>
      </c>
      <c r="F302" t="s">
        <v>732</v>
      </c>
      <c r="G302" t="s">
        <v>186</v>
      </c>
      <c r="H302" s="15">
        <f>MROUND((J302*0.97),500)</f>
        <v>14500</v>
      </c>
      <c r="I302" s="15">
        <f t="shared" si="18"/>
        <v>424</v>
      </c>
      <c r="J302" s="15">
        <v>14924</v>
      </c>
      <c r="K302" s="5">
        <v>1492</v>
      </c>
      <c r="M302" t="s">
        <v>65</v>
      </c>
      <c r="P302" s="1">
        <v>43555</v>
      </c>
      <c r="Q302">
        <v>0</v>
      </c>
      <c r="R302" s="21">
        <f t="shared" si="19"/>
        <v>2.9241379310344828E-2</v>
      </c>
      <c r="S302" s="21"/>
      <c r="T302" s="84" t="s">
        <v>466</v>
      </c>
      <c r="U302" s="27">
        <v>172060</v>
      </c>
    </row>
    <row r="303" spans="1:21" x14ac:dyDescent="0.3">
      <c r="A303" t="s">
        <v>17</v>
      </c>
      <c r="B303">
        <v>281</v>
      </c>
      <c r="C303" s="1">
        <v>43555</v>
      </c>
      <c r="D303" t="s">
        <v>737</v>
      </c>
      <c r="E303" t="s">
        <v>737</v>
      </c>
      <c r="F303" t="s">
        <v>732</v>
      </c>
      <c r="G303" t="s">
        <v>186</v>
      </c>
      <c r="H303" s="15">
        <f t="shared" ref="H303:H313" si="20">MROUND((J303*0.97),5000)</f>
        <v>200000</v>
      </c>
      <c r="I303" s="15">
        <f t="shared" si="18"/>
        <v>8604</v>
      </c>
      <c r="J303" s="15">
        <v>208604</v>
      </c>
      <c r="K303" s="5">
        <v>20860</v>
      </c>
      <c r="M303" t="s">
        <v>65</v>
      </c>
      <c r="P303" s="1">
        <v>43555</v>
      </c>
      <c r="Q303">
        <v>0</v>
      </c>
      <c r="R303" s="21">
        <f t="shared" si="19"/>
        <v>4.3020000000000003E-2</v>
      </c>
      <c r="S303" s="21"/>
      <c r="T303" s="84" t="s">
        <v>468</v>
      </c>
      <c r="U303" s="27">
        <v>172060</v>
      </c>
    </row>
    <row r="304" spans="1:21" x14ac:dyDescent="0.3">
      <c r="A304" t="s">
        <v>17</v>
      </c>
      <c r="B304">
        <v>289</v>
      </c>
      <c r="C304" s="1">
        <v>43555</v>
      </c>
      <c r="D304" s="1" t="s">
        <v>737</v>
      </c>
      <c r="E304" t="s">
        <v>737</v>
      </c>
      <c r="F304" t="s">
        <v>481</v>
      </c>
      <c r="G304" t="s">
        <v>192</v>
      </c>
      <c r="H304" s="15">
        <f t="shared" si="20"/>
        <v>200000</v>
      </c>
      <c r="I304" s="15">
        <f t="shared" si="18"/>
        <v>8604</v>
      </c>
      <c r="J304" s="15">
        <v>208604</v>
      </c>
      <c r="K304" s="5">
        <v>20860</v>
      </c>
      <c r="M304" t="s">
        <v>65</v>
      </c>
      <c r="P304" s="1">
        <v>43555</v>
      </c>
      <c r="Q304">
        <v>0</v>
      </c>
      <c r="R304" s="21">
        <f t="shared" si="19"/>
        <v>4.3020000000000003E-2</v>
      </c>
      <c r="S304" s="21"/>
      <c r="T304" s="83">
        <v>43251</v>
      </c>
      <c r="U304" s="13">
        <v>13705</v>
      </c>
    </row>
    <row r="305" spans="1:21" x14ac:dyDescent="0.3">
      <c r="A305" t="s">
        <v>17</v>
      </c>
      <c r="B305">
        <v>293</v>
      </c>
      <c r="C305" s="1">
        <v>43227</v>
      </c>
      <c r="D305" s="1" t="s">
        <v>503</v>
      </c>
      <c r="E305" t="s">
        <v>503</v>
      </c>
      <c r="F305" t="s">
        <v>503</v>
      </c>
      <c r="G305" t="s">
        <v>206</v>
      </c>
      <c r="H305" s="15">
        <f t="shared" si="20"/>
        <v>165000</v>
      </c>
      <c r="I305" s="15">
        <f t="shared" si="18"/>
        <v>2857</v>
      </c>
      <c r="J305" s="15">
        <v>167857</v>
      </c>
      <c r="K305" s="5">
        <v>16786</v>
      </c>
      <c r="M305" t="s">
        <v>47</v>
      </c>
      <c r="N305" t="s">
        <v>15</v>
      </c>
      <c r="O305" t="s">
        <v>16</v>
      </c>
      <c r="P305" s="1">
        <v>43218</v>
      </c>
      <c r="Q305">
        <v>9</v>
      </c>
      <c r="R305" s="21">
        <f t="shared" si="19"/>
        <v>1.7315151515151516E-2</v>
      </c>
      <c r="S305" s="21"/>
      <c r="T305" s="84" t="s">
        <v>488</v>
      </c>
      <c r="U305" s="27">
        <v>3427</v>
      </c>
    </row>
    <row r="306" spans="1:21" x14ac:dyDescent="0.3">
      <c r="A306" t="s">
        <v>17</v>
      </c>
      <c r="B306">
        <v>294</v>
      </c>
      <c r="C306" s="1">
        <v>43256</v>
      </c>
      <c r="D306" s="1" t="s">
        <v>503</v>
      </c>
      <c r="E306" t="s">
        <v>503</v>
      </c>
      <c r="F306" t="s">
        <v>503</v>
      </c>
      <c r="G306" t="s">
        <v>206</v>
      </c>
      <c r="H306" s="15">
        <f t="shared" si="20"/>
        <v>125000</v>
      </c>
      <c r="I306" s="15">
        <f t="shared" si="18"/>
        <v>2354</v>
      </c>
      <c r="J306" s="15">
        <v>127354</v>
      </c>
      <c r="K306" s="5">
        <v>12735</v>
      </c>
      <c r="M306" t="s">
        <v>48</v>
      </c>
      <c r="N306" t="s">
        <v>15</v>
      </c>
      <c r="O306" t="s">
        <v>16</v>
      </c>
      <c r="P306" s="1">
        <v>43251</v>
      </c>
      <c r="Q306">
        <v>5</v>
      </c>
      <c r="R306" s="21">
        <f t="shared" si="19"/>
        <v>1.8832000000000002E-2</v>
      </c>
      <c r="S306" s="21"/>
      <c r="T306" s="84" t="s">
        <v>466</v>
      </c>
      <c r="U306" s="27">
        <v>5139</v>
      </c>
    </row>
    <row r="307" spans="1:21" x14ac:dyDescent="0.3">
      <c r="A307" t="s">
        <v>17</v>
      </c>
      <c r="B307">
        <v>295</v>
      </c>
      <c r="C307" s="1">
        <v>43281</v>
      </c>
      <c r="D307" s="1" t="s">
        <v>503</v>
      </c>
      <c r="E307" t="s">
        <v>503</v>
      </c>
      <c r="F307" t="s">
        <v>503</v>
      </c>
      <c r="G307" t="s">
        <v>206</v>
      </c>
      <c r="H307" s="15">
        <f t="shared" si="20"/>
        <v>120000</v>
      </c>
      <c r="I307" s="15">
        <f t="shared" si="18"/>
        <v>2212</v>
      </c>
      <c r="J307" s="15">
        <v>122212</v>
      </c>
      <c r="K307" s="5">
        <v>12221</v>
      </c>
      <c r="M307" t="s">
        <v>50</v>
      </c>
      <c r="N307" t="s">
        <v>15</v>
      </c>
      <c r="O307" t="s">
        <v>16</v>
      </c>
      <c r="P307" s="1">
        <v>43274</v>
      </c>
      <c r="Q307">
        <v>7</v>
      </c>
      <c r="R307" s="21">
        <f t="shared" si="19"/>
        <v>1.8433333333333333E-2</v>
      </c>
      <c r="S307" s="21"/>
      <c r="T307" s="84" t="s">
        <v>468</v>
      </c>
      <c r="U307" s="27">
        <v>5139</v>
      </c>
    </row>
    <row r="308" spans="1:21" x14ac:dyDescent="0.3">
      <c r="A308" t="s">
        <v>17</v>
      </c>
      <c r="B308">
        <v>296</v>
      </c>
      <c r="C308" s="1">
        <v>43312</v>
      </c>
      <c r="D308" s="1" t="s">
        <v>503</v>
      </c>
      <c r="E308" t="s">
        <v>503</v>
      </c>
      <c r="F308" t="s">
        <v>503</v>
      </c>
      <c r="G308" t="s">
        <v>206</v>
      </c>
      <c r="H308" s="15">
        <f t="shared" si="20"/>
        <v>95000</v>
      </c>
      <c r="I308" s="15">
        <f t="shared" si="18"/>
        <v>2764</v>
      </c>
      <c r="J308" s="15">
        <v>97764</v>
      </c>
      <c r="K308" s="5">
        <v>9776</v>
      </c>
      <c r="M308" t="s">
        <v>52</v>
      </c>
      <c r="N308" t="s">
        <v>15</v>
      </c>
      <c r="O308" t="s">
        <v>16</v>
      </c>
      <c r="P308" s="1">
        <v>43305</v>
      </c>
      <c r="Q308">
        <v>7</v>
      </c>
      <c r="R308" s="21">
        <f t="shared" si="19"/>
        <v>2.9094736842105264E-2</v>
      </c>
      <c r="S308" s="21"/>
      <c r="T308" s="83">
        <v>43274</v>
      </c>
      <c r="U308" s="13">
        <v>15368</v>
      </c>
    </row>
    <row r="309" spans="1:21" x14ac:dyDescent="0.3">
      <c r="A309" t="s">
        <v>17</v>
      </c>
      <c r="B309">
        <v>297</v>
      </c>
      <c r="C309" s="1">
        <v>43347</v>
      </c>
      <c r="D309" s="1" t="s">
        <v>503</v>
      </c>
      <c r="E309" t="s">
        <v>503</v>
      </c>
      <c r="F309" t="s">
        <v>503</v>
      </c>
      <c r="G309" t="s">
        <v>206</v>
      </c>
      <c r="H309" s="15">
        <f t="shared" si="20"/>
        <v>140000</v>
      </c>
      <c r="I309" s="15">
        <f t="shared" si="18"/>
        <v>3304</v>
      </c>
      <c r="J309" s="15">
        <v>143304</v>
      </c>
      <c r="K309" s="5">
        <v>14330</v>
      </c>
      <c r="M309" t="s">
        <v>54</v>
      </c>
      <c r="N309" t="s">
        <v>15</v>
      </c>
      <c r="O309" t="s">
        <v>16</v>
      </c>
      <c r="P309" s="1">
        <v>43334</v>
      </c>
      <c r="Q309">
        <v>13</v>
      </c>
      <c r="R309" s="21">
        <f t="shared" si="19"/>
        <v>2.3599999999999999E-2</v>
      </c>
      <c r="S309" s="21"/>
      <c r="T309" s="84" t="s">
        <v>488</v>
      </c>
      <c r="U309" s="27">
        <v>3842</v>
      </c>
    </row>
    <row r="310" spans="1:21" x14ac:dyDescent="0.3">
      <c r="A310" t="s">
        <v>17</v>
      </c>
      <c r="B310">
        <v>298</v>
      </c>
      <c r="C310" s="1">
        <v>43373</v>
      </c>
      <c r="D310" s="1" t="s">
        <v>503</v>
      </c>
      <c r="E310" t="s">
        <v>503</v>
      </c>
      <c r="F310" t="s">
        <v>503</v>
      </c>
      <c r="G310" t="s">
        <v>206</v>
      </c>
      <c r="H310" s="15">
        <f t="shared" si="20"/>
        <v>100000</v>
      </c>
      <c r="I310" s="15">
        <f t="shared" si="18"/>
        <v>3160</v>
      </c>
      <c r="J310" s="15">
        <v>103160</v>
      </c>
      <c r="K310" s="5">
        <v>10316</v>
      </c>
      <c r="M310" t="s">
        <v>55</v>
      </c>
      <c r="N310" t="s">
        <v>15</v>
      </c>
      <c r="O310" t="s">
        <v>16</v>
      </c>
      <c r="P310" s="1">
        <v>43367</v>
      </c>
      <c r="Q310">
        <v>6</v>
      </c>
      <c r="R310" s="21">
        <f t="shared" si="19"/>
        <v>3.1600000000000003E-2</v>
      </c>
      <c r="S310" s="21"/>
      <c r="T310" s="84" t="s">
        <v>466</v>
      </c>
      <c r="U310" s="27">
        <v>5763</v>
      </c>
    </row>
    <row r="311" spans="1:21" x14ac:dyDescent="0.3">
      <c r="A311" t="s">
        <v>17</v>
      </c>
      <c r="B311">
        <v>299</v>
      </c>
      <c r="C311" s="1">
        <v>43409</v>
      </c>
      <c r="D311" s="1" t="s">
        <v>503</v>
      </c>
      <c r="E311" t="s">
        <v>503</v>
      </c>
      <c r="F311" t="s">
        <v>503</v>
      </c>
      <c r="G311" t="s">
        <v>206</v>
      </c>
      <c r="H311" s="15">
        <f t="shared" si="20"/>
        <v>75000</v>
      </c>
      <c r="I311" s="15">
        <f t="shared" si="18"/>
        <v>1022</v>
      </c>
      <c r="J311" s="15">
        <v>76022</v>
      </c>
      <c r="K311" s="5">
        <v>7602</v>
      </c>
      <c r="M311" t="s">
        <v>57</v>
      </c>
      <c r="N311" t="s">
        <v>15</v>
      </c>
      <c r="O311" t="s">
        <v>16</v>
      </c>
      <c r="P311" s="1">
        <v>43397</v>
      </c>
      <c r="Q311">
        <v>12</v>
      </c>
      <c r="R311" s="21">
        <f t="shared" si="19"/>
        <v>1.3626666666666667E-2</v>
      </c>
      <c r="S311" s="21"/>
      <c r="T311" s="84" t="s">
        <v>468</v>
      </c>
      <c r="U311" s="27">
        <v>5763</v>
      </c>
    </row>
    <row r="312" spans="1:21" x14ac:dyDescent="0.3">
      <c r="A312" t="s">
        <v>17</v>
      </c>
      <c r="B312">
        <v>300</v>
      </c>
      <c r="C312" s="1">
        <v>43439</v>
      </c>
      <c r="D312" s="1" t="s">
        <v>503</v>
      </c>
      <c r="E312" t="s">
        <v>503</v>
      </c>
      <c r="F312" t="s">
        <v>503</v>
      </c>
      <c r="G312" t="s">
        <v>206</v>
      </c>
      <c r="H312" s="15">
        <f t="shared" si="20"/>
        <v>40000</v>
      </c>
      <c r="I312" s="15">
        <f t="shared" si="18"/>
        <v>1156</v>
      </c>
      <c r="J312" s="15">
        <v>41156</v>
      </c>
      <c r="K312" s="5">
        <v>4116</v>
      </c>
      <c r="M312" t="s">
        <v>58</v>
      </c>
      <c r="N312" t="s">
        <v>15</v>
      </c>
      <c r="O312" t="s">
        <v>16</v>
      </c>
      <c r="P312" s="1">
        <v>43424</v>
      </c>
      <c r="Q312">
        <v>15</v>
      </c>
      <c r="R312" s="21">
        <f t="shared" si="19"/>
        <v>2.8899999999999999E-2</v>
      </c>
      <c r="S312" s="21"/>
      <c r="T312" s="83">
        <v>43424</v>
      </c>
      <c r="U312" s="13">
        <v>6499</v>
      </c>
    </row>
    <row r="313" spans="1:21" x14ac:dyDescent="0.3">
      <c r="A313" t="s">
        <v>17</v>
      </c>
      <c r="B313">
        <v>301</v>
      </c>
      <c r="C313" s="1">
        <v>43465</v>
      </c>
      <c r="D313" s="1" t="s">
        <v>503</v>
      </c>
      <c r="E313" t="s">
        <v>503</v>
      </c>
      <c r="F313" t="s">
        <v>503</v>
      </c>
      <c r="G313" t="s">
        <v>206</v>
      </c>
      <c r="H313" s="15">
        <f t="shared" si="20"/>
        <v>30000</v>
      </c>
      <c r="I313" s="15">
        <f t="shared" si="18"/>
        <v>660</v>
      </c>
      <c r="J313" s="15">
        <v>30660</v>
      </c>
      <c r="K313" s="5">
        <v>3066</v>
      </c>
      <c r="M313" t="s">
        <v>60</v>
      </c>
      <c r="N313" t="s">
        <v>15</v>
      </c>
      <c r="O313" t="s">
        <v>16</v>
      </c>
      <c r="P313" s="1">
        <v>43452</v>
      </c>
      <c r="Q313">
        <v>13</v>
      </c>
      <c r="R313" s="21">
        <f t="shared" si="19"/>
        <v>2.1999999999999999E-2</v>
      </c>
      <c r="S313" s="21"/>
      <c r="T313" s="84" t="s">
        <v>466</v>
      </c>
      <c r="U313" s="27">
        <v>6499</v>
      </c>
    </row>
    <row r="314" spans="1:21" x14ac:dyDescent="0.3">
      <c r="A314" t="s">
        <v>17</v>
      </c>
      <c r="B314">
        <v>302</v>
      </c>
      <c r="C314" s="1">
        <v>43502</v>
      </c>
      <c r="D314" s="1" t="s">
        <v>503</v>
      </c>
      <c r="E314" t="s">
        <v>503</v>
      </c>
      <c r="F314" t="s">
        <v>503</v>
      </c>
      <c r="G314" t="s">
        <v>206</v>
      </c>
      <c r="H314" s="15">
        <f>MROUND((J314*0.97),250)</f>
        <v>5250</v>
      </c>
      <c r="I314" s="15">
        <f t="shared" si="18"/>
        <v>63</v>
      </c>
      <c r="J314" s="15">
        <v>5313</v>
      </c>
      <c r="K314" s="5">
        <v>531</v>
      </c>
      <c r="M314" t="s">
        <v>61</v>
      </c>
      <c r="N314" t="s">
        <v>15</v>
      </c>
      <c r="O314" t="s">
        <v>16</v>
      </c>
      <c r="P314" s="1">
        <v>43491</v>
      </c>
      <c r="Q314">
        <v>11</v>
      </c>
      <c r="R314" s="21">
        <f t="shared" si="19"/>
        <v>1.2E-2</v>
      </c>
      <c r="S314" s="21"/>
      <c r="T314" s="83">
        <v>43452</v>
      </c>
      <c r="U314" s="13">
        <v>6536</v>
      </c>
    </row>
    <row r="315" spans="1:21" x14ac:dyDescent="0.3">
      <c r="A315" t="s">
        <v>17</v>
      </c>
      <c r="B315">
        <v>303</v>
      </c>
      <c r="C315" s="1">
        <v>43530</v>
      </c>
      <c r="D315" s="1" t="s">
        <v>503</v>
      </c>
      <c r="E315" t="s">
        <v>503</v>
      </c>
      <c r="F315" t="s">
        <v>503</v>
      </c>
      <c r="G315" t="s">
        <v>206</v>
      </c>
      <c r="H315" s="15">
        <f t="shared" ref="H315:H332" si="21">MROUND((J315*0.97),5000)</f>
        <v>45000</v>
      </c>
      <c r="I315" s="15">
        <f t="shared" si="18"/>
        <v>1699</v>
      </c>
      <c r="J315" s="15">
        <v>46699</v>
      </c>
      <c r="K315" s="5">
        <v>4670</v>
      </c>
      <c r="M315" t="s">
        <v>63</v>
      </c>
      <c r="N315" t="s">
        <v>15</v>
      </c>
      <c r="O315" t="s">
        <v>16</v>
      </c>
      <c r="P315" s="1">
        <v>43515</v>
      </c>
      <c r="Q315">
        <v>15</v>
      </c>
      <c r="R315" s="21">
        <f t="shared" si="19"/>
        <v>3.7755555555555556E-2</v>
      </c>
      <c r="S315" s="21"/>
      <c r="T315" s="84" t="s">
        <v>466</v>
      </c>
      <c r="U315" s="27">
        <v>6536</v>
      </c>
    </row>
    <row r="316" spans="1:21" x14ac:dyDescent="0.3">
      <c r="A316" t="s">
        <v>17</v>
      </c>
      <c r="B316">
        <v>304</v>
      </c>
      <c r="C316" s="1">
        <v>43555</v>
      </c>
      <c r="D316" t="s">
        <v>503</v>
      </c>
      <c r="E316" t="s">
        <v>503</v>
      </c>
      <c r="F316" t="s">
        <v>503</v>
      </c>
      <c r="G316" t="s">
        <v>206</v>
      </c>
      <c r="H316" s="15">
        <f t="shared" si="21"/>
        <v>30000</v>
      </c>
      <c r="I316" s="15">
        <f t="shared" si="18"/>
        <v>267</v>
      </c>
      <c r="J316" s="15">
        <v>30267</v>
      </c>
      <c r="K316" s="5">
        <v>3027</v>
      </c>
      <c r="M316" t="s">
        <v>65</v>
      </c>
      <c r="P316" s="1">
        <v>43555</v>
      </c>
      <c r="Q316">
        <v>0</v>
      </c>
      <c r="R316" s="21">
        <f t="shared" si="19"/>
        <v>8.8999999999999999E-3</v>
      </c>
      <c r="S316" s="21"/>
      <c r="T316" s="83">
        <v>43491</v>
      </c>
      <c r="U316" s="13">
        <v>14722</v>
      </c>
    </row>
    <row r="317" spans="1:21" x14ac:dyDescent="0.3">
      <c r="A317" t="s">
        <v>17</v>
      </c>
      <c r="B317">
        <v>305</v>
      </c>
      <c r="C317" s="1">
        <v>43227</v>
      </c>
      <c r="D317" t="s">
        <v>726</v>
      </c>
      <c r="E317" t="s">
        <v>726</v>
      </c>
      <c r="F317" t="s">
        <v>476</v>
      </c>
      <c r="G317" t="s">
        <v>187</v>
      </c>
      <c r="H317" s="15">
        <f t="shared" si="21"/>
        <v>55000</v>
      </c>
      <c r="I317" s="15">
        <f t="shared" si="18"/>
        <v>641</v>
      </c>
      <c r="J317" s="15">
        <v>55641</v>
      </c>
      <c r="K317" s="5">
        <v>5564</v>
      </c>
      <c r="M317" t="s">
        <v>47</v>
      </c>
      <c r="N317" t="s">
        <v>15</v>
      </c>
      <c r="O317" t="s">
        <v>16</v>
      </c>
      <c r="P317" s="1">
        <v>43218</v>
      </c>
      <c r="Q317">
        <v>9</v>
      </c>
      <c r="R317" s="21">
        <f t="shared" si="19"/>
        <v>1.1654545454545454E-2</v>
      </c>
      <c r="S317" s="21"/>
      <c r="T317" s="84" t="s">
        <v>466</v>
      </c>
      <c r="U317" s="27">
        <v>14722</v>
      </c>
    </row>
    <row r="318" spans="1:21" x14ac:dyDescent="0.3">
      <c r="A318" t="s">
        <v>17</v>
      </c>
      <c r="B318">
        <v>315</v>
      </c>
      <c r="C318" s="1">
        <v>43227</v>
      </c>
      <c r="D318" t="s">
        <v>726</v>
      </c>
      <c r="E318" t="s">
        <v>726</v>
      </c>
      <c r="F318" t="s">
        <v>464</v>
      </c>
      <c r="G318" t="s">
        <v>174</v>
      </c>
      <c r="H318" s="15">
        <f t="shared" si="21"/>
        <v>55000</v>
      </c>
      <c r="I318" s="15">
        <f t="shared" si="18"/>
        <v>641</v>
      </c>
      <c r="J318" s="15">
        <v>55641</v>
      </c>
      <c r="K318" s="5">
        <v>5564</v>
      </c>
      <c r="M318" t="s">
        <v>47</v>
      </c>
      <c r="N318" t="s">
        <v>15</v>
      </c>
      <c r="O318" t="s">
        <v>16</v>
      </c>
      <c r="P318" s="1">
        <v>43218</v>
      </c>
      <c r="Q318">
        <v>9</v>
      </c>
      <c r="R318" s="21">
        <f t="shared" si="19"/>
        <v>1.1654545454545454E-2</v>
      </c>
      <c r="S318" s="21"/>
      <c r="T318" s="83">
        <v>43515</v>
      </c>
      <c r="U318" s="13">
        <v>227731</v>
      </c>
    </row>
    <row r="319" spans="1:21" x14ac:dyDescent="0.3">
      <c r="A319" t="s">
        <v>17</v>
      </c>
      <c r="B319">
        <v>325</v>
      </c>
      <c r="C319" s="1">
        <v>43227</v>
      </c>
      <c r="D319" t="s">
        <v>726</v>
      </c>
      <c r="E319" t="s">
        <v>726</v>
      </c>
      <c r="F319" t="s">
        <v>487</v>
      </c>
      <c r="G319" t="s">
        <v>198</v>
      </c>
      <c r="H319" s="15">
        <f t="shared" si="21"/>
        <v>55000</v>
      </c>
      <c r="I319" s="15">
        <f t="shared" si="18"/>
        <v>641</v>
      </c>
      <c r="J319" s="15">
        <v>55641</v>
      </c>
      <c r="K319" s="5">
        <v>5564</v>
      </c>
      <c r="M319" t="s">
        <v>47</v>
      </c>
      <c r="N319" t="s">
        <v>15</v>
      </c>
      <c r="O319" t="s">
        <v>16</v>
      </c>
      <c r="P319" s="1">
        <v>43218</v>
      </c>
      <c r="Q319">
        <v>9</v>
      </c>
      <c r="R319" s="21">
        <f t="shared" si="19"/>
        <v>1.1654545454545454E-2</v>
      </c>
      <c r="S319" s="21"/>
      <c r="T319" s="84" t="s">
        <v>466</v>
      </c>
      <c r="U319" s="27">
        <v>227731</v>
      </c>
    </row>
    <row r="320" spans="1:21" x14ac:dyDescent="0.3">
      <c r="A320" t="s">
        <v>17</v>
      </c>
      <c r="B320">
        <v>335</v>
      </c>
      <c r="C320" s="1">
        <v>43227</v>
      </c>
      <c r="D320" t="s">
        <v>726</v>
      </c>
      <c r="E320" t="s">
        <v>726</v>
      </c>
      <c r="F320" t="s">
        <v>463</v>
      </c>
      <c r="G320" t="s">
        <v>173</v>
      </c>
      <c r="H320" s="15">
        <f t="shared" si="21"/>
        <v>55000</v>
      </c>
      <c r="I320" s="15">
        <f t="shared" si="18"/>
        <v>641</v>
      </c>
      <c r="J320" s="15">
        <v>55641</v>
      </c>
      <c r="K320" s="5">
        <v>5564</v>
      </c>
      <c r="M320" t="s">
        <v>47</v>
      </c>
      <c r="N320" t="s">
        <v>15</v>
      </c>
      <c r="O320" t="s">
        <v>16</v>
      </c>
      <c r="P320" s="1">
        <v>43218</v>
      </c>
      <c r="Q320">
        <v>9</v>
      </c>
      <c r="R320" s="21">
        <f t="shared" si="19"/>
        <v>1.1654545454545454E-2</v>
      </c>
      <c r="S320" s="21"/>
      <c r="T320" s="83">
        <v>43524</v>
      </c>
      <c r="U320" s="13">
        <v>355185</v>
      </c>
    </row>
    <row r="321" spans="1:21" x14ac:dyDescent="0.3">
      <c r="A321" t="s">
        <v>17</v>
      </c>
      <c r="B321">
        <v>306</v>
      </c>
      <c r="C321" s="1">
        <v>43320</v>
      </c>
      <c r="D321" t="s">
        <v>726</v>
      </c>
      <c r="E321" t="s">
        <v>726</v>
      </c>
      <c r="F321" t="s">
        <v>476</v>
      </c>
      <c r="G321" t="s">
        <v>187</v>
      </c>
      <c r="H321" s="15">
        <f t="shared" si="21"/>
        <v>115000</v>
      </c>
      <c r="I321" s="15">
        <f t="shared" si="18"/>
        <v>5039</v>
      </c>
      <c r="J321" s="15">
        <v>120039</v>
      </c>
      <c r="K321" s="5">
        <v>12004</v>
      </c>
      <c r="M321" t="s">
        <v>53</v>
      </c>
      <c r="N321" t="s">
        <v>15</v>
      </c>
      <c r="O321" t="s">
        <v>16</v>
      </c>
      <c r="P321" s="1">
        <v>43308</v>
      </c>
      <c r="Q321">
        <v>12</v>
      </c>
      <c r="R321" s="21">
        <f t="shared" si="19"/>
        <v>4.3817391304347829E-2</v>
      </c>
      <c r="S321" s="21"/>
      <c r="T321" s="84" t="s">
        <v>488</v>
      </c>
      <c r="U321" s="27">
        <v>151212</v>
      </c>
    </row>
    <row r="322" spans="1:21" x14ac:dyDescent="0.3">
      <c r="A322" t="s">
        <v>17</v>
      </c>
      <c r="B322">
        <v>316</v>
      </c>
      <c r="C322" s="1">
        <v>43320</v>
      </c>
      <c r="D322" t="s">
        <v>726</v>
      </c>
      <c r="E322" t="s">
        <v>726</v>
      </c>
      <c r="F322" t="s">
        <v>464</v>
      </c>
      <c r="G322" t="s">
        <v>174</v>
      </c>
      <c r="H322" s="15">
        <f t="shared" si="21"/>
        <v>115000</v>
      </c>
      <c r="I322" s="15">
        <f t="shared" ref="I322:I385" si="22">J322-H322</f>
        <v>5039</v>
      </c>
      <c r="J322" s="15">
        <v>120039</v>
      </c>
      <c r="K322" s="5">
        <v>12004</v>
      </c>
      <c r="M322" t="s">
        <v>53</v>
      </c>
      <c r="N322" t="s">
        <v>15</v>
      </c>
      <c r="O322" t="s">
        <v>16</v>
      </c>
      <c r="P322" s="1">
        <v>43308</v>
      </c>
      <c r="Q322">
        <v>12</v>
      </c>
      <c r="R322" s="21">
        <f t="shared" ref="R322:R385" si="23">I322/H322</f>
        <v>4.3817391304347829E-2</v>
      </c>
      <c r="S322" s="21"/>
      <c r="T322" s="84" t="s">
        <v>468</v>
      </c>
      <c r="U322" s="27">
        <v>203973</v>
      </c>
    </row>
    <row r="323" spans="1:21" x14ac:dyDescent="0.3">
      <c r="A323" t="s">
        <v>17</v>
      </c>
      <c r="B323">
        <v>326</v>
      </c>
      <c r="C323" s="1">
        <v>43320</v>
      </c>
      <c r="D323" t="s">
        <v>726</v>
      </c>
      <c r="E323" t="s">
        <v>726</v>
      </c>
      <c r="F323" t="s">
        <v>487</v>
      </c>
      <c r="G323" t="s">
        <v>198</v>
      </c>
      <c r="H323" s="15">
        <f t="shared" si="21"/>
        <v>115000</v>
      </c>
      <c r="I323" s="15">
        <f t="shared" si="22"/>
        <v>5039</v>
      </c>
      <c r="J323" s="15">
        <v>120039</v>
      </c>
      <c r="K323" s="5">
        <v>12004</v>
      </c>
      <c r="M323" t="s">
        <v>53</v>
      </c>
      <c r="N323" t="s">
        <v>15</v>
      </c>
      <c r="O323" t="s">
        <v>16</v>
      </c>
      <c r="P323" s="1">
        <v>43308</v>
      </c>
      <c r="Q323">
        <v>12</v>
      </c>
      <c r="R323" s="21">
        <f t="shared" si="23"/>
        <v>4.3817391304347829E-2</v>
      </c>
      <c r="S323" s="21"/>
      <c r="T323" s="26" t="s">
        <v>459</v>
      </c>
      <c r="U323" s="27">
        <v>1368942</v>
      </c>
    </row>
    <row r="324" spans="1:21" x14ac:dyDescent="0.3">
      <c r="A324" t="s">
        <v>17</v>
      </c>
      <c r="B324">
        <v>336</v>
      </c>
      <c r="C324" s="1">
        <v>43320</v>
      </c>
      <c r="D324" t="s">
        <v>726</v>
      </c>
      <c r="E324" t="s">
        <v>726</v>
      </c>
      <c r="F324" t="s">
        <v>463</v>
      </c>
      <c r="G324" t="s">
        <v>173</v>
      </c>
      <c r="H324" s="15">
        <f t="shared" si="21"/>
        <v>235000</v>
      </c>
      <c r="I324" s="15">
        <f t="shared" si="22"/>
        <v>5078</v>
      </c>
      <c r="J324" s="15">
        <v>240078</v>
      </c>
      <c r="K324" s="5">
        <v>24008</v>
      </c>
      <c r="M324" t="s">
        <v>53</v>
      </c>
      <c r="N324" t="s">
        <v>15</v>
      </c>
      <c r="O324" t="s">
        <v>16</v>
      </c>
      <c r="P324" s="1">
        <v>43308</v>
      </c>
      <c r="Q324">
        <v>12</v>
      </c>
      <c r="R324" s="21">
        <f t="shared" si="23"/>
        <v>2.1608510638297874E-2</v>
      </c>
      <c r="S324" s="21"/>
      <c r="T324" s="83">
        <v>43218</v>
      </c>
      <c r="U324" s="13">
        <v>141664</v>
      </c>
    </row>
    <row r="325" spans="1:21" x14ac:dyDescent="0.3">
      <c r="A325" t="s">
        <v>17</v>
      </c>
      <c r="B325">
        <v>307</v>
      </c>
      <c r="C325" s="1">
        <v>43347</v>
      </c>
      <c r="D325" t="s">
        <v>726</v>
      </c>
      <c r="E325" t="s">
        <v>726</v>
      </c>
      <c r="F325" t="s">
        <v>476</v>
      </c>
      <c r="G325" t="s">
        <v>187</v>
      </c>
      <c r="H325" s="15">
        <f t="shared" si="21"/>
        <v>35000</v>
      </c>
      <c r="I325" s="15">
        <f t="shared" si="22"/>
        <v>868</v>
      </c>
      <c r="J325" s="15">
        <v>35868</v>
      </c>
      <c r="K325" s="5">
        <v>3587</v>
      </c>
      <c r="M325" t="s">
        <v>54</v>
      </c>
      <c r="N325" t="s">
        <v>15</v>
      </c>
      <c r="O325" t="s">
        <v>16</v>
      </c>
      <c r="P325" s="1">
        <v>43334</v>
      </c>
      <c r="Q325">
        <v>13</v>
      </c>
      <c r="R325" s="21">
        <f t="shared" si="23"/>
        <v>2.4799999999999999E-2</v>
      </c>
      <c r="S325" s="21"/>
      <c r="T325" s="84" t="s">
        <v>459</v>
      </c>
      <c r="U325" s="27">
        <v>70832</v>
      </c>
    </row>
    <row r="326" spans="1:21" x14ac:dyDescent="0.3">
      <c r="A326" t="s">
        <v>17</v>
      </c>
      <c r="B326">
        <v>317</v>
      </c>
      <c r="C326" s="1">
        <v>43347</v>
      </c>
      <c r="D326" t="s">
        <v>726</v>
      </c>
      <c r="E326" t="s">
        <v>726</v>
      </c>
      <c r="F326" t="s">
        <v>464</v>
      </c>
      <c r="G326" t="s">
        <v>174</v>
      </c>
      <c r="H326" s="15">
        <f t="shared" si="21"/>
        <v>35000</v>
      </c>
      <c r="I326" s="15">
        <f t="shared" si="22"/>
        <v>868</v>
      </c>
      <c r="J326" s="15">
        <v>35868</v>
      </c>
      <c r="K326" s="5">
        <v>3587</v>
      </c>
      <c r="M326" t="s">
        <v>54</v>
      </c>
      <c r="N326" t="s">
        <v>15</v>
      </c>
      <c r="O326" t="s">
        <v>16</v>
      </c>
      <c r="P326" s="1">
        <v>43334</v>
      </c>
      <c r="Q326">
        <v>13</v>
      </c>
      <c r="R326" s="21">
        <f t="shared" si="23"/>
        <v>2.4799999999999999E-2</v>
      </c>
      <c r="S326" s="21"/>
      <c r="T326" s="84" t="s">
        <v>460</v>
      </c>
      <c r="U326" s="27">
        <v>70832</v>
      </c>
    </row>
    <row r="327" spans="1:21" x14ac:dyDescent="0.3">
      <c r="A327" t="s">
        <v>17</v>
      </c>
      <c r="B327">
        <v>327</v>
      </c>
      <c r="C327" s="1">
        <v>43347</v>
      </c>
      <c r="D327" t="s">
        <v>726</v>
      </c>
      <c r="E327" t="s">
        <v>726</v>
      </c>
      <c r="F327" t="s">
        <v>487</v>
      </c>
      <c r="G327" t="s">
        <v>198</v>
      </c>
      <c r="H327" s="15">
        <f t="shared" si="21"/>
        <v>35000</v>
      </c>
      <c r="I327" s="15">
        <f t="shared" si="22"/>
        <v>868</v>
      </c>
      <c r="J327" s="15">
        <v>35868</v>
      </c>
      <c r="K327" s="5">
        <v>3587</v>
      </c>
      <c r="M327" t="s">
        <v>54</v>
      </c>
      <c r="N327" t="s">
        <v>15</v>
      </c>
      <c r="O327" t="s">
        <v>16</v>
      </c>
      <c r="P327" s="1">
        <v>43334</v>
      </c>
      <c r="Q327">
        <v>13</v>
      </c>
      <c r="R327" s="21">
        <f t="shared" si="23"/>
        <v>2.4799999999999999E-2</v>
      </c>
      <c r="S327" s="21"/>
      <c r="T327" s="83">
        <v>43251</v>
      </c>
      <c r="U327" s="13">
        <v>423960</v>
      </c>
    </row>
    <row r="328" spans="1:21" x14ac:dyDescent="0.3">
      <c r="A328" t="s">
        <v>17</v>
      </c>
      <c r="B328">
        <v>337</v>
      </c>
      <c r="C328" s="1">
        <v>43347</v>
      </c>
      <c r="D328" t="s">
        <v>726</v>
      </c>
      <c r="E328" t="s">
        <v>726</v>
      </c>
      <c r="F328" t="s">
        <v>463</v>
      </c>
      <c r="G328" t="s">
        <v>173</v>
      </c>
      <c r="H328" s="15">
        <f t="shared" si="21"/>
        <v>70000</v>
      </c>
      <c r="I328" s="15">
        <f t="shared" si="22"/>
        <v>1737</v>
      </c>
      <c r="J328" s="15">
        <v>71737</v>
      </c>
      <c r="K328" s="5">
        <v>7174</v>
      </c>
      <c r="M328" t="s">
        <v>54</v>
      </c>
      <c r="N328" t="s">
        <v>15</v>
      </c>
      <c r="O328" t="s">
        <v>16</v>
      </c>
      <c r="P328" s="1">
        <v>43334</v>
      </c>
      <c r="Q328">
        <v>13</v>
      </c>
      <c r="R328" s="21">
        <f t="shared" si="23"/>
        <v>2.4814285714285716E-2</v>
      </c>
      <c r="S328" s="21"/>
      <c r="T328" s="84" t="s">
        <v>459</v>
      </c>
      <c r="U328" s="27">
        <v>211980</v>
      </c>
    </row>
    <row r="329" spans="1:21" x14ac:dyDescent="0.3">
      <c r="A329" t="s">
        <v>17</v>
      </c>
      <c r="B329">
        <v>308</v>
      </c>
      <c r="C329" s="1">
        <v>43373</v>
      </c>
      <c r="D329" t="s">
        <v>726</v>
      </c>
      <c r="E329" t="s">
        <v>726</v>
      </c>
      <c r="F329" t="s">
        <v>476</v>
      </c>
      <c r="G329" t="s">
        <v>187</v>
      </c>
      <c r="H329" s="15">
        <f t="shared" si="21"/>
        <v>110000</v>
      </c>
      <c r="I329" s="15">
        <f t="shared" si="22"/>
        <v>3296</v>
      </c>
      <c r="J329" s="15">
        <v>113296</v>
      </c>
      <c r="K329" s="5">
        <v>11330</v>
      </c>
      <c r="M329" t="s">
        <v>55</v>
      </c>
      <c r="N329" t="s">
        <v>15</v>
      </c>
      <c r="O329" t="s">
        <v>16</v>
      </c>
      <c r="P329" s="1">
        <v>43367</v>
      </c>
      <c r="Q329">
        <v>6</v>
      </c>
      <c r="R329" s="21">
        <f t="shared" si="23"/>
        <v>2.9963636363636362E-2</v>
      </c>
      <c r="S329" s="21"/>
      <c r="T329" s="84" t="s">
        <v>460</v>
      </c>
      <c r="U329" s="27">
        <v>211980</v>
      </c>
    </row>
    <row r="330" spans="1:21" x14ac:dyDescent="0.3">
      <c r="A330" t="s">
        <v>17</v>
      </c>
      <c r="B330">
        <v>318</v>
      </c>
      <c r="C330" s="1">
        <v>43373</v>
      </c>
      <c r="D330" t="s">
        <v>726</v>
      </c>
      <c r="E330" t="s">
        <v>726</v>
      </c>
      <c r="F330" t="s">
        <v>464</v>
      </c>
      <c r="G330" t="s">
        <v>174</v>
      </c>
      <c r="H330" s="15">
        <f t="shared" si="21"/>
        <v>110000</v>
      </c>
      <c r="I330" s="15">
        <f t="shared" si="22"/>
        <v>3296</v>
      </c>
      <c r="J330" s="15">
        <v>113296</v>
      </c>
      <c r="K330" s="5">
        <v>11330</v>
      </c>
      <c r="M330" t="s">
        <v>55</v>
      </c>
      <c r="N330" t="s">
        <v>15</v>
      </c>
      <c r="O330" t="s">
        <v>16</v>
      </c>
      <c r="P330" s="1">
        <v>43367</v>
      </c>
      <c r="Q330">
        <v>6</v>
      </c>
      <c r="R330" s="21">
        <f t="shared" si="23"/>
        <v>2.9963636363636362E-2</v>
      </c>
      <c r="S330" s="21"/>
      <c r="T330" s="83">
        <v>43305</v>
      </c>
      <c r="U330" s="13">
        <v>27984</v>
      </c>
    </row>
    <row r="331" spans="1:21" x14ac:dyDescent="0.3">
      <c r="A331" t="s">
        <v>17</v>
      </c>
      <c r="B331">
        <v>328</v>
      </c>
      <c r="C331" s="1">
        <v>43373</v>
      </c>
      <c r="D331" t="s">
        <v>726</v>
      </c>
      <c r="E331" t="s">
        <v>726</v>
      </c>
      <c r="F331" t="s">
        <v>487</v>
      </c>
      <c r="G331" t="s">
        <v>198</v>
      </c>
      <c r="H331" s="15">
        <f t="shared" si="21"/>
        <v>110000</v>
      </c>
      <c r="I331" s="15">
        <f t="shared" si="22"/>
        <v>3296</v>
      </c>
      <c r="J331" s="15">
        <v>113296</v>
      </c>
      <c r="K331" s="5">
        <v>11330</v>
      </c>
      <c r="M331" t="s">
        <v>55</v>
      </c>
      <c r="N331" t="s">
        <v>15</v>
      </c>
      <c r="O331" t="s">
        <v>16</v>
      </c>
      <c r="P331" s="1">
        <v>43367</v>
      </c>
      <c r="Q331">
        <v>6</v>
      </c>
      <c r="R331" s="21">
        <f t="shared" si="23"/>
        <v>2.9963636363636362E-2</v>
      </c>
      <c r="S331" s="21"/>
      <c r="T331" s="84" t="s">
        <v>459</v>
      </c>
      <c r="U331" s="27">
        <v>13992</v>
      </c>
    </row>
    <row r="332" spans="1:21" x14ac:dyDescent="0.3">
      <c r="A332" t="s">
        <v>17</v>
      </c>
      <c r="B332">
        <v>338</v>
      </c>
      <c r="C332" s="1">
        <v>43373</v>
      </c>
      <c r="D332" s="1" t="s">
        <v>726</v>
      </c>
      <c r="E332" t="s">
        <v>726</v>
      </c>
      <c r="F332" t="s">
        <v>463</v>
      </c>
      <c r="G332" t="s">
        <v>173</v>
      </c>
      <c r="H332" s="15">
        <f t="shared" si="21"/>
        <v>220000</v>
      </c>
      <c r="I332" s="15">
        <f t="shared" si="22"/>
        <v>6591</v>
      </c>
      <c r="J332" s="15">
        <v>226591</v>
      </c>
      <c r="K332" s="5">
        <v>22659</v>
      </c>
      <c r="M332" t="s">
        <v>55</v>
      </c>
      <c r="N332" t="s">
        <v>15</v>
      </c>
      <c r="O332" t="s">
        <v>16</v>
      </c>
      <c r="P332" s="1">
        <v>43367</v>
      </c>
      <c r="Q332">
        <v>6</v>
      </c>
      <c r="R332" s="21">
        <f t="shared" si="23"/>
        <v>2.9959090909090907E-2</v>
      </c>
      <c r="S332" s="21"/>
      <c r="T332" s="84" t="s">
        <v>460</v>
      </c>
      <c r="U332" s="27">
        <v>13992</v>
      </c>
    </row>
    <row r="333" spans="1:21" x14ac:dyDescent="0.3">
      <c r="A333" t="s">
        <v>17</v>
      </c>
      <c r="B333">
        <v>339</v>
      </c>
      <c r="C333" s="1">
        <v>43373</v>
      </c>
      <c r="D333" s="1" t="s">
        <v>726</v>
      </c>
      <c r="E333" t="s">
        <v>726</v>
      </c>
      <c r="F333" t="s">
        <v>463</v>
      </c>
      <c r="G333" t="s">
        <v>173</v>
      </c>
      <c r="H333" s="15">
        <f>MROUND((J333*0.97),500)</f>
        <v>12000</v>
      </c>
      <c r="I333" s="15">
        <f t="shared" si="22"/>
        <v>379</v>
      </c>
      <c r="J333" s="15">
        <v>12379</v>
      </c>
      <c r="K333" s="5">
        <v>1238</v>
      </c>
      <c r="M333" t="s">
        <v>56</v>
      </c>
      <c r="N333" t="s">
        <v>15</v>
      </c>
      <c r="O333" t="s">
        <v>16</v>
      </c>
      <c r="P333" s="1">
        <v>43367</v>
      </c>
      <c r="Q333">
        <v>6</v>
      </c>
      <c r="R333" s="21">
        <f t="shared" si="23"/>
        <v>3.1583333333333331E-2</v>
      </c>
      <c r="S333" s="21"/>
      <c r="T333" s="83">
        <v>43334</v>
      </c>
      <c r="U333" s="13">
        <v>108982</v>
      </c>
    </row>
    <row r="334" spans="1:21" x14ac:dyDescent="0.3">
      <c r="A334" t="s">
        <v>17</v>
      </c>
      <c r="B334">
        <v>309</v>
      </c>
      <c r="C334" s="1">
        <v>43409</v>
      </c>
      <c r="D334" t="s">
        <v>726</v>
      </c>
      <c r="E334" t="s">
        <v>726</v>
      </c>
      <c r="F334" t="s">
        <v>476</v>
      </c>
      <c r="G334" t="s">
        <v>187</v>
      </c>
      <c r="H334" s="15">
        <f>J334</f>
        <v>306</v>
      </c>
      <c r="I334" s="15">
        <f t="shared" si="22"/>
        <v>0</v>
      </c>
      <c r="J334" s="15">
        <v>306</v>
      </c>
      <c r="K334" s="5">
        <v>31</v>
      </c>
      <c r="M334" t="s">
        <v>57</v>
      </c>
      <c r="N334" t="s">
        <v>15</v>
      </c>
      <c r="O334" t="s">
        <v>16</v>
      </c>
      <c r="P334" s="1">
        <v>43397</v>
      </c>
      <c r="Q334">
        <v>12</v>
      </c>
      <c r="R334" s="21">
        <f t="shared" si="23"/>
        <v>0</v>
      </c>
      <c r="S334" s="21"/>
      <c r="T334" s="84" t="s">
        <v>459</v>
      </c>
      <c r="U334" s="27">
        <v>54491</v>
      </c>
    </row>
    <row r="335" spans="1:21" x14ac:dyDescent="0.3">
      <c r="A335" t="s">
        <v>17</v>
      </c>
      <c r="B335">
        <v>319</v>
      </c>
      <c r="C335" s="1">
        <v>43409</v>
      </c>
      <c r="D335" t="s">
        <v>726</v>
      </c>
      <c r="E335" t="s">
        <v>726</v>
      </c>
      <c r="F335" t="s">
        <v>464</v>
      </c>
      <c r="G335" t="s">
        <v>174</v>
      </c>
      <c r="H335" s="15">
        <f>J335</f>
        <v>306</v>
      </c>
      <c r="I335" s="15">
        <f t="shared" si="22"/>
        <v>0</v>
      </c>
      <c r="J335" s="15">
        <v>306</v>
      </c>
      <c r="K335" s="5">
        <v>31</v>
      </c>
      <c r="M335" t="s">
        <v>57</v>
      </c>
      <c r="N335" t="s">
        <v>15</v>
      </c>
      <c r="O335" t="s">
        <v>16</v>
      </c>
      <c r="P335" s="1">
        <v>43397</v>
      </c>
      <c r="Q335">
        <v>12</v>
      </c>
      <c r="R335" s="21">
        <f t="shared" si="23"/>
        <v>0</v>
      </c>
      <c r="S335" s="21"/>
      <c r="T335" s="84" t="s">
        <v>460</v>
      </c>
      <c r="U335" s="27">
        <v>54491</v>
      </c>
    </row>
    <row r="336" spans="1:21" x14ac:dyDescent="0.3">
      <c r="A336" t="s">
        <v>17</v>
      </c>
      <c r="B336">
        <v>329</v>
      </c>
      <c r="C336" s="1">
        <v>43409</v>
      </c>
      <c r="D336" t="s">
        <v>726</v>
      </c>
      <c r="E336" t="s">
        <v>726</v>
      </c>
      <c r="F336" t="s">
        <v>487</v>
      </c>
      <c r="G336" t="s">
        <v>198</v>
      </c>
      <c r="H336" s="15">
        <f>J336</f>
        <v>306</v>
      </c>
      <c r="I336" s="15">
        <f t="shared" si="22"/>
        <v>0</v>
      </c>
      <c r="J336" s="15">
        <v>306</v>
      </c>
      <c r="K336" s="5">
        <v>31</v>
      </c>
      <c r="M336" t="s">
        <v>57</v>
      </c>
      <c r="N336" t="s">
        <v>15</v>
      </c>
      <c r="O336" t="s">
        <v>16</v>
      </c>
      <c r="P336" s="1">
        <v>43397</v>
      </c>
      <c r="Q336">
        <v>12</v>
      </c>
      <c r="R336" s="21">
        <f t="shared" si="23"/>
        <v>0</v>
      </c>
      <c r="S336" s="21"/>
      <c r="T336" s="83">
        <v>43367</v>
      </c>
      <c r="U336" s="13">
        <v>165034</v>
      </c>
    </row>
    <row r="337" spans="1:21" x14ac:dyDescent="0.3">
      <c r="A337" t="s">
        <v>17</v>
      </c>
      <c r="B337">
        <v>340</v>
      </c>
      <c r="C337" s="1">
        <v>43409</v>
      </c>
      <c r="D337" t="s">
        <v>726</v>
      </c>
      <c r="E337" t="s">
        <v>726</v>
      </c>
      <c r="F337" t="s">
        <v>463</v>
      </c>
      <c r="G337" t="s">
        <v>173</v>
      </c>
      <c r="H337" s="15">
        <f>J337</f>
        <v>610</v>
      </c>
      <c r="I337" s="15">
        <f t="shared" si="22"/>
        <v>0</v>
      </c>
      <c r="J337" s="15">
        <v>610</v>
      </c>
      <c r="K337" s="5">
        <v>61</v>
      </c>
      <c r="M337" t="s">
        <v>57</v>
      </c>
      <c r="N337" t="s">
        <v>15</v>
      </c>
      <c r="O337" t="s">
        <v>16</v>
      </c>
      <c r="P337" s="1">
        <v>43397</v>
      </c>
      <c r="Q337">
        <v>12</v>
      </c>
      <c r="R337" s="21">
        <f t="shared" si="23"/>
        <v>0</v>
      </c>
      <c r="S337" s="21"/>
      <c r="T337" s="84" t="s">
        <v>459</v>
      </c>
      <c r="U337" s="27">
        <v>82517</v>
      </c>
    </row>
    <row r="338" spans="1:21" x14ac:dyDescent="0.3">
      <c r="A338" t="s">
        <v>17</v>
      </c>
      <c r="B338">
        <v>310</v>
      </c>
      <c r="C338" s="1">
        <v>43439</v>
      </c>
      <c r="D338" t="s">
        <v>726</v>
      </c>
      <c r="E338" t="s">
        <v>726</v>
      </c>
      <c r="F338" t="s">
        <v>476</v>
      </c>
      <c r="G338" t="s">
        <v>187</v>
      </c>
      <c r="H338" s="15">
        <f>MROUND((J338*0.97),5000)</f>
        <v>30000</v>
      </c>
      <c r="I338" s="15">
        <f t="shared" si="22"/>
        <v>642</v>
      </c>
      <c r="J338" s="15">
        <v>30642</v>
      </c>
      <c r="K338" s="5">
        <v>3064</v>
      </c>
      <c r="M338" t="s">
        <v>58</v>
      </c>
      <c r="N338" t="s">
        <v>15</v>
      </c>
      <c r="O338" t="s">
        <v>16</v>
      </c>
      <c r="P338" s="1">
        <v>43424</v>
      </c>
      <c r="Q338">
        <v>15</v>
      </c>
      <c r="R338" s="21">
        <f t="shared" si="23"/>
        <v>2.1399999999999999E-2</v>
      </c>
      <c r="S338" s="21"/>
      <c r="T338" s="84" t="s">
        <v>460</v>
      </c>
      <c r="U338" s="27">
        <v>82517</v>
      </c>
    </row>
    <row r="339" spans="1:21" x14ac:dyDescent="0.3">
      <c r="A339" t="s">
        <v>17</v>
      </c>
      <c r="B339">
        <v>320</v>
      </c>
      <c r="C339" s="1">
        <v>43439</v>
      </c>
      <c r="D339" t="s">
        <v>726</v>
      </c>
      <c r="E339" t="s">
        <v>726</v>
      </c>
      <c r="F339" t="s">
        <v>464</v>
      </c>
      <c r="G339" t="s">
        <v>174</v>
      </c>
      <c r="H339" s="15">
        <f>MROUND((J339*0.97),5000)</f>
        <v>30000</v>
      </c>
      <c r="I339" s="15">
        <f t="shared" si="22"/>
        <v>642</v>
      </c>
      <c r="J339" s="15">
        <v>30642</v>
      </c>
      <c r="K339" s="5">
        <v>3064</v>
      </c>
      <c r="M339" t="s">
        <v>58</v>
      </c>
      <c r="N339" t="s">
        <v>15</v>
      </c>
      <c r="O339" t="s">
        <v>16</v>
      </c>
      <c r="P339" s="1">
        <v>43424</v>
      </c>
      <c r="Q339">
        <v>15</v>
      </c>
      <c r="R339" s="21">
        <f t="shared" si="23"/>
        <v>2.1399999999999999E-2</v>
      </c>
      <c r="S339" s="21"/>
      <c r="T339" s="83">
        <v>43397</v>
      </c>
      <c r="U339" s="13">
        <v>141358</v>
      </c>
    </row>
    <row r="340" spans="1:21" x14ac:dyDescent="0.3">
      <c r="A340" t="s">
        <v>17</v>
      </c>
      <c r="B340">
        <v>330</v>
      </c>
      <c r="C340" s="1">
        <v>43439</v>
      </c>
      <c r="D340" t="s">
        <v>726</v>
      </c>
      <c r="E340" t="s">
        <v>726</v>
      </c>
      <c r="F340" t="s">
        <v>487</v>
      </c>
      <c r="G340" t="s">
        <v>198</v>
      </c>
      <c r="H340" s="15">
        <f>MROUND((J340*0.97),5000)</f>
        <v>30000</v>
      </c>
      <c r="I340" s="15">
        <f t="shared" si="22"/>
        <v>642</v>
      </c>
      <c r="J340" s="15">
        <v>30642</v>
      </c>
      <c r="K340" s="5">
        <v>3064</v>
      </c>
      <c r="M340" t="s">
        <v>58</v>
      </c>
      <c r="N340" t="s">
        <v>15</v>
      </c>
      <c r="O340" t="s">
        <v>16</v>
      </c>
      <c r="P340" s="1">
        <v>43424</v>
      </c>
      <c r="Q340">
        <v>15</v>
      </c>
      <c r="R340" s="21">
        <f t="shared" si="23"/>
        <v>2.1399999999999999E-2</v>
      </c>
      <c r="S340" s="21"/>
      <c r="T340" s="84" t="s">
        <v>459</v>
      </c>
      <c r="U340" s="27">
        <v>70679</v>
      </c>
    </row>
    <row r="341" spans="1:21" x14ac:dyDescent="0.3">
      <c r="A341" t="s">
        <v>17</v>
      </c>
      <c r="B341">
        <v>341</v>
      </c>
      <c r="C341" s="1">
        <v>43439</v>
      </c>
      <c r="D341" t="s">
        <v>726</v>
      </c>
      <c r="E341" t="s">
        <v>726</v>
      </c>
      <c r="F341" t="s">
        <v>463</v>
      </c>
      <c r="G341" t="s">
        <v>173</v>
      </c>
      <c r="H341" s="15">
        <f>MROUND((J341*0.97),5000)</f>
        <v>60000</v>
      </c>
      <c r="I341" s="15">
        <f t="shared" si="22"/>
        <v>1284</v>
      </c>
      <c r="J341" s="15">
        <v>61284</v>
      </c>
      <c r="K341" s="5">
        <v>6128</v>
      </c>
      <c r="M341" t="s">
        <v>58</v>
      </c>
      <c r="N341" t="s">
        <v>15</v>
      </c>
      <c r="O341" t="s">
        <v>16</v>
      </c>
      <c r="P341" s="1">
        <v>43424</v>
      </c>
      <c r="Q341">
        <v>15</v>
      </c>
      <c r="R341" s="21">
        <f t="shared" si="23"/>
        <v>2.1399999999999999E-2</v>
      </c>
      <c r="S341" s="21"/>
      <c r="T341" s="84" t="s">
        <v>460</v>
      </c>
      <c r="U341" s="27">
        <v>70679</v>
      </c>
    </row>
    <row r="342" spans="1:21" x14ac:dyDescent="0.3">
      <c r="A342" t="s">
        <v>17</v>
      </c>
      <c r="B342">
        <v>311</v>
      </c>
      <c r="C342" s="1">
        <v>43465</v>
      </c>
      <c r="D342" t="s">
        <v>726</v>
      </c>
      <c r="E342" t="s">
        <v>726</v>
      </c>
      <c r="F342" t="s">
        <v>476</v>
      </c>
      <c r="G342" t="s">
        <v>187</v>
      </c>
      <c r="H342" s="15">
        <f>MROUND((J342*0.97),500)</f>
        <v>17000</v>
      </c>
      <c r="I342" s="15">
        <f t="shared" si="22"/>
        <v>392</v>
      </c>
      <c r="J342" s="15">
        <v>17392</v>
      </c>
      <c r="K342" s="5">
        <v>1739</v>
      </c>
      <c r="M342" t="s">
        <v>60</v>
      </c>
      <c r="N342" t="s">
        <v>15</v>
      </c>
      <c r="O342" t="s">
        <v>16</v>
      </c>
      <c r="P342" s="1">
        <v>43452</v>
      </c>
      <c r="Q342">
        <v>13</v>
      </c>
      <c r="R342" s="21">
        <f t="shared" si="23"/>
        <v>2.3058823529411764E-2</v>
      </c>
      <c r="S342" s="21"/>
      <c r="T342" s="83">
        <v>43424</v>
      </c>
      <c r="U342" s="13">
        <v>99584</v>
      </c>
    </row>
    <row r="343" spans="1:21" x14ac:dyDescent="0.3">
      <c r="A343" t="s">
        <v>17</v>
      </c>
      <c r="B343">
        <v>321</v>
      </c>
      <c r="C343" s="1">
        <v>43465</v>
      </c>
      <c r="D343" t="s">
        <v>726</v>
      </c>
      <c r="E343" t="s">
        <v>726</v>
      </c>
      <c r="F343" t="s">
        <v>464</v>
      </c>
      <c r="G343" t="s">
        <v>174</v>
      </c>
      <c r="H343" s="15">
        <f>MROUND((J343*0.97),500)</f>
        <v>17000</v>
      </c>
      <c r="I343" s="15">
        <f t="shared" si="22"/>
        <v>392</v>
      </c>
      <c r="J343" s="15">
        <v>17392</v>
      </c>
      <c r="K343" s="5">
        <v>1739</v>
      </c>
      <c r="M343" t="s">
        <v>60</v>
      </c>
      <c r="N343" t="s">
        <v>15</v>
      </c>
      <c r="O343" t="s">
        <v>16</v>
      </c>
      <c r="P343" s="1">
        <v>43452</v>
      </c>
      <c r="Q343">
        <v>13</v>
      </c>
      <c r="R343" s="21">
        <f t="shared" si="23"/>
        <v>2.3058823529411764E-2</v>
      </c>
      <c r="S343" s="21"/>
      <c r="T343" s="84" t="s">
        <v>459</v>
      </c>
      <c r="U343" s="27">
        <v>49792</v>
      </c>
    </row>
    <row r="344" spans="1:21" x14ac:dyDescent="0.3">
      <c r="A344" t="s">
        <v>17</v>
      </c>
      <c r="B344">
        <v>331</v>
      </c>
      <c r="C344" s="1">
        <v>43465</v>
      </c>
      <c r="D344" t="s">
        <v>726</v>
      </c>
      <c r="E344" t="s">
        <v>726</v>
      </c>
      <c r="F344" t="s">
        <v>487</v>
      </c>
      <c r="G344" t="s">
        <v>198</v>
      </c>
      <c r="H344" s="15">
        <f>MROUND((J344*0.97),500)</f>
        <v>17000</v>
      </c>
      <c r="I344" s="15">
        <f t="shared" si="22"/>
        <v>392</v>
      </c>
      <c r="J344" s="15">
        <v>17392</v>
      </c>
      <c r="K344" s="5">
        <v>1739</v>
      </c>
      <c r="M344" t="s">
        <v>60</v>
      </c>
      <c r="N344" t="s">
        <v>15</v>
      </c>
      <c r="O344" t="s">
        <v>16</v>
      </c>
      <c r="P344" s="1">
        <v>43452</v>
      </c>
      <c r="Q344">
        <v>13</v>
      </c>
      <c r="R344" s="21">
        <f t="shared" si="23"/>
        <v>2.3058823529411764E-2</v>
      </c>
      <c r="S344" s="21"/>
      <c r="T344" s="84" t="s">
        <v>460</v>
      </c>
      <c r="U344" s="27">
        <v>49792</v>
      </c>
    </row>
    <row r="345" spans="1:21" x14ac:dyDescent="0.3">
      <c r="A345" t="s">
        <v>17</v>
      </c>
      <c r="B345">
        <v>342</v>
      </c>
      <c r="C345" s="1">
        <v>43465</v>
      </c>
      <c r="D345" t="s">
        <v>726</v>
      </c>
      <c r="E345" t="s">
        <v>726</v>
      </c>
      <c r="F345" t="s">
        <v>463</v>
      </c>
      <c r="G345" t="s">
        <v>173</v>
      </c>
      <c r="H345" s="15">
        <f>MROUND((J345*0.97),1000)</f>
        <v>34000</v>
      </c>
      <c r="I345" s="15">
        <f t="shared" si="22"/>
        <v>784</v>
      </c>
      <c r="J345" s="15">
        <v>34784</v>
      </c>
      <c r="K345" s="5">
        <v>3478</v>
      </c>
      <c r="M345" t="s">
        <v>60</v>
      </c>
      <c r="N345" t="s">
        <v>15</v>
      </c>
      <c r="O345" t="s">
        <v>16</v>
      </c>
      <c r="P345" s="1">
        <v>43452</v>
      </c>
      <c r="Q345">
        <v>13</v>
      </c>
      <c r="R345" s="21">
        <f t="shared" si="23"/>
        <v>2.3058823529411764E-2</v>
      </c>
      <c r="S345" s="21"/>
      <c r="T345" s="83">
        <v>43452</v>
      </c>
      <c r="U345" s="13">
        <v>71800</v>
      </c>
    </row>
    <row r="346" spans="1:21" x14ac:dyDescent="0.3">
      <c r="A346" t="s">
        <v>17</v>
      </c>
      <c r="B346">
        <v>312</v>
      </c>
      <c r="C346" s="1">
        <v>43502</v>
      </c>
      <c r="D346" t="s">
        <v>726</v>
      </c>
      <c r="E346" t="s">
        <v>726</v>
      </c>
      <c r="F346" t="s">
        <v>476</v>
      </c>
      <c r="G346" t="s">
        <v>187</v>
      </c>
      <c r="H346" s="15">
        <f>MROUND((J346*0.97),500)</f>
        <v>16000</v>
      </c>
      <c r="I346" s="15">
        <f t="shared" si="22"/>
        <v>283</v>
      </c>
      <c r="J346" s="15">
        <v>16283</v>
      </c>
      <c r="K346" s="5">
        <v>1628</v>
      </c>
      <c r="M346" t="s">
        <v>61</v>
      </c>
      <c r="N346" t="s">
        <v>15</v>
      </c>
      <c r="O346" t="s">
        <v>16</v>
      </c>
      <c r="P346" s="1">
        <v>43491</v>
      </c>
      <c r="Q346">
        <v>11</v>
      </c>
      <c r="R346" s="21">
        <f t="shared" si="23"/>
        <v>1.7687499999999998E-2</v>
      </c>
      <c r="S346" s="21"/>
      <c r="T346" s="84" t="s">
        <v>459</v>
      </c>
      <c r="U346" s="27">
        <v>35900</v>
      </c>
    </row>
    <row r="347" spans="1:21" x14ac:dyDescent="0.3">
      <c r="A347" t="s">
        <v>17</v>
      </c>
      <c r="B347">
        <v>322</v>
      </c>
      <c r="C347" s="1">
        <v>43502</v>
      </c>
      <c r="D347" t="s">
        <v>726</v>
      </c>
      <c r="E347" t="s">
        <v>726</v>
      </c>
      <c r="F347" t="s">
        <v>464</v>
      </c>
      <c r="G347" t="s">
        <v>174</v>
      </c>
      <c r="H347" s="15">
        <f>MROUND((J347*0.97),500)</f>
        <v>16000</v>
      </c>
      <c r="I347" s="15">
        <f t="shared" si="22"/>
        <v>283</v>
      </c>
      <c r="J347" s="15">
        <v>16283</v>
      </c>
      <c r="K347" s="5">
        <v>1628</v>
      </c>
      <c r="M347" t="s">
        <v>61</v>
      </c>
      <c r="N347" t="s">
        <v>15</v>
      </c>
      <c r="O347" t="s">
        <v>16</v>
      </c>
      <c r="P347" s="1">
        <v>43491</v>
      </c>
      <c r="Q347">
        <v>11</v>
      </c>
      <c r="R347" s="21">
        <f t="shared" si="23"/>
        <v>1.7687499999999998E-2</v>
      </c>
      <c r="S347" s="21"/>
      <c r="T347" s="84" t="s">
        <v>460</v>
      </c>
      <c r="U347" s="27">
        <v>35900</v>
      </c>
    </row>
    <row r="348" spans="1:21" x14ac:dyDescent="0.3">
      <c r="A348" t="s">
        <v>17</v>
      </c>
      <c r="B348">
        <v>332</v>
      </c>
      <c r="C348" s="1">
        <v>43502</v>
      </c>
      <c r="D348" s="1" t="s">
        <v>726</v>
      </c>
      <c r="E348" t="s">
        <v>726</v>
      </c>
      <c r="F348" t="s">
        <v>487</v>
      </c>
      <c r="G348" t="s">
        <v>198</v>
      </c>
      <c r="H348" s="15">
        <f>MROUND((J348*0.97),500)</f>
        <v>16000</v>
      </c>
      <c r="I348" s="15">
        <f t="shared" si="22"/>
        <v>283</v>
      </c>
      <c r="J348" s="15">
        <v>16283</v>
      </c>
      <c r="K348" s="5">
        <v>1628</v>
      </c>
      <c r="M348" t="s">
        <v>61</v>
      </c>
      <c r="N348" t="s">
        <v>15</v>
      </c>
      <c r="O348" t="s">
        <v>16</v>
      </c>
      <c r="P348" s="1">
        <v>43491</v>
      </c>
      <c r="Q348">
        <v>11</v>
      </c>
      <c r="R348" s="21">
        <f t="shared" si="23"/>
        <v>1.7687499999999998E-2</v>
      </c>
      <c r="S348" s="21"/>
      <c r="T348" s="83">
        <v>43515</v>
      </c>
      <c r="U348" s="13">
        <v>173114</v>
      </c>
    </row>
    <row r="349" spans="1:21" x14ac:dyDescent="0.3">
      <c r="A349" t="s">
        <v>17</v>
      </c>
      <c r="B349">
        <v>343</v>
      </c>
      <c r="C349" s="1">
        <v>43502</v>
      </c>
      <c r="D349" t="s">
        <v>726</v>
      </c>
      <c r="E349" t="s">
        <v>726</v>
      </c>
      <c r="F349" t="s">
        <v>463</v>
      </c>
      <c r="G349" t="s">
        <v>173</v>
      </c>
      <c r="H349" s="15">
        <f>MROUND((J349*0.97),500)</f>
        <v>31500</v>
      </c>
      <c r="I349" s="15">
        <f t="shared" si="22"/>
        <v>1067</v>
      </c>
      <c r="J349" s="15">
        <v>32567</v>
      </c>
      <c r="K349" s="5">
        <v>3257</v>
      </c>
      <c r="M349" t="s">
        <v>61</v>
      </c>
      <c r="N349" t="s">
        <v>15</v>
      </c>
      <c r="O349" t="s">
        <v>16</v>
      </c>
      <c r="P349" s="1">
        <v>43491</v>
      </c>
      <c r="Q349">
        <v>11</v>
      </c>
      <c r="R349" s="21">
        <f t="shared" si="23"/>
        <v>3.3873015873015874E-2</v>
      </c>
      <c r="S349" s="21"/>
      <c r="T349" s="84" t="s">
        <v>459</v>
      </c>
      <c r="U349" s="27">
        <v>86557</v>
      </c>
    </row>
    <row r="350" spans="1:21" x14ac:dyDescent="0.3">
      <c r="A350" t="s">
        <v>17</v>
      </c>
      <c r="B350">
        <v>313</v>
      </c>
      <c r="C350" s="1">
        <v>43530</v>
      </c>
      <c r="D350" t="s">
        <v>726</v>
      </c>
      <c r="E350" t="s">
        <v>726</v>
      </c>
      <c r="F350" t="s">
        <v>476</v>
      </c>
      <c r="G350" t="s">
        <v>187</v>
      </c>
      <c r="H350" s="15">
        <f>MROUND((J350*0.97),5000)</f>
        <v>75000</v>
      </c>
      <c r="I350" s="15">
        <f t="shared" si="22"/>
        <v>2381</v>
      </c>
      <c r="J350" s="15">
        <v>77381</v>
      </c>
      <c r="K350" s="5">
        <v>7738</v>
      </c>
      <c r="M350" t="s">
        <v>63</v>
      </c>
      <c r="N350" t="s">
        <v>15</v>
      </c>
      <c r="O350" t="s">
        <v>16</v>
      </c>
      <c r="P350" s="1">
        <v>43515</v>
      </c>
      <c r="Q350">
        <v>15</v>
      </c>
      <c r="R350" s="21">
        <f t="shared" si="23"/>
        <v>3.1746666666666666E-2</v>
      </c>
      <c r="S350" s="21"/>
      <c r="T350" s="84" t="s">
        <v>460</v>
      </c>
      <c r="U350" s="27">
        <v>86557</v>
      </c>
    </row>
    <row r="351" spans="1:21" x14ac:dyDescent="0.3">
      <c r="A351" t="s">
        <v>17</v>
      </c>
      <c r="B351">
        <v>323</v>
      </c>
      <c r="C351" s="1">
        <v>43530</v>
      </c>
      <c r="D351" t="s">
        <v>726</v>
      </c>
      <c r="E351" t="s">
        <v>726</v>
      </c>
      <c r="F351" t="s">
        <v>464</v>
      </c>
      <c r="G351" t="s">
        <v>174</v>
      </c>
      <c r="H351" s="15">
        <f>MROUND((J351*0.97),5000)</f>
        <v>75000</v>
      </c>
      <c r="I351" s="15">
        <f t="shared" si="22"/>
        <v>2381</v>
      </c>
      <c r="J351" s="15">
        <v>77381</v>
      </c>
      <c r="K351" s="5">
        <v>7738</v>
      </c>
      <c r="M351" t="s">
        <v>63</v>
      </c>
      <c r="N351" t="s">
        <v>15</v>
      </c>
      <c r="O351" t="s">
        <v>16</v>
      </c>
      <c r="P351" s="1">
        <v>43515</v>
      </c>
      <c r="Q351">
        <v>15</v>
      </c>
      <c r="R351" s="21">
        <f t="shared" si="23"/>
        <v>3.1746666666666666E-2</v>
      </c>
      <c r="S351" s="21"/>
      <c r="T351" s="83">
        <v>43555</v>
      </c>
      <c r="U351" s="13">
        <v>15462</v>
      </c>
    </row>
    <row r="352" spans="1:21" x14ac:dyDescent="0.3">
      <c r="A352" t="s">
        <v>17</v>
      </c>
      <c r="B352">
        <v>333</v>
      </c>
      <c r="C352" s="1">
        <v>43530</v>
      </c>
      <c r="D352" t="s">
        <v>726</v>
      </c>
      <c r="E352" t="s">
        <v>726</v>
      </c>
      <c r="F352" t="s">
        <v>487</v>
      </c>
      <c r="G352" t="s">
        <v>198</v>
      </c>
      <c r="H352" s="15">
        <f>MROUND((J352*0.97),5000)</f>
        <v>75000</v>
      </c>
      <c r="I352" s="15">
        <f t="shared" si="22"/>
        <v>2381</v>
      </c>
      <c r="J352" s="15">
        <v>77381</v>
      </c>
      <c r="K352" s="5">
        <v>7738</v>
      </c>
      <c r="M352" t="s">
        <v>63</v>
      </c>
      <c r="N352" t="s">
        <v>15</v>
      </c>
      <c r="O352" t="s">
        <v>16</v>
      </c>
      <c r="P352" s="1">
        <v>43515</v>
      </c>
      <c r="Q352">
        <v>15</v>
      </c>
      <c r="R352" s="21">
        <f t="shared" si="23"/>
        <v>3.1746666666666666E-2</v>
      </c>
      <c r="S352" s="21"/>
      <c r="T352" s="84" t="s">
        <v>459</v>
      </c>
      <c r="U352" s="27">
        <v>7731</v>
      </c>
    </row>
    <row r="353" spans="1:21" x14ac:dyDescent="0.3">
      <c r="A353" t="s">
        <v>17</v>
      </c>
      <c r="B353">
        <v>344</v>
      </c>
      <c r="C353" s="1">
        <v>43530</v>
      </c>
      <c r="D353" t="s">
        <v>726</v>
      </c>
      <c r="E353" t="s">
        <v>726</v>
      </c>
      <c r="F353" t="s">
        <v>463</v>
      </c>
      <c r="G353" t="s">
        <v>173</v>
      </c>
      <c r="H353" s="15">
        <f>MROUND((J353*0.97),5000)</f>
        <v>25000</v>
      </c>
      <c r="I353" s="15">
        <f t="shared" si="22"/>
        <v>793</v>
      </c>
      <c r="J353" s="15">
        <v>25793</v>
      </c>
      <c r="K353" s="5">
        <v>2579</v>
      </c>
      <c r="M353" t="s">
        <v>63</v>
      </c>
      <c r="N353" t="s">
        <v>15</v>
      </c>
      <c r="O353" t="s">
        <v>16</v>
      </c>
      <c r="P353" s="1">
        <v>43515</v>
      </c>
      <c r="Q353">
        <v>15</v>
      </c>
      <c r="R353" s="21">
        <f t="shared" si="23"/>
        <v>3.1719999999999998E-2</v>
      </c>
      <c r="S353" s="21"/>
      <c r="T353" s="84" t="s">
        <v>460</v>
      </c>
      <c r="U353" s="27">
        <v>7731</v>
      </c>
    </row>
    <row r="354" spans="1:21" x14ac:dyDescent="0.3">
      <c r="A354" t="s">
        <v>17</v>
      </c>
      <c r="B354">
        <v>314</v>
      </c>
      <c r="C354" s="1">
        <v>43555</v>
      </c>
      <c r="D354" t="s">
        <v>726</v>
      </c>
      <c r="E354" t="s">
        <v>726</v>
      </c>
      <c r="F354" t="s">
        <v>476</v>
      </c>
      <c r="G354" t="s">
        <v>187</v>
      </c>
      <c r="H354" s="15">
        <f>MROUND((J354*0.97),500)</f>
        <v>36500</v>
      </c>
      <c r="I354" s="15">
        <f t="shared" si="22"/>
        <v>987</v>
      </c>
      <c r="J354" s="15">
        <v>37487</v>
      </c>
      <c r="K354" s="5">
        <v>3749</v>
      </c>
      <c r="M354" t="s">
        <v>65</v>
      </c>
      <c r="P354" s="1">
        <v>43555</v>
      </c>
      <c r="Q354">
        <v>0</v>
      </c>
      <c r="R354" s="21">
        <f t="shared" si="23"/>
        <v>2.7041095890410958E-2</v>
      </c>
      <c r="S354" s="21"/>
      <c r="T354" s="12" t="s">
        <v>485</v>
      </c>
      <c r="U354" s="13">
        <v>3442</v>
      </c>
    </row>
    <row r="355" spans="1:21" x14ac:dyDescent="0.3">
      <c r="A355" t="s">
        <v>17</v>
      </c>
      <c r="B355">
        <v>324</v>
      </c>
      <c r="C355" s="1">
        <v>43555</v>
      </c>
      <c r="D355" t="s">
        <v>726</v>
      </c>
      <c r="E355" t="s">
        <v>726</v>
      </c>
      <c r="F355" t="s">
        <v>464</v>
      </c>
      <c r="G355" t="s">
        <v>174</v>
      </c>
      <c r="H355" s="15">
        <f>MROUND((J355*0.97),500)</f>
        <v>36500</v>
      </c>
      <c r="I355" s="15">
        <f t="shared" si="22"/>
        <v>987</v>
      </c>
      <c r="J355" s="15">
        <v>37487</v>
      </c>
      <c r="K355" s="5">
        <v>3749</v>
      </c>
      <c r="M355" t="s">
        <v>65</v>
      </c>
      <c r="P355" s="1">
        <v>43555</v>
      </c>
      <c r="Q355">
        <v>0</v>
      </c>
      <c r="R355" s="21">
        <f t="shared" si="23"/>
        <v>2.7041095890410958E-2</v>
      </c>
      <c r="S355" s="21"/>
      <c r="T355" s="83">
        <v>43218</v>
      </c>
      <c r="U355" s="13">
        <v>2500</v>
      </c>
    </row>
    <row r="356" spans="1:21" x14ac:dyDescent="0.3">
      <c r="A356" t="s">
        <v>17</v>
      </c>
      <c r="B356">
        <v>334</v>
      </c>
      <c r="C356" s="1">
        <v>43555</v>
      </c>
      <c r="D356" t="s">
        <v>726</v>
      </c>
      <c r="E356" t="s">
        <v>726</v>
      </c>
      <c r="F356" t="s">
        <v>487</v>
      </c>
      <c r="G356" t="s">
        <v>198</v>
      </c>
      <c r="H356" s="15">
        <f>MROUND((J356*0.97),500)</f>
        <v>36500</v>
      </c>
      <c r="I356" s="15">
        <f t="shared" si="22"/>
        <v>987</v>
      </c>
      <c r="J356" s="15">
        <v>37487</v>
      </c>
      <c r="K356" s="5">
        <v>3749</v>
      </c>
      <c r="M356" t="s">
        <v>65</v>
      </c>
      <c r="P356" s="1">
        <v>43555</v>
      </c>
      <c r="Q356">
        <v>0</v>
      </c>
      <c r="R356" s="21">
        <f t="shared" si="23"/>
        <v>2.7041095890410958E-2</v>
      </c>
      <c r="S356" s="21"/>
      <c r="T356" s="82" t="s">
        <v>485</v>
      </c>
      <c r="U356" s="13">
        <v>2500</v>
      </c>
    </row>
    <row r="357" spans="1:21" x14ac:dyDescent="0.3">
      <c r="A357" t="s">
        <v>17</v>
      </c>
      <c r="B357">
        <v>345</v>
      </c>
      <c r="C357" s="1">
        <v>43555</v>
      </c>
      <c r="D357" t="s">
        <v>726</v>
      </c>
      <c r="E357" t="s">
        <v>726</v>
      </c>
      <c r="F357" t="s">
        <v>463</v>
      </c>
      <c r="G357" t="s">
        <v>173</v>
      </c>
      <c r="H357" s="15">
        <f>MROUND((J357*0.97),500)</f>
        <v>12000</v>
      </c>
      <c r="I357" s="15">
        <f t="shared" si="22"/>
        <v>496</v>
      </c>
      <c r="J357" s="15">
        <v>12496</v>
      </c>
      <c r="K357" s="5">
        <v>1250</v>
      </c>
      <c r="M357" t="s">
        <v>65</v>
      </c>
      <c r="P357" s="1">
        <v>43555</v>
      </c>
      <c r="Q357">
        <v>0</v>
      </c>
      <c r="R357" s="21">
        <f t="shared" si="23"/>
        <v>4.1333333333333333E-2</v>
      </c>
      <c r="S357" s="21"/>
      <c r="T357" s="83">
        <v>43367</v>
      </c>
      <c r="U357" s="13">
        <v>851</v>
      </c>
    </row>
    <row r="358" spans="1:21" x14ac:dyDescent="0.3">
      <c r="A358" t="s">
        <v>17</v>
      </c>
      <c r="B358">
        <v>346</v>
      </c>
      <c r="C358" s="1">
        <v>43530</v>
      </c>
      <c r="D358" t="s">
        <v>535</v>
      </c>
      <c r="E358" t="s">
        <v>535</v>
      </c>
      <c r="F358" t="s">
        <v>483</v>
      </c>
      <c r="G358" t="s">
        <v>194</v>
      </c>
      <c r="H358" s="15">
        <f>MROUND((J358*0.97),5000)</f>
        <v>120000</v>
      </c>
      <c r="I358" s="15">
        <f t="shared" si="22"/>
        <v>1466</v>
      </c>
      <c r="J358" s="15">
        <v>121466</v>
      </c>
      <c r="K358" s="5">
        <v>12147</v>
      </c>
      <c r="M358" t="s">
        <v>63</v>
      </c>
      <c r="N358" t="s">
        <v>15</v>
      </c>
      <c r="O358" t="s">
        <v>16</v>
      </c>
      <c r="P358" s="1">
        <v>43515</v>
      </c>
      <c r="Q358">
        <v>15</v>
      </c>
      <c r="R358" s="21">
        <f t="shared" si="23"/>
        <v>1.2216666666666667E-2</v>
      </c>
      <c r="S358" s="21"/>
      <c r="T358" s="82" t="s">
        <v>485</v>
      </c>
      <c r="U358" s="13">
        <v>851</v>
      </c>
    </row>
    <row r="359" spans="1:21" x14ac:dyDescent="0.3">
      <c r="A359" t="s">
        <v>17</v>
      </c>
      <c r="B359">
        <v>347</v>
      </c>
      <c r="C359" s="1">
        <v>43555</v>
      </c>
      <c r="D359" t="s">
        <v>535</v>
      </c>
      <c r="E359" t="s">
        <v>535</v>
      </c>
      <c r="F359" t="s">
        <v>483</v>
      </c>
      <c r="G359" t="s">
        <v>194</v>
      </c>
      <c r="H359" s="15">
        <f>J359</f>
        <v>514</v>
      </c>
      <c r="I359" s="15">
        <f t="shared" si="22"/>
        <v>0</v>
      </c>
      <c r="J359" s="15">
        <v>514</v>
      </c>
      <c r="K359" s="5">
        <v>51</v>
      </c>
      <c r="M359" t="s">
        <v>65</v>
      </c>
      <c r="P359" s="1">
        <v>43555</v>
      </c>
      <c r="Q359">
        <v>0</v>
      </c>
      <c r="R359" s="21">
        <f t="shared" si="23"/>
        <v>0</v>
      </c>
      <c r="S359" s="21"/>
      <c r="T359" s="83">
        <v>43424</v>
      </c>
      <c r="U359" s="13">
        <v>91</v>
      </c>
    </row>
    <row r="360" spans="1:21" x14ac:dyDescent="0.3">
      <c r="A360" t="s">
        <v>17</v>
      </c>
      <c r="B360">
        <v>348</v>
      </c>
      <c r="C360" s="1">
        <v>43256</v>
      </c>
      <c r="D360" t="s">
        <v>504</v>
      </c>
      <c r="E360" t="s">
        <v>504</v>
      </c>
      <c r="F360" t="s">
        <v>504</v>
      </c>
      <c r="G360" t="s">
        <v>215</v>
      </c>
      <c r="H360" s="15">
        <f>J360</f>
        <v>418</v>
      </c>
      <c r="I360" s="15">
        <f t="shared" si="22"/>
        <v>0</v>
      </c>
      <c r="J360" s="15">
        <v>418</v>
      </c>
      <c r="K360" s="5">
        <v>42</v>
      </c>
      <c r="M360" t="s">
        <v>48</v>
      </c>
      <c r="N360" t="s">
        <v>15</v>
      </c>
      <c r="O360" t="s">
        <v>16</v>
      </c>
      <c r="P360" s="1">
        <v>43251</v>
      </c>
      <c r="Q360">
        <v>5</v>
      </c>
      <c r="R360" s="21">
        <f t="shared" si="23"/>
        <v>0</v>
      </c>
      <c r="S360" s="21"/>
      <c r="T360" s="82" t="s">
        <v>485</v>
      </c>
      <c r="U360" s="13">
        <v>91</v>
      </c>
    </row>
    <row r="361" spans="1:21" x14ac:dyDescent="0.3">
      <c r="A361" t="s">
        <v>17</v>
      </c>
      <c r="B361">
        <v>349</v>
      </c>
      <c r="C361" s="1">
        <v>43312</v>
      </c>
      <c r="D361" t="s">
        <v>504</v>
      </c>
      <c r="E361" t="s">
        <v>504</v>
      </c>
      <c r="F361" t="s">
        <v>504</v>
      </c>
      <c r="G361" t="s">
        <v>215</v>
      </c>
      <c r="H361" s="15">
        <f>MROUND((J361*0.97),500)</f>
        <v>16000</v>
      </c>
      <c r="I361" s="15">
        <f t="shared" si="22"/>
        <v>633</v>
      </c>
      <c r="J361" s="15">
        <v>16633</v>
      </c>
      <c r="K361" s="5">
        <v>1663</v>
      </c>
      <c r="M361" t="s">
        <v>52</v>
      </c>
      <c r="N361" t="s">
        <v>15</v>
      </c>
      <c r="O361" t="s">
        <v>16</v>
      </c>
      <c r="P361" s="1">
        <v>43305</v>
      </c>
      <c r="Q361">
        <v>7</v>
      </c>
      <c r="R361" s="21">
        <f t="shared" si="23"/>
        <v>3.95625E-2</v>
      </c>
      <c r="S361" s="21"/>
      <c r="T361" s="12" t="s">
        <v>478</v>
      </c>
      <c r="U361" s="13">
        <v>1336699</v>
      </c>
    </row>
    <row r="362" spans="1:21" x14ac:dyDescent="0.3">
      <c r="A362" t="s">
        <v>17</v>
      </c>
      <c r="B362">
        <v>350</v>
      </c>
      <c r="C362" s="1">
        <v>43347</v>
      </c>
      <c r="D362" s="1" t="s">
        <v>504</v>
      </c>
      <c r="E362" t="s">
        <v>504</v>
      </c>
      <c r="F362" t="s">
        <v>504</v>
      </c>
      <c r="G362" t="s">
        <v>215</v>
      </c>
      <c r="H362" s="15">
        <f>MROUND((J362*0.97),1000)</f>
        <v>28000</v>
      </c>
      <c r="I362" s="15">
        <f t="shared" si="22"/>
        <v>479</v>
      </c>
      <c r="J362" s="15">
        <v>28479</v>
      </c>
      <c r="K362" s="5">
        <v>2848</v>
      </c>
      <c r="M362" t="s">
        <v>54</v>
      </c>
      <c r="N362" t="s">
        <v>15</v>
      </c>
      <c r="O362" t="s">
        <v>16</v>
      </c>
      <c r="P362" s="1">
        <v>43334</v>
      </c>
      <c r="Q362">
        <v>13</v>
      </c>
      <c r="R362" s="21">
        <f t="shared" si="23"/>
        <v>1.7107142857142855E-2</v>
      </c>
      <c r="S362" s="21"/>
      <c r="T362" s="83">
        <v>43251</v>
      </c>
      <c r="U362" s="13">
        <v>215259</v>
      </c>
    </row>
    <row r="363" spans="1:21" x14ac:dyDescent="0.3">
      <c r="A363" t="s">
        <v>17</v>
      </c>
      <c r="B363">
        <v>351</v>
      </c>
      <c r="C363" s="1">
        <v>43373</v>
      </c>
      <c r="D363" s="1" t="s">
        <v>504</v>
      </c>
      <c r="E363" t="s">
        <v>504</v>
      </c>
      <c r="F363" t="s">
        <v>504</v>
      </c>
      <c r="G363" t="s">
        <v>215</v>
      </c>
      <c r="H363" s="15">
        <f>MROUND((J363*0.97),1000)</f>
        <v>13000</v>
      </c>
      <c r="I363" s="15">
        <f t="shared" si="22"/>
        <v>258</v>
      </c>
      <c r="J363" s="15">
        <v>13258</v>
      </c>
      <c r="K363" s="5">
        <v>1326</v>
      </c>
      <c r="M363" t="s">
        <v>55</v>
      </c>
      <c r="N363" t="s">
        <v>15</v>
      </c>
      <c r="O363" t="s">
        <v>16</v>
      </c>
      <c r="P363" s="1">
        <v>43367</v>
      </c>
      <c r="Q363">
        <v>6</v>
      </c>
      <c r="R363" s="21">
        <f t="shared" si="23"/>
        <v>1.9846153846153847E-2</v>
      </c>
      <c r="S363" s="21"/>
      <c r="T363" s="82" t="s">
        <v>491</v>
      </c>
      <c r="U363" s="13">
        <v>71753</v>
      </c>
    </row>
    <row r="364" spans="1:21" x14ac:dyDescent="0.3">
      <c r="A364" t="s">
        <v>17</v>
      </c>
      <c r="B364">
        <v>352</v>
      </c>
      <c r="C364" s="1">
        <v>43409</v>
      </c>
      <c r="D364" s="1" t="s">
        <v>504</v>
      </c>
      <c r="E364" t="s">
        <v>504</v>
      </c>
      <c r="F364" t="s">
        <v>504</v>
      </c>
      <c r="G364" t="s">
        <v>215</v>
      </c>
      <c r="H364" s="15">
        <f>J364</f>
        <v>519</v>
      </c>
      <c r="I364" s="15">
        <f t="shared" si="22"/>
        <v>0</v>
      </c>
      <c r="J364" s="15">
        <v>519</v>
      </c>
      <c r="K364" s="5">
        <v>52</v>
      </c>
      <c r="M364" t="s">
        <v>57</v>
      </c>
      <c r="N364" t="s">
        <v>15</v>
      </c>
      <c r="O364" t="s">
        <v>16</v>
      </c>
      <c r="P364" s="1">
        <v>43397</v>
      </c>
      <c r="Q364">
        <v>12</v>
      </c>
      <c r="R364" s="21">
        <f t="shared" si="23"/>
        <v>0</v>
      </c>
      <c r="S364" s="21"/>
      <c r="T364" s="82" t="s">
        <v>478</v>
      </c>
      <c r="U364" s="13">
        <v>71753</v>
      </c>
    </row>
    <row r="365" spans="1:21" x14ac:dyDescent="0.3">
      <c r="A365" t="s">
        <v>17</v>
      </c>
      <c r="B365">
        <v>353</v>
      </c>
      <c r="C365" s="1">
        <v>43439</v>
      </c>
      <c r="D365" s="1" t="s">
        <v>504</v>
      </c>
      <c r="E365" t="s">
        <v>504</v>
      </c>
      <c r="F365" t="s">
        <v>504</v>
      </c>
      <c r="G365" t="s">
        <v>215</v>
      </c>
      <c r="H365" s="15">
        <f>MROUND((J365*0.97),500)</f>
        <v>17500</v>
      </c>
      <c r="I365" s="15">
        <f t="shared" si="22"/>
        <v>382</v>
      </c>
      <c r="J365" s="15">
        <v>17882</v>
      </c>
      <c r="K365" s="5">
        <v>1788</v>
      </c>
      <c r="M365" t="s">
        <v>58</v>
      </c>
      <c r="N365" t="s">
        <v>15</v>
      </c>
      <c r="O365" t="s">
        <v>16</v>
      </c>
      <c r="P365" s="1">
        <v>43424</v>
      </c>
      <c r="Q365">
        <v>15</v>
      </c>
      <c r="R365" s="21">
        <f t="shared" si="23"/>
        <v>2.182857142857143E-2</v>
      </c>
      <c r="S365" s="21"/>
      <c r="T365" s="82" t="s">
        <v>479</v>
      </c>
      <c r="U365" s="13">
        <v>71753</v>
      </c>
    </row>
    <row r="366" spans="1:21" x14ac:dyDescent="0.3">
      <c r="A366" t="s">
        <v>17</v>
      </c>
      <c r="B366">
        <v>354</v>
      </c>
      <c r="C366" s="1">
        <v>43465</v>
      </c>
      <c r="D366" s="1" t="s">
        <v>504</v>
      </c>
      <c r="E366" t="s">
        <v>504</v>
      </c>
      <c r="F366" t="s">
        <v>504</v>
      </c>
      <c r="G366" t="s">
        <v>215</v>
      </c>
      <c r="H366" s="15">
        <f>MROUND((J366*0.97),250)</f>
        <v>9000</v>
      </c>
      <c r="I366" s="15">
        <f t="shared" si="22"/>
        <v>176</v>
      </c>
      <c r="J366" s="15">
        <v>9176</v>
      </c>
      <c r="K366" s="5">
        <v>918</v>
      </c>
      <c r="M366" t="s">
        <v>60</v>
      </c>
      <c r="N366" t="s">
        <v>15</v>
      </c>
      <c r="O366" t="s">
        <v>16</v>
      </c>
      <c r="P366" s="1">
        <v>43452</v>
      </c>
      <c r="Q366">
        <v>13</v>
      </c>
      <c r="R366" s="21">
        <f t="shared" si="23"/>
        <v>1.9555555555555555E-2</v>
      </c>
      <c r="S366" s="21"/>
      <c r="T366" s="83">
        <v>43288</v>
      </c>
      <c r="U366" s="13">
        <v>656979</v>
      </c>
    </row>
    <row r="367" spans="1:21" x14ac:dyDescent="0.3">
      <c r="A367" t="s">
        <v>17</v>
      </c>
      <c r="B367">
        <v>355</v>
      </c>
      <c r="C367" s="1">
        <v>43502</v>
      </c>
      <c r="D367" s="1" t="s">
        <v>504</v>
      </c>
      <c r="E367" t="s">
        <v>504</v>
      </c>
      <c r="F367" t="s">
        <v>504</v>
      </c>
      <c r="G367" t="s">
        <v>215</v>
      </c>
      <c r="H367" s="15">
        <f>MROUND((J367*0.97),100)</f>
        <v>4400</v>
      </c>
      <c r="I367" s="15">
        <f t="shared" si="22"/>
        <v>111</v>
      </c>
      <c r="J367" s="15">
        <v>4511</v>
      </c>
      <c r="K367" s="5">
        <v>451</v>
      </c>
      <c r="M367" t="s">
        <v>61</v>
      </c>
      <c r="N367" t="s">
        <v>15</v>
      </c>
      <c r="O367" t="s">
        <v>16</v>
      </c>
      <c r="P367" s="1">
        <v>43491</v>
      </c>
      <c r="Q367">
        <v>11</v>
      </c>
      <c r="R367" s="21">
        <f t="shared" si="23"/>
        <v>2.5227272727272727E-2</v>
      </c>
      <c r="S367" s="21"/>
      <c r="T367" s="82" t="s">
        <v>491</v>
      </c>
      <c r="U367" s="13">
        <v>218993</v>
      </c>
    </row>
    <row r="368" spans="1:21" x14ac:dyDescent="0.3">
      <c r="A368" t="s">
        <v>17</v>
      </c>
      <c r="B368">
        <v>356</v>
      </c>
      <c r="C368" s="1">
        <v>43530</v>
      </c>
      <c r="D368" s="1" t="s">
        <v>504</v>
      </c>
      <c r="E368" t="s">
        <v>504</v>
      </c>
      <c r="F368" t="s">
        <v>504</v>
      </c>
      <c r="G368" t="s">
        <v>215</v>
      </c>
      <c r="H368" s="15">
        <f>MROUND((J368*0.97),250)</f>
        <v>6750</v>
      </c>
      <c r="I368" s="15">
        <f t="shared" si="22"/>
        <v>96</v>
      </c>
      <c r="J368" s="15">
        <v>6846</v>
      </c>
      <c r="K368" s="5">
        <v>685</v>
      </c>
      <c r="M368" t="s">
        <v>63</v>
      </c>
      <c r="N368" t="s">
        <v>15</v>
      </c>
      <c r="O368" t="s">
        <v>16</v>
      </c>
      <c r="P368" s="1">
        <v>43515</v>
      </c>
      <c r="Q368">
        <v>15</v>
      </c>
      <c r="R368" s="21">
        <f t="shared" si="23"/>
        <v>1.4222222222222223E-2</v>
      </c>
      <c r="S368" s="21"/>
      <c r="T368" s="82" t="s">
        <v>478</v>
      </c>
      <c r="U368" s="13">
        <v>218993</v>
      </c>
    </row>
    <row r="369" spans="1:21" x14ac:dyDescent="0.3">
      <c r="A369" t="s">
        <v>17</v>
      </c>
      <c r="B369">
        <v>357</v>
      </c>
      <c r="C369" s="1">
        <v>43555</v>
      </c>
      <c r="D369" s="1" t="s">
        <v>504</v>
      </c>
      <c r="E369" t="s">
        <v>504</v>
      </c>
      <c r="F369" t="s">
        <v>504</v>
      </c>
      <c r="G369" t="s">
        <v>215</v>
      </c>
      <c r="H369" s="15">
        <f>MROUND((J369*0.97),1000)</f>
        <v>38000</v>
      </c>
      <c r="I369" s="15">
        <f t="shared" si="22"/>
        <v>1084</v>
      </c>
      <c r="J369" s="15">
        <v>39084</v>
      </c>
      <c r="K369" s="5">
        <v>3908</v>
      </c>
      <c r="M369" t="s">
        <v>65</v>
      </c>
      <c r="P369" s="1">
        <v>43555</v>
      </c>
      <c r="Q369">
        <v>0</v>
      </c>
      <c r="R369" s="21">
        <f t="shared" si="23"/>
        <v>2.8526315789473684E-2</v>
      </c>
      <c r="S369" s="21"/>
      <c r="T369" s="82" t="s">
        <v>479</v>
      </c>
      <c r="U369" s="13">
        <v>218993</v>
      </c>
    </row>
    <row r="370" spans="1:21" x14ac:dyDescent="0.3">
      <c r="A370" t="s">
        <v>17</v>
      </c>
      <c r="B370">
        <v>358</v>
      </c>
      <c r="C370" s="1">
        <v>43227</v>
      </c>
      <c r="D370" s="1" t="s">
        <v>469</v>
      </c>
      <c r="E370" t="s">
        <v>469</v>
      </c>
      <c r="F370" t="s">
        <v>477</v>
      </c>
      <c r="G370" t="s">
        <v>188</v>
      </c>
      <c r="H370" s="15">
        <f>MROUND((J370*0.97),500)</f>
        <v>26500</v>
      </c>
      <c r="I370" s="15">
        <f t="shared" si="22"/>
        <v>582</v>
      </c>
      <c r="J370" s="15">
        <v>27082</v>
      </c>
      <c r="K370" s="5">
        <v>2708</v>
      </c>
      <c r="M370" t="s">
        <v>47</v>
      </c>
      <c r="N370" t="s">
        <v>15</v>
      </c>
      <c r="O370" t="s">
        <v>16</v>
      </c>
      <c r="P370" s="1">
        <v>43218</v>
      </c>
      <c r="Q370">
        <v>9</v>
      </c>
      <c r="R370" s="21">
        <f t="shared" si="23"/>
        <v>2.1962264150943395E-2</v>
      </c>
      <c r="S370" s="21"/>
      <c r="T370" s="83">
        <v>43334</v>
      </c>
      <c r="U370" s="13">
        <v>74781</v>
      </c>
    </row>
    <row r="371" spans="1:21" x14ac:dyDescent="0.3">
      <c r="A371" t="s">
        <v>17</v>
      </c>
      <c r="B371">
        <v>368</v>
      </c>
      <c r="C371" s="1">
        <v>43227</v>
      </c>
      <c r="D371" s="1" t="s">
        <v>469</v>
      </c>
      <c r="E371" t="s">
        <v>469</v>
      </c>
      <c r="F371" t="s">
        <v>469</v>
      </c>
      <c r="G371" t="s">
        <v>179</v>
      </c>
      <c r="H371" s="15">
        <f>MROUND((J371*0.97),500)</f>
        <v>26500</v>
      </c>
      <c r="I371" s="15">
        <f t="shared" si="22"/>
        <v>582</v>
      </c>
      <c r="J371" s="15">
        <v>27082</v>
      </c>
      <c r="K371" s="5">
        <v>2708</v>
      </c>
      <c r="M371" t="s">
        <v>47</v>
      </c>
      <c r="N371" t="s">
        <v>15</v>
      </c>
      <c r="O371" t="s">
        <v>16</v>
      </c>
      <c r="P371" s="1">
        <v>43218</v>
      </c>
      <c r="Q371">
        <v>9</v>
      </c>
      <c r="R371" s="21">
        <f t="shared" si="23"/>
        <v>2.1962264150943395E-2</v>
      </c>
      <c r="S371" s="21"/>
      <c r="T371" s="82" t="s">
        <v>491</v>
      </c>
      <c r="U371" s="13">
        <v>35521</v>
      </c>
    </row>
    <row r="372" spans="1:21" x14ac:dyDescent="0.3">
      <c r="A372" t="s">
        <v>17</v>
      </c>
      <c r="B372">
        <v>359</v>
      </c>
      <c r="C372" s="1">
        <v>43256</v>
      </c>
      <c r="D372" s="1" t="s">
        <v>469</v>
      </c>
      <c r="E372" t="s">
        <v>469</v>
      </c>
      <c r="F372" t="s">
        <v>477</v>
      </c>
      <c r="G372" t="s">
        <v>188</v>
      </c>
      <c r="H372" s="15">
        <f t="shared" ref="H372:H379" si="24">MROUND((J372*0.97),5000)</f>
        <v>85000</v>
      </c>
      <c r="I372" s="15">
        <f t="shared" si="22"/>
        <v>2294</v>
      </c>
      <c r="J372" s="15">
        <v>87294</v>
      </c>
      <c r="K372" s="5">
        <v>8729</v>
      </c>
      <c r="M372" t="s">
        <v>48</v>
      </c>
      <c r="N372" t="s">
        <v>15</v>
      </c>
      <c r="O372" t="s">
        <v>16</v>
      </c>
      <c r="P372" s="1">
        <v>43251</v>
      </c>
      <c r="Q372">
        <v>5</v>
      </c>
      <c r="R372" s="21">
        <f t="shared" si="23"/>
        <v>2.6988235294117646E-2</v>
      </c>
      <c r="S372" s="21"/>
      <c r="T372" s="82" t="s">
        <v>478</v>
      </c>
      <c r="U372" s="13">
        <v>35521</v>
      </c>
    </row>
    <row r="373" spans="1:21" x14ac:dyDescent="0.3">
      <c r="A373" t="s">
        <v>17</v>
      </c>
      <c r="B373">
        <v>369</v>
      </c>
      <c r="C373" s="1">
        <v>43256</v>
      </c>
      <c r="D373" s="1" t="s">
        <v>469</v>
      </c>
      <c r="E373" t="s">
        <v>469</v>
      </c>
      <c r="F373" t="s">
        <v>469</v>
      </c>
      <c r="G373" t="s">
        <v>179</v>
      </c>
      <c r="H373" s="15">
        <f t="shared" si="24"/>
        <v>85000</v>
      </c>
      <c r="I373" s="15">
        <f t="shared" si="22"/>
        <v>2294</v>
      </c>
      <c r="J373" s="15">
        <v>87294</v>
      </c>
      <c r="K373" s="5">
        <v>8729</v>
      </c>
      <c r="M373" t="s">
        <v>48</v>
      </c>
      <c r="N373" t="s">
        <v>15</v>
      </c>
      <c r="O373" t="s">
        <v>16</v>
      </c>
      <c r="P373" s="1">
        <v>43251</v>
      </c>
      <c r="Q373">
        <v>5</v>
      </c>
      <c r="R373" s="21">
        <f t="shared" si="23"/>
        <v>2.6988235294117646E-2</v>
      </c>
      <c r="S373" s="21"/>
      <c r="T373" s="82" t="s">
        <v>479</v>
      </c>
      <c r="U373" s="13">
        <v>3739</v>
      </c>
    </row>
    <row r="374" spans="1:21" x14ac:dyDescent="0.3">
      <c r="A374" t="s">
        <v>17</v>
      </c>
      <c r="B374">
        <v>360</v>
      </c>
      <c r="C374" s="1">
        <v>43281</v>
      </c>
      <c r="D374" s="1" t="s">
        <v>469</v>
      </c>
      <c r="E374" t="s">
        <v>469</v>
      </c>
      <c r="F374" t="s">
        <v>477</v>
      </c>
      <c r="G374" t="s">
        <v>188</v>
      </c>
      <c r="H374" s="15">
        <f t="shared" si="24"/>
        <v>25000</v>
      </c>
      <c r="I374" s="15">
        <f t="shared" si="22"/>
        <v>338</v>
      </c>
      <c r="J374" s="15">
        <v>25338</v>
      </c>
      <c r="K374" s="5">
        <v>2534</v>
      </c>
      <c r="M374" t="s">
        <v>50</v>
      </c>
      <c r="N374" t="s">
        <v>15</v>
      </c>
      <c r="O374" t="s">
        <v>16</v>
      </c>
      <c r="P374" s="1">
        <v>43274</v>
      </c>
      <c r="Q374">
        <v>7</v>
      </c>
      <c r="R374" s="21">
        <f t="shared" si="23"/>
        <v>1.3520000000000001E-2</v>
      </c>
      <c r="S374" s="21"/>
      <c r="T374" s="83">
        <v>43367</v>
      </c>
      <c r="U374" s="13">
        <v>14244</v>
      </c>
    </row>
    <row r="375" spans="1:21" x14ac:dyDescent="0.3">
      <c r="A375" t="s">
        <v>17</v>
      </c>
      <c r="B375">
        <v>370</v>
      </c>
      <c r="C375" s="1">
        <v>43281</v>
      </c>
      <c r="D375" s="1" t="s">
        <v>469</v>
      </c>
      <c r="E375" t="s">
        <v>469</v>
      </c>
      <c r="F375" t="s">
        <v>469</v>
      </c>
      <c r="G375" t="s">
        <v>179</v>
      </c>
      <c r="H375" s="15">
        <f t="shared" si="24"/>
        <v>25000</v>
      </c>
      <c r="I375" s="15">
        <f t="shared" si="22"/>
        <v>338</v>
      </c>
      <c r="J375" s="15">
        <v>25338</v>
      </c>
      <c r="K375" s="5">
        <v>2534</v>
      </c>
      <c r="M375" t="s">
        <v>50</v>
      </c>
      <c r="N375" t="s">
        <v>15</v>
      </c>
      <c r="O375" t="s">
        <v>16</v>
      </c>
      <c r="P375" s="1">
        <v>43274</v>
      </c>
      <c r="Q375">
        <v>7</v>
      </c>
      <c r="R375" s="21">
        <f t="shared" si="23"/>
        <v>1.3520000000000001E-2</v>
      </c>
      <c r="S375" s="21"/>
      <c r="T375" s="82" t="s">
        <v>491</v>
      </c>
      <c r="U375" s="13">
        <v>588</v>
      </c>
    </row>
    <row r="376" spans="1:21" x14ac:dyDescent="0.3">
      <c r="A376" t="s">
        <v>17</v>
      </c>
      <c r="B376">
        <v>361</v>
      </c>
      <c r="C376" s="1">
        <v>43347</v>
      </c>
      <c r="D376" s="1" t="s">
        <v>469</v>
      </c>
      <c r="E376" t="s">
        <v>469</v>
      </c>
      <c r="F376" t="s">
        <v>477</v>
      </c>
      <c r="G376" t="s">
        <v>188</v>
      </c>
      <c r="H376" s="15">
        <f t="shared" si="24"/>
        <v>30000</v>
      </c>
      <c r="I376" s="15">
        <f t="shared" si="22"/>
        <v>1447</v>
      </c>
      <c r="J376" s="15">
        <v>31447</v>
      </c>
      <c r="K376" s="5">
        <v>3145</v>
      </c>
      <c r="M376" t="s">
        <v>54</v>
      </c>
      <c r="N376" t="s">
        <v>15</v>
      </c>
      <c r="O376" t="s">
        <v>16</v>
      </c>
      <c r="P376" s="1">
        <v>43334</v>
      </c>
      <c r="Q376">
        <v>13</v>
      </c>
      <c r="R376" s="21">
        <f t="shared" si="23"/>
        <v>4.8233333333333336E-2</v>
      </c>
      <c r="S376" s="21"/>
      <c r="T376" s="82" t="s">
        <v>478</v>
      </c>
      <c r="U376" s="13">
        <v>13594</v>
      </c>
    </row>
    <row r="377" spans="1:21" x14ac:dyDescent="0.3">
      <c r="A377" t="s">
        <v>17</v>
      </c>
      <c r="B377">
        <v>371</v>
      </c>
      <c r="C377" s="1">
        <v>43347</v>
      </c>
      <c r="D377" s="1" t="s">
        <v>469</v>
      </c>
      <c r="E377" t="s">
        <v>469</v>
      </c>
      <c r="F377" t="s">
        <v>469</v>
      </c>
      <c r="G377" t="s">
        <v>179</v>
      </c>
      <c r="H377" s="15">
        <f t="shared" si="24"/>
        <v>30000</v>
      </c>
      <c r="I377" s="15">
        <f t="shared" si="22"/>
        <v>1447</v>
      </c>
      <c r="J377" s="15">
        <v>31447</v>
      </c>
      <c r="K377" s="5">
        <v>3145</v>
      </c>
      <c r="M377" t="s">
        <v>54</v>
      </c>
      <c r="N377" t="s">
        <v>15</v>
      </c>
      <c r="O377" t="s">
        <v>16</v>
      </c>
      <c r="P377" s="1">
        <v>43334</v>
      </c>
      <c r="Q377">
        <v>13</v>
      </c>
      <c r="R377" s="21">
        <f t="shared" si="23"/>
        <v>4.8233333333333336E-2</v>
      </c>
      <c r="S377" s="21"/>
      <c r="T377" s="82" t="s">
        <v>479</v>
      </c>
      <c r="U377" s="13">
        <v>62</v>
      </c>
    </row>
    <row r="378" spans="1:21" x14ac:dyDescent="0.3">
      <c r="A378" t="s">
        <v>17</v>
      </c>
      <c r="B378">
        <v>362</v>
      </c>
      <c r="C378" s="1">
        <v>43409</v>
      </c>
      <c r="D378" s="1" t="s">
        <v>469</v>
      </c>
      <c r="E378" t="s">
        <v>469</v>
      </c>
      <c r="F378" t="s">
        <v>477</v>
      </c>
      <c r="G378" t="s">
        <v>188</v>
      </c>
      <c r="H378" s="15">
        <f t="shared" si="24"/>
        <v>35000</v>
      </c>
      <c r="I378" s="15">
        <f t="shared" si="22"/>
        <v>1859</v>
      </c>
      <c r="J378" s="15">
        <v>36859</v>
      </c>
      <c r="K378" s="5">
        <v>3686</v>
      </c>
      <c r="M378" t="s">
        <v>57</v>
      </c>
      <c r="N378" t="s">
        <v>15</v>
      </c>
      <c r="O378" t="s">
        <v>16</v>
      </c>
      <c r="P378" s="1">
        <v>43397</v>
      </c>
      <c r="Q378">
        <v>12</v>
      </c>
      <c r="R378" s="21">
        <f t="shared" si="23"/>
        <v>5.3114285714285711E-2</v>
      </c>
      <c r="S378" s="21"/>
      <c r="T378" s="83">
        <v>43491</v>
      </c>
      <c r="U378" s="13">
        <v>48708</v>
      </c>
    </row>
    <row r="379" spans="1:21" x14ac:dyDescent="0.3">
      <c r="A379" t="s">
        <v>17</v>
      </c>
      <c r="B379">
        <v>372</v>
      </c>
      <c r="C379" s="1">
        <v>43409</v>
      </c>
      <c r="D379" s="1" t="s">
        <v>469</v>
      </c>
      <c r="E379" t="s">
        <v>469</v>
      </c>
      <c r="F379" t="s">
        <v>469</v>
      </c>
      <c r="G379" t="s">
        <v>179</v>
      </c>
      <c r="H379" s="15">
        <f t="shared" si="24"/>
        <v>35000</v>
      </c>
      <c r="I379" s="15">
        <f t="shared" si="22"/>
        <v>1859</v>
      </c>
      <c r="J379" s="15">
        <v>36859</v>
      </c>
      <c r="K379" s="5">
        <v>3686</v>
      </c>
      <c r="M379" t="s">
        <v>57</v>
      </c>
      <c r="N379" t="s">
        <v>15</v>
      </c>
      <c r="O379" t="s">
        <v>16</v>
      </c>
      <c r="P379" s="1">
        <v>43397</v>
      </c>
      <c r="Q379">
        <v>12</v>
      </c>
      <c r="R379" s="21">
        <f t="shared" si="23"/>
        <v>5.3114285714285711E-2</v>
      </c>
      <c r="S379" s="21"/>
      <c r="T379" s="82" t="s">
        <v>491</v>
      </c>
      <c r="U379" s="13">
        <v>14612</v>
      </c>
    </row>
    <row r="380" spans="1:21" x14ac:dyDescent="0.3">
      <c r="A380" t="s">
        <v>17</v>
      </c>
      <c r="B380">
        <v>363</v>
      </c>
      <c r="C380" s="1">
        <v>43439</v>
      </c>
      <c r="D380" s="1" t="s">
        <v>469</v>
      </c>
      <c r="E380" t="s">
        <v>469</v>
      </c>
      <c r="F380" t="s">
        <v>477</v>
      </c>
      <c r="G380" t="s">
        <v>188</v>
      </c>
      <c r="H380" s="15">
        <f>MROUND((J380*0.97),1000)</f>
        <v>24000</v>
      </c>
      <c r="I380" s="15">
        <f t="shared" si="22"/>
        <v>742</v>
      </c>
      <c r="J380" s="15">
        <v>24742</v>
      </c>
      <c r="K380" s="5">
        <v>2474</v>
      </c>
      <c r="M380" t="s">
        <v>58</v>
      </c>
      <c r="N380" t="s">
        <v>15</v>
      </c>
      <c r="O380" t="s">
        <v>16</v>
      </c>
      <c r="P380" s="1">
        <v>43424</v>
      </c>
      <c r="Q380">
        <v>15</v>
      </c>
      <c r="R380" s="21">
        <f t="shared" si="23"/>
        <v>3.0916666666666665E-2</v>
      </c>
      <c r="S380" s="21"/>
      <c r="T380" s="82" t="s">
        <v>478</v>
      </c>
      <c r="U380" s="13">
        <v>34096</v>
      </c>
    </row>
    <row r="381" spans="1:21" x14ac:dyDescent="0.3">
      <c r="A381" t="s">
        <v>17</v>
      </c>
      <c r="B381">
        <v>373</v>
      </c>
      <c r="C381" s="1">
        <v>43439</v>
      </c>
      <c r="D381" s="1" t="s">
        <v>469</v>
      </c>
      <c r="E381" t="s">
        <v>469</v>
      </c>
      <c r="F381" t="s">
        <v>469</v>
      </c>
      <c r="G381" t="s">
        <v>179</v>
      </c>
      <c r="H381" s="15">
        <f>MROUND((J381*0.97),1000)</f>
        <v>24000</v>
      </c>
      <c r="I381" s="15">
        <f t="shared" si="22"/>
        <v>742</v>
      </c>
      <c r="J381" s="15">
        <v>24742</v>
      </c>
      <c r="K381" s="5">
        <v>2474</v>
      </c>
      <c r="M381" t="s">
        <v>58</v>
      </c>
      <c r="N381" t="s">
        <v>15</v>
      </c>
      <c r="O381" t="s">
        <v>16</v>
      </c>
      <c r="P381" s="1">
        <v>43424</v>
      </c>
      <c r="Q381">
        <v>15</v>
      </c>
      <c r="R381" s="21">
        <f t="shared" si="23"/>
        <v>3.0916666666666665E-2</v>
      </c>
      <c r="S381" s="21"/>
      <c r="T381" s="83">
        <v>43515</v>
      </c>
      <c r="U381" s="13">
        <v>311196</v>
      </c>
    </row>
    <row r="382" spans="1:21" x14ac:dyDescent="0.3">
      <c r="A382" t="s">
        <v>17</v>
      </c>
      <c r="B382">
        <v>364</v>
      </c>
      <c r="C382" s="1">
        <v>43465</v>
      </c>
      <c r="D382" s="1" t="s">
        <v>469</v>
      </c>
      <c r="E382" t="s">
        <v>469</v>
      </c>
      <c r="F382" t="s">
        <v>477</v>
      </c>
      <c r="G382" t="s">
        <v>188</v>
      </c>
      <c r="H382" s="15">
        <f>MROUND((J382*0.97),500)</f>
        <v>21000</v>
      </c>
      <c r="I382" s="15">
        <f t="shared" si="22"/>
        <v>904</v>
      </c>
      <c r="J382" s="15">
        <v>21904</v>
      </c>
      <c r="K382" s="5">
        <v>2190</v>
      </c>
      <c r="M382" t="s">
        <v>60</v>
      </c>
      <c r="N382" t="s">
        <v>15</v>
      </c>
      <c r="O382" t="s">
        <v>16</v>
      </c>
      <c r="P382" s="1">
        <v>43452</v>
      </c>
      <c r="Q382">
        <v>13</v>
      </c>
      <c r="R382" s="21">
        <f t="shared" si="23"/>
        <v>4.304761904761905E-2</v>
      </c>
      <c r="S382" s="21"/>
      <c r="T382" s="82" t="s">
        <v>491</v>
      </c>
      <c r="U382" s="13">
        <v>93359</v>
      </c>
    </row>
    <row r="383" spans="1:21" x14ac:dyDescent="0.3">
      <c r="A383" t="s">
        <v>17</v>
      </c>
      <c r="B383">
        <v>374</v>
      </c>
      <c r="C383" s="1">
        <v>43465</v>
      </c>
      <c r="D383" s="1" t="s">
        <v>469</v>
      </c>
      <c r="E383" t="s">
        <v>469</v>
      </c>
      <c r="F383" t="s">
        <v>469</v>
      </c>
      <c r="G383" t="s">
        <v>179</v>
      </c>
      <c r="H383" s="15">
        <f>MROUND((J383*0.97),500)</f>
        <v>21000</v>
      </c>
      <c r="I383" s="15">
        <f t="shared" si="22"/>
        <v>904</v>
      </c>
      <c r="J383" s="15">
        <v>21904</v>
      </c>
      <c r="K383" s="5">
        <v>2190</v>
      </c>
      <c r="M383" t="s">
        <v>60</v>
      </c>
      <c r="N383" t="s">
        <v>15</v>
      </c>
      <c r="O383" t="s">
        <v>16</v>
      </c>
      <c r="P383" s="1">
        <v>43452</v>
      </c>
      <c r="Q383">
        <v>13</v>
      </c>
      <c r="R383" s="21">
        <f t="shared" si="23"/>
        <v>4.304761904761905E-2</v>
      </c>
      <c r="S383" s="21"/>
      <c r="T383" s="82" t="s">
        <v>478</v>
      </c>
      <c r="U383" s="13">
        <v>217837</v>
      </c>
    </row>
    <row r="384" spans="1:21" x14ac:dyDescent="0.3">
      <c r="A384" t="s">
        <v>17</v>
      </c>
      <c r="B384">
        <v>365</v>
      </c>
      <c r="C384" s="1">
        <v>43502</v>
      </c>
      <c r="D384" s="1" t="s">
        <v>469</v>
      </c>
      <c r="E384" t="s">
        <v>469</v>
      </c>
      <c r="F384" t="s">
        <v>477</v>
      </c>
      <c r="G384" t="s">
        <v>188</v>
      </c>
      <c r="H384" s="15">
        <f>MROUND((J384*0.97),500)</f>
        <v>22500</v>
      </c>
      <c r="I384" s="15">
        <f t="shared" si="22"/>
        <v>672</v>
      </c>
      <c r="J384" s="15">
        <v>23172</v>
      </c>
      <c r="K384" s="5">
        <v>2317</v>
      </c>
      <c r="M384" t="s">
        <v>61</v>
      </c>
      <c r="N384" t="s">
        <v>15</v>
      </c>
      <c r="O384" t="s">
        <v>16</v>
      </c>
      <c r="P384" s="1">
        <v>43491</v>
      </c>
      <c r="Q384">
        <v>11</v>
      </c>
      <c r="R384" s="21">
        <f t="shared" si="23"/>
        <v>2.9866666666666666E-2</v>
      </c>
      <c r="S384" s="21"/>
      <c r="T384" s="83">
        <v>43555</v>
      </c>
      <c r="U384" s="13">
        <v>15532</v>
      </c>
    </row>
    <row r="385" spans="1:21" x14ac:dyDescent="0.3">
      <c r="A385" t="s">
        <v>17</v>
      </c>
      <c r="B385">
        <v>375</v>
      </c>
      <c r="C385" s="1">
        <v>43502</v>
      </c>
      <c r="D385" s="1" t="s">
        <v>469</v>
      </c>
      <c r="E385" t="s">
        <v>469</v>
      </c>
      <c r="F385" t="s">
        <v>469</v>
      </c>
      <c r="G385" t="s">
        <v>179</v>
      </c>
      <c r="H385" s="15">
        <f>MROUND((J385*0.97),500)</f>
        <v>22500</v>
      </c>
      <c r="I385" s="15">
        <f t="shared" si="22"/>
        <v>672</v>
      </c>
      <c r="J385" s="15">
        <v>23172</v>
      </c>
      <c r="K385" s="5">
        <v>2317</v>
      </c>
      <c r="M385" t="s">
        <v>61</v>
      </c>
      <c r="N385" t="s">
        <v>15</v>
      </c>
      <c r="O385" t="s">
        <v>16</v>
      </c>
      <c r="P385" s="1">
        <v>43491</v>
      </c>
      <c r="Q385">
        <v>11</v>
      </c>
      <c r="R385" s="21">
        <f t="shared" si="23"/>
        <v>2.9866666666666666E-2</v>
      </c>
      <c r="S385" s="21"/>
      <c r="T385" s="82" t="s">
        <v>491</v>
      </c>
      <c r="U385" s="13">
        <v>4660</v>
      </c>
    </row>
    <row r="386" spans="1:21" x14ac:dyDescent="0.3">
      <c r="A386" t="s">
        <v>17</v>
      </c>
      <c r="B386">
        <v>366</v>
      </c>
      <c r="C386" s="1">
        <v>43530</v>
      </c>
      <c r="D386" s="1" t="s">
        <v>469</v>
      </c>
      <c r="E386" t="s">
        <v>469</v>
      </c>
      <c r="F386" t="s">
        <v>477</v>
      </c>
      <c r="G386" t="s">
        <v>188</v>
      </c>
      <c r="H386" s="15">
        <f>MROUND((J386*0.97),250)</f>
        <v>10250</v>
      </c>
      <c r="I386" s="15">
        <f t="shared" ref="I386:I401" si="25">J386-H386</f>
        <v>308</v>
      </c>
      <c r="J386" s="15">
        <v>10558</v>
      </c>
      <c r="K386" s="5">
        <v>1056</v>
      </c>
      <c r="M386" t="s">
        <v>63</v>
      </c>
      <c r="N386" t="s">
        <v>15</v>
      </c>
      <c r="O386" t="s">
        <v>16</v>
      </c>
      <c r="P386" s="1">
        <v>43515</v>
      </c>
      <c r="Q386">
        <v>15</v>
      </c>
      <c r="R386" s="21">
        <f t="shared" ref="R386:R401" si="26">I386/H386</f>
        <v>3.0048780487804877E-2</v>
      </c>
      <c r="S386" s="21"/>
      <c r="T386" s="82" t="s">
        <v>478</v>
      </c>
      <c r="U386" s="13">
        <v>10872</v>
      </c>
    </row>
    <row r="387" spans="1:21" x14ac:dyDescent="0.3">
      <c r="A387" t="s">
        <v>17</v>
      </c>
      <c r="B387">
        <v>376</v>
      </c>
      <c r="C387" s="1">
        <v>43530</v>
      </c>
      <c r="D387" s="1" t="s">
        <v>469</v>
      </c>
      <c r="E387" t="s">
        <v>469</v>
      </c>
      <c r="F387" t="s">
        <v>469</v>
      </c>
      <c r="G387" t="s">
        <v>179</v>
      </c>
      <c r="H387" s="15">
        <f>MROUND((J387*0.97),250)</f>
        <v>10250</v>
      </c>
      <c r="I387" s="15">
        <f t="shared" si="25"/>
        <v>308</v>
      </c>
      <c r="J387" s="15">
        <v>10558</v>
      </c>
      <c r="K387" s="5">
        <v>1056</v>
      </c>
      <c r="M387" t="s">
        <v>63</v>
      </c>
      <c r="N387" t="s">
        <v>15</v>
      </c>
      <c r="O387" t="s">
        <v>16</v>
      </c>
      <c r="P387" s="1">
        <v>43515</v>
      </c>
      <c r="Q387">
        <v>15</v>
      </c>
      <c r="R387" s="21">
        <f t="shared" si="26"/>
        <v>3.0048780487804877E-2</v>
      </c>
      <c r="S387" s="21"/>
      <c r="T387" s="12" t="s">
        <v>737</v>
      </c>
      <c r="U387" s="13">
        <v>1466223</v>
      </c>
    </row>
    <row r="388" spans="1:21" x14ac:dyDescent="0.3">
      <c r="A388" t="s">
        <v>17</v>
      </c>
      <c r="B388">
        <v>367</v>
      </c>
      <c r="C388" s="1">
        <v>43555</v>
      </c>
      <c r="D388" s="1" t="s">
        <v>469</v>
      </c>
      <c r="E388" t="s">
        <v>469</v>
      </c>
      <c r="F388" t="s">
        <v>477</v>
      </c>
      <c r="G388" t="s">
        <v>188</v>
      </c>
      <c r="H388" s="15">
        <f>MROUND((J388*0.97),5000)</f>
        <v>145000</v>
      </c>
      <c r="I388" s="15">
        <f t="shared" si="25"/>
        <v>5276</v>
      </c>
      <c r="J388" s="15">
        <v>150276</v>
      </c>
      <c r="K388" s="5">
        <v>15028</v>
      </c>
      <c r="M388" t="s">
        <v>65</v>
      </c>
      <c r="P388" s="1">
        <v>43555</v>
      </c>
      <c r="Q388">
        <v>0</v>
      </c>
      <c r="R388" s="21">
        <f t="shared" si="26"/>
        <v>3.6386206896551726E-2</v>
      </c>
      <c r="S388" s="21"/>
      <c r="T388" s="83">
        <v>43218</v>
      </c>
      <c r="U388" s="13">
        <v>39205</v>
      </c>
    </row>
    <row r="389" spans="1:21" x14ac:dyDescent="0.3">
      <c r="A389" t="s">
        <v>17</v>
      </c>
      <c r="B389">
        <v>377</v>
      </c>
      <c r="C389" s="1">
        <v>43555</v>
      </c>
      <c r="D389" s="1" t="s">
        <v>469</v>
      </c>
      <c r="E389" t="s">
        <v>469</v>
      </c>
      <c r="F389" t="s">
        <v>469</v>
      </c>
      <c r="G389" t="s">
        <v>179</v>
      </c>
      <c r="H389" s="15">
        <f>MROUND((J389*0.97),5000)</f>
        <v>145000</v>
      </c>
      <c r="I389" s="15">
        <f t="shared" si="25"/>
        <v>5276</v>
      </c>
      <c r="J389" s="15">
        <v>150276</v>
      </c>
      <c r="K389" s="5">
        <v>15028</v>
      </c>
      <c r="M389" t="s">
        <v>65</v>
      </c>
      <c r="P389" s="1">
        <v>43555</v>
      </c>
      <c r="Q389">
        <v>0</v>
      </c>
      <c r="R389" s="21">
        <f t="shared" si="26"/>
        <v>3.6386206896551726E-2</v>
      </c>
      <c r="S389" s="21"/>
      <c r="T389" s="82" t="s">
        <v>732</v>
      </c>
      <c r="U389" s="13">
        <v>16708</v>
      </c>
    </row>
    <row r="390" spans="1:21" x14ac:dyDescent="0.3">
      <c r="A390" t="s">
        <v>17</v>
      </c>
      <c r="B390">
        <v>393</v>
      </c>
      <c r="C390" s="1">
        <v>43326</v>
      </c>
      <c r="D390" s="1" t="s">
        <v>455</v>
      </c>
      <c r="E390" t="s">
        <v>455</v>
      </c>
      <c r="F390" t="s">
        <v>455</v>
      </c>
      <c r="G390" t="s">
        <v>165</v>
      </c>
      <c r="H390" s="15">
        <f>MROUND((J390*0.97),5000)</f>
        <v>200000</v>
      </c>
      <c r="I390" s="15">
        <f t="shared" si="25"/>
        <v>4622</v>
      </c>
      <c r="J390" s="15">
        <v>204622</v>
      </c>
      <c r="K390" s="5">
        <v>20462</v>
      </c>
      <c r="M390" t="s">
        <v>53</v>
      </c>
      <c r="N390" t="s">
        <v>15</v>
      </c>
      <c r="O390" t="s">
        <v>16</v>
      </c>
      <c r="P390" s="1">
        <v>43312</v>
      </c>
      <c r="Q390">
        <v>14</v>
      </c>
      <c r="R390" s="21">
        <f t="shared" si="26"/>
        <v>2.3109999999999999E-2</v>
      </c>
      <c r="S390" s="21"/>
      <c r="T390" s="82" t="s">
        <v>489</v>
      </c>
      <c r="U390" s="13">
        <v>22497</v>
      </c>
    </row>
    <row r="391" spans="1:21" x14ac:dyDescent="0.3">
      <c r="A391" t="s">
        <v>17</v>
      </c>
      <c r="B391">
        <v>380</v>
      </c>
      <c r="C391" s="1">
        <v>43347</v>
      </c>
      <c r="D391" t="s">
        <v>455</v>
      </c>
      <c r="E391" t="s">
        <v>455</v>
      </c>
      <c r="F391" t="s">
        <v>482</v>
      </c>
      <c r="G391" t="s">
        <v>193</v>
      </c>
      <c r="H391" s="15">
        <f>MROUND((J391*0.97),5000)</f>
        <v>35000</v>
      </c>
      <c r="I391" s="15">
        <f t="shared" si="25"/>
        <v>850</v>
      </c>
      <c r="J391" s="15">
        <v>35850</v>
      </c>
      <c r="K391" s="5">
        <v>3585</v>
      </c>
      <c r="M391" t="s">
        <v>54</v>
      </c>
      <c r="N391" t="s">
        <v>15</v>
      </c>
      <c r="O391" t="s">
        <v>16</v>
      </c>
      <c r="P391" s="1">
        <v>43334</v>
      </c>
      <c r="Q391">
        <v>13</v>
      </c>
      <c r="R391" s="21">
        <f t="shared" si="26"/>
        <v>2.4285714285714285E-2</v>
      </c>
      <c r="S391" s="21"/>
      <c r="T391" s="83">
        <v>43251</v>
      </c>
      <c r="U391" s="13">
        <v>41403</v>
      </c>
    </row>
    <row r="392" spans="1:21" x14ac:dyDescent="0.3">
      <c r="A392" t="s">
        <v>17</v>
      </c>
      <c r="B392">
        <v>394</v>
      </c>
      <c r="C392" s="1">
        <v>43347</v>
      </c>
      <c r="D392" s="1" t="s">
        <v>455</v>
      </c>
      <c r="E392" t="s">
        <v>455</v>
      </c>
      <c r="F392" t="s">
        <v>455</v>
      </c>
      <c r="G392" t="s">
        <v>165</v>
      </c>
      <c r="H392" s="15">
        <f>MROUND((J392*0.97),500)</f>
        <v>26000</v>
      </c>
      <c r="I392" s="15">
        <f t="shared" si="25"/>
        <v>888</v>
      </c>
      <c r="J392" s="15">
        <v>26888</v>
      </c>
      <c r="K392" s="5">
        <v>2689</v>
      </c>
      <c r="M392" t="s">
        <v>54</v>
      </c>
      <c r="N392" t="s">
        <v>15</v>
      </c>
      <c r="O392" t="s">
        <v>16</v>
      </c>
      <c r="P392" s="1">
        <v>43334</v>
      </c>
      <c r="Q392">
        <v>13</v>
      </c>
      <c r="R392" s="21">
        <f t="shared" si="26"/>
        <v>3.4153846153846153E-2</v>
      </c>
      <c r="S392" s="21"/>
      <c r="T392" s="82" t="s">
        <v>732</v>
      </c>
      <c r="U392" s="13">
        <v>41403</v>
      </c>
    </row>
    <row r="393" spans="1:21" x14ac:dyDescent="0.3">
      <c r="A393" t="s">
        <v>17</v>
      </c>
      <c r="B393">
        <v>381</v>
      </c>
      <c r="C393" s="1">
        <v>43531</v>
      </c>
      <c r="D393" t="s">
        <v>455</v>
      </c>
      <c r="E393" t="s">
        <v>455</v>
      </c>
      <c r="F393" t="s">
        <v>482</v>
      </c>
      <c r="G393" t="s">
        <v>193</v>
      </c>
      <c r="H393" s="15">
        <f>MROUND((J393*0.97),5000)</f>
        <v>255000</v>
      </c>
      <c r="I393" s="15">
        <f t="shared" si="25"/>
        <v>9580</v>
      </c>
      <c r="J393" s="15">
        <v>264580</v>
      </c>
      <c r="K393" s="5">
        <v>26458</v>
      </c>
      <c r="M393" t="s">
        <v>64</v>
      </c>
      <c r="P393" s="1">
        <v>43524</v>
      </c>
      <c r="Q393">
        <v>7</v>
      </c>
      <c r="R393" s="21">
        <f t="shared" si="26"/>
        <v>3.7568627450980392E-2</v>
      </c>
      <c r="S393" s="21"/>
      <c r="T393" s="83">
        <v>43257</v>
      </c>
      <c r="U393" s="13">
        <v>2098</v>
      </c>
    </row>
    <row r="394" spans="1:21" x14ac:dyDescent="0.3">
      <c r="A394" t="s">
        <v>17</v>
      </c>
      <c r="B394">
        <v>382</v>
      </c>
      <c r="C394" s="1">
        <v>43555</v>
      </c>
      <c r="D394" t="s">
        <v>455</v>
      </c>
      <c r="E394" t="s">
        <v>455</v>
      </c>
      <c r="F394" t="s">
        <v>482</v>
      </c>
      <c r="G394" t="s">
        <v>193</v>
      </c>
      <c r="H394" s="15">
        <f>MROUND((J394*0.97),5000)</f>
        <v>350000</v>
      </c>
      <c r="I394" s="15">
        <f t="shared" si="25"/>
        <v>13006</v>
      </c>
      <c r="J394" s="15">
        <v>363006</v>
      </c>
      <c r="K394" s="5">
        <v>36301</v>
      </c>
      <c r="M394" t="s">
        <v>65</v>
      </c>
      <c r="P394" s="1">
        <v>43555</v>
      </c>
      <c r="Q394">
        <v>0</v>
      </c>
      <c r="R394" s="21">
        <f t="shared" si="26"/>
        <v>3.7159999999999999E-2</v>
      </c>
      <c r="S394" s="21"/>
      <c r="T394" s="82" t="s">
        <v>732</v>
      </c>
      <c r="U394" s="13">
        <v>2098</v>
      </c>
    </row>
    <row r="395" spans="1:21" x14ac:dyDescent="0.3">
      <c r="A395" t="s">
        <v>17</v>
      </c>
      <c r="B395">
        <v>395</v>
      </c>
      <c r="C395" s="1">
        <v>43227</v>
      </c>
      <c r="D395" s="1" t="s">
        <v>480</v>
      </c>
      <c r="E395" t="s">
        <v>480</v>
      </c>
      <c r="F395" t="s">
        <v>480</v>
      </c>
      <c r="G395" t="s">
        <v>191</v>
      </c>
      <c r="H395" s="15">
        <f>MROUND((J395*0.97),5000)</f>
        <v>65000</v>
      </c>
      <c r="I395" s="15">
        <f t="shared" si="25"/>
        <v>1993</v>
      </c>
      <c r="J395" s="15">
        <v>66993</v>
      </c>
      <c r="K395" s="5">
        <v>6699</v>
      </c>
      <c r="M395" t="s">
        <v>47</v>
      </c>
      <c r="N395" t="s">
        <v>15</v>
      </c>
      <c r="O395" t="s">
        <v>16</v>
      </c>
      <c r="P395" s="1">
        <v>43218</v>
      </c>
      <c r="Q395">
        <v>9</v>
      </c>
      <c r="R395" s="21">
        <f t="shared" si="26"/>
        <v>3.0661538461538462E-2</v>
      </c>
      <c r="S395" s="21"/>
      <c r="T395" s="83">
        <v>43274</v>
      </c>
      <c r="U395" s="13">
        <v>60839</v>
      </c>
    </row>
    <row r="396" spans="1:21" x14ac:dyDescent="0.3">
      <c r="A396" t="s">
        <v>17</v>
      </c>
      <c r="B396">
        <v>396</v>
      </c>
      <c r="C396" s="1">
        <v>43312</v>
      </c>
      <c r="D396" s="1" t="s">
        <v>480</v>
      </c>
      <c r="E396" t="s">
        <v>480</v>
      </c>
      <c r="F396" t="s">
        <v>480</v>
      </c>
      <c r="G396" t="s">
        <v>191</v>
      </c>
      <c r="H396" s="15">
        <f>MROUND((J396*0.97),500)</f>
        <v>36000</v>
      </c>
      <c r="I396" s="15">
        <f t="shared" si="25"/>
        <v>948</v>
      </c>
      <c r="J396" s="15">
        <v>36948</v>
      </c>
      <c r="K396" s="5">
        <v>3695</v>
      </c>
      <c r="M396" t="s">
        <v>52</v>
      </c>
      <c r="N396" t="s">
        <v>15</v>
      </c>
      <c r="O396" t="s">
        <v>16</v>
      </c>
      <c r="P396" s="1">
        <v>43305</v>
      </c>
      <c r="Q396">
        <v>7</v>
      </c>
      <c r="R396" s="21">
        <f t="shared" si="26"/>
        <v>2.6333333333333334E-2</v>
      </c>
      <c r="S396" s="21"/>
      <c r="T396" s="82" t="s">
        <v>732</v>
      </c>
      <c r="U396" s="13">
        <v>39463</v>
      </c>
    </row>
    <row r="397" spans="1:21" x14ac:dyDescent="0.3">
      <c r="A397" t="s">
        <v>17</v>
      </c>
      <c r="B397">
        <v>397</v>
      </c>
      <c r="C397" s="1">
        <v>43409</v>
      </c>
      <c r="D397" s="1" t="s">
        <v>480</v>
      </c>
      <c r="E397" t="s">
        <v>480</v>
      </c>
      <c r="F397" t="s">
        <v>480</v>
      </c>
      <c r="G397" t="s">
        <v>191</v>
      </c>
      <c r="H397" s="15">
        <f>MROUND((J397*0.97),250)</f>
        <v>10250</v>
      </c>
      <c r="I397" s="15">
        <f t="shared" si="25"/>
        <v>250</v>
      </c>
      <c r="J397" s="15">
        <v>10500</v>
      </c>
      <c r="K397" s="5">
        <v>1050</v>
      </c>
      <c r="M397" t="s">
        <v>57</v>
      </c>
      <c r="N397" t="s">
        <v>15</v>
      </c>
      <c r="O397" t="s">
        <v>16</v>
      </c>
      <c r="P397" s="1">
        <v>43397</v>
      </c>
      <c r="Q397">
        <v>12</v>
      </c>
      <c r="R397" s="21">
        <f t="shared" si="26"/>
        <v>2.4390243902439025E-2</v>
      </c>
      <c r="S397" s="21"/>
      <c r="T397" s="82" t="s">
        <v>481</v>
      </c>
      <c r="U397" s="13">
        <v>21376</v>
      </c>
    </row>
    <row r="398" spans="1:21" x14ac:dyDescent="0.3">
      <c r="A398" t="s">
        <v>17</v>
      </c>
      <c r="B398">
        <v>398</v>
      </c>
      <c r="C398" s="1">
        <v>43502</v>
      </c>
      <c r="D398" s="1" t="s">
        <v>727</v>
      </c>
      <c r="E398" t="s">
        <v>727</v>
      </c>
      <c r="F398" t="s">
        <v>512</v>
      </c>
      <c r="G398" t="s">
        <v>223</v>
      </c>
      <c r="H398" s="15">
        <f>MROUND((J398*0.97),250)</f>
        <v>10250</v>
      </c>
      <c r="I398" s="15">
        <f t="shared" si="25"/>
        <v>346</v>
      </c>
      <c r="J398" s="15">
        <v>10596</v>
      </c>
      <c r="K398" s="5">
        <v>1060</v>
      </c>
      <c r="M398" t="s">
        <v>61</v>
      </c>
      <c r="N398" t="s">
        <v>15</v>
      </c>
      <c r="O398" t="s">
        <v>16</v>
      </c>
      <c r="P398" s="1">
        <v>43491</v>
      </c>
      <c r="Q398">
        <v>11</v>
      </c>
      <c r="R398" s="21">
        <f t="shared" si="26"/>
        <v>3.3756097560975612E-2</v>
      </c>
      <c r="S398" s="21"/>
      <c r="T398" s="83">
        <v>43305</v>
      </c>
      <c r="U398" s="13">
        <v>210910</v>
      </c>
    </row>
    <row r="399" spans="1:21" x14ac:dyDescent="0.3">
      <c r="A399" t="s">
        <v>17</v>
      </c>
      <c r="B399">
        <v>399</v>
      </c>
      <c r="C399" s="1">
        <v>43530</v>
      </c>
      <c r="D399" s="1" t="s">
        <v>727</v>
      </c>
      <c r="E399" t="s">
        <v>727</v>
      </c>
      <c r="F399" t="s">
        <v>512</v>
      </c>
      <c r="G399" t="s">
        <v>223</v>
      </c>
      <c r="H399" s="15">
        <f>MROUND((J399*0.97),500)</f>
        <v>17500</v>
      </c>
      <c r="I399" s="15">
        <f t="shared" si="25"/>
        <v>419</v>
      </c>
      <c r="J399" s="15">
        <v>17919</v>
      </c>
      <c r="K399" s="5">
        <v>1792</v>
      </c>
      <c r="M399" t="s">
        <v>63</v>
      </c>
      <c r="N399" t="s">
        <v>15</v>
      </c>
      <c r="O399" t="s">
        <v>16</v>
      </c>
      <c r="P399" s="1">
        <v>43515</v>
      </c>
      <c r="Q399">
        <v>15</v>
      </c>
      <c r="R399" s="21">
        <f t="shared" si="26"/>
        <v>2.3942857142857144E-2</v>
      </c>
      <c r="S399" s="21"/>
      <c r="T399" s="82" t="s">
        <v>732</v>
      </c>
      <c r="U399" s="13">
        <v>111286</v>
      </c>
    </row>
    <row r="400" spans="1:21" x14ac:dyDescent="0.3">
      <c r="A400" t="s">
        <v>17</v>
      </c>
      <c r="B400">
        <v>400</v>
      </c>
      <c r="C400" s="1">
        <v>43555</v>
      </c>
      <c r="D400" s="1" t="s">
        <v>727</v>
      </c>
      <c r="E400" t="s">
        <v>727</v>
      </c>
      <c r="F400" t="s">
        <v>512</v>
      </c>
      <c r="G400" t="s">
        <v>223</v>
      </c>
      <c r="H400" s="15">
        <f>MROUND((J400*0.97),500)</f>
        <v>11500</v>
      </c>
      <c r="I400" s="15">
        <f t="shared" si="25"/>
        <v>231</v>
      </c>
      <c r="J400" s="15">
        <v>11731</v>
      </c>
      <c r="K400" s="5">
        <v>1173</v>
      </c>
      <c r="M400" t="s">
        <v>65</v>
      </c>
      <c r="P400" s="1">
        <v>43555</v>
      </c>
      <c r="Q400">
        <v>0</v>
      </c>
      <c r="R400" s="21">
        <f t="shared" si="26"/>
        <v>2.0086956521739131E-2</v>
      </c>
      <c r="S400" s="21"/>
      <c r="T400" s="82" t="s">
        <v>481</v>
      </c>
      <c r="U400" s="13">
        <v>99624</v>
      </c>
    </row>
    <row r="401" spans="1:21" x14ac:dyDescent="0.3">
      <c r="A401" t="s">
        <v>17</v>
      </c>
      <c r="B401">
        <v>401</v>
      </c>
      <c r="C401" s="1">
        <v>43530</v>
      </c>
      <c r="D401" s="1" t="s">
        <v>515</v>
      </c>
      <c r="E401" t="s">
        <v>515</v>
      </c>
      <c r="F401" t="s">
        <v>515</v>
      </c>
      <c r="G401" t="s">
        <v>226</v>
      </c>
      <c r="H401" s="15">
        <f>J401</f>
        <v>654</v>
      </c>
      <c r="I401" s="15">
        <f t="shared" si="25"/>
        <v>0</v>
      </c>
      <c r="J401" s="15">
        <v>654</v>
      </c>
      <c r="K401" s="5">
        <v>65</v>
      </c>
      <c r="M401" t="s">
        <v>63</v>
      </c>
      <c r="N401" t="s">
        <v>15</v>
      </c>
      <c r="O401" t="s">
        <v>16</v>
      </c>
      <c r="P401" s="1">
        <v>43515</v>
      </c>
      <c r="Q401">
        <v>15</v>
      </c>
      <c r="R401" s="21">
        <f t="shared" si="26"/>
        <v>0</v>
      </c>
      <c r="S401" s="21"/>
      <c r="T401" s="83">
        <v>43334</v>
      </c>
      <c r="U401" s="13">
        <v>148376</v>
      </c>
    </row>
    <row r="402" spans="1:21" x14ac:dyDescent="0.3">
      <c r="T402" s="82" t="s">
        <v>732</v>
      </c>
      <c r="U402" s="13">
        <v>88196</v>
      </c>
    </row>
    <row r="403" spans="1:21" x14ac:dyDescent="0.3">
      <c r="T403" s="82" t="s">
        <v>481</v>
      </c>
      <c r="U403" s="13">
        <v>60180</v>
      </c>
    </row>
    <row r="404" spans="1:21" x14ac:dyDescent="0.3">
      <c r="T404" s="83">
        <v>43367</v>
      </c>
      <c r="U404" s="13">
        <v>364380</v>
      </c>
    </row>
    <row r="405" spans="1:21" x14ac:dyDescent="0.3">
      <c r="T405" s="82" t="s">
        <v>732</v>
      </c>
      <c r="U405" s="13">
        <v>218103</v>
      </c>
    </row>
    <row r="406" spans="1:21" x14ac:dyDescent="0.3">
      <c r="T406" s="82" t="s">
        <v>481</v>
      </c>
      <c r="U406" s="13">
        <v>138616</v>
      </c>
    </row>
    <row r="407" spans="1:21" x14ac:dyDescent="0.3">
      <c r="T407" s="82" t="s">
        <v>489</v>
      </c>
      <c r="U407" s="13">
        <v>7661</v>
      </c>
    </row>
    <row r="408" spans="1:21" x14ac:dyDescent="0.3">
      <c r="T408" s="83">
        <v>43397</v>
      </c>
      <c r="U408" s="13">
        <v>25906</v>
      </c>
    </row>
    <row r="409" spans="1:21" x14ac:dyDescent="0.3">
      <c r="T409" s="82" t="s">
        <v>732</v>
      </c>
      <c r="U409" s="13">
        <v>25906</v>
      </c>
    </row>
    <row r="410" spans="1:21" x14ac:dyDescent="0.3">
      <c r="T410" s="83">
        <v>43424</v>
      </c>
      <c r="U410" s="13">
        <v>24033</v>
      </c>
    </row>
    <row r="411" spans="1:21" x14ac:dyDescent="0.3">
      <c r="T411" s="82" t="s">
        <v>732</v>
      </c>
      <c r="U411" s="13">
        <v>12198</v>
      </c>
    </row>
    <row r="412" spans="1:21" x14ac:dyDescent="0.3">
      <c r="T412" s="82" t="s">
        <v>481</v>
      </c>
      <c r="U412" s="13">
        <v>11018</v>
      </c>
    </row>
    <row r="413" spans="1:21" x14ac:dyDescent="0.3">
      <c r="T413" s="82" t="s">
        <v>489</v>
      </c>
      <c r="U413" s="13">
        <v>817</v>
      </c>
    </row>
    <row r="414" spans="1:21" x14ac:dyDescent="0.3">
      <c r="T414" s="83">
        <v>43452</v>
      </c>
      <c r="U414" s="13">
        <v>6516</v>
      </c>
    </row>
    <row r="415" spans="1:21" x14ac:dyDescent="0.3">
      <c r="T415" s="82" t="s">
        <v>732</v>
      </c>
      <c r="U415" s="13">
        <v>6516</v>
      </c>
    </row>
    <row r="416" spans="1:21" x14ac:dyDescent="0.3">
      <c r="T416" s="83">
        <v>43491</v>
      </c>
      <c r="U416" s="13">
        <v>30807</v>
      </c>
    </row>
    <row r="417" spans="20:21" x14ac:dyDescent="0.3">
      <c r="T417" s="82" t="s">
        <v>732</v>
      </c>
      <c r="U417" s="13">
        <v>23724</v>
      </c>
    </row>
    <row r="418" spans="20:21" x14ac:dyDescent="0.3">
      <c r="T418" s="82" t="s">
        <v>481</v>
      </c>
      <c r="U418" s="13">
        <v>7083</v>
      </c>
    </row>
    <row r="419" spans="20:21" x14ac:dyDescent="0.3">
      <c r="T419" s="83">
        <v>43515</v>
      </c>
      <c r="U419" s="13">
        <v>79618</v>
      </c>
    </row>
    <row r="420" spans="20:21" x14ac:dyDescent="0.3">
      <c r="T420" s="82" t="s">
        <v>732</v>
      </c>
      <c r="U420" s="13">
        <v>52698</v>
      </c>
    </row>
    <row r="421" spans="20:21" x14ac:dyDescent="0.3">
      <c r="T421" s="82" t="s">
        <v>481</v>
      </c>
      <c r="U421" s="13">
        <v>26920</v>
      </c>
    </row>
    <row r="422" spans="20:21" x14ac:dyDescent="0.3">
      <c r="T422" s="83">
        <v>43555</v>
      </c>
      <c r="U422" s="13">
        <v>432132</v>
      </c>
    </row>
    <row r="423" spans="20:21" x14ac:dyDescent="0.3">
      <c r="T423" s="82" t="s">
        <v>732</v>
      </c>
      <c r="U423" s="13">
        <v>223528</v>
      </c>
    </row>
    <row r="424" spans="20:21" x14ac:dyDescent="0.3">
      <c r="T424" s="82" t="s">
        <v>481</v>
      </c>
      <c r="U424" s="13">
        <v>208604</v>
      </c>
    </row>
    <row r="425" spans="20:21" x14ac:dyDescent="0.3">
      <c r="T425" s="12" t="s">
        <v>503</v>
      </c>
      <c r="U425" s="13">
        <v>991768</v>
      </c>
    </row>
    <row r="426" spans="20:21" x14ac:dyDescent="0.3">
      <c r="T426" s="83">
        <v>43218</v>
      </c>
      <c r="U426" s="13">
        <v>167857</v>
      </c>
    </row>
    <row r="427" spans="20:21" x14ac:dyDescent="0.3">
      <c r="T427" s="82" t="s">
        <v>503</v>
      </c>
      <c r="U427" s="13">
        <v>167857</v>
      </c>
    </row>
    <row r="428" spans="20:21" x14ac:dyDescent="0.3">
      <c r="T428" s="83">
        <v>43251</v>
      </c>
      <c r="U428" s="13">
        <v>127354</v>
      </c>
    </row>
    <row r="429" spans="20:21" x14ac:dyDescent="0.3">
      <c r="T429" s="82" t="s">
        <v>503</v>
      </c>
      <c r="U429" s="13">
        <v>127354</v>
      </c>
    </row>
    <row r="430" spans="20:21" x14ac:dyDescent="0.3">
      <c r="T430" s="83">
        <v>43274</v>
      </c>
      <c r="U430" s="13">
        <v>122212</v>
      </c>
    </row>
    <row r="431" spans="20:21" x14ac:dyDescent="0.3">
      <c r="T431" s="82" t="s">
        <v>503</v>
      </c>
      <c r="U431" s="13">
        <v>122212</v>
      </c>
    </row>
    <row r="432" spans="20:21" x14ac:dyDescent="0.3">
      <c r="T432" s="83">
        <v>43305</v>
      </c>
      <c r="U432" s="13">
        <v>97764</v>
      </c>
    </row>
    <row r="433" spans="20:21" x14ac:dyDescent="0.3">
      <c r="T433" s="82" t="s">
        <v>503</v>
      </c>
      <c r="U433" s="13">
        <v>97764</v>
      </c>
    </row>
    <row r="434" spans="20:21" x14ac:dyDescent="0.3">
      <c r="T434" s="83">
        <v>43334</v>
      </c>
      <c r="U434" s="13">
        <v>143304</v>
      </c>
    </row>
    <row r="435" spans="20:21" x14ac:dyDescent="0.3">
      <c r="T435" s="82" t="s">
        <v>503</v>
      </c>
      <c r="U435" s="13">
        <v>143304</v>
      </c>
    </row>
    <row r="436" spans="20:21" x14ac:dyDescent="0.3">
      <c r="T436" s="83">
        <v>43367</v>
      </c>
      <c r="U436" s="13">
        <v>103160</v>
      </c>
    </row>
    <row r="437" spans="20:21" x14ac:dyDescent="0.3">
      <c r="T437" s="82" t="s">
        <v>503</v>
      </c>
      <c r="U437" s="13">
        <v>103160</v>
      </c>
    </row>
    <row r="438" spans="20:21" x14ac:dyDescent="0.3">
      <c r="T438" s="83">
        <v>43397</v>
      </c>
      <c r="U438" s="13">
        <v>76022</v>
      </c>
    </row>
    <row r="439" spans="20:21" x14ac:dyDescent="0.3">
      <c r="T439" s="82" t="s">
        <v>503</v>
      </c>
      <c r="U439" s="13">
        <v>76022</v>
      </c>
    </row>
    <row r="440" spans="20:21" x14ac:dyDescent="0.3">
      <c r="T440" s="83">
        <v>43424</v>
      </c>
      <c r="U440" s="13">
        <v>41156</v>
      </c>
    </row>
    <row r="441" spans="20:21" x14ac:dyDescent="0.3">
      <c r="T441" s="82" t="s">
        <v>503</v>
      </c>
      <c r="U441" s="13">
        <v>41156</v>
      </c>
    </row>
    <row r="442" spans="20:21" x14ac:dyDescent="0.3">
      <c r="T442" s="83">
        <v>43452</v>
      </c>
      <c r="U442" s="13">
        <v>30660</v>
      </c>
    </row>
    <row r="443" spans="20:21" x14ac:dyDescent="0.3">
      <c r="T443" s="82" t="s">
        <v>503</v>
      </c>
      <c r="U443" s="13">
        <v>30660</v>
      </c>
    </row>
    <row r="444" spans="20:21" x14ac:dyDescent="0.3">
      <c r="T444" s="83">
        <v>43491</v>
      </c>
      <c r="U444" s="13">
        <v>5313</v>
      </c>
    </row>
    <row r="445" spans="20:21" x14ac:dyDescent="0.3">
      <c r="T445" s="82" t="s">
        <v>503</v>
      </c>
      <c r="U445" s="13">
        <v>5313</v>
      </c>
    </row>
    <row r="446" spans="20:21" x14ac:dyDescent="0.3">
      <c r="T446" s="83">
        <v>43515</v>
      </c>
      <c r="U446" s="13">
        <v>46699</v>
      </c>
    </row>
    <row r="447" spans="20:21" x14ac:dyDescent="0.3">
      <c r="T447" s="82" t="s">
        <v>503</v>
      </c>
      <c r="U447" s="13">
        <v>46699</v>
      </c>
    </row>
    <row r="448" spans="20:21" x14ac:dyDescent="0.3">
      <c r="T448" s="83">
        <v>43555</v>
      </c>
      <c r="U448" s="13">
        <v>30267</v>
      </c>
    </row>
    <row r="449" spans="20:21" x14ac:dyDescent="0.3">
      <c r="T449" s="82" t="s">
        <v>503</v>
      </c>
      <c r="U449" s="13">
        <v>30267</v>
      </c>
    </row>
    <row r="450" spans="20:21" x14ac:dyDescent="0.3">
      <c r="T450" s="12" t="s">
        <v>726</v>
      </c>
      <c r="U450" s="13">
        <v>2286965</v>
      </c>
    </row>
    <row r="451" spans="20:21" x14ac:dyDescent="0.3">
      <c r="T451" s="83">
        <v>43218</v>
      </c>
      <c r="U451" s="13">
        <v>222564</v>
      </c>
    </row>
    <row r="452" spans="20:21" x14ac:dyDescent="0.3">
      <c r="T452" s="82" t="s">
        <v>476</v>
      </c>
      <c r="U452" s="13">
        <v>55641</v>
      </c>
    </row>
    <row r="453" spans="20:21" x14ac:dyDescent="0.3">
      <c r="T453" s="82" t="s">
        <v>464</v>
      </c>
      <c r="U453" s="13">
        <v>55641</v>
      </c>
    </row>
    <row r="454" spans="20:21" x14ac:dyDescent="0.3">
      <c r="T454" s="82" t="s">
        <v>487</v>
      </c>
      <c r="U454" s="13">
        <v>55641</v>
      </c>
    </row>
    <row r="455" spans="20:21" x14ac:dyDescent="0.3">
      <c r="T455" s="82" t="s">
        <v>463</v>
      </c>
      <c r="U455" s="13">
        <v>55641</v>
      </c>
    </row>
    <row r="456" spans="20:21" x14ac:dyDescent="0.3">
      <c r="T456" s="83">
        <v>43308</v>
      </c>
      <c r="U456" s="13">
        <v>600195</v>
      </c>
    </row>
    <row r="457" spans="20:21" x14ac:dyDescent="0.3">
      <c r="T457" s="82" t="s">
        <v>476</v>
      </c>
      <c r="U457" s="13">
        <v>120039</v>
      </c>
    </row>
    <row r="458" spans="20:21" x14ac:dyDescent="0.3">
      <c r="T458" s="82" t="s">
        <v>464</v>
      </c>
      <c r="U458" s="13">
        <v>120039</v>
      </c>
    </row>
    <row r="459" spans="20:21" x14ac:dyDescent="0.3">
      <c r="T459" s="82" t="s">
        <v>487</v>
      </c>
      <c r="U459" s="13">
        <v>120039</v>
      </c>
    </row>
    <row r="460" spans="20:21" x14ac:dyDescent="0.3">
      <c r="T460" s="82" t="s">
        <v>463</v>
      </c>
      <c r="U460" s="13">
        <v>240078</v>
      </c>
    </row>
    <row r="461" spans="20:21" x14ac:dyDescent="0.3">
      <c r="T461" s="83">
        <v>43334</v>
      </c>
      <c r="U461" s="13">
        <v>179341</v>
      </c>
    </row>
    <row r="462" spans="20:21" x14ac:dyDescent="0.3">
      <c r="T462" s="82" t="s">
        <v>476</v>
      </c>
      <c r="U462" s="13">
        <v>35868</v>
      </c>
    </row>
    <row r="463" spans="20:21" x14ac:dyDescent="0.3">
      <c r="T463" s="82" t="s">
        <v>464</v>
      </c>
      <c r="U463" s="13">
        <v>35868</v>
      </c>
    </row>
    <row r="464" spans="20:21" x14ac:dyDescent="0.3">
      <c r="T464" s="82" t="s">
        <v>487</v>
      </c>
      <c r="U464" s="13">
        <v>35868</v>
      </c>
    </row>
    <row r="465" spans="20:21" x14ac:dyDescent="0.3">
      <c r="T465" s="82" t="s">
        <v>463</v>
      </c>
      <c r="U465" s="13">
        <v>71737</v>
      </c>
    </row>
    <row r="466" spans="20:21" x14ac:dyDescent="0.3">
      <c r="T466" s="83">
        <v>43367</v>
      </c>
      <c r="U466" s="13">
        <v>578858</v>
      </c>
    </row>
    <row r="467" spans="20:21" x14ac:dyDescent="0.3">
      <c r="T467" s="82" t="s">
        <v>476</v>
      </c>
      <c r="U467" s="13">
        <v>113296</v>
      </c>
    </row>
    <row r="468" spans="20:21" x14ac:dyDescent="0.3">
      <c r="T468" s="82" t="s">
        <v>464</v>
      </c>
      <c r="U468" s="13">
        <v>113296</v>
      </c>
    </row>
    <row r="469" spans="20:21" x14ac:dyDescent="0.3">
      <c r="T469" s="82" t="s">
        <v>487</v>
      </c>
      <c r="U469" s="13">
        <v>113296</v>
      </c>
    </row>
    <row r="470" spans="20:21" x14ac:dyDescent="0.3">
      <c r="T470" s="82" t="s">
        <v>463</v>
      </c>
      <c r="U470" s="13">
        <v>238970</v>
      </c>
    </row>
    <row r="471" spans="20:21" x14ac:dyDescent="0.3">
      <c r="T471" s="83">
        <v>43397</v>
      </c>
      <c r="U471" s="13">
        <v>1528</v>
      </c>
    </row>
    <row r="472" spans="20:21" x14ac:dyDescent="0.3">
      <c r="T472" s="82" t="s">
        <v>476</v>
      </c>
      <c r="U472" s="13">
        <v>306</v>
      </c>
    </row>
    <row r="473" spans="20:21" x14ac:dyDescent="0.3">
      <c r="T473" s="82" t="s">
        <v>464</v>
      </c>
      <c r="U473" s="13">
        <v>306</v>
      </c>
    </row>
    <row r="474" spans="20:21" x14ac:dyDescent="0.3">
      <c r="T474" s="82" t="s">
        <v>487</v>
      </c>
      <c r="U474" s="13">
        <v>306</v>
      </c>
    </row>
    <row r="475" spans="20:21" x14ac:dyDescent="0.3">
      <c r="T475" s="82" t="s">
        <v>463</v>
      </c>
      <c r="U475" s="13">
        <v>610</v>
      </c>
    </row>
    <row r="476" spans="20:21" x14ac:dyDescent="0.3">
      <c r="T476" s="83">
        <v>43424</v>
      </c>
      <c r="U476" s="13">
        <v>153210</v>
      </c>
    </row>
    <row r="477" spans="20:21" x14ac:dyDescent="0.3">
      <c r="T477" s="82" t="s">
        <v>476</v>
      </c>
      <c r="U477" s="13">
        <v>30642</v>
      </c>
    </row>
    <row r="478" spans="20:21" x14ac:dyDescent="0.3">
      <c r="T478" s="82" t="s">
        <v>464</v>
      </c>
      <c r="U478" s="13">
        <v>30642</v>
      </c>
    </row>
    <row r="479" spans="20:21" x14ac:dyDescent="0.3">
      <c r="T479" s="82" t="s">
        <v>487</v>
      </c>
      <c r="U479" s="13">
        <v>30642</v>
      </c>
    </row>
    <row r="480" spans="20:21" x14ac:dyDescent="0.3">
      <c r="T480" s="82" t="s">
        <v>463</v>
      </c>
      <c r="U480" s="13">
        <v>61284</v>
      </c>
    </row>
    <row r="481" spans="20:21" x14ac:dyDescent="0.3">
      <c r="T481" s="83">
        <v>43452</v>
      </c>
      <c r="U481" s="13">
        <v>86960</v>
      </c>
    </row>
    <row r="482" spans="20:21" x14ac:dyDescent="0.3">
      <c r="T482" s="82" t="s">
        <v>476</v>
      </c>
      <c r="U482" s="13">
        <v>17392</v>
      </c>
    </row>
    <row r="483" spans="20:21" x14ac:dyDescent="0.3">
      <c r="T483" s="82" t="s">
        <v>464</v>
      </c>
      <c r="U483" s="13">
        <v>17392</v>
      </c>
    </row>
    <row r="484" spans="20:21" x14ac:dyDescent="0.3">
      <c r="T484" s="82" t="s">
        <v>487</v>
      </c>
      <c r="U484" s="13">
        <v>17392</v>
      </c>
    </row>
    <row r="485" spans="20:21" x14ac:dyDescent="0.3">
      <c r="T485" s="82" t="s">
        <v>463</v>
      </c>
      <c r="U485" s="13">
        <v>34784</v>
      </c>
    </row>
    <row r="486" spans="20:21" x14ac:dyDescent="0.3">
      <c r="T486" s="83">
        <v>43491</v>
      </c>
      <c r="U486" s="13">
        <v>81416</v>
      </c>
    </row>
    <row r="487" spans="20:21" x14ac:dyDescent="0.3">
      <c r="T487" s="82" t="s">
        <v>476</v>
      </c>
      <c r="U487" s="13">
        <v>16283</v>
      </c>
    </row>
    <row r="488" spans="20:21" x14ac:dyDescent="0.3">
      <c r="T488" s="82" t="s">
        <v>464</v>
      </c>
      <c r="U488" s="13">
        <v>16283</v>
      </c>
    </row>
    <row r="489" spans="20:21" x14ac:dyDescent="0.3">
      <c r="T489" s="82" t="s">
        <v>487</v>
      </c>
      <c r="U489" s="13">
        <v>16283</v>
      </c>
    </row>
    <row r="490" spans="20:21" x14ac:dyDescent="0.3">
      <c r="T490" s="82" t="s">
        <v>463</v>
      </c>
      <c r="U490" s="13">
        <v>32567</v>
      </c>
    </row>
    <row r="491" spans="20:21" x14ac:dyDescent="0.3">
      <c r="T491" s="83">
        <v>43515</v>
      </c>
      <c r="U491" s="13">
        <v>257936</v>
      </c>
    </row>
    <row r="492" spans="20:21" x14ac:dyDescent="0.3">
      <c r="T492" s="82" t="s">
        <v>476</v>
      </c>
      <c r="U492" s="13">
        <v>77381</v>
      </c>
    </row>
    <row r="493" spans="20:21" x14ac:dyDescent="0.3">
      <c r="T493" s="82" t="s">
        <v>464</v>
      </c>
      <c r="U493" s="13">
        <v>77381</v>
      </c>
    </row>
    <row r="494" spans="20:21" x14ac:dyDescent="0.3">
      <c r="T494" s="82" t="s">
        <v>487</v>
      </c>
      <c r="U494" s="13">
        <v>77381</v>
      </c>
    </row>
    <row r="495" spans="20:21" x14ac:dyDescent="0.3">
      <c r="T495" s="82" t="s">
        <v>463</v>
      </c>
      <c r="U495" s="13">
        <v>25793</v>
      </c>
    </row>
    <row r="496" spans="20:21" x14ac:dyDescent="0.3">
      <c r="T496" s="83">
        <v>43555</v>
      </c>
      <c r="U496" s="13">
        <v>124957</v>
      </c>
    </row>
    <row r="497" spans="20:21" x14ac:dyDescent="0.3">
      <c r="T497" s="82" t="s">
        <v>476</v>
      </c>
      <c r="U497" s="13">
        <v>37487</v>
      </c>
    </row>
    <row r="498" spans="20:21" x14ac:dyDescent="0.3">
      <c r="T498" s="82" t="s">
        <v>464</v>
      </c>
      <c r="U498" s="13">
        <v>37487</v>
      </c>
    </row>
    <row r="499" spans="20:21" x14ac:dyDescent="0.3">
      <c r="T499" s="82" t="s">
        <v>487</v>
      </c>
      <c r="U499" s="13">
        <v>37487</v>
      </c>
    </row>
    <row r="500" spans="20:21" x14ac:dyDescent="0.3">
      <c r="T500" s="82" t="s">
        <v>463</v>
      </c>
      <c r="U500" s="13">
        <v>12496</v>
      </c>
    </row>
    <row r="501" spans="20:21" x14ac:dyDescent="0.3">
      <c r="T501" s="12" t="s">
        <v>535</v>
      </c>
      <c r="U501" s="13">
        <v>121980</v>
      </c>
    </row>
    <row r="502" spans="20:21" x14ac:dyDescent="0.3">
      <c r="T502" s="83">
        <v>43515</v>
      </c>
      <c r="U502" s="13">
        <v>121466</v>
      </c>
    </row>
    <row r="503" spans="20:21" x14ac:dyDescent="0.3">
      <c r="T503" s="82" t="s">
        <v>483</v>
      </c>
      <c r="U503" s="13">
        <v>121466</v>
      </c>
    </row>
    <row r="504" spans="20:21" x14ac:dyDescent="0.3">
      <c r="T504" s="83">
        <v>43555</v>
      </c>
      <c r="U504" s="13">
        <v>514</v>
      </c>
    </row>
    <row r="505" spans="20:21" x14ac:dyDescent="0.3">
      <c r="T505" s="82" t="s">
        <v>483</v>
      </c>
      <c r="U505" s="13">
        <v>514</v>
      </c>
    </row>
    <row r="506" spans="20:21" x14ac:dyDescent="0.3">
      <c r="T506" s="12" t="s">
        <v>504</v>
      </c>
      <c r="U506" s="13">
        <v>136806</v>
      </c>
    </row>
    <row r="507" spans="20:21" x14ac:dyDescent="0.3">
      <c r="T507" s="83">
        <v>43251</v>
      </c>
      <c r="U507" s="13">
        <v>418</v>
      </c>
    </row>
    <row r="508" spans="20:21" x14ac:dyDescent="0.3">
      <c r="T508" s="82" t="s">
        <v>504</v>
      </c>
      <c r="U508" s="13">
        <v>418</v>
      </c>
    </row>
    <row r="509" spans="20:21" x14ac:dyDescent="0.3">
      <c r="T509" s="83">
        <v>43305</v>
      </c>
      <c r="U509" s="13">
        <v>16633</v>
      </c>
    </row>
    <row r="510" spans="20:21" x14ac:dyDescent="0.3">
      <c r="T510" s="82" t="s">
        <v>504</v>
      </c>
      <c r="U510" s="13">
        <v>16633</v>
      </c>
    </row>
    <row r="511" spans="20:21" x14ac:dyDescent="0.3">
      <c r="T511" s="83">
        <v>43334</v>
      </c>
      <c r="U511" s="13">
        <v>28479</v>
      </c>
    </row>
    <row r="512" spans="20:21" x14ac:dyDescent="0.3">
      <c r="T512" s="82" t="s">
        <v>504</v>
      </c>
      <c r="U512" s="13">
        <v>28479</v>
      </c>
    </row>
    <row r="513" spans="20:21" x14ac:dyDescent="0.3">
      <c r="T513" s="83">
        <v>43367</v>
      </c>
      <c r="U513" s="13">
        <v>13258</v>
      </c>
    </row>
    <row r="514" spans="20:21" x14ac:dyDescent="0.3">
      <c r="T514" s="82" t="s">
        <v>504</v>
      </c>
      <c r="U514" s="13">
        <v>13258</v>
      </c>
    </row>
    <row r="515" spans="20:21" x14ac:dyDescent="0.3">
      <c r="T515" s="83">
        <v>43397</v>
      </c>
      <c r="U515" s="13">
        <v>519</v>
      </c>
    </row>
    <row r="516" spans="20:21" x14ac:dyDescent="0.3">
      <c r="T516" s="82" t="s">
        <v>504</v>
      </c>
      <c r="U516" s="13">
        <v>519</v>
      </c>
    </row>
    <row r="517" spans="20:21" x14ac:dyDescent="0.3">
      <c r="T517" s="83">
        <v>43424</v>
      </c>
      <c r="U517" s="13">
        <v>17882</v>
      </c>
    </row>
    <row r="518" spans="20:21" x14ac:dyDescent="0.3">
      <c r="T518" s="82" t="s">
        <v>504</v>
      </c>
      <c r="U518" s="13">
        <v>17882</v>
      </c>
    </row>
    <row r="519" spans="20:21" x14ac:dyDescent="0.3">
      <c r="T519" s="83">
        <v>43452</v>
      </c>
      <c r="U519" s="13">
        <v>9176</v>
      </c>
    </row>
    <row r="520" spans="20:21" x14ac:dyDescent="0.3">
      <c r="T520" s="82" t="s">
        <v>504</v>
      </c>
      <c r="U520" s="13">
        <v>9176</v>
      </c>
    </row>
    <row r="521" spans="20:21" x14ac:dyDescent="0.3">
      <c r="T521" s="83">
        <v>43491</v>
      </c>
      <c r="U521" s="13">
        <v>4511</v>
      </c>
    </row>
    <row r="522" spans="20:21" x14ac:dyDescent="0.3">
      <c r="T522" s="82" t="s">
        <v>504</v>
      </c>
      <c r="U522" s="13">
        <v>4511</v>
      </c>
    </row>
    <row r="523" spans="20:21" x14ac:dyDescent="0.3">
      <c r="T523" s="83">
        <v>43515</v>
      </c>
      <c r="U523" s="13">
        <v>6846</v>
      </c>
    </row>
    <row r="524" spans="20:21" x14ac:dyDescent="0.3">
      <c r="T524" s="82" t="s">
        <v>504</v>
      </c>
      <c r="U524" s="13">
        <v>6846</v>
      </c>
    </row>
    <row r="525" spans="20:21" x14ac:dyDescent="0.3">
      <c r="T525" s="83">
        <v>43555</v>
      </c>
      <c r="U525" s="13">
        <v>39084</v>
      </c>
    </row>
    <row r="526" spans="20:21" x14ac:dyDescent="0.3">
      <c r="T526" s="82" t="s">
        <v>504</v>
      </c>
      <c r="U526" s="13">
        <v>39084</v>
      </c>
    </row>
    <row r="527" spans="20:21" x14ac:dyDescent="0.3">
      <c r="T527" s="12" t="s">
        <v>469</v>
      </c>
      <c r="U527" s="13">
        <v>877344</v>
      </c>
    </row>
    <row r="528" spans="20:21" x14ac:dyDescent="0.3">
      <c r="T528" s="83">
        <v>43218</v>
      </c>
      <c r="U528" s="13">
        <v>54164</v>
      </c>
    </row>
    <row r="529" spans="20:21" x14ac:dyDescent="0.3">
      <c r="T529" s="82" t="s">
        <v>477</v>
      </c>
      <c r="U529" s="13">
        <v>27082</v>
      </c>
    </row>
    <row r="530" spans="20:21" x14ac:dyDescent="0.3">
      <c r="T530" s="82" t="s">
        <v>469</v>
      </c>
      <c r="U530" s="13">
        <v>27082</v>
      </c>
    </row>
    <row r="531" spans="20:21" x14ac:dyDescent="0.3">
      <c r="T531" s="83">
        <v>43251</v>
      </c>
      <c r="U531" s="13">
        <v>174588</v>
      </c>
    </row>
    <row r="532" spans="20:21" x14ac:dyDescent="0.3">
      <c r="T532" s="82" t="s">
        <v>477</v>
      </c>
      <c r="U532" s="13">
        <v>87294</v>
      </c>
    </row>
    <row r="533" spans="20:21" x14ac:dyDescent="0.3">
      <c r="T533" s="82" t="s">
        <v>469</v>
      </c>
      <c r="U533" s="13">
        <v>87294</v>
      </c>
    </row>
    <row r="534" spans="20:21" x14ac:dyDescent="0.3">
      <c r="T534" s="83">
        <v>43274</v>
      </c>
      <c r="U534" s="13">
        <v>50676</v>
      </c>
    </row>
    <row r="535" spans="20:21" x14ac:dyDescent="0.3">
      <c r="T535" s="82" t="s">
        <v>477</v>
      </c>
      <c r="U535" s="13">
        <v>25338</v>
      </c>
    </row>
    <row r="536" spans="20:21" x14ac:dyDescent="0.3">
      <c r="T536" s="82" t="s">
        <v>469</v>
      </c>
      <c r="U536" s="13">
        <v>25338</v>
      </c>
    </row>
    <row r="537" spans="20:21" x14ac:dyDescent="0.3">
      <c r="T537" s="83">
        <v>43334</v>
      </c>
      <c r="U537" s="13">
        <v>62894</v>
      </c>
    </row>
    <row r="538" spans="20:21" x14ac:dyDescent="0.3">
      <c r="T538" s="82" t="s">
        <v>477</v>
      </c>
      <c r="U538" s="13">
        <v>31447</v>
      </c>
    </row>
    <row r="539" spans="20:21" x14ac:dyDescent="0.3">
      <c r="T539" s="82" t="s">
        <v>469</v>
      </c>
      <c r="U539" s="13">
        <v>31447</v>
      </c>
    </row>
    <row r="540" spans="20:21" x14ac:dyDescent="0.3">
      <c r="T540" s="83">
        <v>43397</v>
      </c>
      <c r="U540" s="13">
        <v>73718</v>
      </c>
    </row>
    <row r="541" spans="20:21" x14ac:dyDescent="0.3">
      <c r="T541" s="82" t="s">
        <v>477</v>
      </c>
      <c r="U541" s="13">
        <v>36859</v>
      </c>
    </row>
    <row r="542" spans="20:21" x14ac:dyDescent="0.3">
      <c r="T542" s="82" t="s">
        <v>469</v>
      </c>
      <c r="U542" s="13">
        <v>36859</v>
      </c>
    </row>
    <row r="543" spans="20:21" x14ac:dyDescent="0.3">
      <c r="T543" s="83">
        <v>43424</v>
      </c>
      <c r="U543" s="13">
        <v>49484</v>
      </c>
    </row>
    <row r="544" spans="20:21" x14ac:dyDescent="0.3">
      <c r="T544" s="82" t="s">
        <v>477</v>
      </c>
      <c r="U544" s="13">
        <v>24742</v>
      </c>
    </row>
    <row r="545" spans="20:21" x14ac:dyDescent="0.3">
      <c r="T545" s="82" t="s">
        <v>469</v>
      </c>
      <c r="U545" s="13">
        <v>24742</v>
      </c>
    </row>
    <row r="546" spans="20:21" x14ac:dyDescent="0.3">
      <c r="T546" s="83">
        <v>43452</v>
      </c>
      <c r="U546" s="13">
        <v>43808</v>
      </c>
    </row>
    <row r="547" spans="20:21" x14ac:dyDescent="0.3">
      <c r="T547" s="82" t="s">
        <v>477</v>
      </c>
      <c r="U547" s="13">
        <v>21904</v>
      </c>
    </row>
    <row r="548" spans="20:21" x14ac:dyDescent="0.3">
      <c r="T548" s="82" t="s">
        <v>469</v>
      </c>
      <c r="U548" s="13">
        <v>21904</v>
      </c>
    </row>
    <row r="549" spans="20:21" x14ac:dyDescent="0.3">
      <c r="T549" s="83">
        <v>43491</v>
      </c>
      <c r="U549" s="13">
        <v>46344</v>
      </c>
    </row>
    <row r="550" spans="20:21" x14ac:dyDescent="0.3">
      <c r="T550" s="82" t="s">
        <v>477</v>
      </c>
      <c r="U550" s="13">
        <v>23172</v>
      </c>
    </row>
    <row r="551" spans="20:21" x14ac:dyDescent="0.3">
      <c r="T551" s="82" t="s">
        <v>469</v>
      </c>
      <c r="U551" s="13">
        <v>23172</v>
      </c>
    </row>
    <row r="552" spans="20:21" x14ac:dyDescent="0.3">
      <c r="T552" s="83">
        <v>43515</v>
      </c>
      <c r="U552" s="13">
        <v>21116</v>
      </c>
    </row>
    <row r="553" spans="20:21" x14ac:dyDescent="0.3">
      <c r="T553" s="82" t="s">
        <v>477</v>
      </c>
      <c r="U553" s="13">
        <v>10558</v>
      </c>
    </row>
    <row r="554" spans="20:21" x14ac:dyDescent="0.3">
      <c r="T554" s="82" t="s">
        <v>469</v>
      </c>
      <c r="U554" s="13">
        <v>10558</v>
      </c>
    </row>
    <row r="555" spans="20:21" x14ac:dyDescent="0.3">
      <c r="T555" s="83">
        <v>43555</v>
      </c>
      <c r="U555" s="13">
        <v>300552</v>
      </c>
    </row>
    <row r="556" spans="20:21" x14ac:dyDescent="0.3">
      <c r="T556" s="82" t="s">
        <v>477</v>
      </c>
      <c r="U556" s="13">
        <v>150276</v>
      </c>
    </row>
    <row r="557" spans="20:21" x14ac:dyDescent="0.3">
      <c r="T557" s="82" t="s">
        <v>469</v>
      </c>
      <c r="U557" s="13">
        <v>150276</v>
      </c>
    </row>
    <row r="558" spans="20:21" x14ac:dyDescent="0.3">
      <c r="T558" s="12" t="s">
        <v>455</v>
      </c>
      <c r="U558" s="13">
        <v>894946</v>
      </c>
    </row>
    <row r="559" spans="20:21" x14ac:dyDescent="0.3">
      <c r="T559" s="83">
        <v>43312</v>
      </c>
      <c r="U559" s="13">
        <v>204622</v>
      </c>
    </row>
    <row r="560" spans="20:21" x14ac:dyDescent="0.3">
      <c r="T560" s="82" t="s">
        <v>455</v>
      </c>
      <c r="U560" s="13">
        <v>204622</v>
      </c>
    </row>
    <row r="561" spans="20:21" x14ac:dyDescent="0.3">
      <c r="T561" s="83">
        <v>43334</v>
      </c>
      <c r="U561" s="13">
        <v>62738</v>
      </c>
    </row>
    <row r="562" spans="20:21" x14ac:dyDescent="0.3">
      <c r="T562" s="82" t="s">
        <v>482</v>
      </c>
      <c r="U562" s="13">
        <v>35850</v>
      </c>
    </row>
    <row r="563" spans="20:21" x14ac:dyDescent="0.3">
      <c r="T563" s="82" t="s">
        <v>455</v>
      </c>
      <c r="U563" s="13">
        <v>26888</v>
      </c>
    </row>
    <row r="564" spans="20:21" x14ac:dyDescent="0.3">
      <c r="T564" s="83">
        <v>43524</v>
      </c>
      <c r="U564" s="13">
        <v>264580</v>
      </c>
    </row>
    <row r="565" spans="20:21" x14ac:dyDescent="0.3">
      <c r="T565" s="82" t="s">
        <v>482</v>
      </c>
      <c r="U565" s="13">
        <v>264580</v>
      </c>
    </row>
    <row r="566" spans="20:21" x14ac:dyDescent="0.3">
      <c r="T566" s="83">
        <v>43555</v>
      </c>
      <c r="U566" s="13">
        <v>363006</v>
      </c>
    </row>
    <row r="567" spans="20:21" x14ac:dyDescent="0.3">
      <c r="T567" s="82" t="s">
        <v>482</v>
      </c>
      <c r="U567" s="13">
        <v>363006</v>
      </c>
    </row>
    <row r="568" spans="20:21" x14ac:dyDescent="0.3">
      <c r="T568" s="12" t="s">
        <v>480</v>
      </c>
      <c r="U568" s="13">
        <v>114441</v>
      </c>
    </row>
    <row r="569" spans="20:21" x14ac:dyDescent="0.3">
      <c r="T569" s="83">
        <v>43218</v>
      </c>
      <c r="U569" s="13">
        <v>66993</v>
      </c>
    </row>
    <row r="570" spans="20:21" x14ac:dyDescent="0.3">
      <c r="T570" s="82" t="s">
        <v>480</v>
      </c>
      <c r="U570" s="13">
        <v>66993</v>
      </c>
    </row>
    <row r="571" spans="20:21" x14ac:dyDescent="0.3">
      <c r="T571" s="83">
        <v>43305</v>
      </c>
      <c r="U571" s="13">
        <v>36948</v>
      </c>
    </row>
    <row r="572" spans="20:21" x14ac:dyDescent="0.3">
      <c r="T572" s="82" t="s">
        <v>480</v>
      </c>
      <c r="U572" s="13">
        <v>36948</v>
      </c>
    </row>
    <row r="573" spans="20:21" x14ac:dyDescent="0.3">
      <c r="T573" s="83">
        <v>43397</v>
      </c>
      <c r="U573" s="13">
        <v>10500</v>
      </c>
    </row>
    <row r="574" spans="20:21" x14ac:dyDescent="0.3">
      <c r="T574" s="82" t="s">
        <v>480</v>
      </c>
      <c r="U574" s="13">
        <v>10500</v>
      </c>
    </row>
    <row r="575" spans="20:21" x14ac:dyDescent="0.3">
      <c r="T575" s="12" t="s">
        <v>727</v>
      </c>
      <c r="U575" s="13">
        <v>40246</v>
      </c>
    </row>
    <row r="576" spans="20:21" x14ac:dyDescent="0.3">
      <c r="T576" s="83">
        <v>43491</v>
      </c>
      <c r="U576" s="13">
        <v>10596</v>
      </c>
    </row>
    <row r="577" spans="20:21" x14ac:dyDescent="0.3">
      <c r="T577" s="82" t="s">
        <v>512</v>
      </c>
      <c r="U577" s="13">
        <v>10596</v>
      </c>
    </row>
    <row r="578" spans="20:21" x14ac:dyDescent="0.3">
      <c r="T578" s="83">
        <v>43515</v>
      </c>
      <c r="U578" s="13">
        <v>17919</v>
      </c>
    </row>
    <row r="579" spans="20:21" x14ac:dyDescent="0.3">
      <c r="T579" s="82" t="s">
        <v>512</v>
      </c>
      <c r="U579" s="13">
        <v>17919</v>
      </c>
    </row>
    <row r="580" spans="20:21" x14ac:dyDescent="0.3">
      <c r="T580" s="83">
        <v>43555</v>
      </c>
      <c r="U580" s="13">
        <v>11731</v>
      </c>
    </row>
    <row r="581" spans="20:21" x14ac:dyDescent="0.3">
      <c r="T581" s="82" t="s">
        <v>512</v>
      </c>
      <c r="U581" s="13">
        <v>11731</v>
      </c>
    </row>
    <row r="582" spans="20:21" x14ac:dyDescent="0.3">
      <c r="T582" s="12" t="s">
        <v>515</v>
      </c>
      <c r="U582" s="13">
        <v>654</v>
      </c>
    </row>
    <row r="583" spans="20:21" x14ac:dyDescent="0.3">
      <c r="T583" s="83">
        <v>43515</v>
      </c>
      <c r="U583" s="13">
        <v>654</v>
      </c>
    </row>
    <row r="584" spans="20:21" x14ac:dyDescent="0.3">
      <c r="T584" s="82" t="s">
        <v>515</v>
      </c>
      <c r="U584" s="13">
        <v>654</v>
      </c>
    </row>
    <row r="585" spans="20:21" x14ac:dyDescent="0.3">
      <c r="T585" s="12" t="s">
        <v>522</v>
      </c>
      <c r="U585" s="13">
        <v>741478</v>
      </c>
    </row>
    <row r="586" spans="20:21" x14ac:dyDescent="0.3">
      <c r="T586" s="83">
        <v>43521</v>
      </c>
      <c r="U586" s="13">
        <v>499508</v>
      </c>
    </row>
    <row r="587" spans="20:21" x14ac:dyDescent="0.3">
      <c r="T587" s="82" t="s">
        <v>516</v>
      </c>
      <c r="U587" s="13">
        <v>249754</v>
      </c>
    </row>
    <row r="588" spans="20:21" x14ac:dyDescent="0.3">
      <c r="T588" s="82" t="s">
        <v>517</v>
      </c>
      <c r="U588" s="13">
        <v>249754</v>
      </c>
    </row>
    <row r="589" spans="20:21" x14ac:dyDescent="0.3">
      <c r="T589" s="83">
        <v>43544</v>
      </c>
      <c r="U589" s="13">
        <v>149372</v>
      </c>
    </row>
    <row r="590" spans="20:21" x14ac:dyDescent="0.3">
      <c r="T590" s="82" t="s">
        <v>522</v>
      </c>
      <c r="U590" s="13">
        <v>149372</v>
      </c>
    </row>
    <row r="591" spans="20:21" x14ac:dyDescent="0.3">
      <c r="T591" s="83">
        <v>43555</v>
      </c>
      <c r="U591" s="13">
        <v>92598</v>
      </c>
    </row>
    <row r="592" spans="20:21" x14ac:dyDescent="0.3">
      <c r="T592" s="82" t="s">
        <v>516</v>
      </c>
      <c r="U592" s="13">
        <v>92598</v>
      </c>
    </row>
    <row r="593" spans="20:21" x14ac:dyDescent="0.3">
      <c r="T593" s="12" t="s">
        <v>472</v>
      </c>
      <c r="U593" s="13">
        <v>3530186</v>
      </c>
    </row>
    <row r="594" spans="20:21" x14ac:dyDescent="0.3">
      <c r="T594" s="83">
        <v>43218</v>
      </c>
      <c r="U594" s="13">
        <v>166786</v>
      </c>
    </row>
    <row r="595" spans="20:21" x14ac:dyDescent="0.3">
      <c r="T595" s="82" t="s">
        <v>472</v>
      </c>
      <c r="U595" s="13">
        <v>83393</v>
      </c>
    </row>
    <row r="596" spans="20:21" x14ac:dyDescent="0.3">
      <c r="T596" s="82" t="s">
        <v>473</v>
      </c>
      <c r="U596" s="13">
        <v>83393</v>
      </c>
    </row>
    <row r="597" spans="20:21" x14ac:dyDescent="0.3">
      <c r="T597" s="83">
        <v>43251</v>
      </c>
      <c r="U597" s="13">
        <v>504516</v>
      </c>
    </row>
    <row r="598" spans="20:21" x14ac:dyDescent="0.3">
      <c r="T598" s="82" t="s">
        <v>472</v>
      </c>
      <c r="U598" s="13">
        <v>252258</v>
      </c>
    </row>
    <row r="599" spans="20:21" x14ac:dyDescent="0.3">
      <c r="T599" s="82" t="s">
        <v>473</v>
      </c>
      <c r="U599" s="13">
        <v>252258</v>
      </c>
    </row>
    <row r="600" spans="20:21" x14ac:dyDescent="0.3">
      <c r="T600" s="83">
        <v>43305</v>
      </c>
      <c r="U600" s="13">
        <v>140702</v>
      </c>
    </row>
    <row r="601" spans="20:21" x14ac:dyDescent="0.3">
      <c r="T601" s="82" t="s">
        <v>472</v>
      </c>
      <c r="U601" s="13">
        <v>70351</v>
      </c>
    </row>
    <row r="602" spans="20:21" x14ac:dyDescent="0.3">
      <c r="T602" s="82" t="s">
        <v>473</v>
      </c>
      <c r="U602" s="13">
        <v>70351</v>
      </c>
    </row>
    <row r="603" spans="20:21" x14ac:dyDescent="0.3">
      <c r="T603" s="83">
        <v>43334</v>
      </c>
      <c r="U603" s="13">
        <v>498351</v>
      </c>
    </row>
    <row r="604" spans="20:21" x14ac:dyDescent="0.3">
      <c r="T604" s="82" t="s">
        <v>509</v>
      </c>
      <c r="U604" s="13">
        <v>202719</v>
      </c>
    </row>
    <row r="605" spans="20:21" x14ac:dyDescent="0.3">
      <c r="T605" s="82" t="s">
        <v>472</v>
      </c>
      <c r="U605" s="13">
        <v>147816</v>
      </c>
    </row>
    <row r="606" spans="20:21" x14ac:dyDescent="0.3">
      <c r="T606" s="82" t="s">
        <v>473</v>
      </c>
      <c r="U606" s="13">
        <v>147816</v>
      </c>
    </row>
    <row r="607" spans="20:21" x14ac:dyDescent="0.3">
      <c r="T607" s="83">
        <v>43367</v>
      </c>
      <c r="U607" s="13">
        <v>613524</v>
      </c>
    </row>
    <row r="608" spans="20:21" x14ac:dyDescent="0.3">
      <c r="T608" s="82" t="s">
        <v>509</v>
      </c>
      <c r="U608" s="13">
        <v>371832</v>
      </c>
    </row>
    <row r="609" spans="20:21" x14ac:dyDescent="0.3">
      <c r="T609" s="82" t="s">
        <v>472</v>
      </c>
      <c r="U609" s="13">
        <v>120846</v>
      </c>
    </row>
    <row r="610" spans="20:21" x14ac:dyDescent="0.3">
      <c r="T610" s="82" t="s">
        <v>473</v>
      </c>
      <c r="U610" s="13">
        <v>120846</v>
      </c>
    </row>
    <row r="611" spans="20:21" x14ac:dyDescent="0.3">
      <c r="T611" s="83">
        <v>43397</v>
      </c>
      <c r="U611" s="13">
        <v>548103</v>
      </c>
    </row>
    <row r="612" spans="20:21" x14ac:dyDescent="0.3">
      <c r="T612" s="82" t="s">
        <v>509</v>
      </c>
      <c r="U612" s="13">
        <v>182701</v>
      </c>
    </row>
    <row r="613" spans="20:21" x14ac:dyDescent="0.3">
      <c r="T613" s="82" t="s">
        <v>472</v>
      </c>
      <c r="U613" s="13">
        <v>182701</v>
      </c>
    </row>
    <row r="614" spans="20:21" x14ac:dyDescent="0.3">
      <c r="T614" s="82" t="s">
        <v>473</v>
      </c>
      <c r="U614" s="13">
        <v>182701</v>
      </c>
    </row>
    <row r="615" spans="20:21" x14ac:dyDescent="0.3">
      <c r="T615" s="83">
        <v>43452</v>
      </c>
      <c r="U615" s="13">
        <v>63099</v>
      </c>
    </row>
    <row r="616" spans="20:21" x14ac:dyDescent="0.3">
      <c r="T616" s="82" t="s">
        <v>509</v>
      </c>
      <c r="U616" s="13">
        <v>63099</v>
      </c>
    </row>
    <row r="617" spans="20:21" x14ac:dyDescent="0.3">
      <c r="T617" s="83">
        <v>43491</v>
      </c>
      <c r="U617" s="13">
        <v>104774</v>
      </c>
    </row>
    <row r="618" spans="20:21" x14ac:dyDescent="0.3">
      <c r="T618" s="82" t="s">
        <v>472</v>
      </c>
      <c r="U618" s="13">
        <v>52387</v>
      </c>
    </row>
    <row r="619" spans="20:21" x14ac:dyDescent="0.3">
      <c r="T619" s="82" t="s">
        <v>473</v>
      </c>
      <c r="U619" s="13">
        <v>52387</v>
      </c>
    </row>
    <row r="620" spans="20:21" x14ac:dyDescent="0.3">
      <c r="T620" s="83">
        <v>43555</v>
      </c>
      <c r="U620" s="13">
        <v>890331</v>
      </c>
    </row>
    <row r="621" spans="20:21" x14ac:dyDescent="0.3">
      <c r="T621" s="82" t="s">
        <v>509</v>
      </c>
      <c r="U621" s="13">
        <v>296777</v>
      </c>
    </row>
    <row r="622" spans="20:21" x14ac:dyDescent="0.3">
      <c r="T622" s="82" t="s">
        <v>472</v>
      </c>
      <c r="U622" s="13">
        <v>296777</v>
      </c>
    </row>
    <row r="623" spans="20:21" x14ac:dyDescent="0.3">
      <c r="T623" s="82" t="s">
        <v>473</v>
      </c>
      <c r="U623" s="13">
        <v>296777</v>
      </c>
    </row>
    <row r="624" spans="20:21" x14ac:dyDescent="0.3">
      <c r="T624" s="12" t="s">
        <v>471</v>
      </c>
      <c r="U624" s="13">
        <v>1629563</v>
      </c>
    </row>
    <row r="625" spans="20:21" x14ac:dyDescent="0.3">
      <c r="T625" s="83">
        <v>43218</v>
      </c>
      <c r="U625" s="13">
        <v>129723</v>
      </c>
    </row>
    <row r="626" spans="20:21" x14ac:dyDescent="0.3">
      <c r="T626" s="82" t="s">
        <v>502</v>
      </c>
      <c r="U626" s="13">
        <v>46330</v>
      </c>
    </row>
    <row r="627" spans="20:21" x14ac:dyDescent="0.3">
      <c r="T627" s="82" t="s">
        <v>471</v>
      </c>
      <c r="U627" s="13">
        <v>83393</v>
      </c>
    </row>
    <row r="628" spans="20:21" x14ac:dyDescent="0.3">
      <c r="T628" s="83">
        <v>43251</v>
      </c>
      <c r="U628" s="13">
        <v>316031</v>
      </c>
    </row>
    <row r="629" spans="20:21" x14ac:dyDescent="0.3">
      <c r="T629" s="82" t="s">
        <v>502</v>
      </c>
      <c r="U629" s="13">
        <v>63773</v>
      </c>
    </row>
    <row r="630" spans="20:21" x14ac:dyDescent="0.3">
      <c r="T630" s="82" t="s">
        <v>471</v>
      </c>
      <c r="U630" s="13">
        <v>252258</v>
      </c>
    </row>
    <row r="631" spans="20:21" x14ac:dyDescent="0.3">
      <c r="T631" s="83">
        <v>43305</v>
      </c>
      <c r="U631" s="13">
        <v>140702</v>
      </c>
    </row>
    <row r="632" spans="20:21" x14ac:dyDescent="0.3">
      <c r="T632" s="82" t="s">
        <v>502</v>
      </c>
      <c r="U632" s="13">
        <v>70351</v>
      </c>
    </row>
    <row r="633" spans="20:21" x14ac:dyDescent="0.3">
      <c r="T633" s="82" t="s">
        <v>471</v>
      </c>
      <c r="U633" s="13">
        <v>70351</v>
      </c>
    </row>
    <row r="634" spans="20:21" x14ac:dyDescent="0.3">
      <c r="T634" s="83">
        <v>43334</v>
      </c>
      <c r="U634" s="13">
        <v>50680</v>
      </c>
    </row>
    <row r="635" spans="20:21" x14ac:dyDescent="0.3">
      <c r="T635" s="82" t="s">
        <v>502</v>
      </c>
      <c r="U635" s="13">
        <v>50680</v>
      </c>
    </row>
    <row r="636" spans="20:21" x14ac:dyDescent="0.3">
      <c r="T636" s="83">
        <v>43367</v>
      </c>
      <c r="U636" s="13">
        <v>74367</v>
      </c>
    </row>
    <row r="637" spans="20:21" x14ac:dyDescent="0.3">
      <c r="T637" s="82" t="s">
        <v>502</v>
      </c>
      <c r="U637" s="13">
        <v>74367</v>
      </c>
    </row>
    <row r="638" spans="20:21" x14ac:dyDescent="0.3">
      <c r="T638" s="83">
        <v>43397</v>
      </c>
      <c r="U638" s="13">
        <v>74068</v>
      </c>
    </row>
    <row r="639" spans="20:21" x14ac:dyDescent="0.3">
      <c r="T639" s="82" t="s">
        <v>502</v>
      </c>
      <c r="U639" s="13">
        <v>74068</v>
      </c>
    </row>
    <row r="640" spans="20:21" x14ac:dyDescent="0.3">
      <c r="T640" s="83">
        <v>43452</v>
      </c>
      <c r="U640" s="13">
        <v>63099</v>
      </c>
    </row>
    <row r="641" spans="20:21" x14ac:dyDescent="0.3">
      <c r="T641" s="82" t="s">
        <v>502</v>
      </c>
      <c r="U641" s="13">
        <v>63099</v>
      </c>
    </row>
    <row r="642" spans="20:21" x14ac:dyDescent="0.3">
      <c r="T642" s="83">
        <v>43491</v>
      </c>
      <c r="U642" s="13">
        <v>378350</v>
      </c>
    </row>
    <row r="643" spans="20:21" x14ac:dyDescent="0.3">
      <c r="T643" s="82" t="s">
        <v>502</v>
      </c>
      <c r="U643" s="13">
        <v>72760</v>
      </c>
    </row>
    <row r="644" spans="20:21" x14ac:dyDescent="0.3">
      <c r="T644" s="82" t="s">
        <v>471</v>
      </c>
      <c r="U644" s="13">
        <v>305590</v>
      </c>
    </row>
    <row r="645" spans="20:21" x14ac:dyDescent="0.3">
      <c r="T645" s="83">
        <v>43531</v>
      </c>
      <c r="U645" s="13">
        <v>313510</v>
      </c>
    </row>
    <row r="646" spans="20:21" x14ac:dyDescent="0.3">
      <c r="T646" s="82" t="s">
        <v>502</v>
      </c>
      <c r="U646" s="13">
        <v>89475</v>
      </c>
    </row>
    <row r="647" spans="20:21" x14ac:dyDescent="0.3">
      <c r="T647" s="82" t="s">
        <v>471</v>
      </c>
      <c r="U647" s="13">
        <v>224035</v>
      </c>
    </row>
    <row r="648" spans="20:21" x14ac:dyDescent="0.3">
      <c r="T648" s="83">
        <v>43555</v>
      </c>
      <c r="U648" s="13">
        <v>89033</v>
      </c>
    </row>
    <row r="649" spans="20:21" x14ac:dyDescent="0.3">
      <c r="T649" s="82" t="s">
        <v>502</v>
      </c>
      <c r="U649" s="13">
        <v>89033</v>
      </c>
    </row>
    <row r="650" spans="20:21" x14ac:dyDescent="0.3">
      <c r="T650" s="12" t="s">
        <v>506</v>
      </c>
      <c r="U650" s="13">
        <v>1227734</v>
      </c>
    </row>
    <row r="651" spans="20:21" x14ac:dyDescent="0.3">
      <c r="T651" s="83">
        <v>43312</v>
      </c>
      <c r="U651" s="13">
        <v>1227734</v>
      </c>
    </row>
    <row r="652" spans="20:21" x14ac:dyDescent="0.3">
      <c r="T652" s="82" t="s">
        <v>507</v>
      </c>
      <c r="U652" s="13">
        <v>613867</v>
      </c>
    </row>
    <row r="653" spans="20:21" x14ac:dyDescent="0.3">
      <c r="T653" s="82" t="s">
        <v>506</v>
      </c>
      <c r="U653" s="13">
        <v>613867</v>
      </c>
    </row>
    <row r="654" spans="20:21" x14ac:dyDescent="0.3">
      <c r="T654" s="12" t="s">
        <v>508</v>
      </c>
      <c r="U654" s="13">
        <v>1192340</v>
      </c>
    </row>
    <row r="655" spans="20:21" x14ac:dyDescent="0.3">
      <c r="T655" s="83">
        <v>43312</v>
      </c>
      <c r="U655" s="13">
        <v>613867</v>
      </c>
    </row>
    <row r="656" spans="20:21" x14ac:dyDescent="0.3">
      <c r="T656" s="82" t="s">
        <v>508</v>
      </c>
      <c r="U656" s="13">
        <v>511556</v>
      </c>
    </row>
    <row r="657" spans="20:21" x14ac:dyDescent="0.3">
      <c r="T657" s="82" t="s">
        <v>456</v>
      </c>
      <c r="U657" s="13">
        <v>102311</v>
      </c>
    </row>
    <row r="658" spans="20:21" x14ac:dyDescent="0.3">
      <c r="T658" s="83">
        <v>43334</v>
      </c>
      <c r="U658" s="13">
        <v>26888</v>
      </c>
    </row>
    <row r="659" spans="20:21" x14ac:dyDescent="0.3">
      <c r="T659" s="82" t="s">
        <v>456</v>
      </c>
      <c r="U659" s="13">
        <v>26888</v>
      </c>
    </row>
    <row r="660" spans="20:21" x14ac:dyDescent="0.3">
      <c r="T660" s="83">
        <v>43524</v>
      </c>
      <c r="U660" s="13">
        <v>254580</v>
      </c>
    </row>
    <row r="661" spans="20:21" x14ac:dyDescent="0.3">
      <c r="T661" s="82" t="s">
        <v>456</v>
      </c>
      <c r="U661" s="13">
        <v>254580</v>
      </c>
    </row>
    <row r="662" spans="20:21" x14ac:dyDescent="0.3">
      <c r="T662" s="83">
        <v>43555</v>
      </c>
      <c r="U662" s="13">
        <v>297005</v>
      </c>
    </row>
    <row r="663" spans="20:21" x14ac:dyDescent="0.3">
      <c r="T663" s="82" t="s">
        <v>456</v>
      </c>
      <c r="U663" s="13">
        <v>297005</v>
      </c>
    </row>
    <row r="664" spans="20:21" x14ac:dyDescent="0.3">
      <c r="T664" s="12" t="s">
        <v>519</v>
      </c>
      <c r="U664" s="13">
        <v>1194606</v>
      </c>
    </row>
    <row r="665" spans="20:21" x14ac:dyDescent="0.3">
      <c r="T665" s="83">
        <v>43452</v>
      </c>
      <c r="U665" s="13">
        <v>150000</v>
      </c>
    </row>
    <row r="666" spans="20:21" x14ac:dyDescent="0.3">
      <c r="T666" s="82" t="s">
        <v>458</v>
      </c>
      <c r="U666" s="13">
        <v>150000</v>
      </c>
    </row>
    <row r="667" spans="20:21" x14ac:dyDescent="0.3">
      <c r="T667" s="83">
        <v>43491</v>
      </c>
      <c r="U667" s="13">
        <v>150000</v>
      </c>
    </row>
    <row r="668" spans="20:21" x14ac:dyDescent="0.3">
      <c r="T668" s="82" t="s">
        <v>458</v>
      </c>
      <c r="U668" s="13">
        <v>150000</v>
      </c>
    </row>
    <row r="669" spans="20:21" x14ac:dyDescent="0.3">
      <c r="T669" s="83">
        <v>43524</v>
      </c>
      <c r="U669" s="13">
        <v>151212</v>
      </c>
    </row>
    <row r="670" spans="20:21" x14ac:dyDescent="0.3">
      <c r="T670" s="82" t="s">
        <v>458</v>
      </c>
      <c r="U670" s="13">
        <v>151212</v>
      </c>
    </row>
    <row r="671" spans="20:21" x14ac:dyDescent="0.3">
      <c r="T671" s="83">
        <v>43531</v>
      </c>
      <c r="U671" s="13">
        <v>224035</v>
      </c>
    </row>
    <row r="672" spans="20:21" x14ac:dyDescent="0.3">
      <c r="T672" s="82" t="s">
        <v>519</v>
      </c>
      <c r="U672" s="13">
        <v>224035</v>
      </c>
    </row>
    <row r="673" spans="20:21" x14ac:dyDescent="0.3">
      <c r="T673" s="83">
        <v>43555</v>
      </c>
      <c r="U673" s="13">
        <v>519359</v>
      </c>
    </row>
    <row r="674" spans="20:21" x14ac:dyDescent="0.3">
      <c r="T674" s="82" t="s">
        <v>519</v>
      </c>
      <c r="U674" s="13">
        <v>519359</v>
      </c>
    </row>
    <row r="675" spans="20:21" x14ac:dyDescent="0.3">
      <c r="T675" s="12" t="s">
        <v>24</v>
      </c>
      <c r="U675" s="13">
        <v>32180966</v>
      </c>
    </row>
    <row r="676" spans="20:21" x14ac:dyDescent="0.3">
      <c r="U676"/>
    </row>
  </sheetData>
  <sortState xmlns:xlrd2="http://schemas.microsoft.com/office/spreadsheetml/2017/richdata2" ref="A2:R401">
    <sortCondition ref="E1:E40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44697-067C-495F-9C75-7BEF8F403250}">
  <dimension ref="A1:V765"/>
  <sheetViews>
    <sheetView workbookViewId="0">
      <pane ySplit="1" topLeftCell="A69" activePane="bottomLeft" state="frozen"/>
      <selection pane="bottomLeft" activeCell="D84" sqref="D84"/>
    </sheetView>
  </sheetViews>
  <sheetFormatPr defaultRowHeight="14.4" outlineLevelCol="1" x14ac:dyDescent="0.3"/>
  <cols>
    <col min="1" max="1" width="7.33203125" bestFit="1" customWidth="1"/>
    <col min="2" max="2" width="4.109375" bestFit="1" customWidth="1"/>
    <col min="3" max="3" width="10.44140625" style="1" bestFit="1" customWidth="1"/>
    <col min="4" max="4" width="25.44140625" style="1" customWidth="1" outlineLevel="1"/>
    <col min="5" max="5" width="25.44140625" style="1" customWidth="1"/>
    <col min="6" max="6" width="33.33203125" customWidth="1"/>
    <col min="7" max="7" width="13.109375" bestFit="1" customWidth="1"/>
    <col min="8" max="8" width="13" style="5" bestFit="1" customWidth="1"/>
    <col min="9" max="9" width="10" style="5" bestFit="1" customWidth="1"/>
    <col min="10" max="10" width="13.33203125" style="5" bestFit="1" customWidth="1"/>
    <col min="11" max="11" width="15" style="5" hidden="1" customWidth="1" outlineLevel="1"/>
    <col min="12" max="12" width="7" hidden="1" customWidth="1" outlineLevel="1"/>
    <col min="13" max="13" width="16.33203125" hidden="1" customWidth="1" outlineLevel="1"/>
    <col min="14" max="14" width="19" hidden="1" customWidth="1" outlineLevel="1"/>
    <col min="15" max="15" width="30.109375" hidden="1" customWidth="1" outlineLevel="1"/>
    <col min="16" max="16" width="10.88671875" style="1" customWidth="1" collapsed="1"/>
    <col min="17" max="17" width="9.109375" hidden="1" customWidth="1" outlineLevel="1"/>
    <col min="18" max="18" width="9.109375" collapsed="1"/>
    <col min="20" max="20" width="43.5546875" bestFit="1" customWidth="1"/>
    <col min="21" max="21" width="11.5546875" style="15" bestFit="1" customWidth="1"/>
  </cols>
  <sheetData>
    <row r="1" spans="1:22" s="2" customFormat="1" ht="43.2" x14ac:dyDescent="0.3">
      <c r="A1" s="2" t="s">
        <v>0</v>
      </c>
      <c r="B1" s="2" t="s">
        <v>1</v>
      </c>
      <c r="C1" s="3" t="s">
        <v>2</v>
      </c>
      <c r="D1" s="2" t="s">
        <v>722</v>
      </c>
      <c r="E1" s="2" t="s">
        <v>746</v>
      </c>
      <c r="F1" s="2" t="s">
        <v>435</v>
      </c>
      <c r="G1" s="2" t="s">
        <v>145</v>
      </c>
      <c r="H1" s="4" t="s">
        <v>741</v>
      </c>
      <c r="I1" s="4" t="s">
        <v>742</v>
      </c>
      <c r="J1" s="4" t="s">
        <v>743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3" t="s">
        <v>9</v>
      </c>
      <c r="Q1" s="2" t="s">
        <v>10</v>
      </c>
      <c r="R1" s="2" t="s">
        <v>744</v>
      </c>
      <c r="T1" s="24" t="s">
        <v>11</v>
      </c>
      <c r="U1" s="25" t="s">
        <v>745</v>
      </c>
      <c r="V1"/>
    </row>
    <row r="2" spans="1:22" x14ac:dyDescent="0.3">
      <c r="A2" t="s">
        <v>18</v>
      </c>
      <c r="B2">
        <v>40</v>
      </c>
      <c r="C2" s="1">
        <v>43921</v>
      </c>
      <c r="D2" t="s">
        <v>470</v>
      </c>
      <c r="E2" t="s">
        <v>555</v>
      </c>
      <c r="F2" t="s">
        <v>555</v>
      </c>
      <c r="G2" t="s">
        <v>266</v>
      </c>
      <c r="H2" s="5">
        <f t="shared" ref="H2:H13" si="0">MROUND((J2*0.97),5000)</f>
        <v>1005000</v>
      </c>
      <c r="I2" s="5">
        <f t="shared" ref="I2:I65" si="1">J2-H2</f>
        <v>30993</v>
      </c>
      <c r="J2" s="5">
        <v>1035993</v>
      </c>
      <c r="K2" s="5">
        <v>103599</v>
      </c>
      <c r="M2" t="s">
        <v>92</v>
      </c>
      <c r="N2" t="s">
        <v>67</v>
      </c>
      <c r="O2" t="s">
        <v>16</v>
      </c>
      <c r="P2" s="1">
        <v>43921</v>
      </c>
      <c r="Q2">
        <v>0</v>
      </c>
      <c r="R2" s="21">
        <f t="shared" ref="R2:R65" si="2">I2/H2</f>
        <v>3.0838805970149253E-2</v>
      </c>
      <c r="S2" s="21"/>
      <c r="T2" s="12" t="s">
        <v>484</v>
      </c>
      <c r="U2" s="13">
        <v>1997208</v>
      </c>
    </row>
    <row r="3" spans="1:22" x14ac:dyDescent="0.3">
      <c r="A3" t="s">
        <v>18</v>
      </c>
      <c r="B3">
        <v>74</v>
      </c>
      <c r="C3" s="1">
        <v>43921</v>
      </c>
      <c r="D3" s="1" t="s">
        <v>470</v>
      </c>
      <c r="E3" t="s">
        <v>555</v>
      </c>
      <c r="F3" t="s">
        <v>557</v>
      </c>
      <c r="G3" t="s">
        <v>268</v>
      </c>
      <c r="H3" s="5">
        <f t="shared" si="0"/>
        <v>940000</v>
      </c>
      <c r="I3" s="5">
        <f t="shared" si="1"/>
        <v>31244</v>
      </c>
      <c r="J3" s="5">
        <v>971244</v>
      </c>
      <c r="K3" s="5">
        <v>97124</v>
      </c>
      <c r="M3" t="s">
        <v>92</v>
      </c>
      <c r="N3" t="s">
        <v>67</v>
      </c>
      <c r="O3" t="s">
        <v>16</v>
      </c>
      <c r="P3" s="1">
        <v>43921</v>
      </c>
      <c r="Q3">
        <v>0</v>
      </c>
      <c r="R3" s="21">
        <f t="shared" si="2"/>
        <v>3.3238297872340422E-2</v>
      </c>
      <c r="S3" s="21"/>
      <c r="T3" s="83">
        <v>43677</v>
      </c>
      <c r="U3" s="13">
        <v>250000</v>
      </c>
    </row>
    <row r="4" spans="1:22" x14ac:dyDescent="0.3">
      <c r="A4" t="s">
        <v>18</v>
      </c>
      <c r="B4">
        <v>415</v>
      </c>
      <c r="C4" s="1">
        <v>43921</v>
      </c>
      <c r="D4" s="1" t="s">
        <v>455</v>
      </c>
      <c r="E4" t="s">
        <v>538</v>
      </c>
      <c r="F4" t="s">
        <v>538</v>
      </c>
      <c r="G4" t="s">
        <v>248</v>
      </c>
      <c r="H4" s="5">
        <f t="shared" si="0"/>
        <v>580000</v>
      </c>
      <c r="I4" s="5">
        <f t="shared" si="1"/>
        <v>16320</v>
      </c>
      <c r="J4" s="5">
        <v>596320</v>
      </c>
      <c r="K4" s="5">
        <v>59632</v>
      </c>
      <c r="M4" t="s">
        <v>92</v>
      </c>
      <c r="N4" t="s">
        <v>67</v>
      </c>
      <c r="O4" t="s">
        <v>16</v>
      </c>
      <c r="P4" s="1">
        <v>43921</v>
      </c>
      <c r="Q4">
        <v>0</v>
      </c>
      <c r="R4" s="21">
        <f t="shared" si="2"/>
        <v>2.8137931034482758E-2</v>
      </c>
      <c r="S4" s="21"/>
      <c r="T4" s="82" t="s">
        <v>521</v>
      </c>
      <c r="U4" s="13">
        <v>250000</v>
      </c>
    </row>
    <row r="5" spans="1:22" x14ac:dyDescent="0.3">
      <c r="A5" t="s">
        <v>18</v>
      </c>
      <c r="B5">
        <v>416</v>
      </c>
      <c r="C5" s="1">
        <v>43921</v>
      </c>
      <c r="D5" s="1" t="s">
        <v>455</v>
      </c>
      <c r="E5" t="s">
        <v>538</v>
      </c>
      <c r="F5" t="s">
        <v>541</v>
      </c>
      <c r="G5" t="s">
        <v>251</v>
      </c>
      <c r="H5" s="5">
        <f t="shared" si="0"/>
        <v>585000</v>
      </c>
      <c r="I5" s="5">
        <f t="shared" si="1"/>
        <v>18214</v>
      </c>
      <c r="J5" s="5">
        <v>603214</v>
      </c>
      <c r="K5" s="5">
        <v>60321</v>
      </c>
      <c r="M5" t="s">
        <v>92</v>
      </c>
      <c r="N5" t="s">
        <v>67</v>
      </c>
      <c r="O5" t="s">
        <v>16</v>
      </c>
      <c r="P5" s="1">
        <v>43921</v>
      </c>
      <c r="Q5">
        <v>0</v>
      </c>
      <c r="R5" s="21">
        <f t="shared" si="2"/>
        <v>3.1135042735042737E-2</v>
      </c>
      <c r="S5" s="21"/>
      <c r="T5" s="83">
        <v>43728</v>
      </c>
      <c r="U5" s="13">
        <v>61433</v>
      </c>
    </row>
    <row r="6" spans="1:22" x14ac:dyDescent="0.3">
      <c r="A6" t="s">
        <v>18</v>
      </c>
      <c r="B6">
        <v>7</v>
      </c>
      <c r="C6" s="1">
        <v>43690</v>
      </c>
      <c r="D6" s="1" t="s">
        <v>484</v>
      </c>
      <c r="E6" s="1" t="s">
        <v>484</v>
      </c>
      <c r="F6" t="s">
        <v>521</v>
      </c>
      <c r="G6" t="s">
        <v>232</v>
      </c>
      <c r="H6" s="5">
        <f t="shared" si="0"/>
        <v>245000</v>
      </c>
      <c r="I6" s="5">
        <f t="shared" si="1"/>
        <v>5000</v>
      </c>
      <c r="J6" s="5">
        <v>250000</v>
      </c>
      <c r="K6" s="5">
        <v>25000</v>
      </c>
      <c r="M6" t="s">
        <v>74</v>
      </c>
      <c r="N6" t="s">
        <v>67</v>
      </c>
      <c r="O6" t="s">
        <v>16</v>
      </c>
      <c r="P6" s="1">
        <v>43677</v>
      </c>
      <c r="Q6">
        <v>13</v>
      </c>
      <c r="R6" s="21">
        <f t="shared" si="2"/>
        <v>2.0408163265306121E-2</v>
      </c>
      <c r="S6" s="21"/>
      <c r="T6" s="82" t="s">
        <v>484</v>
      </c>
      <c r="U6" s="13">
        <v>61433</v>
      </c>
    </row>
    <row r="7" spans="1:22" x14ac:dyDescent="0.3">
      <c r="A7" t="s">
        <v>18</v>
      </c>
      <c r="B7">
        <v>2</v>
      </c>
      <c r="C7" s="1">
        <v>43739</v>
      </c>
      <c r="D7" s="1" t="s">
        <v>484</v>
      </c>
      <c r="E7" s="1" t="s">
        <v>484</v>
      </c>
      <c r="F7" t="s">
        <v>484</v>
      </c>
      <c r="G7" t="s">
        <v>195</v>
      </c>
      <c r="H7" s="5">
        <f t="shared" si="0"/>
        <v>60000</v>
      </c>
      <c r="I7" s="5">
        <f t="shared" si="1"/>
        <v>1433</v>
      </c>
      <c r="J7" s="5">
        <v>61433</v>
      </c>
      <c r="K7" s="5">
        <v>6143</v>
      </c>
      <c r="M7" t="s">
        <v>79</v>
      </c>
      <c r="N7" t="s">
        <v>67</v>
      </c>
      <c r="O7" t="s">
        <v>16</v>
      </c>
      <c r="P7" s="1">
        <v>43728</v>
      </c>
      <c r="Q7">
        <v>11</v>
      </c>
      <c r="R7" s="21">
        <f t="shared" si="2"/>
        <v>2.3883333333333333E-2</v>
      </c>
      <c r="S7" s="21"/>
      <c r="T7" s="83">
        <v>43921</v>
      </c>
      <c r="U7" s="13">
        <v>1685775</v>
      </c>
    </row>
    <row r="8" spans="1:22" x14ac:dyDescent="0.3">
      <c r="A8" t="s">
        <v>18</v>
      </c>
      <c r="B8">
        <v>4</v>
      </c>
      <c r="C8" s="1">
        <v>43921</v>
      </c>
      <c r="D8" s="1" t="s">
        <v>484</v>
      </c>
      <c r="E8" s="1" t="s">
        <v>484</v>
      </c>
      <c r="F8" t="s">
        <v>484</v>
      </c>
      <c r="G8" t="s">
        <v>195</v>
      </c>
      <c r="H8" s="5">
        <f t="shared" si="0"/>
        <v>280000</v>
      </c>
      <c r="I8" s="5">
        <f t="shared" si="1"/>
        <v>10510</v>
      </c>
      <c r="J8" s="5">
        <v>290510</v>
      </c>
      <c r="K8" s="5">
        <v>29051</v>
      </c>
      <c r="M8" t="s">
        <v>92</v>
      </c>
      <c r="N8" t="s">
        <v>67</v>
      </c>
      <c r="O8" t="s">
        <v>16</v>
      </c>
      <c r="P8" s="1">
        <v>43921</v>
      </c>
      <c r="Q8">
        <v>0</v>
      </c>
      <c r="R8" s="21">
        <f t="shared" si="2"/>
        <v>3.7535714285714283E-2</v>
      </c>
      <c r="S8" s="21"/>
      <c r="T8" s="82" t="s">
        <v>484</v>
      </c>
      <c r="U8" s="13">
        <v>393918</v>
      </c>
    </row>
    <row r="9" spans="1:22" x14ac:dyDescent="0.3">
      <c r="A9" t="s">
        <v>18</v>
      </c>
      <c r="B9">
        <v>3</v>
      </c>
      <c r="C9" s="1">
        <v>43921</v>
      </c>
      <c r="D9" s="1" t="s">
        <v>484</v>
      </c>
      <c r="E9" s="1" t="s">
        <v>484</v>
      </c>
      <c r="F9" t="s">
        <v>484</v>
      </c>
      <c r="G9" t="s">
        <v>195</v>
      </c>
      <c r="H9" s="5">
        <f t="shared" si="0"/>
        <v>100000</v>
      </c>
      <c r="I9" s="5">
        <f t="shared" si="1"/>
        <v>3408</v>
      </c>
      <c r="J9" s="5">
        <v>103408</v>
      </c>
      <c r="K9" s="5">
        <v>10341</v>
      </c>
      <c r="M9" t="s">
        <v>92</v>
      </c>
      <c r="N9" t="s">
        <v>67</v>
      </c>
      <c r="O9" t="s">
        <v>16</v>
      </c>
      <c r="P9" s="1">
        <v>43921</v>
      </c>
      <c r="Q9">
        <v>0</v>
      </c>
      <c r="R9" s="21">
        <f t="shared" si="2"/>
        <v>3.4079999999999999E-2</v>
      </c>
      <c r="S9" s="21"/>
      <c r="T9" s="82" t="s">
        <v>521</v>
      </c>
      <c r="U9" s="13">
        <v>475379</v>
      </c>
    </row>
    <row r="10" spans="1:22" x14ac:dyDescent="0.3">
      <c r="A10" t="s">
        <v>18</v>
      </c>
      <c r="B10">
        <v>8</v>
      </c>
      <c r="C10" s="1">
        <v>43921</v>
      </c>
      <c r="D10" s="1" t="s">
        <v>484</v>
      </c>
      <c r="E10" s="1" t="s">
        <v>484</v>
      </c>
      <c r="F10" t="s">
        <v>521</v>
      </c>
      <c r="G10" t="s">
        <v>232</v>
      </c>
      <c r="H10" s="5">
        <f t="shared" si="0"/>
        <v>460000</v>
      </c>
      <c r="I10" s="5">
        <f t="shared" si="1"/>
        <v>15379</v>
      </c>
      <c r="J10" s="5">
        <v>475379</v>
      </c>
      <c r="K10" s="5">
        <v>47538</v>
      </c>
      <c r="M10" t="s">
        <v>92</v>
      </c>
      <c r="N10" t="s">
        <v>67</v>
      </c>
      <c r="O10" t="s">
        <v>16</v>
      </c>
      <c r="P10" s="1">
        <v>43921</v>
      </c>
      <c r="Q10">
        <v>0</v>
      </c>
      <c r="R10" s="21">
        <f t="shared" si="2"/>
        <v>3.3432608695652177E-2</v>
      </c>
      <c r="S10" s="21"/>
      <c r="T10" s="82" t="s">
        <v>516</v>
      </c>
      <c r="U10" s="13">
        <v>367508</v>
      </c>
    </row>
    <row r="11" spans="1:22" x14ac:dyDescent="0.3">
      <c r="A11" t="s">
        <v>18</v>
      </c>
      <c r="B11">
        <v>10</v>
      </c>
      <c r="C11" s="1">
        <v>43921</v>
      </c>
      <c r="D11" s="1" t="s">
        <v>484</v>
      </c>
      <c r="E11" s="1" t="s">
        <v>484</v>
      </c>
      <c r="F11" t="s">
        <v>516</v>
      </c>
      <c r="G11" t="s">
        <v>227</v>
      </c>
      <c r="H11" s="5">
        <f t="shared" si="0"/>
        <v>255000</v>
      </c>
      <c r="I11" s="5">
        <f t="shared" si="1"/>
        <v>9100</v>
      </c>
      <c r="J11" s="5">
        <v>264100</v>
      </c>
      <c r="K11" s="5">
        <v>26410</v>
      </c>
      <c r="M11" t="s">
        <v>92</v>
      </c>
      <c r="N11" t="s">
        <v>67</v>
      </c>
      <c r="O11" t="s">
        <v>16</v>
      </c>
      <c r="P11" s="1">
        <v>43921</v>
      </c>
      <c r="Q11">
        <v>0</v>
      </c>
      <c r="R11" s="21">
        <f t="shared" si="2"/>
        <v>3.5686274509803918E-2</v>
      </c>
      <c r="S11" s="21"/>
      <c r="T11" s="82" t="s">
        <v>520</v>
      </c>
      <c r="U11" s="13">
        <v>448970</v>
      </c>
    </row>
    <row r="12" spans="1:22" x14ac:dyDescent="0.3">
      <c r="A12" t="s">
        <v>18</v>
      </c>
      <c r="B12">
        <v>9</v>
      </c>
      <c r="C12" s="1">
        <v>43921</v>
      </c>
      <c r="D12" s="1" t="s">
        <v>484</v>
      </c>
      <c r="E12" s="1" t="s">
        <v>484</v>
      </c>
      <c r="F12" t="s">
        <v>516</v>
      </c>
      <c r="G12" t="s">
        <v>227</v>
      </c>
      <c r="H12" s="5">
        <f t="shared" si="0"/>
        <v>100000</v>
      </c>
      <c r="I12" s="5">
        <f t="shared" si="1"/>
        <v>3408</v>
      </c>
      <c r="J12" s="5">
        <v>103408</v>
      </c>
      <c r="K12" s="5">
        <v>10341</v>
      </c>
      <c r="M12" t="s">
        <v>92</v>
      </c>
      <c r="N12" t="s">
        <v>67</v>
      </c>
      <c r="O12" t="s">
        <v>16</v>
      </c>
      <c r="P12" s="1">
        <v>43921</v>
      </c>
      <c r="Q12">
        <v>0</v>
      </c>
      <c r="R12" s="21">
        <f t="shared" si="2"/>
        <v>3.4079999999999999E-2</v>
      </c>
      <c r="S12" s="21"/>
      <c r="T12" s="12" t="s">
        <v>495</v>
      </c>
      <c r="U12" s="13">
        <v>290658</v>
      </c>
    </row>
    <row r="13" spans="1:22" x14ac:dyDescent="0.3">
      <c r="A13" t="s">
        <v>18</v>
      </c>
      <c r="B13">
        <v>15</v>
      </c>
      <c r="C13" s="1">
        <v>43921</v>
      </c>
      <c r="D13" s="1" t="s">
        <v>484</v>
      </c>
      <c r="E13" s="1" t="s">
        <v>484</v>
      </c>
      <c r="F13" t="s">
        <v>520</v>
      </c>
      <c r="G13" t="s">
        <v>231</v>
      </c>
      <c r="H13" s="5">
        <f t="shared" si="0"/>
        <v>435000</v>
      </c>
      <c r="I13" s="5">
        <f t="shared" si="1"/>
        <v>13970</v>
      </c>
      <c r="J13" s="5">
        <v>448970</v>
      </c>
      <c r="K13" s="5">
        <v>44897</v>
      </c>
      <c r="M13" t="s">
        <v>92</v>
      </c>
      <c r="N13" t="s">
        <v>67</v>
      </c>
      <c r="O13" t="s">
        <v>16</v>
      </c>
      <c r="P13" s="1">
        <v>43921</v>
      </c>
      <c r="Q13">
        <v>0</v>
      </c>
      <c r="R13" s="21">
        <f t="shared" si="2"/>
        <v>3.2114942528735632E-2</v>
      </c>
      <c r="S13" s="21"/>
      <c r="T13" s="83">
        <v>43575</v>
      </c>
      <c r="U13" s="13">
        <v>17922</v>
      </c>
    </row>
    <row r="14" spans="1:22" x14ac:dyDescent="0.3">
      <c r="A14" t="s">
        <v>18</v>
      </c>
      <c r="B14">
        <v>18</v>
      </c>
      <c r="C14" s="1">
        <v>43587</v>
      </c>
      <c r="D14" s="1" t="s">
        <v>495</v>
      </c>
      <c r="E14" s="1" t="s">
        <v>495</v>
      </c>
      <c r="F14" t="s">
        <v>495</v>
      </c>
      <c r="G14" t="s">
        <v>207</v>
      </c>
      <c r="H14" s="5">
        <f>MROUND((J14*0.97),50)</f>
        <v>17400</v>
      </c>
      <c r="I14" s="5">
        <f t="shared" si="1"/>
        <v>522</v>
      </c>
      <c r="J14" s="5">
        <v>17922</v>
      </c>
      <c r="K14" s="5">
        <v>1792</v>
      </c>
      <c r="M14" t="s">
        <v>66</v>
      </c>
      <c r="N14" t="s">
        <v>67</v>
      </c>
      <c r="O14" t="s">
        <v>16</v>
      </c>
      <c r="P14" s="1">
        <v>43575</v>
      </c>
      <c r="Q14">
        <v>12</v>
      </c>
      <c r="R14" s="21">
        <f t="shared" si="2"/>
        <v>0.03</v>
      </c>
      <c r="S14" s="21"/>
      <c r="T14" s="82" t="s">
        <v>495</v>
      </c>
      <c r="U14" s="13">
        <v>17922</v>
      </c>
    </row>
    <row r="15" spans="1:22" x14ac:dyDescent="0.3">
      <c r="A15" t="s">
        <v>18</v>
      </c>
      <c r="B15">
        <v>19</v>
      </c>
      <c r="C15" s="1">
        <v>43619</v>
      </c>
      <c r="D15" s="1" t="s">
        <v>495</v>
      </c>
      <c r="E15" s="1" t="s">
        <v>495</v>
      </c>
      <c r="F15" t="s">
        <v>495</v>
      </c>
      <c r="G15" t="s">
        <v>207</v>
      </c>
      <c r="H15" s="5">
        <f>MROUND((J15*0.97),1000)</f>
        <v>32000</v>
      </c>
      <c r="I15" s="5">
        <f t="shared" si="1"/>
        <v>784</v>
      </c>
      <c r="J15" s="5">
        <v>32784</v>
      </c>
      <c r="K15" s="5">
        <v>3278</v>
      </c>
      <c r="M15" t="s">
        <v>68</v>
      </c>
      <c r="N15" t="s">
        <v>67</v>
      </c>
      <c r="O15" t="s">
        <v>16</v>
      </c>
      <c r="P15" s="1">
        <v>43610</v>
      </c>
      <c r="Q15">
        <v>9</v>
      </c>
      <c r="R15" s="21">
        <f t="shared" si="2"/>
        <v>2.4500000000000001E-2</v>
      </c>
      <c r="S15" s="21"/>
      <c r="T15" s="83">
        <v>43610</v>
      </c>
      <c r="U15" s="13">
        <v>32784</v>
      </c>
    </row>
    <row r="16" spans="1:22" x14ac:dyDescent="0.3">
      <c r="A16" t="s">
        <v>18</v>
      </c>
      <c r="B16">
        <v>20</v>
      </c>
      <c r="C16" s="1">
        <v>43646</v>
      </c>
      <c r="D16" s="1" t="s">
        <v>495</v>
      </c>
      <c r="E16" s="1" t="s">
        <v>495</v>
      </c>
      <c r="F16" t="s">
        <v>495</v>
      </c>
      <c r="G16" t="s">
        <v>207</v>
      </c>
      <c r="H16" s="5">
        <f>MROUND((J16*0.97),50)</f>
        <v>1600</v>
      </c>
      <c r="I16" s="5">
        <f t="shared" si="1"/>
        <v>70</v>
      </c>
      <c r="J16" s="5">
        <v>1670</v>
      </c>
      <c r="K16" s="5">
        <v>167</v>
      </c>
      <c r="M16" t="s">
        <v>71</v>
      </c>
      <c r="N16" t="s">
        <v>67</v>
      </c>
      <c r="O16" t="s">
        <v>16</v>
      </c>
      <c r="P16" s="1">
        <v>43641</v>
      </c>
      <c r="Q16">
        <v>5</v>
      </c>
      <c r="R16" s="21">
        <f t="shared" si="2"/>
        <v>4.3749999999999997E-2</v>
      </c>
      <c r="S16" s="21"/>
      <c r="T16" s="82" t="s">
        <v>495</v>
      </c>
      <c r="U16" s="13">
        <v>32784</v>
      </c>
    </row>
    <row r="17" spans="1:21" x14ac:dyDescent="0.3">
      <c r="A17" t="s">
        <v>18</v>
      </c>
      <c r="B17">
        <v>21</v>
      </c>
      <c r="C17" s="1">
        <v>43712</v>
      </c>
      <c r="D17" s="1" t="s">
        <v>495</v>
      </c>
      <c r="E17" s="1" t="s">
        <v>495</v>
      </c>
      <c r="F17" t="s">
        <v>495</v>
      </c>
      <c r="G17" t="s">
        <v>207</v>
      </c>
      <c r="H17" s="5">
        <f>MROUND((J17*0.97),500)</f>
        <v>14000</v>
      </c>
      <c r="I17" s="5">
        <f t="shared" si="1"/>
        <v>367</v>
      </c>
      <c r="J17" s="5">
        <v>14367</v>
      </c>
      <c r="K17" s="5">
        <v>1437</v>
      </c>
      <c r="M17" t="s">
        <v>75</v>
      </c>
      <c r="N17" t="s">
        <v>67</v>
      </c>
      <c r="O17" t="s">
        <v>16</v>
      </c>
      <c r="P17" s="1">
        <v>43698</v>
      </c>
      <c r="Q17">
        <v>14</v>
      </c>
      <c r="R17" s="21">
        <f t="shared" si="2"/>
        <v>2.6214285714285714E-2</v>
      </c>
      <c r="S17" s="21"/>
      <c r="T17" s="83">
        <v>43641</v>
      </c>
      <c r="U17" s="13">
        <v>1670</v>
      </c>
    </row>
    <row r="18" spans="1:21" x14ac:dyDescent="0.3">
      <c r="A18" t="s">
        <v>18</v>
      </c>
      <c r="B18">
        <v>22</v>
      </c>
      <c r="C18" s="1">
        <v>43738</v>
      </c>
      <c r="D18" s="1" t="s">
        <v>495</v>
      </c>
      <c r="E18" s="1" t="s">
        <v>495</v>
      </c>
      <c r="F18" t="s">
        <v>495</v>
      </c>
      <c r="G18" t="s">
        <v>207</v>
      </c>
      <c r="H18" s="5">
        <f>MROUND((J18*0.97),50)</f>
        <v>12150</v>
      </c>
      <c r="I18" s="5">
        <f t="shared" si="1"/>
        <v>360</v>
      </c>
      <c r="J18" s="5">
        <v>12510</v>
      </c>
      <c r="K18" s="5">
        <v>1251</v>
      </c>
      <c r="M18" t="s">
        <v>77</v>
      </c>
      <c r="N18" t="s">
        <v>67</v>
      </c>
      <c r="O18" t="s">
        <v>16</v>
      </c>
      <c r="P18" s="1">
        <v>43731</v>
      </c>
      <c r="Q18">
        <v>7</v>
      </c>
      <c r="R18" s="21">
        <f t="shared" si="2"/>
        <v>2.9629629629629631E-2</v>
      </c>
      <c r="S18" s="21"/>
      <c r="T18" s="82" t="s">
        <v>495</v>
      </c>
      <c r="U18" s="13">
        <v>1670</v>
      </c>
    </row>
    <row r="19" spans="1:21" x14ac:dyDescent="0.3">
      <c r="A19" t="s">
        <v>18</v>
      </c>
      <c r="B19">
        <v>23</v>
      </c>
      <c r="C19" s="1">
        <v>43775</v>
      </c>
      <c r="D19" s="1" t="s">
        <v>495</v>
      </c>
      <c r="E19" s="1" t="s">
        <v>495</v>
      </c>
      <c r="F19" t="s">
        <v>495</v>
      </c>
      <c r="G19" t="s">
        <v>207</v>
      </c>
      <c r="H19" s="5">
        <f>MROUND((J19*0.97),50)</f>
        <v>27450</v>
      </c>
      <c r="I19" s="5">
        <f t="shared" si="1"/>
        <v>869</v>
      </c>
      <c r="J19" s="5">
        <v>28319</v>
      </c>
      <c r="K19" s="5">
        <v>2832</v>
      </c>
      <c r="M19" t="s">
        <v>80</v>
      </c>
      <c r="N19" t="s">
        <v>67</v>
      </c>
      <c r="O19" t="s">
        <v>16</v>
      </c>
      <c r="P19" s="1">
        <v>43768</v>
      </c>
      <c r="Q19">
        <v>7</v>
      </c>
      <c r="R19" s="21">
        <f t="shared" si="2"/>
        <v>3.1657559198542802E-2</v>
      </c>
      <c r="S19" s="21"/>
      <c r="T19" s="83">
        <v>43698</v>
      </c>
      <c r="U19" s="13">
        <v>14367</v>
      </c>
    </row>
    <row r="20" spans="1:21" x14ac:dyDescent="0.3">
      <c r="A20" t="s">
        <v>18</v>
      </c>
      <c r="B20">
        <v>24</v>
      </c>
      <c r="C20" s="1">
        <v>43804</v>
      </c>
      <c r="D20" s="1" t="s">
        <v>495</v>
      </c>
      <c r="E20" s="1" t="s">
        <v>495</v>
      </c>
      <c r="F20" t="s">
        <v>495</v>
      </c>
      <c r="G20" t="s">
        <v>207</v>
      </c>
      <c r="H20" s="5">
        <f>MROUND((J20*0.97),500)</f>
        <v>48000</v>
      </c>
      <c r="I20" s="5">
        <f t="shared" si="1"/>
        <v>1586</v>
      </c>
      <c r="J20" s="5">
        <v>49586</v>
      </c>
      <c r="K20" s="5">
        <v>4959</v>
      </c>
      <c r="M20" t="s">
        <v>82</v>
      </c>
      <c r="N20" t="s">
        <v>67</v>
      </c>
      <c r="O20" t="s">
        <v>16</v>
      </c>
      <c r="P20" s="1">
        <v>43790</v>
      </c>
      <c r="Q20">
        <v>14</v>
      </c>
      <c r="R20" s="21">
        <f t="shared" si="2"/>
        <v>3.3041666666666664E-2</v>
      </c>
      <c r="S20" s="21"/>
      <c r="T20" s="82" t="s">
        <v>495</v>
      </c>
      <c r="U20" s="13">
        <v>14367</v>
      </c>
    </row>
    <row r="21" spans="1:21" x14ac:dyDescent="0.3">
      <c r="A21" t="s">
        <v>18</v>
      </c>
      <c r="B21">
        <v>25</v>
      </c>
      <c r="C21" s="1">
        <v>43830</v>
      </c>
      <c r="D21" s="1" t="s">
        <v>495</v>
      </c>
      <c r="E21" s="1" t="s">
        <v>495</v>
      </c>
      <c r="F21" t="s">
        <v>495</v>
      </c>
      <c r="G21" t="s">
        <v>207</v>
      </c>
      <c r="H21" s="5">
        <f>MROUND((J21*0.97),50)</f>
        <v>16750</v>
      </c>
      <c r="I21" s="5">
        <f t="shared" si="1"/>
        <v>540</v>
      </c>
      <c r="J21" s="5">
        <v>17290</v>
      </c>
      <c r="K21" s="5">
        <v>1729</v>
      </c>
      <c r="M21" t="s">
        <v>84</v>
      </c>
      <c r="N21" t="s">
        <v>67</v>
      </c>
      <c r="O21" t="s">
        <v>16</v>
      </c>
      <c r="P21" s="1">
        <v>43822</v>
      </c>
      <c r="Q21">
        <v>8</v>
      </c>
      <c r="R21" s="21">
        <f t="shared" si="2"/>
        <v>3.2238805970149255E-2</v>
      </c>
      <c r="S21" s="21"/>
      <c r="T21" s="83">
        <v>43731</v>
      </c>
      <c r="U21" s="13">
        <v>12510</v>
      </c>
    </row>
    <row r="22" spans="1:21" x14ac:dyDescent="0.3">
      <c r="A22" t="s">
        <v>18</v>
      </c>
      <c r="B22">
        <v>26</v>
      </c>
      <c r="C22" s="1">
        <v>43867</v>
      </c>
      <c r="D22" s="1" t="s">
        <v>495</v>
      </c>
      <c r="E22" s="1" t="s">
        <v>495</v>
      </c>
      <c r="F22" t="s">
        <v>495</v>
      </c>
      <c r="G22" t="s">
        <v>207</v>
      </c>
      <c r="H22" s="5">
        <f>MROUND((J22*0.97),5000)</f>
        <v>45000</v>
      </c>
      <c r="I22" s="5">
        <f t="shared" si="1"/>
        <v>1654</v>
      </c>
      <c r="J22" s="5">
        <v>46654</v>
      </c>
      <c r="K22" s="5">
        <v>4665</v>
      </c>
      <c r="M22" t="s">
        <v>87</v>
      </c>
      <c r="N22" t="s">
        <v>67</v>
      </c>
      <c r="O22" t="s">
        <v>16</v>
      </c>
      <c r="P22" s="1">
        <v>43859</v>
      </c>
      <c r="Q22">
        <v>8</v>
      </c>
      <c r="R22" s="21">
        <f t="shared" si="2"/>
        <v>3.6755555555555555E-2</v>
      </c>
      <c r="S22" s="21"/>
      <c r="T22" s="82" t="s">
        <v>495</v>
      </c>
      <c r="U22" s="13">
        <v>12510</v>
      </c>
    </row>
    <row r="23" spans="1:21" x14ac:dyDescent="0.3">
      <c r="A23" t="s">
        <v>18</v>
      </c>
      <c r="B23">
        <v>27</v>
      </c>
      <c r="C23" s="1">
        <v>43893</v>
      </c>
      <c r="D23" s="1" t="s">
        <v>495</v>
      </c>
      <c r="E23" s="1" t="s">
        <v>495</v>
      </c>
      <c r="F23" t="s">
        <v>495</v>
      </c>
      <c r="G23" t="s">
        <v>207</v>
      </c>
      <c r="H23" s="5">
        <f>MROUND((J23*0.97),50)</f>
        <v>550</v>
      </c>
      <c r="I23" s="5">
        <f t="shared" si="1"/>
        <v>14</v>
      </c>
      <c r="J23" s="5">
        <v>564</v>
      </c>
      <c r="K23" s="5">
        <v>56</v>
      </c>
      <c r="M23" t="s">
        <v>89</v>
      </c>
      <c r="N23" t="s">
        <v>67</v>
      </c>
      <c r="O23" t="s">
        <v>16</v>
      </c>
      <c r="P23" s="1">
        <v>43880</v>
      </c>
      <c r="Q23">
        <v>13</v>
      </c>
      <c r="R23" s="21">
        <f t="shared" si="2"/>
        <v>2.5454545454545455E-2</v>
      </c>
      <c r="S23" s="21"/>
      <c r="T23" s="83">
        <v>43768</v>
      </c>
      <c r="U23" s="13">
        <v>28319</v>
      </c>
    </row>
    <row r="24" spans="1:21" x14ac:dyDescent="0.3">
      <c r="A24" t="s">
        <v>18</v>
      </c>
      <c r="B24">
        <v>28</v>
      </c>
      <c r="C24" s="1">
        <v>43921</v>
      </c>
      <c r="D24" s="1" t="s">
        <v>495</v>
      </c>
      <c r="E24" s="1" t="s">
        <v>495</v>
      </c>
      <c r="F24" t="s">
        <v>495</v>
      </c>
      <c r="G24" t="s">
        <v>207</v>
      </c>
      <c r="H24" s="5">
        <f>MROUND((J24*0.97),1000)</f>
        <v>67000</v>
      </c>
      <c r="I24" s="5">
        <f t="shared" si="1"/>
        <v>1992</v>
      </c>
      <c r="J24" s="5">
        <v>68992</v>
      </c>
      <c r="K24" s="5">
        <v>6899</v>
      </c>
      <c r="M24" t="s">
        <v>91</v>
      </c>
      <c r="N24" t="s">
        <v>67</v>
      </c>
      <c r="O24" t="s">
        <v>16</v>
      </c>
      <c r="P24" s="1">
        <v>43921</v>
      </c>
      <c r="Q24">
        <v>0</v>
      </c>
      <c r="R24" s="21">
        <f t="shared" si="2"/>
        <v>2.9731343283582089E-2</v>
      </c>
      <c r="S24" s="21"/>
      <c r="T24" s="82" t="s">
        <v>495</v>
      </c>
      <c r="U24" s="13">
        <v>28319</v>
      </c>
    </row>
    <row r="25" spans="1:21" x14ac:dyDescent="0.3">
      <c r="A25" t="s">
        <v>18</v>
      </c>
      <c r="B25">
        <v>29</v>
      </c>
      <c r="C25" s="1">
        <v>43587</v>
      </c>
      <c r="D25" s="1" t="s">
        <v>497</v>
      </c>
      <c r="E25" s="1" t="s">
        <v>497</v>
      </c>
      <c r="F25" t="s">
        <v>497</v>
      </c>
      <c r="G25" t="s">
        <v>209</v>
      </c>
      <c r="H25" s="5">
        <f>MROUND((J25*0.97),50)</f>
        <v>6300</v>
      </c>
      <c r="I25" s="5">
        <f t="shared" si="1"/>
        <v>201</v>
      </c>
      <c r="J25" s="5">
        <v>6501</v>
      </c>
      <c r="K25" s="5">
        <v>650</v>
      </c>
      <c r="M25" t="s">
        <v>66</v>
      </c>
      <c r="N25" t="s">
        <v>67</v>
      </c>
      <c r="O25" t="s">
        <v>16</v>
      </c>
      <c r="P25" s="1">
        <v>43575</v>
      </c>
      <c r="Q25">
        <v>12</v>
      </c>
      <c r="R25" s="21">
        <f t="shared" si="2"/>
        <v>3.1904761904761908E-2</v>
      </c>
      <c r="S25" s="21"/>
      <c r="T25" s="83">
        <v>43790</v>
      </c>
      <c r="U25" s="13">
        <v>49586</v>
      </c>
    </row>
    <row r="26" spans="1:21" x14ac:dyDescent="0.3">
      <c r="A26" t="s">
        <v>18</v>
      </c>
      <c r="B26">
        <v>30</v>
      </c>
      <c r="C26" s="1">
        <v>43619</v>
      </c>
      <c r="D26" s="1" t="s">
        <v>497</v>
      </c>
      <c r="E26" s="1" t="s">
        <v>497</v>
      </c>
      <c r="F26" t="s">
        <v>497</v>
      </c>
      <c r="G26" t="s">
        <v>209</v>
      </c>
      <c r="H26" s="5">
        <f>MROUND((J26*0.97),1000)</f>
        <v>41000</v>
      </c>
      <c r="I26" s="5">
        <f t="shared" si="1"/>
        <v>1529</v>
      </c>
      <c r="J26" s="5">
        <v>42529</v>
      </c>
      <c r="K26" s="5">
        <v>4253</v>
      </c>
      <c r="M26" t="s">
        <v>68</v>
      </c>
      <c r="N26" t="s">
        <v>67</v>
      </c>
      <c r="O26" t="s">
        <v>16</v>
      </c>
      <c r="P26" s="1">
        <v>43610</v>
      </c>
      <c r="Q26">
        <v>9</v>
      </c>
      <c r="R26" s="21">
        <f t="shared" si="2"/>
        <v>3.7292682926829267E-2</v>
      </c>
      <c r="S26" s="21"/>
      <c r="T26" s="82" t="s">
        <v>495</v>
      </c>
      <c r="U26" s="13">
        <v>49586</v>
      </c>
    </row>
    <row r="27" spans="1:21" x14ac:dyDescent="0.3">
      <c r="A27" t="s">
        <v>18</v>
      </c>
      <c r="B27">
        <v>31</v>
      </c>
      <c r="C27" s="1">
        <v>43804</v>
      </c>
      <c r="D27" s="1" t="s">
        <v>497</v>
      </c>
      <c r="E27" s="1" t="s">
        <v>497</v>
      </c>
      <c r="F27" t="s">
        <v>497</v>
      </c>
      <c r="G27" t="s">
        <v>209</v>
      </c>
      <c r="H27" s="5">
        <f>MROUND((J27*0.97),5000)</f>
        <v>20000</v>
      </c>
      <c r="I27" s="5">
        <f t="shared" si="1"/>
        <v>1159</v>
      </c>
      <c r="J27" s="5">
        <v>21159</v>
      </c>
      <c r="K27" s="5">
        <v>2116</v>
      </c>
      <c r="M27" t="s">
        <v>82</v>
      </c>
      <c r="N27" t="s">
        <v>67</v>
      </c>
      <c r="O27" t="s">
        <v>16</v>
      </c>
      <c r="P27" s="1">
        <v>43790</v>
      </c>
      <c r="Q27">
        <v>14</v>
      </c>
      <c r="R27" s="21">
        <f t="shared" si="2"/>
        <v>5.7950000000000002E-2</v>
      </c>
      <c r="S27" s="21"/>
      <c r="T27" s="83">
        <v>43822</v>
      </c>
      <c r="U27" s="13">
        <v>17290</v>
      </c>
    </row>
    <row r="28" spans="1:21" x14ac:dyDescent="0.3">
      <c r="A28" t="s">
        <v>18</v>
      </c>
      <c r="B28">
        <v>32</v>
      </c>
      <c r="C28" s="1">
        <v>43867</v>
      </c>
      <c r="D28" s="1" t="s">
        <v>497</v>
      </c>
      <c r="E28" s="1" t="s">
        <v>497</v>
      </c>
      <c r="F28" t="s">
        <v>497</v>
      </c>
      <c r="G28" t="s">
        <v>209</v>
      </c>
      <c r="H28" s="5">
        <f>MROUND((J28*0.97),1000)</f>
        <v>16000</v>
      </c>
      <c r="I28" s="5">
        <f t="shared" si="1"/>
        <v>402</v>
      </c>
      <c r="J28" s="5">
        <v>16402</v>
      </c>
      <c r="K28" s="5">
        <v>1640</v>
      </c>
      <c r="M28" t="s">
        <v>87</v>
      </c>
      <c r="N28" t="s">
        <v>67</v>
      </c>
      <c r="O28" t="s">
        <v>16</v>
      </c>
      <c r="P28" s="1">
        <v>43859</v>
      </c>
      <c r="Q28">
        <v>8</v>
      </c>
      <c r="R28" s="21">
        <f t="shared" si="2"/>
        <v>2.5125000000000001E-2</v>
      </c>
      <c r="S28" s="21"/>
      <c r="T28" s="82" t="s">
        <v>495</v>
      </c>
      <c r="U28" s="13">
        <v>17290</v>
      </c>
    </row>
    <row r="29" spans="1:21" x14ac:dyDescent="0.3">
      <c r="A29" t="s">
        <v>18</v>
      </c>
      <c r="B29">
        <v>34</v>
      </c>
      <c r="C29" s="1">
        <v>43921</v>
      </c>
      <c r="D29" s="1" t="s">
        <v>497</v>
      </c>
      <c r="E29" s="1" t="s">
        <v>497</v>
      </c>
      <c r="F29" t="s">
        <v>497</v>
      </c>
      <c r="G29" t="s">
        <v>209</v>
      </c>
      <c r="H29" s="5">
        <f>MROUND((J29*0.97),5000)</f>
        <v>880000</v>
      </c>
      <c r="I29" s="5">
        <f t="shared" si="1"/>
        <v>26494</v>
      </c>
      <c r="J29" s="5">
        <v>906494</v>
      </c>
      <c r="K29" s="5">
        <v>90649</v>
      </c>
      <c r="M29" t="s">
        <v>92</v>
      </c>
      <c r="N29" t="s">
        <v>67</v>
      </c>
      <c r="O29" t="s">
        <v>16</v>
      </c>
      <c r="P29" s="1">
        <v>43921</v>
      </c>
      <c r="Q29">
        <v>0</v>
      </c>
      <c r="R29" s="21">
        <f t="shared" si="2"/>
        <v>3.0106818181818183E-2</v>
      </c>
      <c r="S29" s="21"/>
      <c r="T29" s="83">
        <v>43859</v>
      </c>
      <c r="U29" s="13">
        <v>46654</v>
      </c>
    </row>
    <row r="30" spans="1:21" x14ac:dyDescent="0.3">
      <c r="A30" t="s">
        <v>18</v>
      </c>
      <c r="B30">
        <v>33</v>
      </c>
      <c r="C30" s="1">
        <v>43921</v>
      </c>
      <c r="D30" s="1" t="s">
        <v>497</v>
      </c>
      <c r="E30" s="1" t="s">
        <v>497</v>
      </c>
      <c r="F30" t="s">
        <v>497</v>
      </c>
      <c r="G30" t="s">
        <v>209</v>
      </c>
      <c r="H30" s="5">
        <f>MROUND((J30*0.97),5000)</f>
        <v>25000</v>
      </c>
      <c r="I30" s="5">
        <f t="shared" si="1"/>
        <v>812</v>
      </c>
      <c r="J30" s="5">
        <v>25812</v>
      </c>
      <c r="K30" s="5">
        <v>2581</v>
      </c>
      <c r="M30" t="s">
        <v>91</v>
      </c>
      <c r="N30" t="s">
        <v>67</v>
      </c>
      <c r="O30" t="s">
        <v>16</v>
      </c>
      <c r="P30" s="1">
        <v>43921</v>
      </c>
      <c r="Q30">
        <v>0</v>
      </c>
      <c r="R30" s="21">
        <f t="shared" si="2"/>
        <v>3.2480000000000002E-2</v>
      </c>
      <c r="S30" s="21"/>
      <c r="T30" s="82" t="s">
        <v>495</v>
      </c>
      <c r="U30" s="13">
        <v>46654</v>
      </c>
    </row>
    <row r="31" spans="1:21" x14ac:dyDescent="0.3">
      <c r="A31" t="s">
        <v>18</v>
      </c>
      <c r="B31">
        <v>35</v>
      </c>
      <c r="C31" s="1">
        <v>43775</v>
      </c>
      <c r="D31" s="1" t="s">
        <v>467</v>
      </c>
      <c r="E31" s="1" t="s">
        <v>467</v>
      </c>
      <c r="F31" t="s">
        <v>467</v>
      </c>
      <c r="G31" t="s">
        <v>177</v>
      </c>
      <c r="H31" s="5">
        <f>MROUND((J31*0.97),5000)</f>
        <v>100000</v>
      </c>
      <c r="I31" s="5">
        <f t="shared" si="1"/>
        <v>2700</v>
      </c>
      <c r="J31" s="5">
        <v>102700</v>
      </c>
      <c r="K31" s="5">
        <v>10270</v>
      </c>
      <c r="M31" t="s">
        <v>80</v>
      </c>
      <c r="N31" t="s">
        <v>67</v>
      </c>
      <c r="O31" t="s">
        <v>16</v>
      </c>
      <c r="P31" s="1">
        <v>43768</v>
      </c>
      <c r="Q31">
        <v>7</v>
      </c>
      <c r="R31" s="21">
        <f t="shared" si="2"/>
        <v>2.7E-2</v>
      </c>
      <c r="S31" s="21"/>
      <c r="T31" s="83">
        <v>43880</v>
      </c>
      <c r="U31" s="13">
        <v>564</v>
      </c>
    </row>
    <row r="32" spans="1:21" x14ac:dyDescent="0.3">
      <c r="A32" t="s">
        <v>18</v>
      </c>
      <c r="B32">
        <v>36</v>
      </c>
      <c r="C32" s="1">
        <v>43804</v>
      </c>
      <c r="D32" s="1" t="s">
        <v>467</v>
      </c>
      <c r="E32" s="1" t="s">
        <v>467</v>
      </c>
      <c r="F32" t="s">
        <v>467</v>
      </c>
      <c r="G32" t="s">
        <v>177</v>
      </c>
      <c r="H32" s="5">
        <f>MROUND((J32*0.97),50)</f>
        <v>2100</v>
      </c>
      <c r="I32" s="5">
        <f t="shared" si="1"/>
        <v>87</v>
      </c>
      <c r="J32" s="5">
        <v>2187</v>
      </c>
      <c r="K32" s="5">
        <v>219</v>
      </c>
      <c r="M32" t="s">
        <v>82</v>
      </c>
      <c r="N32" t="s">
        <v>67</v>
      </c>
      <c r="O32" t="s">
        <v>16</v>
      </c>
      <c r="P32" s="1">
        <v>43790</v>
      </c>
      <c r="Q32">
        <v>14</v>
      </c>
      <c r="R32" s="21">
        <f t="shared" si="2"/>
        <v>4.1428571428571426E-2</v>
      </c>
      <c r="S32" s="21"/>
      <c r="T32" s="82" t="s">
        <v>495</v>
      </c>
      <c r="U32" s="13">
        <v>564</v>
      </c>
    </row>
    <row r="33" spans="1:21" x14ac:dyDescent="0.3">
      <c r="A33" t="s">
        <v>18</v>
      </c>
      <c r="B33">
        <v>37</v>
      </c>
      <c r="C33" s="1">
        <v>43830</v>
      </c>
      <c r="D33" t="s">
        <v>467</v>
      </c>
      <c r="E33" s="1" t="s">
        <v>467</v>
      </c>
      <c r="F33" t="s">
        <v>467</v>
      </c>
      <c r="G33" t="s">
        <v>177</v>
      </c>
      <c r="H33" s="5">
        <f>MROUND((J33*0.97),50)</f>
        <v>1650</v>
      </c>
      <c r="I33" s="5">
        <f t="shared" si="1"/>
        <v>46</v>
      </c>
      <c r="J33" s="5">
        <v>1696</v>
      </c>
      <c r="K33" s="5">
        <v>170</v>
      </c>
      <c r="M33" t="s">
        <v>84</v>
      </c>
      <c r="N33" t="s">
        <v>67</v>
      </c>
      <c r="O33" t="s">
        <v>16</v>
      </c>
      <c r="P33" s="1">
        <v>43822</v>
      </c>
      <c r="Q33">
        <v>8</v>
      </c>
      <c r="R33" s="21">
        <f t="shared" si="2"/>
        <v>2.7878787878787878E-2</v>
      </c>
      <c r="S33" s="21"/>
      <c r="T33" s="83">
        <v>43921</v>
      </c>
      <c r="U33" s="13">
        <v>68992</v>
      </c>
    </row>
    <row r="34" spans="1:21" x14ac:dyDescent="0.3">
      <c r="A34" t="s">
        <v>18</v>
      </c>
      <c r="B34">
        <v>38</v>
      </c>
      <c r="C34" s="1">
        <v>43867</v>
      </c>
      <c r="D34" t="s">
        <v>467</v>
      </c>
      <c r="E34" s="1" t="s">
        <v>467</v>
      </c>
      <c r="F34" t="s">
        <v>467</v>
      </c>
      <c r="G34" t="s">
        <v>177</v>
      </c>
      <c r="H34" s="5">
        <f>MROUND((J34*0.97),50)</f>
        <v>1550</v>
      </c>
      <c r="I34" s="5">
        <f t="shared" si="1"/>
        <v>30</v>
      </c>
      <c r="J34" s="5">
        <v>1580</v>
      </c>
      <c r="K34" s="5">
        <v>158</v>
      </c>
      <c r="M34" t="s">
        <v>87</v>
      </c>
      <c r="N34" t="s">
        <v>67</v>
      </c>
      <c r="O34" t="s">
        <v>16</v>
      </c>
      <c r="P34" s="1">
        <v>43859</v>
      </c>
      <c r="Q34">
        <v>8</v>
      </c>
      <c r="R34" s="21">
        <f t="shared" si="2"/>
        <v>1.935483870967742E-2</v>
      </c>
      <c r="S34" s="21"/>
      <c r="T34" s="82" t="s">
        <v>495</v>
      </c>
      <c r="U34" s="13">
        <v>68992</v>
      </c>
    </row>
    <row r="35" spans="1:21" x14ac:dyDescent="0.3">
      <c r="A35" t="s">
        <v>18</v>
      </c>
      <c r="B35">
        <v>39</v>
      </c>
      <c r="C35" s="1">
        <v>43921</v>
      </c>
      <c r="D35" t="s">
        <v>467</v>
      </c>
      <c r="E35" s="1" t="s">
        <v>467</v>
      </c>
      <c r="F35" t="s">
        <v>467</v>
      </c>
      <c r="G35" t="s">
        <v>177</v>
      </c>
      <c r="H35" s="5">
        <f>MROUND((J35*0.97),100)</f>
        <v>4700</v>
      </c>
      <c r="I35" s="5">
        <f t="shared" si="1"/>
        <v>176</v>
      </c>
      <c r="J35" s="5">
        <v>4876</v>
      </c>
      <c r="K35" s="5">
        <v>488</v>
      </c>
      <c r="M35" t="s">
        <v>91</v>
      </c>
      <c r="N35" t="s">
        <v>67</v>
      </c>
      <c r="O35" t="s">
        <v>16</v>
      </c>
      <c r="P35" s="1">
        <v>43921</v>
      </c>
      <c r="Q35">
        <v>0</v>
      </c>
      <c r="R35" s="21">
        <f t="shared" si="2"/>
        <v>3.7446808510638301E-2</v>
      </c>
      <c r="S35" s="21"/>
      <c r="T35" s="12" t="s">
        <v>497</v>
      </c>
      <c r="U35" s="13">
        <v>1018897</v>
      </c>
    </row>
    <row r="36" spans="1:21" x14ac:dyDescent="0.3">
      <c r="A36" t="s">
        <v>18</v>
      </c>
      <c r="B36">
        <v>41</v>
      </c>
      <c r="C36" s="1">
        <v>43636</v>
      </c>
      <c r="D36" t="s">
        <v>470</v>
      </c>
      <c r="E36" s="1" t="s">
        <v>470</v>
      </c>
      <c r="F36" t="s">
        <v>470</v>
      </c>
      <c r="G36" t="s">
        <v>180</v>
      </c>
      <c r="H36" s="5">
        <f t="shared" ref="H36:H49" si="3">MROUND((J36*0.97),5000)</f>
        <v>115000</v>
      </c>
      <c r="I36" s="5">
        <f t="shared" si="1"/>
        <v>3510</v>
      </c>
      <c r="J36" s="5">
        <v>118510</v>
      </c>
      <c r="K36" s="5">
        <v>11851</v>
      </c>
      <c r="M36" t="s">
        <v>69</v>
      </c>
      <c r="N36" t="s">
        <v>67</v>
      </c>
      <c r="O36" t="s">
        <v>16</v>
      </c>
      <c r="P36" s="1">
        <v>43624</v>
      </c>
      <c r="Q36">
        <v>12</v>
      </c>
      <c r="R36" s="21">
        <f t="shared" si="2"/>
        <v>3.0521739130434784E-2</v>
      </c>
      <c r="S36" s="21"/>
      <c r="T36" s="83">
        <v>43575</v>
      </c>
      <c r="U36" s="13">
        <v>6501</v>
      </c>
    </row>
    <row r="37" spans="1:21" x14ac:dyDescent="0.3">
      <c r="A37" t="s">
        <v>18</v>
      </c>
      <c r="B37">
        <v>54</v>
      </c>
      <c r="C37" s="1">
        <v>43636</v>
      </c>
      <c r="D37" t="s">
        <v>470</v>
      </c>
      <c r="E37" s="1" t="s">
        <v>470</v>
      </c>
      <c r="F37" t="s">
        <v>474</v>
      </c>
      <c r="G37" t="s">
        <v>184</v>
      </c>
      <c r="H37" s="5">
        <f t="shared" si="3"/>
        <v>115000</v>
      </c>
      <c r="I37" s="5">
        <f t="shared" si="1"/>
        <v>3510</v>
      </c>
      <c r="J37" s="5">
        <v>118510</v>
      </c>
      <c r="K37" s="5">
        <v>11851</v>
      </c>
      <c r="M37" t="s">
        <v>69</v>
      </c>
      <c r="N37" t="s">
        <v>67</v>
      </c>
      <c r="O37" t="s">
        <v>16</v>
      </c>
      <c r="P37" s="1">
        <v>43624</v>
      </c>
      <c r="Q37">
        <v>12</v>
      </c>
      <c r="R37" s="21">
        <f t="shared" si="2"/>
        <v>3.0521739130434784E-2</v>
      </c>
      <c r="S37" s="21"/>
      <c r="T37" s="82" t="s">
        <v>497</v>
      </c>
      <c r="U37" s="13">
        <v>6501</v>
      </c>
    </row>
    <row r="38" spans="1:21" x14ac:dyDescent="0.3">
      <c r="A38" t="s">
        <v>18</v>
      </c>
      <c r="B38">
        <v>59</v>
      </c>
      <c r="C38" s="1">
        <v>43636</v>
      </c>
      <c r="D38" s="1" t="s">
        <v>470</v>
      </c>
      <c r="E38" s="1" t="s">
        <v>470</v>
      </c>
      <c r="F38" t="s">
        <v>502</v>
      </c>
      <c r="G38" t="s">
        <v>203</v>
      </c>
      <c r="H38" s="5">
        <f t="shared" si="3"/>
        <v>170000</v>
      </c>
      <c r="I38" s="5">
        <f t="shared" si="1"/>
        <v>7770</v>
      </c>
      <c r="J38" s="5">
        <v>177770</v>
      </c>
      <c r="K38" s="5">
        <v>17777</v>
      </c>
      <c r="M38" t="s">
        <v>69</v>
      </c>
      <c r="N38" t="s">
        <v>67</v>
      </c>
      <c r="O38" t="s">
        <v>16</v>
      </c>
      <c r="P38" s="1">
        <v>43624</v>
      </c>
      <c r="Q38">
        <v>12</v>
      </c>
      <c r="R38" s="21">
        <f t="shared" si="2"/>
        <v>4.570588235294118E-2</v>
      </c>
      <c r="S38" s="21"/>
      <c r="T38" s="83">
        <v>43610</v>
      </c>
      <c r="U38" s="13">
        <v>42529</v>
      </c>
    </row>
    <row r="39" spans="1:21" x14ac:dyDescent="0.3">
      <c r="A39" t="s">
        <v>18</v>
      </c>
      <c r="B39">
        <v>60</v>
      </c>
      <c r="C39" s="1">
        <v>43662</v>
      </c>
      <c r="D39" s="1" t="s">
        <v>470</v>
      </c>
      <c r="E39" s="1" t="s">
        <v>470</v>
      </c>
      <c r="F39" t="s">
        <v>502</v>
      </c>
      <c r="G39" t="s">
        <v>203</v>
      </c>
      <c r="H39" s="5">
        <f t="shared" si="3"/>
        <v>80000</v>
      </c>
      <c r="I39" s="5">
        <f t="shared" si="1"/>
        <v>0</v>
      </c>
      <c r="J39" s="5">
        <v>80000</v>
      </c>
      <c r="K39" s="5">
        <v>8000</v>
      </c>
      <c r="M39" t="s">
        <v>72</v>
      </c>
      <c r="N39" t="s">
        <v>67</v>
      </c>
      <c r="O39" t="s">
        <v>16</v>
      </c>
      <c r="P39" s="1">
        <v>43651</v>
      </c>
      <c r="Q39">
        <v>11</v>
      </c>
      <c r="R39" s="21">
        <f t="shared" si="2"/>
        <v>0</v>
      </c>
      <c r="S39" s="21"/>
      <c r="T39" s="82" t="s">
        <v>497</v>
      </c>
      <c r="U39" s="13">
        <v>42529</v>
      </c>
    </row>
    <row r="40" spans="1:21" x14ac:dyDescent="0.3">
      <c r="A40" t="s">
        <v>18</v>
      </c>
      <c r="B40">
        <v>61</v>
      </c>
      <c r="C40" s="1">
        <v>43682</v>
      </c>
      <c r="D40" s="1" t="s">
        <v>470</v>
      </c>
      <c r="E40" s="1" t="s">
        <v>470</v>
      </c>
      <c r="F40" t="s">
        <v>502</v>
      </c>
      <c r="G40" t="s">
        <v>203</v>
      </c>
      <c r="H40" s="5">
        <f t="shared" si="3"/>
        <v>80000</v>
      </c>
      <c r="I40" s="5">
        <f t="shared" si="1"/>
        <v>0</v>
      </c>
      <c r="J40" s="5">
        <v>80000</v>
      </c>
      <c r="K40" s="5">
        <v>8000</v>
      </c>
      <c r="M40" t="s">
        <v>74</v>
      </c>
      <c r="N40" t="s">
        <v>67</v>
      </c>
      <c r="O40" t="s">
        <v>16</v>
      </c>
      <c r="P40" s="1">
        <v>43668</v>
      </c>
      <c r="Q40">
        <v>14</v>
      </c>
      <c r="R40" s="21">
        <f t="shared" si="2"/>
        <v>0</v>
      </c>
      <c r="S40" s="21"/>
      <c r="T40" s="83">
        <v>43790</v>
      </c>
      <c r="U40" s="13">
        <v>21159</v>
      </c>
    </row>
    <row r="41" spans="1:21" x14ac:dyDescent="0.3">
      <c r="A41" t="s">
        <v>18</v>
      </c>
      <c r="B41">
        <v>42</v>
      </c>
      <c r="C41" s="1">
        <v>43720</v>
      </c>
      <c r="D41" t="s">
        <v>470</v>
      </c>
      <c r="E41" s="1" t="s">
        <v>470</v>
      </c>
      <c r="F41" t="s">
        <v>470</v>
      </c>
      <c r="G41" t="s">
        <v>180</v>
      </c>
      <c r="H41" s="5">
        <f t="shared" si="3"/>
        <v>195000</v>
      </c>
      <c r="I41" s="5">
        <f t="shared" si="1"/>
        <v>5000</v>
      </c>
      <c r="J41" s="5">
        <v>200000</v>
      </c>
      <c r="K41" s="5">
        <v>20000</v>
      </c>
      <c r="M41" t="s">
        <v>76</v>
      </c>
      <c r="N41" t="s">
        <v>67</v>
      </c>
      <c r="O41" t="s">
        <v>16</v>
      </c>
      <c r="P41" s="1">
        <v>43705</v>
      </c>
      <c r="Q41">
        <v>15</v>
      </c>
      <c r="R41" s="21">
        <f t="shared" si="2"/>
        <v>2.564102564102564E-2</v>
      </c>
      <c r="S41" s="21"/>
      <c r="T41" s="82" t="s">
        <v>497</v>
      </c>
      <c r="U41" s="13">
        <v>21159</v>
      </c>
    </row>
    <row r="42" spans="1:21" x14ac:dyDescent="0.3">
      <c r="A42" t="s">
        <v>18</v>
      </c>
      <c r="B42">
        <v>55</v>
      </c>
      <c r="C42" s="1">
        <v>43720</v>
      </c>
      <c r="D42" t="s">
        <v>470</v>
      </c>
      <c r="E42" s="1" t="s">
        <v>470</v>
      </c>
      <c r="F42" t="s">
        <v>474</v>
      </c>
      <c r="G42" t="s">
        <v>184</v>
      </c>
      <c r="H42" s="5">
        <f t="shared" si="3"/>
        <v>195000</v>
      </c>
      <c r="I42" s="5">
        <f t="shared" si="1"/>
        <v>5000</v>
      </c>
      <c r="J42" s="5">
        <v>200000</v>
      </c>
      <c r="K42" s="5">
        <v>20000</v>
      </c>
      <c r="M42" t="s">
        <v>76</v>
      </c>
      <c r="N42" t="s">
        <v>67</v>
      </c>
      <c r="O42" t="s">
        <v>16</v>
      </c>
      <c r="P42" s="1">
        <v>43705</v>
      </c>
      <c r="Q42">
        <v>15</v>
      </c>
      <c r="R42" s="21">
        <f t="shared" si="2"/>
        <v>2.564102564102564E-2</v>
      </c>
      <c r="S42" s="21"/>
      <c r="T42" s="83">
        <v>43859</v>
      </c>
      <c r="U42" s="13">
        <v>16402</v>
      </c>
    </row>
    <row r="43" spans="1:21" x14ac:dyDescent="0.3">
      <c r="A43" t="s">
        <v>18</v>
      </c>
      <c r="B43">
        <v>62</v>
      </c>
      <c r="C43" s="1">
        <v>43720</v>
      </c>
      <c r="D43" s="1" t="s">
        <v>470</v>
      </c>
      <c r="E43" s="1" t="s">
        <v>470</v>
      </c>
      <c r="F43" t="s">
        <v>502</v>
      </c>
      <c r="G43" t="s">
        <v>203</v>
      </c>
      <c r="H43" s="5">
        <f t="shared" si="3"/>
        <v>80000</v>
      </c>
      <c r="I43" s="5">
        <f t="shared" si="1"/>
        <v>0</v>
      </c>
      <c r="J43" s="5">
        <v>80000</v>
      </c>
      <c r="K43" s="5">
        <v>8000</v>
      </c>
      <c r="M43" t="s">
        <v>76</v>
      </c>
      <c r="N43" t="s">
        <v>67</v>
      </c>
      <c r="O43" t="s">
        <v>16</v>
      </c>
      <c r="P43" s="1">
        <v>43705</v>
      </c>
      <c r="Q43">
        <v>15</v>
      </c>
      <c r="R43" s="21">
        <f t="shared" si="2"/>
        <v>0</v>
      </c>
      <c r="S43" s="21"/>
      <c r="T43" s="82" t="s">
        <v>497</v>
      </c>
      <c r="U43" s="13">
        <v>16402</v>
      </c>
    </row>
    <row r="44" spans="1:21" x14ac:dyDescent="0.3">
      <c r="A44" t="s">
        <v>18</v>
      </c>
      <c r="B44">
        <v>43</v>
      </c>
      <c r="C44" s="1">
        <v>43738</v>
      </c>
      <c r="D44" t="s">
        <v>470</v>
      </c>
      <c r="E44" s="1" t="s">
        <v>470</v>
      </c>
      <c r="F44" t="s">
        <v>470</v>
      </c>
      <c r="G44" t="s">
        <v>180</v>
      </c>
      <c r="H44" s="5">
        <f t="shared" si="3"/>
        <v>510000</v>
      </c>
      <c r="I44" s="5">
        <f t="shared" si="1"/>
        <v>17036</v>
      </c>
      <c r="J44" s="5">
        <v>527036</v>
      </c>
      <c r="K44" s="5">
        <v>52704</v>
      </c>
      <c r="M44" t="s">
        <v>78</v>
      </c>
      <c r="N44" t="s">
        <v>67</v>
      </c>
      <c r="O44" t="s">
        <v>16</v>
      </c>
      <c r="P44" s="1">
        <v>43731</v>
      </c>
      <c r="Q44">
        <v>7</v>
      </c>
      <c r="R44" s="21">
        <f t="shared" si="2"/>
        <v>3.3403921568627454E-2</v>
      </c>
      <c r="S44" s="21"/>
      <c r="T44" s="83">
        <v>43921</v>
      </c>
      <c r="U44" s="13">
        <v>932306</v>
      </c>
    </row>
    <row r="45" spans="1:21" x14ac:dyDescent="0.3">
      <c r="A45" t="s">
        <v>18</v>
      </c>
      <c r="B45">
        <v>56</v>
      </c>
      <c r="C45" s="1">
        <v>43738</v>
      </c>
      <c r="D45" s="1" t="s">
        <v>470</v>
      </c>
      <c r="E45" s="1" t="s">
        <v>470</v>
      </c>
      <c r="F45" t="s">
        <v>474</v>
      </c>
      <c r="G45" t="s">
        <v>184</v>
      </c>
      <c r="H45" s="5">
        <f t="shared" si="3"/>
        <v>545000</v>
      </c>
      <c r="I45" s="5">
        <f t="shared" si="1"/>
        <v>17171</v>
      </c>
      <c r="J45" s="5">
        <v>562171</v>
      </c>
      <c r="K45" s="5">
        <v>56217</v>
      </c>
      <c r="M45" t="s">
        <v>78</v>
      </c>
      <c r="N45" t="s">
        <v>67</v>
      </c>
      <c r="O45" t="s">
        <v>16</v>
      </c>
      <c r="P45" s="1">
        <v>43731</v>
      </c>
      <c r="Q45">
        <v>7</v>
      </c>
      <c r="R45" s="21">
        <f t="shared" si="2"/>
        <v>3.150642201834862E-2</v>
      </c>
      <c r="S45" s="21"/>
      <c r="T45" s="82" t="s">
        <v>497</v>
      </c>
      <c r="U45" s="13">
        <v>932306</v>
      </c>
    </row>
    <row r="46" spans="1:21" x14ac:dyDescent="0.3">
      <c r="A46" t="s">
        <v>18</v>
      </c>
      <c r="B46">
        <v>63</v>
      </c>
      <c r="C46" s="1">
        <v>43738</v>
      </c>
      <c r="D46" s="1" t="s">
        <v>470</v>
      </c>
      <c r="E46" s="1" t="s">
        <v>470</v>
      </c>
      <c r="F46" t="s">
        <v>502</v>
      </c>
      <c r="G46" t="s">
        <v>203</v>
      </c>
      <c r="H46" s="5">
        <f t="shared" si="3"/>
        <v>100000</v>
      </c>
      <c r="I46" s="5">
        <f t="shared" si="1"/>
        <v>5407</v>
      </c>
      <c r="J46" s="5">
        <v>105407</v>
      </c>
      <c r="K46" s="5">
        <v>10541</v>
      </c>
      <c r="M46" t="s">
        <v>78</v>
      </c>
      <c r="N46" t="s">
        <v>67</v>
      </c>
      <c r="O46" t="s">
        <v>16</v>
      </c>
      <c r="P46" s="1">
        <v>43731</v>
      </c>
      <c r="Q46">
        <v>7</v>
      </c>
      <c r="R46" s="21">
        <f t="shared" si="2"/>
        <v>5.407E-2</v>
      </c>
      <c r="S46" s="21"/>
      <c r="T46" s="12" t="s">
        <v>467</v>
      </c>
      <c r="U46" s="13">
        <v>113039</v>
      </c>
    </row>
    <row r="47" spans="1:21" x14ac:dyDescent="0.3">
      <c r="A47" t="s">
        <v>18</v>
      </c>
      <c r="B47">
        <v>64</v>
      </c>
      <c r="C47" s="1">
        <v>43775</v>
      </c>
      <c r="D47" s="1" t="s">
        <v>470</v>
      </c>
      <c r="E47" s="1" t="s">
        <v>470</v>
      </c>
      <c r="F47" t="s">
        <v>502</v>
      </c>
      <c r="G47" t="s">
        <v>203</v>
      </c>
      <c r="H47" s="5">
        <f t="shared" si="3"/>
        <v>60000</v>
      </c>
      <c r="I47" s="5">
        <f t="shared" si="1"/>
        <v>2500</v>
      </c>
      <c r="J47" s="5">
        <v>62500</v>
      </c>
      <c r="K47" s="5">
        <v>6250</v>
      </c>
      <c r="M47" t="s">
        <v>81</v>
      </c>
      <c r="N47" t="s">
        <v>67</v>
      </c>
      <c r="O47" t="s">
        <v>16</v>
      </c>
      <c r="P47" s="1">
        <v>43768</v>
      </c>
      <c r="Q47">
        <v>7</v>
      </c>
      <c r="R47" s="21">
        <f t="shared" si="2"/>
        <v>4.1666666666666664E-2</v>
      </c>
      <c r="S47" s="21"/>
      <c r="T47" s="83">
        <v>43768</v>
      </c>
      <c r="U47" s="13">
        <v>102700</v>
      </c>
    </row>
    <row r="48" spans="1:21" x14ac:dyDescent="0.3">
      <c r="A48" t="s">
        <v>18</v>
      </c>
      <c r="B48">
        <v>65</v>
      </c>
      <c r="C48" s="1">
        <v>43804</v>
      </c>
      <c r="D48" s="1" t="s">
        <v>470</v>
      </c>
      <c r="E48" s="1" t="s">
        <v>470</v>
      </c>
      <c r="F48" t="s">
        <v>502</v>
      </c>
      <c r="G48" t="s">
        <v>203</v>
      </c>
      <c r="H48" s="5">
        <f t="shared" si="3"/>
        <v>65000</v>
      </c>
      <c r="I48" s="5">
        <f t="shared" si="1"/>
        <v>3000</v>
      </c>
      <c r="J48" s="5">
        <v>68000</v>
      </c>
      <c r="K48" s="5">
        <v>6800</v>
      </c>
      <c r="M48" t="s">
        <v>83</v>
      </c>
      <c r="N48" t="s">
        <v>67</v>
      </c>
      <c r="O48" t="s">
        <v>16</v>
      </c>
      <c r="P48" s="1">
        <v>43790</v>
      </c>
      <c r="Q48">
        <v>14</v>
      </c>
      <c r="R48" s="21">
        <f t="shared" si="2"/>
        <v>4.6153846153846156E-2</v>
      </c>
      <c r="S48" s="21"/>
      <c r="T48" s="82" t="s">
        <v>467</v>
      </c>
      <c r="U48" s="13">
        <v>102700</v>
      </c>
    </row>
    <row r="49" spans="1:21" x14ac:dyDescent="0.3">
      <c r="A49" t="s">
        <v>18</v>
      </c>
      <c r="B49">
        <v>66</v>
      </c>
      <c r="C49" s="1">
        <v>43830</v>
      </c>
      <c r="D49" s="1" t="s">
        <v>470</v>
      </c>
      <c r="E49" s="1" t="s">
        <v>470</v>
      </c>
      <c r="F49" t="s">
        <v>502</v>
      </c>
      <c r="G49" t="s">
        <v>203</v>
      </c>
      <c r="H49" s="5">
        <f t="shared" si="3"/>
        <v>70000</v>
      </c>
      <c r="I49" s="5">
        <f t="shared" si="1"/>
        <v>0</v>
      </c>
      <c r="J49" s="5">
        <v>70000</v>
      </c>
      <c r="K49" s="5">
        <v>7000</v>
      </c>
      <c r="M49" t="s">
        <v>85</v>
      </c>
      <c r="N49" t="s">
        <v>67</v>
      </c>
      <c r="O49" t="s">
        <v>16</v>
      </c>
      <c r="P49" s="1">
        <v>43822</v>
      </c>
      <c r="Q49">
        <v>8</v>
      </c>
      <c r="R49" s="21">
        <f t="shared" si="2"/>
        <v>0</v>
      </c>
      <c r="S49" s="21"/>
      <c r="T49" s="83">
        <v>43790</v>
      </c>
      <c r="U49" s="13">
        <v>2187</v>
      </c>
    </row>
    <row r="50" spans="1:21" x14ac:dyDescent="0.3">
      <c r="A50" t="s">
        <v>18</v>
      </c>
      <c r="B50">
        <v>67</v>
      </c>
      <c r="C50" s="1">
        <v>43867</v>
      </c>
      <c r="D50" s="1" t="s">
        <v>470</v>
      </c>
      <c r="E50" s="1" t="s">
        <v>470</v>
      </c>
      <c r="F50" t="s">
        <v>502</v>
      </c>
      <c r="G50" t="s">
        <v>203</v>
      </c>
      <c r="H50" s="5">
        <f>MROUND((J50*0.97),1000)</f>
        <v>67000</v>
      </c>
      <c r="I50" s="5">
        <f t="shared" si="1"/>
        <v>2000</v>
      </c>
      <c r="J50" s="5">
        <v>69000</v>
      </c>
      <c r="K50" s="5">
        <v>6900</v>
      </c>
      <c r="M50" t="s">
        <v>88</v>
      </c>
      <c r="N50" t="s">
        <v>67</v>
      </c>
      <c r="O50" t="s">
        <v>16</v>
      </c>
      <c r="P50" s="1">
        <v>43859</v>
      </c>
      <c r="Q50">
        <v>8</v>
      </c>
      <c r="R50" s="21">
        <f t="shared" si="2"/>
        <v>2.9850746268656716E-2</v>
      </c>
      <c r="S50" s="21"/>
      <c r="T50" s="82" t="s">
        <v>467</v>
      </c>
      <c r="U50" s="13">
        <v>2187</v>
      </c>
    </row>
    <row r="51" spans="1:21" x14ac:dyDescent="0.3">
      <c r="A51" t="s">
        <v>18</v>
      </c>
      <c r="B51">
        <v>68</v>
      </c>
      <c r="C51" s="1">
        <v>43893</v>
      </c>
      <c r="D51" s="1" t="s">
        <v>470</v>
      </c>
      <c r="E51" s="1" t="s">
        <v>470</v>
      </c>
      <c r="F51" t="s">
        <v>502</v>
      </c>
      <c r="G51" t="s">
        <v>203</v>
      </c>
      <c r="H51" s="5">
        <f>MROUND((J51*0.97),5000)</f>
        <v>65000</v>
      </c>
      <c r="I51" s="5">
        <f t="shared" si="1"/>
        <v>0</v>
      </c>
      <c r="J51" s="5">
        <v>65000</v>
      </c>
      <c r="K51" s="5">
        <v>6500</v>
      </c>
      <c r="M51" t="s">
        <v>90</v>
      </c>
      <c r="N51" t="s">
        <v>67</v>
      </c>
      <c r="O51" t="s">
        <v>16</v>
      </c>
      <c r="P51" s="1">
        <v>43880</v>
      </c>
      <c r="Q51">
        <v>13</v>
      </c>
      <c r="R51" s="21">
        <f t="shared" si="2"/>
        <v>0</v>
      </c>
      <c r="S51" s="21"/>
      <c r="T51" s="83">
        <v>43822</v>
      </c>
      <c r="U51" s="13">
        <v>1696</v>
      </c>
    </row>
    <row r="52" spans="1:21" x14ac:dyDescent="0.3">
      <c r="A52" t="s">
        <v>18</v>
      </c>
      <c r="B52">
        <v>75</v>
      </c>
      <c r="C52" s="1">
        <v>43921</v>
      </c>
      <c r="D52" s="1" t="s">
        <v>470</v>
      </c>
      <c r="E52" s="1" t="s">
        <v>470</v>
      </c>
      <c r="F52" t="s">
        <v>559</v>
      </c>
      <c r="G52" t="s">
        <v>270</v>
      </c>
      <c r="H52" s="5">
        <f>MROUND((J52*0.97),5000)</f>
        <v>1380000</v>
      </c>
      <c r="I52" s="5">
        <f t="shared" si="1"/>
        <v>44491</v>
      </c>
      <c r="J52" s="5">
        <v>1424491</v>
      </c>
      <c r="K52" s="5">
        <v>142449</v>
      </c>
      <c r="M52" t="s">
        <v>92</v>
      </c>
      <c r="N52" t="s">
        <v>67</v>
      </c>
      <c r="O52" t="s">
        <v>16</v>
      </c>
      <c r="P52" s="1">
        <v>43921</v>
      </c>
      <c r="Q52">
        <v>0</v>
      </c>
      <c r="R52" s="21">
        <f t="shared" si="2"/>
        <v>3.2239855072463769E-2</v>
      </c>
      <c r="S52" s="21"/>
      <c r="T52" s="82" t="s">
        <v>467</v>
      </c>
      <c r="U52" s="13">
        <v>1696</v>
      </c>
    </row>
    <row r="53" spans="1:21" x14ac:dyDescent="0.3">
      <c r="A53" t="s">
        <v>18</v>
      </c>
      <c r="B53">
        <v>44</v>
      </c>
      <c r="C53" s="1">
        <v>43921</v>
      </c>
      <c r="D53" t="s">
        <v>470</v>
      </c>
      <c r="E53" s="1" t="s">
        <v>470</v>
      </c>
      <c r="F53" t="s">
        <v>470</v>
      </c>
      <c r="G53" t="s">
        <v>180</v>
      </c>
      <c r="H53" s="5">
        <f>MROUND((J53*0.97),5000)</f>
        <v>605000</v>
      </c>
      <c r="I53" s="5">
        <f t="shared" si="1"/>
        <v>17222</v>
      </c>
      <c r="J53" s="5">
        <v>622222</v>
      </c>
      <c r="K53" s="5">
        <v>62222</v>
      </c>
      <c r="M53" t="s">
        <v>92</v>
      </c>
      <c r="N53" t="s">
        <v>67</v>
      </c>
      <c r="O53" t="s">
        <v>16</v>
      </c>
      <c r="P53" s="1">
        <v>43921</v>
      </c>
      <c r="Q53">
        <v>0</v>
      </c>
      <c r="R53" s="21">
        <f t="shared" si="2"/>
        <v>2.8466115702479339E-2</v>
      </c>
      <c r="S53" s="21"/>
      <c r="T53" s="83">
        <v>43859</v>
      </c>
      <c r="U53" s="13">
        <v>1580</v>
      </c>
    </row>
    <row r="54" spans="1:21" x14ac:dyDescent="0.3">
      <c r="A54" t="s">
        <v>18</v>
      </c>
      <c r="B54">
        <v>57</v>
      </c>
      <c r="C54" s="1">
        <v>43921</v>
      </c>
      <c r="D54" t="s">
        <v>470</v>
      </c>
      <c r="E54" s="1" t="s">
        <v>470</v>
      </c>
      <c r="F54" t="s">
        <v>474</v>
      </c>
      <c r="G54" t="s">
        <v>184</v>
      </c>
      <c r="H54" s="5">
        <f>MROUND((J54*0.97),5000)</f>
        <v>605000</v>
      </c>
      <c r="I54" s="5">
        <f t="shared" si="1"/>
        <v>17222</v>
      </c>
      <c r="J54" s="5">
        <v>622222</v>
      </c>
      <c r="K54" s="5">
        <v>62222</v>
      </c>
      <c r="M54" t="s">
        <v>92</v>
      </c>
      <c r="N54" t="s">
        <v>67</v>
      </c>
      <c r="O54" t="s">
        <v>16</v>
      </c>
      <c r="P54" s="1">
        <v>43921</v>
      </c>
      <c r="Q54">
        <v>0</v>
      </c>
      <c r="R54" s="21">
        <f t="shared" si="2"/>
        <v>2.8466115702479339E-2</v>
      </c>
      <c r="S54" s="21"/>
      <c r="T54" s="82" t="s">
        <v>467</v>
      </c>
      <c r="U54" s="13">
        <v>1580</v>
      </c>
    </row>
    <row r="55" spans="1:21" x14ac:dyDescent="0.3">
      <c r="A55" t="s">
        <v>18</v>
      </c>
      <c r="B55">
        <v>58</v>
      </c>
      <c r="C55" s="1">
        <v>43921</v>
      </c>
      <c r="D55" s="1" t="s">
        <v>470</v>
      </c>
      <c r="E55" s="1" t="s">
        <v>470</v>
      </c>
      <c r="F55" t="s">
        <v>571</v>
      </c>
      <c r="G55" t="s">
        <v>282</v>
      </c>
      <c r="H55" s="5">
        <f>MROUND((J55*0.97),5000)</f>
        <v>400000</v>
      </c>
      <c r="I55" s="5">
        <f t="shared" si="1"/>
        <v>10975</v>
      </c>
      <c r="J55" s="5">
        <v>410975</v>
      </c>
      <c r="K55" s="5">
        <v>41098</v>
      </c>
      <c r="M55" t="s">
        <v>92</v>
      </c>
      <c r="N55" t="s">
        <v>67</v>
      </c>
      <c r="O55" t="s">
        <v>16</v>
      </c>
      <c r="P55" s="1">
        <v>43921</v>
      </c>
      <c r="Q55">
        <v>0</v>
      </c>
      <c r="R55" s="21">
        <f t="shared" si="2"/>
        <v>2.74375E-2</v>
      </c>
      <c r="S55" s="21"/>
      <c r="T55" s="83">
        <v>43921</v>
      </c>
      <c r="U55" s="13">
        <v>4876</v>
      </c>
    </row>
    <row r="56" spans="1:21" x14ac:dyDescent="0.3">
      <c r="A56" t="s">
        <v>18</v>
      </c>
      <c r="B56">
        <v>69</v>
      </c>
      <c r="C56" s="1">
        <v>43921</v>
      </c>
      <c r="D56" s="1" t="s">
        <v>470</v>
      </c>
      <c r="E56" s="1" t="s">
        <v>470</v>
      </c>
      <c r="F56" t="s">
        <v>502</v>
      </c>
      <c r="G56" t="s">
        <v>203</v>
      </c>
      <c r="H56" s="5">
        <f>MROUND((J56*0.97),1000)</f>
        <v>68000</v>
      </c>
      <c r="I56" s="5">
        <f t="shared" si="1"/>
        <v>2070</v>
      </c>
      <c r="J56" s="5">
        <v>70070</v>
      </c>
      <c r="K56" s="5">
        <v>7007</v>
      </c>
      <c r="M56" t="s">
        <v>92</v>
      </c>
      <c r="N56" t="s">
        <v>67</v>
      </c>
      <c r="O56" t="s">
        <v>16</v>
      </c>
      <c r="P56" s="1">
        <v>43921</v>
      </c>
      <c r="Q56">
        <v>0</v>
      </c>
      <c r="R56" s="21">
        <f t="shared" si="2"/>
        <v>3.0441176470588235E-2</v>
      </c>
      <c r="S56" s="21"/>
      <c r="T56" s="82" t="s">
        <v>467</v>
      </c>
      <c r="U56" s="13">
        <v>4876</v>
      </c>
    </row>
    <row r="57" spans="1:21" x14ac:dyDescent="0.3">
      <c r="A57" t="s">
        <v>18</v>
      </c>
      <c r="B57">
        <v>81</v>
      </c>
      <c r="C57" s="1">
        <v>43587</v>
      </c>
      <c r="D57" t="s">
        <v>514</v>
      </c>
      <c r="E57" s="1" t="s">
        <v>514</v>
      </c>
      <c r="F57" t="s">
        <v>514</v>
      </c>
      <c r="G57" t="s">
        <v>225</v>
      </c>
      <c r="H57" s="5">
        <f>MROUND((J57*0.97),50)</f>
        <v>700</v>
      </c>
      <c r="I57" s="5">
        <f t="shared" si="1"/>
        <v>13</v>
      </c>
      <c r="J57" s="5">
        <v>713</v>
      </c>
      <c r="K57" s="5">
        <v>71</v>
      </c>
      <c r="M57" t="s">
        <v>66</v>
      </c>
      <c r="N57" t="s">
        <v>67</v>
      </c>
      <c r="O57" t="s">
        <v>16</v>
      </c>
      <c r="P57" s="1">
        <v>43575</v>
      </c>
      <c r="Q57">
        <v>12</v>
      </c>
      <c r="R57" s="21">
        <f t="shared" si="2"/>
        <v>1.8571428571428572E-2</v>
      </c>
      <c r="S57" s="21"/>
      <c r="T57" s="12" t="s">
        <v>470</v>
      </c>
      <c r="U57" s="13">
        <v>5733884</v>
      </c>
    </row>
    <row r="58" spans="1:21" x14ac:dyDescent="0.3">
      <c r="A58" t="s">
        <v>18</v>
      </c>
      <c r="B58">
        <v>82</v>
      </c>
      <c r="C58" s="1">
        <v>43921</v>
      </c>
      <c r="D58" s="1" t="s">
        <v>514</v>
      </c>
      <c r="E58" s="1" t="s">
        <v>514</v>
      </c>
      <c r="F58" t="s">
        <v>514</v>
      </c>
      <c r="G58" t="s">
        <v>225</v>
      </c>
      <c r="H58" s="5">
        <f>MROUND((J58*0.97),5000)</f>
        <v>400000</v>
      </c>
      <c r="I58" s="5">
        <f t="shared" si="1"/>
        <v>13633</v>
      </c>
      <c r="J58" s="5">
        <v>413633</v>
      </c>
      <c r="K58" s="5">
        <v>41363</v>
      </c>
      <c r="M58" t="s">
        <v>92</v>
      </c>
      <c r="N58" t="s">
        <v>67</v>
      </c>
      <c r="O58" t="s">
        <v>16</v>
      </c>
      <c r="P58" s="1">
        <v>43921</v>
      </c>
      <c r="Q58">
        <v>0</v>
      </c>
      <c r="R58" s="21">
        <f t="shared" si="2"/>
        <v>3.4082500000000002E-2</v>
      </c>
      <c r="S58" s="21"/>
      <c r="T58" s="83">
        <v>43624</v>
      </c>
      <c r="U58" s="13">
        <v>414790</v>
      </c>
    </row>
    <row r="59" spans="1:21" x14ac:dyDescent="0.3">
      <c r="A59" t="s">
        <v>18</v>
      </c>
      <c r="B59">
        <v>83</v>
      </c>
      <c r="C59" s="1">
        <v>43682</v>
      </c>
      <c r="D59" s="1" t="s">
        <v>526</v>
      </c>
      <c r="E59" s="1" t="s">
        <v>526</v>
      </c>
      <c r="F59" t="s">
        <v>526</v>
      </c>
      <c r="G59" t="s">
        <v>236</v>
      </c>
      <c r="H59" s="5">
        <f>MROUND((J59*0.97),500)</f>
        <v>14000</v>
      </c>
      <c r="I59" s="5">
        <f t="shared" si="1"/>
        <v>481</v>
      </c>
      <c r="J59" s="5">
        <v>14481</v>
      </c>
      <c r="K59" s="5">
        <v>1448</v>
      </c>
      <c r="M59" t="s">
        <v>73</v>
      </c>
      <c r="N59" t="s">
        <v>67</v>
      </c>
      <c r="O59" t="s">
        <v>16</v>
      </c>
      <c r="P59" s="1">
        <v>43668</v>
      </c>
      <c r="Q59">
        <v>14</v>
      </c>
      <c r="R59" s="21">
        <f t="shared" si="2"/>
        <v>3.4357142857142857E-2</v>
      </c>
      <c r="S59" s="21"/>
      <c r="T59" s="82" t="s">
        <v>470</v>
      </c>
      <c r="U59" s="13">
        <v>118510</v>
      </c>
    </row>
    <row r="60" spans="1:21" x14ac:dyDescent="0.3">
      <c r="A60" t="s">
        <v>18</v>
      </c>
      <c r="B60">
        <v>84</v>
      </c>
      <c r="C60" s="1">
        <v>43712</v>
      </c>
      <c r="D60" t="s">
        <v>526</v>
      </c>
      <c r="E60" s="1" t="s">
        <v>526</v>
      </c>
      <c r="F60" t="s">
        <v>526</v>
      </c>
      <c r="G60" t="s">
        <v>236</v>
      </c>
      <c r="H60" s="5">
        <f>MROUND((J60*0.97),500)</f>
        <v>13500</v>
      </c>
      <c r="I60" s="5">
        <f t="shared" si="1"/>
        <v>546</v>
      </c>
      <c r="J60" s="5">
        <v>14046</v>
      </c>
      <c r="K60" s="5">
        <v>1405</v>
      </c>
      <c r="M60" t="s">
        <v>75</v>
      </c>
      <c r="N60" t="s">
        <v>67</v>
      </c>
      <c r="O60" t="s">
        <v>16</v>
      </c>
      <c r="P60" s="1">
        <v>43698</v>
      </c>
      <c r="Q60">
        <v>14</v>
      </c>
      <c r="R60" s="21">
        <f t="shared" si="2"/>
        <v>4.0444444444444443E-2</v>
      </c>
      <c r="S60" s="21"/>
      <c r="T60" s="82" t="s">
        <v>474</v>
      </c>
      <c r="U60" s="13">
        <v>118510</v>
      </c>
    </row>
    <row r="61" spans="1:21" x14ac:dyDescent="0.3">
      <c r="A61" t="s">
        <v>18</v>
      </c>
      <c r="B61">
        <v>85</v>
      </c>
      <c r="C61" s="1">
        <v>43738</v>
      </c>
      <c r="D61" t="s">
        <v>526</v>
      </c>
      <c r="E61" s="1" t="s">
        <v>526</v>
      </c>
      <c r="F61" t="s">
        <v>526</v>
      </c>
      <c r="G61" t="s">
        <v>236</v>
      </c>
      <c r="H61" s="5">
        <f>MROUND((J61*0.97),500)</f>
        <v>24000</v>
      </c>
      <c r="I61" s="5">
        <f t="shared" si="1"/>
        <v>659</v>
      </c>
      <c r="J61" s="5">
        <v>24659</v>
      </c>
      <c r="K61" s="5">
        <v>2466</v>
      </c>
      <c r="M61" t="s">
        <v>77</v>
      </c>
      <c r="N61" t="s">
        <v>67</v>
      </c>
      <c r="O61" t="s">
        <v>16</v>
      </c>
      <c r="P61" s="1">
        <v>43731</v>
      </c>
      <c r="Q61">
        <v>7</v>
      </c>
      <c r="R61" s="21">
        <f t="shared" si="2"/>
        <v>2.7458333333333335E-2</v>
      </c>
      <c r="S61" s="21"/>
      <c r="T61" s="82" t="s">
        <v>502</v>
      </c>
      <c r="U61" s="13">
        <v>177770</v>
      </c>
    </row>
    <row r="62" spans="1:21" x14ac:dyDescent="0.3">
      <c r="A62" t="s">
        <v>18</v>
      </c>
      <c r="B62">
        <v>86</v>
      </c>
      <c r="C62" s="1">
        <v>43775</v>
      </c>
      <c r="D62" t="s">
        <v>526</v>
      </c>
      <c r="E62" s="1" t="s">
        <v>526</v>
      </c>
      <c r="F62" t="s">
        <v>526</v>
      </c>
      <c r="G62" t="s">
        <v>236</v>
      </c>
      <c r="H62" s="5">
        <f>MROUND((J62*0.97),500)</f>
        <v>4500</v>
      </c>
      <c r="I62" s="5">
        <f t="shared" si="1"/>
        <v>201</v>
      </c>
      <c r="J62" s="5">
        <v>4701</v>
      </c>
      <c r="K62" s="5">
        <v>470</v>
      </c>
      <c r="M62" t="s">
        <v>80</v>
      </c>
      <c r="N62" t="s">
        <v>67</v>
      </c>
      <c r="O62" t="s">
        <v>16</v>
      </c>
      <c r="P62" s="1">
        <v>43768</v>
      </c>
      <c r="Q62">
        <v>7</v>
      </c>
      <c r="R62" s="21">
        <f t="shared" si="2"/>
        <v>4.4666666666666667E-2</v>
      </c>
      <c r="S62" s="21"/>
      <c r="T62" s="83">
        <v>43651</v>
      </c>
      <c r="U62" s="13">
        <v>80000</v>
      </c>
    </row>
    <row r="63" spans="1:21" x14ac:dyDescent="0.3">
      <c r="A63" t="s">
        <v>18</v>
      </c>
      <c r="B63">
        <v>87</v>
      </c>
      <c r="C63" s="1">
        <v>43804</v>
      </c>
      <c r="D63" t="s">
        <v>526</v>
      </c>
      <c r="E63" s="1" t="s">
        <v>526</v>
      </c>
      <c r="F63" t="s">
        <v>526</v>
      </c>
      <c r="G63" t="s">
        <v>236</v>
      </c>
      <c r="H63" s="5">
        <f>MROUND((J63*0.97),50)</f>
        <v>27350</v>
      </c>
      <c r="I63" s="5">
        <f t="shared" si="1"/>
        <v>831</v>
      </c>
      <c r="J63" s="5">
        <v>28181</v>
      </c>
      <c r="K63" s="5">
        <v>2818</v>
      </c>
      <c r="M63" t="s">
        <v>82</v>
      </c>
      <c r="N63" t="s">
        <v>67</v>
      </c>
      <c r="O63" t="s">
        <v>16</v>
      </c>
      <c r="P63" s="1">
        <v>43790</v>
      </c>
      <c r="Q63">
        <v>14</v>
      </c>
      <c r="R63" s="21">
        <f t="shared" si="2"/>
        <v>3.0383912248628884E-2</v>
      </c>
      <c r="S63" s="21"/>
      <c r="T63" s="82" t="s">
        <v>502</v>
      </c>
      <c r="U63" s="13">
        <v>80000</v>
      </c>
    </row>
    <row r="64" spans="1:21" x14ac:dyDescent="0.3">
      <c r="A64" t="s">
        <v>18</v>
      </c>
      <c r="B64">
        <v>88</v>
      </c>
      <c r="C64" s="1">
        <v>43830</v>
      </c>
      <c r="D64" t="s">
        <v>526</v>
      </c>
      <c r="E64" s="1" t="s">
        <v>526</v>
      </c>
      <c r="F64" t="s">
        <v>526</v>
      </c>
      <c r="G64" t="s">
        <v>236</v>
      </c>
      <c r="H64" s="5">
        <f>MROUND((J64*0.97),1000)</f>
        <v>29000</v>
      </c>
      <c r="I64" s="5">
        <f t="shared" si="1"/>
        <v>1183</v>
      </c>
      <c r="J64" s="5">
        <v>30183</v>
      </c>
      <c r="K64" s="5">
        <v>3018</v>
      </c>
      <c r="M64" t="s">
        <v>84</v>
      </c>
      <c r="N64" t="s">
        <v>67</v>
      </c>
      <c r="O64" t="s">
        <v>16</v>
      </c>
      <c r="P64" s="1">
        <v>43822</v>
      </c>
      <c r="Q64">
        <v>8</v>
      </c>
      <c r="R64" s="21">
        <f t="shared" si="2"/>
        <v>4.0793103448275865E-2</v>
      </c>
      <c r="S64" s="21"/>
      <c r="T64" s="83">
        <v>43668</v>
      </c>
      <c r="U64" s="13">
        <v>80000</v>
      </c>
    </row>
    <row r="65" spans="1:21" x14ac:dyDescent="0.3">
      <c r="A65" t="s">
        <v>18</v>
      </c>
      <c r="B65">
        <v>89</v>
      </c>
      <c r="C65" s="1">
        <v>43867</v>
      </c>
      <c r="D65" t="s">
        <v>526</v>
      </c>
      <c r="E65" s="1" t="s">
        <v>526</v>
      </c>
      <c r="F65" t="s">
        <v>526</v>
      </c>
      <c r="G65" t="s">
        <v>236</v>
      </c>
      <c r="H65" s="5">
        <f>MROUND((J65*0.97),1000)</f>
        <v>67000</v>
      </c>
      <c r="I65" s="5">
        <f t="shared" si="1"/>
        <v>2221</v>
      </c>
      <c r="J65" s="5">
        <v>69221</v>
      </c>
      <c r="K65" s="5">
        <v>6922</v>
      </c>
      <c r="M65" t="s">
        <v>87</v>
      </c>
      <c r="N65" t="s">
        <v>67</v>
      </c>
      <c r="O65" t="s">
        <v>16</v>
      </c>
      <c r="P65" s="1">
        <v>43859</v>
      </c>
      <c r="Q65">
        <v>8</v>
      </c>
      <c r="R65" s="21">
        <f t="shared" si="2"/>
        <v>3.3149253731343281E-2</v>
      </c>
      <c r="S65" s="21"/>
      <c r="T65" s="82" t="s">
        <v>502</v>
      </c>
      <c r="U65" s="13">
        <v>80000</v>
      </c>
    </row>
    <row r="66" spans="1:21" x14ac:dyDescent="0.3">
      <c r="A66" t="s">
        <v>18</v>
      </c>
      <c r="B66">
        <v>90</v>
      </c>
      <c r="C66" s="1">
        <v>43893</v>
      </c>
      <c r="D66" t="s">
        <v>526</v>
      </c>
      <c r="E66" s="1" t="s">
        <v>526</v>
      </c>
      <c r="F66" t="s">
        <v>526</v>
      </c>
      <c r="G66" t="s">
        <v>236</v>
      </c>
      <c r="H66" s="5">
        <f t="shared" ref="H66:H71" si="4">MROUND((J66*0.97),5000)</f>
        <v>75000</v>
      </c>
      <c r="I66" s="5">
        <f t="shared" ref="I66:I129" si="5">J66-H66</f>
        <v>2479</v>
      </c>
      <c r="J66" s="5">
        <v>77479</v>
      </c>
      <c r="K66" s="5">
        <v>7748</v>
      </c>
      <c r="M66" t="s">
        <v>89</v>
      </c>
      <c r="N66" t="s">
        <v>67</v>
      </c>
      <c r="O66" t="s">
        <v>16</v>
      </c>
      <c r="P66" s="1">
        <v>43880</v>
      </c>
      <c r="Q66">
        <v>13</v>
      </c>
      <c r="R66" s="21">
        <f t="shared" ref="R66:R129" si="6">I66/H66</f>
        <v>3.305333333333333E-2</v>
      </c>
      <c r="S66" s="21"/>
      <c r="T66" s="83">
        <v>43705</v>
      </c>
      <c r="U66" s="13">
        <v>480000</v>
      </c>
    </row>
    <row r="67" spans="1:21" x14ac:dyDescent="0.3">
      <c r="A67" t="s">
        <v>18</v>
      </c>
      <c r="B67">
        <v>91</v>
      </c>
      <c r="C67" s="1">
        <v>43921</v>
      </c>
      <c r="D67" t="s">
        <v>526</v>
      </c>
      <c r="E67" s="1" t="s">
        <v>526</v>
      </c>
      <c r="F67" t="s">
        <v>526</v>
      </c>
      <c r="G67" t="s">
        <v>236</v>
      </c>
      <c r="H67" s="5">
        <f t="shared" si="4"/>
        <v>150000</v>
      </c>
      <c r="I67" s="5">
        <f t="shared" si="5"/>
        <v>6358</v>
      </c>
      <c r="J67" s="5">
        <v>156358</v>
      </c>
      <c r="K67" s="5">
        <v>15636</v>
      </c>
      <c r="M67" t="s">
        <v>91</v>
      </c>
      <c r="N67" t="s">
        <v>67</v>
      </c>
      <c r="O67" t="s">
        <v>16</v>
      </c>
      <c r="P67" s="1">
        <v>43921</v>
      </c>
      <c r="Q67">
        <v>0</v>
      </c>
      <c r="R67" s="21">
        <f t="shared" si="6"/>
        <v>4.238666666666667E-2</v>
      </c>
      <c r="S67" s="21"/>
      <c r="T67" s="82" t="s">
        <v>470</v>
      </c>
      <c r="U67" s="13">
        <v>200000</v>
      </c>
    </row>
    <row r="68" spans="1:21" x14ac:dyDescent="0.3">
      <c r="A68" t="s">
        <v>18</v>
      </c>
      <c r="B68">
        <v>92</v>
      </c>
      <c r="C68" s="1">
        <v>43587</v>
      </c>
      <c r="D68" t="s">
        <v>440</v>
      </c>
      <c r="E68" s="87" t="s">
        <v>440</v>
      </c>
      <c r="F68" s="88" t="s">
        <v>440</v>
      </c>
      <c r="G68" s="88" t="s">
        <v>150</v>
      </c>
      <c r="H68" s="89">
        <f t="shared" si="4"/>
        <v>50000</v>
      </c>
      <c r="I68" s="89">
        <f t="shared" si="5"/>
        <v>1138</v>
      </c>
      <c r="J68" s="89">
        <v>51138</v>
      </c>
      <c r="K68" s="42">
        <v>5114</v>
      </c>
      <c r="M68" t="s">
        <v>66</v>
      </c>
      <c r="N68" t="s">
        <v>67</v>
      </c>
      <c r="O68" t="s">
        <v>16</v>
      </c>
      <c r="P68" s="87">
        <v>43575</v>
      </c>
      <c r="Q68">
        <v>12</v>
      </c>
      <c r="R68" s="44">
        <f t="shared" si="6"/>
        <v>2.2759999999999999E-2</v>
      </c>
      <c r="S68" s="21"/>
      <c r="T68" s="82" t="s">
        <v>474</v>
      </c>
      <c r="U68" s="13">
        <v>200000</v>
      </c>
    </row>
    <row r="69" spans="1:21" x14ac:dyDescent="0.3">
      <c r="A69" t="s">
        <v>18</v>
      </c>
      <c r="B69">
        <v>100</v>
      </c>
      <c r="C69" s="1">
        <v>43587</v>
      </c>
      <c r="D69" t="s">
        <v>440</v>
      </c>
      <c r="E69" s="87" t="s">
        <v>440</v>
      </c>
      <c r="F69" s="88" t="s">
        <v>441</v>
      </c>
      <c r="G69" s="88" t="s">
        <v>151</v>
      </c>
      <c r="H69" s="89">
        <f t="shared" si="4"/>
        <v>50000</v>
      </c>
      <c r="I69" s="89">
        <f t="shared" si="5"/>
        <v>1138</v>
      </c>
      <c r="J69" s="89">
        <v>51138</v>
      </c>
      <c r="K69" s="42">
        <v>5114</v>
      </c>
      <c r="M69" t="s">
        <v>66</v>
      </c>
      <c r="N69" t="s">
        <v>67</v>
      </c>
      <c r="O69" t="s">
        <v>16</v>
      </c>
      <c r="P69" s="87">
        <v>43575</v>
      </c>
      <c r="Q69">
        <v>12</v>
      </c>
      <c r="R69" s="44">
        <f t="shared" si="6"/>
        <v>2.2759999999999999E-2</v>
      </c>
      <c r="S69" s="21"/>
      <c r="T69" s="82" t="s">
        <v>502</v>
      </c>
      <c r="U69" s="13">
        <v>80000</v>
      </c>
    </row>
    <row r="70" spans="1:21" x14ac:dyDescent="0.3">
      <c r="A70" t="s">
        <v>18</v>
      </c>
      <c r="B70">
        <v>93</v>
      </c>
      <c r="C70" s="1">
        <v>43712</v>
      </c>
      <c r="D70" t="s">
        <v>440</v>
      </c>
      <c r="E70" s="87" t="s">
        <v>440</v>
      </c>
      <c r="F70" s="88" t="s">
        <v>440</v>
      </c>
      <c r="G70" s="88" t="s">
        <v>150</v>
      </c>
      <c r="H70" s="89">
        <f t="shared" si="4"/>
        <v>75000</v>
      </c>
      <c r="I70" s="89">
        <f t="shared" si="5"/>
        <v>1277</v>
      </c>
      <c r="J70" s="89">
        <v>76277</v>
      </c>
      <c r="K70" s="42">
        <v>7628</v>
      </c>
      <c r="M70" t="s">
        <v>75</v>
      </c>
      <c r="N70" t="s">
        <v>67</v>
      </c>
      <c r="O70" t="s">
        <v>16</v>
      </c>
      <c r="P70" s="87">
        <v>43698</v>
      </c>
      <c r="Q70">
        <v>14</v>
      </c>
      <c r="R70" s="44">
        <f t="shared" si="6"/>
        <v>1.7026666666666666E-2</v>
      </c>
      <c r="S70" s="21"/>
      <c r="T70" s="83">
        <v>43731</v>
      </c>
      <c r="U70" s="13">
        <v>1194614</v>
      </c>
    </row>
    <row r="71" spans="1:21" x14ac:dyDescent="0.3">
      <c r="A71" t="s">
        <v>18</v>
      </c>
      <c r="B71">
        <v>101</v>
      </c>
      <c r="C71" s="1">
        <v>43712</v>
      </c>
      <c r="D71" t="s">
        <v>440</v>
      </c>
      <c r="E71" s="87" t="s">
        <v>440</v>
      </c>
      <c r="F71" s="88" t="s">
        <v>441</v>
      </c>
      <c r="G71" s="88" t="s">
        <v>151</v>
      </c>
      <c r="H71" s="89">
        <f t="shared" si="4"/>
        <v>75000</v>
      </c>
      <c r="I71" s="89">
        <f t="shared" si="5"/>
        <v>1277</v>
      </c>
      <c r="J71" s="89">
        <v>76277</v>
      </c>
      <c r="K71" s="42">
        <v>7628</v>
      </c>
      <c r="M71" t="s">
        <v>75</v>
      </c>
      <c r="N71" t="s">
        <v>67</v>
      </c>
      <c r="O71" t="s">
        <v>16</v>
      </c>
      <c r="P71" s="87">
        <v>43698</v>
      </c>
      <c r="Q71">
        <v>14</v>
      </c>
      <c r="R71" s="44">
        <f t="shared" si="6"/>
        <v>1.7026666666666666E-2</v>
      </c>
      <c r="S71" s="21"/>
      <c r="T71" s="82" t="s">
        <v>470</v>
      </c>
      <c r="U71" s="13">
        <v>527036</v>
      </c>
    </row>
    <row r="72" spans="1:21" x14ac:dyDescent="0.3">
      <c r="A72" t="s">
        <v>18</v>
      </c>
      <c r="B72">
        <v>94</v>
      </c>
      <c r="C72" s="1">
        <v>43738</v>
      </c>
      <c r="D72" t="s">
        <v>440</v>
      </c>
      <c r="E72" s="87" t="s">
        <v>440</v>
      </c>
      <c r="F72" s="88" t="s">
        <v>440</v>
      </c>
      <c r="G72" s="88" t="s">
        <v>150</v>
      </c>
      <c r="H72" s="89">
        <f>MROUND((J72*0.97),50)</f>
        <v>2500</v>
      </c>
      <c r="I72" s="89">
        <f t="shared" si="5"/>
        <v>57</v>
      </c>
      <c r="J72" s="89">
        <v>2557</v>
      </c>
      <c r="K72" s="42">
        <v>256</v>
      </c>
      <c r="M72" t="s">
        <v>77</v>
      </c>
      <c r="N72" t="s">
        <v>67</v>
      </c>
      <c r="O72" t="s">
        <v>16</v>
      </c>
      <c r="P72" s="87">
        <v>43731</v>
      </c>
      <c r="Q72">
        <v>7</v>
      </c>
      <c r="R72" s="44">
        <f t="shared" si="6"/>
        <v>2.2800000000000001E-2</v>
      </c>
      <c r="S72" s="21"/>
      <c r="T72" s="82" t="s">
        <v>474</v>
      </c>
      <c r="U72" s="13">
        <v>562171</v>
      </c>
    </row>
    <row r="73" spans="1:21" x14ac:dyDescent="0.3">
      <c r="A73" t="s">
        <v>18</v>
      </c>
      <c r="B73">
        <v>102</v>
      </c>
      <c r="C73" s="1">
        <v>43738</v>
      </c>
      <c r="D73" t="s">
        <v>440</v>
      </c>
      <c r="E73" s="87" t="s">
        <v>440</v>
      </c>
      <c r="F73" s="88" t="s">
        <v>441</v>
      </c>
      <c r="G73" s="88" t="s">
        <v>151</v>
      </c>
      <c r="H73" s="89">
        <f>MROUND((J73*0.97),50)</f>
        <v>2500</v>
      </c>
      <c r="I73" s="89">
        <f t="shared" si="5"/>
        <v>57</v>
      </c>
      <c r="J73" s="89">
        <v>2557</v>
      </c>
      <c r="K73" s="42">
        <v>256</v>
      </c>
      <c r="M73" t="s">
        <v>77</v>
      </c>
      <c r="N73" t="s">
        <v>67</v>
      </c>
      <c r="O73" t="s">
        <v>16</v>
      </c>
      <c r="P73" s="87">
        <v>43731</v>
      </c>
      <c r="Q73">
        <v>7</v>
      </c>
      <c r="R73" s="44">
        <f t="shared" si="6"/>
        <v>2.2800000000000001E-2</v>
      </c>
      <c r="S73" s="21"/>
      <c r="T73" s="82" t="s">
        <v>502</v>
      </c>
      <c r="U73" s="13">
        <v>105407</v>
      </c>
    </row>
    <row r="74" spans="1:21" x14ac:dyDescent="0.3">
      <c r="A74" t="s">
        <v>18</v>
      </c>
      <c r="B74">
        <v>95</v>
      </c>
      <c r="C74" s="1">
        <v>43775</v>
      </c>
      <c r="D74" t="s">
        <v>440</v>
      </c>
      <c r="E74" s="87" t="s">
        <v>440</v>
      </c>
      <c r="F74" s="88" t="s">
        <v>440</v>
      </c>
      <c r="G74" s="88" t="s">
        <v>150</v>
      </c>
      <c r="H74" s="89">
        <f>MROUND((J74*0.97),50)</f>
        <v>12400</v>
      </c>
      <c r="I74" s="89">
        <f t="shared" si="5"/>
        <v>381</v>
      </c>
      <c r="J74" s="89">
        <v>12781</v>
      </c>
      <c r="K74" s="42">
        <v>1278</v>
      </c>
      <c r="M74" t="s">
        <v>80</v>
      </c>
      <c r="N74" t="s">
        <v>67</v>
      </c>
      <c r="O74" t="s">
        <v>16</v>
      </c>
      <c r="P74" s="87">
        <v>43768</v>
      </c>
      <c r="Q74">
        <v>7</v>
      </c>
      <c r="R74" s="44">
        <f t="shared" si="6"/>
        <v>3.0725806451612905E-2</v>
      </c>
      <c r="S74" s="21"/>
      <c r="T74" s="83">
        <v>43768</v>
      </c>
      <c r="U74" s="13">
        <v>62500</v>
      </c>
    </row>
    <row r="75" spans="1:21" x14ac:dyDescent="0.3">
      <c r="A75" t="s">
        <v>18</v>
      </c>
      <c r="B75">
        <v>103</v>
      </c>
      <c r="C75" s="1">
        <v>43775</v>
      </c>
      <c r="D75" t="s">
        <v>440</v>
      </c>
      <c r="E75" s="87" t="s">
        <v>440</v>
      </c>
      <c r="F75" s="88" t="s">
        <v>441</v>
      </c>
      <c r="G75" s="88" t="s">
        <v>151</v>
      </c>
      <c r="H75" s="89">
        <f>MROUND((J75*0.97),50)</f>
        <v>12400</v>
      </c>
      <c r="I75" s="89">
        <f t="shared" si="5"/>
        <v>381</v>
      </c>
      <c r="J75" s="89">
        <v>12781</v>
      </c>
      <c r="K75" s="42">
        <v>1278</v>
      </c>
      <c r="M75" t="s">
        <v>80</v>
      </c>
      <c r="N75" t="s">
        <v>67</v>
      </c>
      <c r="O75" t="s">
        <v>16</v>
      </c>
      <c r="P75" s="87">
        <v>43768</v>
      </c>
      <c r="Q75">
        <v>7</v>
      </c>
      <c r="R75" s="44">
        <f t="shared" si="6"/>
        <v>3.0725806451612905E-2</v>
      </c>
      <c r="S75" s="21"/>
      <c r="T75" s="82" t="s">
        <v>502</v>
      </c>
      <c r="U75" s="13">
        <v>62500</v>
      </c>
    </row>
    <row r="76" spans="1:21" x14ac:dyDescent="0.3">
      <c r="A76" t="s">
        <v>18</v>
      </c>
      <c r="B76">
        <v>96</v>
      </c>
      <c r="C76" s="1">
        <v>43804</v>
      </c>
      <c r="D76" t="s">
        <v>440</v>
      </c>
      <c r="E76" s="87" t="s">
        <v>440</v>
      </c>
      <c r="F76" s="88" t="s">
        <v>440</v>
      </c>
      <c r="G76" s="88" t="s">
        <v>150</v>
      </c>
      <c r="H76" s="89">
        <f>MROUND((J76*0.97),5000)</f>
        <v>50000</v>
      </c>
      <c r="I76" s="89">
        <f t="shared" si="5"/>
        <v>1171</v>
      </c>
      <c r="J76" s="89">
        <v>51171</v>
      </c>
      <c r="K76" s="42">
        <v>5117</v>
      </c>
      <c r="M76" t="s">
        <v>82</v>
      </c>
      <c r="N76" t="s">
        <v>67</v>
      </c>
      <c r="O76" t="s">
        <v>16</v>
      </c>
      <c r="P76" s="87">
        <v>43790</v>
      </c>
      <c r="Q76">
        <v>14</v>
      </c>
      <c r="R76" s="44">
        <f t="shared" si="6"/>
        <v>2.342E-2</v>
      </c>
      <c r="S76" s="21"/>
      <c r="T76" s="83">
        <v>43790</v>
      </c>
      <c r="U76" s="13">
        <v>68000</v>
      </c>
    </row>
    <row r="77" spans="1:21" x14ac:dyDescent="0.3">
      <c r="A77" t="s">
        <v>18</v>
      </c>
      <c r="B77">
        <v>104</v>
      </c>
      <c r="C77" s="1">
        <v>43804</v>
      </c>
      <c r="D77" t="s">
        <v>440</v>
      </c>
      <c r="E77" s="87" t="s">
        <v>440</v>
      </c>
      <c r="F77" s="88" t="s">
        <v>441</v>
      </c>
      <c r="G77" s="88" t="s">
        <v>151</v>
      </c>
      <c r="H77" s="89">
        <f>MROUND((J77*0.97),5000)</f>
        <v>50000</v>
      </c>
      <c r="I77" s="89">
        <f t="shared" si="5"/>
        <v>1171</v>
      </c>
      <c r="J77" s="89">
        <v>51171</v>
      </c>
      <c r="K77" s="42">
        <v>5117</v>
      </c>
      <c r="M77" t="s">
        <v>82</v>
      </c>
      <c r="N77" t="s">
        <v>67</v>
      </c>
      <c r="O77" t="s">
        <v>16</v>
      </c>
      <c r="P77" s="87">
        <v>43790</v>
      </c>
      <c r="Q77">
        <v>14</v>
      </c>
      <c r="R77" s="44">
        <f t="shared" si="6"/>
        <v>2.342E-2</v>
      </c>
      <c r="S77" s="21"/>
      <c r="T77" s="82" t="s">
        <v>502</v>
      </c>
      <c r="U77" s="13">
        <v>68000</v>
      </c>
    </row>
    <row r="78" spans="1:21" x14ac:dyDescent="0.3">
      <c r="A78" t="s">
        <v>18</v>
      </c>
      <c r="B78">
        <v>97</v>
      </c>
      <c r="C78" s="1">
        <v>43830</v>
      </c>
      <c r="D78" t="s">
        <v>440</v>
      </c>
      <c r="E78" s="87" t="s">
        <v>440</v>
      </c>
      <c r="F78" s="88" t="s">
        <v>440</v>
      </c>
      <c r="G78" s="88" t="s">
        <v>150</v>
      </c>
      <c r="H78" s="89">
        <f>MROUND((J78*0.97),5000)</f>
        <v>95000</v>
      </c>
      <c r="I78" s="89">
        <f t="shared" si="5"/>
        <v>3116</v>
      </c>
      <c r="J78" s="89">
        <v>98116</v>
      </c>
      <c r="K78" s="42">
        <v>9812</v>
      </c>
      <c r="M78" t="s">
        <v>84</v>
      </c>
      <c r="N78" t="s">
        <v>67</v>
      </c>
      <c r="O78" t="s">
        <v>16</v>
      </c>
      <c r="P78" s="87">
        <v>43822</v>
      </c>
      <c r="Q78">
        <v>8</v>
      </c>
      <c r="R78" s="44">
        <f t="shared" si="6"/>
        <v>3.2800000000000003E-2</v>
      </c>
      <c r="S78" s="21"/>
      <c r="T78" s="83">
        <v>43822</v>
      </c>
      <c r="U78" s="13">
        <v>70000</v>
      </c>
    </row>
    <row r="79" spans="1:21" x14ac:dyDescent="0.3">
      <c r="A79" t="s">
        <v>18</v>
      </c>
      <c r="B79">
        <v>105</v>
      </c>
      <c r="C79" s="1">
        <v>43830</v>
      </c>
      <c r="D79" t="s">
        <v>440</v>
      </c>
      <c r="E79" s="87" t="s">
        <v>440</v>
      </c>
      <c r="F79" s="88" t="s">
        <v>441</v>
      </c>
      <c r="G79" s="88" t="s">
        <v>151</v>
      </c>
      <c r="H79" s="89">
        <f>MROUND((J79*0.97),5000)</f>
        <v>95000</v>
      </c>
      <c r="I79" s="89">
        <f t="shared" si="5"/>
        <v>3116</v>
      </c>
      <c r="J79" s="89">
        <v>98116</v>
      </c>
      <c r="K79" s="42">
        <v>9812</v>
      </c>
      <c r="M79" t="s">
        <v>84</v>
      </c>
      <c r="N79" t="s">
        <v>67</v>
      </c>
      <c r="O79" t="s">
        <v>16</v>
      </c>
      <c r="P79" s="87">
        <v>43822</v>
      </c>
      <c r="Q79">
        <v>8</v>
      </c>
      <c r="R79" s="44">
        <f t="shared" si="6"/>
        <v>3.2800000000000003E-2</v>
      </c>
      <c r="S79" s="21"/>
      <c r="T79" s="82" t="s">
        <v>502</v>
      </c>
      <c r="U79" s="13">
        <v>70000</v>
      </c>
    </row>
    <row r="80" spans="1:21" x14ac:dyDescent="0.3">
      <c r="A80" t="s">
        <v>18</v>
      </c>
      <c r="B80">
        <v>98</v>
      </c>
      <c r="C80" s="1">
        <v>43867</v>
      </c>
      <c r="D80" t="s">
        <v>440</v>
      </c>
      <c r="E80" s="87" t="s">
        <v>440</v>
      </c>
      <c r="F80" s="88" t="s">
        <v>440</v>
      </c>
      <c r="G80" s="88" t="s">
        <v>150</v>
      </c>
      <c r="H80" s="89">
        <f>MROUND((J80*0.97),1000)</f>
        <v>16000</v>
      </c>
      <c r="I80" s="89">
        <f t="shared" si="5"/>
        <v>403</v>
      </c>
      <c r="J80" s="89">
        <v>16403</v>
      </c>
      <c r="K80" s="42">
        <v>1640</v>
      </c>
      <c r="M80" t="s">
        <v>87</v>
      </c>
      <c r="N80" t="s">
        <v>67</v>
      </c>
      <c r="O80" t="s">
        <v>16</v>
      </c>
      <c r="P80" s="87">
        <v>43859</v>
      </c>
      <c r="Q80">
        <v>8</v>
      </c>
      <c r="R80" s="44">
        <f t="shared" si="6"/>
        <v>2.5187500000000002E-2</v>
      </c>
      <c r="S80" s="21"/>
      <c r="T80" s="83">
        <v>43859</v>
      </c>
      <c r="U80" s="13">
        <v>69000</v>
      </c>
    </row>
    <row r="81" spans="1:21" x14ac:dyDescent="0.3">
      <c r="A81" t="s">
        <v>18</v>
      </c>
      <c r="B81">
        <v>106</v>
      </c>
      <c r="C81" s="1">
        <v>43867</v>
      </c>
      <c r="D81" t="s">
        <v>440</v>
      </c>
      <c r="E81" s="87" t="s">
        <v>440</v>
      </c>
      <c r="F81" s="88" t="s">
        <v>441</v>
      </c>
      <c r="G81" s="88" t="s">
        <v>151</v>
      </c>
      <c r="H81" s="89">
        <f>MROUND((J81*0.97),1000)</f>
        <v>16000</v>
      </c>
      <c r="I81" s="89">
        <f t="shared" si="5"/>
        <v>403</v>
      </c>
      <c r="J81" s="89">
        <v>16403</v>
      </c>
      <c r="K81" s="42">
        <v>1640</v>
      </c>
      <c r="M81" t="s">
        <v>87</v>
      </c>
      <c r="N81" t="s">
        <v>67</v>
      </c>
      <c r="O81" t="s">
        <v>16</v>
      </c>
      <c r="P81" s="87">
        <v>43859</v>
      </c>
      <c r="Q81">
        <v>8</v>
      </c>
      <c r="R81" s="44">
        <f t="shared" si="6"/>
        <v>2.5187500000000002E-2</v>
      </c>
      <c r="S81" s="21"/>
      <c r="T81" s="82" t="s">
        <v>502</v>
      </c>
      <c r="U81" s="13">
        <v>69000</v>
      </c>
    </row>
    <row r="82" spans="1:21" x14ac:dyDescent="0.3">
      <c r="A82" t="s">
        <v>18</v>
      </c>
      <c r="B82">
        <v>99</v>
      </c>
      <c r="C82" s="1">
        <v>43921</v>
      </c>
      <c r="D82" t="s">
        <v>440</v>
      </c>
      <c r="E82" s="87" t="s">
        <v>440</v>
      </c>
      <c r="F82" s="88" t="s">
        <v>440</v>
      </c>
      <c r="G82" s="88" t="s">
        <v>150</v>
      </c>
      <c r="H82" s="89">
        <f>MROUND((J82*0.97),500)</f>
        <v>57500</v>
      </c>
      <c r="I82" s="89">
        <f t="shared" si="5"/>
        <v>1953</v>
      </c>
      <c r="J82" s="89">
        <v>59453</v>
      </c>
      <c r="K82" s="42">
        <v>5945</v>
      </c>
      <c r="M82" t="s">
        <v>91</v>
      </c>
      <c r="N82" t="s">
        <v>67</v>
      </c>
      <c r="O82" t="s">
        <v>16</v>
      </c>
      <c r="P82" s="87">
        <v>43921</v>
      </c>
      <c r="Q82">
        <v>0</v>
      </c>
      <c r="R82" s="44">
        <f t="shared" si="6"/>
        <v>3.3965217391304349E-2</v>
      </c>
      <c r="S82" s="21"/>
      <c r="T82" s="83">
        <v>43880</v>
      </c>
      <c r="U82" s="13">
        <v>65000</v>
      </c>
    </row>
    <row r="83" spans="1:21" x14ac:dyDescent="0.3">
      <c r="A83" t="s">
        <v>18</v>
      </c>
      <c r="B83">
        <v>107</v>
      </c>
      <c r="C83" s="1">
        <v>43921</v>
      </c>
      <c r="D83" t="s">
        <v>440</v>
      </c>
      <c r="E83" s="87" t="s">
        <v>440</v>
      </c>
      <c r="F83" s="88" t="s">
        <v>441</v>
      </c>
      <c r="G83" s="88" t="s">
        <v>151</v>
      </c>
      <c r="H83" s="89">
        <f>MROUND((J83*0.97),500)</f>
        <v>57500</v>
      </c>
      <c r="I83" s="89">
        <f t="shared" si="5"/>
        <v>1953</v>
      </c>
      <c r="J83" s="89">
        <v>59453</v>
      </c>
      <c r="K83" s="42">
        <v>5945</v>
      </c>
      <c r="M83" t="s">
        <v>91</v>
      </c>
      <c r="N83" t="s">
        <v>67</v>
      </c>
      <c r="O83" t="s">
        <v>16</v>
      </c>
      <c r="P83" s="87">
        <v>43921</v>
      </c>
      <c r="Q83">
        <v>0</v>
      </c>
      <c r="R83" s="44">
        <f t="shared" si="6"/>
        <v>3.3965217391304349E-2</v>
      </c>
      <c r="S83" s="21"/>
      <c r="T83" s="82" t="s">
        <v>502</v>
      </c>
      <c r="U83" s="13">
        <v>65000</v>
      </c>
    </row>
    <row r="84" spans="1:21" x14ac:dyDescent="0.3">
      <c r="A84" t="s">
        <v>18</v>
      </c>
      <c r="B84">
        <v>420</v>
      </c>
      <c r="C84" s="1">
        <v>43739</v>
      </c>
      <c r="D84" s="1" t="s">
        <v>455</v>
      </c>
      <c r="E84" s="1" t="s">
        <v>572</v>
      </c>
      <c r="F84" t="s">
        <v>528</v>
      </c>
      <c r="G84" t="s">
        <v>238</v>
      </c>
      <c r="H84" s="42">
        <f t="shared" ref="H84:H101" si="7">MROUND((J84*0.97),5000)</f>
        <v>355000</v>
      </c>
      <c r="I84" s="42">
        <f t="shared" si="5"/>
        <v>9114</v>
      </c>
      <c r="J84" s="42">
        <v>364114</v>
      </c>
      <c r="K84" s="42">
        <v>36411</v>
      </c>
      <c r="M84" t="s">
        <v>79</v>
      </c>
      <c r="N84" t="s">
        <v>67</v>
      </c>
      <c r="O84" t="s">
        <v>16</v>
      </c>
      <c r="P84" s="1">
        <v>43728</v>
      </c>
      <c r="Q84">
        <v>11</v>
      </c>
      <c r="R84" s="44">
        <f t="shared" si="6"/>
        <v>2.567323943661972E-2</v>
      </c>
      <c r="S84" s="21"/>
      <c r="T84" s="83">
        <v>43921</v>
      </c>
      <c r="U84" s="13">
        <v>3149980</v>
      </c>
    </row>
    <row r="85" spans="1:21" x14ac:dyDescent="0.3">
      <c r="A85" t="s">
        <v>18</v>
      </c>
      <c r="B85">
        <v>431</v>
      </c>
      <c r="C85" s="1">
        <v>43739</v>
      </c>
      <c r="D85" s="1" t="s">
        <v>455</v>
      </c>
      <c r="E85" s="1" t="s">
        <v>572</v>
      </c>
      <c r="F85" t="s">
        <v>499</v>
      </c>
      <c r="G85" t="s">
        <v>211</v>
      </c>
      <c r="H85" s="42">
        <f t="shared" si="7"/>
        <v>355000</v>
      </c>
      <c r="I85" s="42">
        <f t="shared" si="5"/>
        <v>9114</v>
      </c>
      <c r="J85" s="42">
        <v>364114</v>
      </c>
      <c r="K85" s="42">
        <v>36411</v>
      </c>
      <c r="M85" t="s">
        <v>79</v>
      </c>
      <c r="N85" t="s">
        <v>67</v>
      </c>
      <c r="O85" t="s">
        <v>16</v>
      </c>
      <c r="P85" s="1">
        <v>43728</v>
      </c>
      <c r="Q85">
        <v>11</v>
      </c>
      <c r="R85" s="44">
        <f t="shared" si="6"/>
        <v>2.567323943661972E-2</v>
      </c>
      <c r="S85" s="21"/>
      <c r="T85" s="82" t="s">
        <v>559</v>
      </c>
      <c r="U85" s="13">
        <v>1424491</v>
      </c>
    </row>
    <row r="86" spans="1:21" x14ac:dyDescent="0.3">
      <c r="A86" t="s">
        <v>18</v>
      </c>
      <c r="B86">
        <v>417</v>
      </c>
      <c r="C86" s="1">
        <v>43921</v>
      </c>
      <c r="D86" s="1" t="s">
        <v>455</v>
      </c>
      <c r="E86" s="1" t="s">
        <v>572</v>
      </c>
      <c r="F86" t="s">
        <v>572</v>
      </c>
      <c r="G86" t="s">
        <v>283</v>
      </c>
      <c r="H86" s="42">
        <f t="shared" si="7"/>
        <v>350000</v>
      </c>
      <c r="I86" s="42">
        <f t="shared" si="5"/>
        <v>11929</v>
      </c>
      <c r="J86" s="42">
        <v>361929</v>
      </c>
      <c r="K86" s="42">
        <v>36193</v>
      </c>
      <c r="M86" t="s">
        <v>92</v>
      </c>
      <c r="N86" t="s">
        <v>67</v>
      </c>
      <c r="O86" t="s">
        <v>16</v>
      </c>
      <c r="P86" s="1">
        <v>43921</v>
      </c>
      <c r="Q86">
        <v>0</v>
      </c>
      <c r="R86" s="44">
        <f t="shared" si="6"/>
        <v>3.4082857142857144E-2</v>
      </c>
      <c r="S86" s="21"/>
      <c r="T86" s="82" t="s">
        <v>470</v>
      </c>
      <c r="U86" s="13">
        <v>622222</v>
      </c>
    </row>
    <row r="87" spans="1:21" x14ac:dyDescent="0.3">
      <c r="A87" t="s">
        <v>18</v>
      </c>
      <c r="B87">
        <v>433</v>
      </c>
      <c r="C87" s="1">
        <v>43804</v>
      </c>
      <c r="D87" s="1" t="s">
        <v>455</v>
      </c>
      <c r="E87" t="s">
        <v>548</v>
      </c>
      <c r="F87" t="s">
        <v>458</v>
      </c>
      <c r="G87" t="s">
        <v>168</v>
      </c>
      <c r="H87" s="42">
        <f t="shared" si="7"/>
        <v>195000</v>
      </c>
      <c r="I87" s="42">
        <f t="shared" si="5"/>
        <v>5000</v>
      </c>
      <c r="J87" s="42">
        <v>200000</v>
      </c>
      <c r="K87" s="42">
        <v>20000</v>
      </c>
      <c r="M87" t="s">
        <v>83</v>
      </c>
      <c r="N87" t="s">
        <v>67</v>
      </c>
      <c r="O87" t="s">
        <v>16</v>
      </c>
      <c r="P87" s="1">
        <v>43790</v>
      </c>
      <c r="Q87">
        <v>14</v>
      </c>
      <c r="R87" s="44">
        <f t="shared" si="6"/>
        <v>2.564102564102564E-2</v>
      </c>
      <c r="S87" s="21"/>
      <c r="T87" s="82" t="s">
        <v>474</v>
      </c>
      <c r="U87" s="13">
        <v>622222</v>
      </c>
    </row>
    <row r="88" spans="1:21" x14ac:dyDescent="0.3">
      <c r="A88" t="s">
        <v>18</v>
      </c>
      <c r="B88">
        <v>418</v>
      </c>
      <c r="C88" s="1">
        <v>43868</v>
      </c>
      <c r="D88" s="1" t="s">
        <v>455</v>
      </c>
      <c r="E88" s="1" t="s">
        <v>548</v>
      </c>
      <c r="F88" t="s">
        <v>536</v>
      </c>
      <c r="G88" t="s">
        <v>246</v>
      </c>
      <c r="H88" s="42">
        <f t="shared" si="7"/>
        <v>290000</v>
      </c>
      <c r="I88" s="42">
        <f t="shared" si="5"/>
        <v>10000</v>
      </c>
      <c r="J88" s="42">
        <v>300000</v>
      </c>
      <c r="K88" s="42">
        <v>30000</v>
      </c>
      <c r="M88" t="s">
        <v>88</v>
      </c>
      <c r="N88" t="s">
        <v>67</v>
      </c>
      <c r="O88" t="s">
        <v>16</v>
      </c>
      <c r="P88" s="1">
        <v>43859</v>
      </c>
      <c r="Q88">
        <v>9</v>
      </c>
      <c r="R88" s="44">
        <f t="shared" si="6"/>
        <v>3.4482758620689655E-2</v>
      </c>
      <c r="S88" s="21"/>
      <c r="T88" s="82" t="s">
        <v>571</v>
      </c>
      <c r="U88" s="13">
        <v>410975</v>
      </c>
    </row>
    <row r="89" spans="1:21" x14ac:dyDescent="0.3">
      <c r="A89" t="s">
        <v>18</v>
      </c>
      <c r="B89">
        <v>434</v>
      </c>
      <c r="C89" s="1">
        <v>43868</v>
      </c>
      <c r="D89" s="1" t="s">
        <v>455</v>
      </c>
      <c r="E89" t="s">
        <v>548</v>
      </c>
      <c r="F89" t="s">
        <v>458</v>
      </c>
      <c r="G89" t="s">
        <v>168</v>
      </c>
      <c r="H89" s="42">
        <f t="shared" si="7"/>
        <v>195000</v>
      </c>
      <c r="I89" s="42">
        <f t="shared" si="5"/>
        <v>5000</v>
      </c>
      <c r="J89" s="42">
        <v>200000</v>
      </c>
      <c r="K89" s="42">
        <v>20000</v>
      </c>
      <c r="M89" t="s">
        <v>88</v>
      </c>
      <c r="N89" t="s">
        <v>67</v>
      </c>
      <c r="O89" t="s">
        <v>16</v>
      </c>
      <c r="P89" s="1">
        <v>43859</v>
      </c>
      <c r="Q89">
        <v>9</v>
      </c>
      <c r="R89" s="44">
        <f t="shared" si="6"/>
        <v>2.564102564102564E-2</v>
      </c>
      <c r="S89" s="21"/>
      <c r="T89" s="82" t="s">
        <v>502</v>
      </c>
      <c r="U89" s="13">
        <v>70070</v>
      </c>
    </row>
    <row r="90" spans="1:21" x14ac:dyDescent="0.3">
      <c r="A90" t="s">
        <v>18</v>
      </c>
      <c r="B90">
        <v>419</v>
      </c>
      <c r="C90" s="1">
        <v>43921</v>
      </c>
      <c r="D90" s="1" t="s">
        <v>455</v>
      </c>
      <c r="E90" s="1" t="s">
        <v>548</v>
      </c>
      <c r="F90" t="s">
        <v>548</v>
      </c>
      <c r="G90" t="s">
        <v>259</v>
      </c>
      <c r="H90" s="42">
        <f t="shared" si="7"/>
        <v>335000</v>
      </c>
      <c r="I90" s="42">
        <f t="shared" si="5"/>
        <v>9694</v>
      </c>
      <c r="J90" s="42">
        <v>344694</v>
      </c>
      <c r="K90" s="42">
        <v>34469</v>
      </c>
      <c r="M90" t="s">
        <v>92</v>
      </c>
      <c r="N90" t="s">
        <v>67</v>
      </c>
      <c r="O90" t="s">
        <v>16</v>
      </c>
      <c r="P90" s="1">
        <v>43921</v>
      </c>
      <c r="Q90">
        <v>0</v>
      </c>
      <c r="R90" s="44">
        <f t="shared" si="6"/>
        <v>2.8937313432835822E-2</v>
      </c>
      <c r="S90" s="21"/>
      <c r="T90" s="12" t="s">
        <v>514</v>
      </c>
      <c r="U90" s="13">
        <v>414346</v>
      </c>
    </row>
    <row r="91" spans="1:21" x14ac:dyDescent="0.3">
      <c r="A91" t="s">
        <v>18</v>
      </c>
      <c r="B91">
        <v>424</v>
      </c>
      <c r="C91" s="1">
        <v>43921</v>
      </c>
      <c r="D91" s="1" t="s">
        <v>455</v>
      </c>
      <c r="E91" t="s">
        <v>552</v>
      </c>
      <c r="F91" t="s">
        <v>552</v>
      </c>
      <c r="G91" t="s">
        <v>263</v>
      </c>
      <c r="H91" s="42">
        <f t="shared" si="7"/>
        <v>350000</v>
      </c>
      <c r="I91" s="42">
        <f t="shared" si="5"/>
        <v>11929</v>
      </c>
      <c r="J91" s="42">
        <v>361929</v>
      </c>
      <c r="K91" s="42">
        <v>36193</v>
      </c>
      <c r="M91" t="s">
        <v>92</v>
      </c>
      <c r="N91" t="s">
        <v>67</v>
      </c>
      <c r="O91" t="s">
        <v>16</v>
      </c>
      <c r="P91" s="1">
        <v>43921</v>
      </c>
      <c r="Q91">
        <v>0</v>
      </c>
      <c r="R91" s="44">
        <f t="shared" si="6"/>
        <v>3.4082857142857144E-2</v>
      </c>
      <c r="S91" s="21"/>
      <c r="T91" s="83">
        <v>43575</v>
      </c>
      <c r="U91" s="13">
        <v>713</v>
      </c>
    </row>
    <row r="92" spans="1:21" x14ac:dyDescent="0.3">
      <c r="A92" t="s">
        <v>18</v>
      </c>
      <c r="B92">
        <v>436</v>
      </c>
      <c r="C92" s="1">
        <v>43921</v>
      </c>
      <c r="D92" s="1" t="s">
        <v>455</v>
      </c>
      <c r="E92" t="s">
        <v>552</v>
      </c>
      <c r="F92" t="s">
        <v>546</v>
      </c>
      <c r="G92" t="s">
        <v>257</v>
      </c>
      <c r="H92" s="42">
        <f t="shared" si="7"/>
        <v>290000</v>
      </c>
      <c r="I92" s="42">
        <f t="shared" si="5"/>
        <v>8506</v>
      </c>
      <c r="J92" s="42">
        <v>298506</v>
      </c>
      <c r="K92" s="42">
        <v>29851</v>
      </c>
      <c r="M92" t="s">
        <v>92</v>
      </c>
      <c r="N92" t="s">
        <v>67</v>
      </c>
      <c r="O92" t="s">
        <v>16</v>
      </c>
      <c r="P92" s="1">
        <v>43921</v>
      </c>
      <c r="Q92">
        <v>0</v>
      </c>
      <c r="R92" s="44">
        <f t="shared" si="6"/>
        <v>2.933103448275862E-2</v>
      </c>
      <c r="S92" s="21"/>
      <c r="T92" s="82" t="s">
        <v>514</v>
      </c>
      <c r="U92" s="13">
        <v>713</v>
      </c>
    </row>
    <row r="93" spans="1:21" x14ac:dyDescent="0.3">
      <c r="A93" t="s">
        <v>18</v>
      </c>
      <c r="B93">
        <v>45</v>
      </c>
      <c r="C93" s="1">
        <v>43636</v>
      </c>
      <c r="D93" t="s">
        <v>470</v>
      </c>
      <c r="E93" t="s">
        <v>472</v>
      </c>
      <c r="F93" t="s">
        <v>472</v>
      </c>
      <c r="G93" t="s">
        <v>182</v>
      </c>
      <c r="H93" s="5">
        <f t="shared" si="7"/>
        <v>115000</v>
      </c>
      <c r="I93" s="5">
        <f t="shared" si="5"/>
        <v>3510</v>
      </c>
      <c r="J93" s="5">
        <v>118510</v>
      </c>
      <c r="K93" s="5">
        <v>11851</v>
      </c>
      <c r="M93" t="s">
        <v>69</v>
      </c>
      <c r="N93" t="s">
        <v>67</v>
      </c>
      <c r="O93" t="s">
        <v>16</v>
      </c>
      <c r="P93" s="1">
        <v>43624</v>
      </c>
      <c r="Q93">
        <v>12</v>
      </c>
      <c r="R93" s="21">
        <f t="shared" si="6"/>
        <v>3.0521739130434784E-2</v>
      </c>
      <c r="S93" s="21"/>
      <c r="T93" s="83">
        <v>43921</v>
      </c>
      <c r="U93" s="13">
        <v>413633</v>
      </c>
    </row>
    <row r="94" spans="1:21" x14ac:dyDescent="0.3">
      <c r="A94" t="s">
        <v>18</v>
      </c>
      <c r="B94">
        <v>49</v>
      </c>
      <c r="C94" s="1">
        <v>43636</v>
      </c>
      <c r="D94" t="s">
        <v>470</v>
      </c>
      <c r="E94" t="s">
        <v>472</v>
      </c>
      <c r="F94" t="s">
        <v>473</v>
      </c>
      <c r="G94" t="s">
        <v>183</v>
      </c>
      <c r="H94" s="5">
        <f t="shared" si="7"/>
        <v>115000</v>
      </c>
      <c r="I94" s="5">
        <f t="shared" si="5"/>
        <v>3510</v>
      </c>
      <c r="J94" s="5">
        <v>118510</v>
      </c>
      <c r="K94" s="5">
        <v>11851</v>
      </c>
      <c r="M94" t="s">
        <v>69</v>
      </c>
      <c r="N94" t="s">
        <v>67</v>
      </c>
      <c r="O94" t="s">
        <v>16</v>
      </c>
      <c r="P94" s="1">
        <v>43624</v>
      </c>
      <c r="Q94">
        <v>12</v>
      </c>
      <c r="R94" s="21">
        <f t="shared" si="6"/>
        <v>3.0521739130434784E-2</v>
      </c>
      <c r="S94" s="21"/>
      <c r="T94" s="82" t="s">
        <v>514</v>
      </c>
      <c r="U94" s="13">
        <v>413633</v>
      </c>
    </row>
    <row r="95" spans="1:21" x14ac:dyDescent="0.3">
      <c r="A95" t="s">
        <v>18</v>
      </c>
      <c r="B95">
        <v>46</v>
      </c>
      <c r="C95" s="1">
        <v>43720</v>
      </c>
      <c r="D95" t="s">
        <v>470</v>
      </c>
      <c r="E95" t="s">
        <v>472</v>
      </c>
      <c r="F95" t="s">
        <v>472</v>
      </c>
      <c r="G95" t="s">
        <v>182</v>
      </c>
      <c r="H95" s="5">
        <f t="shared" si="7"/>
        <v>195000</v>
      </c>
      <c r="I95" s="5">
        <f t="shared" si="5"/>
        <v>5000</v>
      </c>
      <c r="J95" s="5">
        <v>200000</v>
      </c>
      <c r="K95" s="5">
        <v>20000</v>
      </c>
      <c r="M95" t="s">
        <v>76</v>
      </c>
      <c r="N95" t="s">
        <v>67</v>
      </c>
      <c r="O95" t="s">
        <v>16</v>
      </c>
      <c r="P95" s="1">
        <v>43705</v>
      </c>
      <c r="Q95">
        <v>15</v>
      </c>
      <c r="R95" s="21">
        <f t="shared" si="6"/>
        <v>2.564102564102564E-2</v>
      </c>
      <c r="S95" s="21"/>
      <c r="T95" s="12" t="s">
        <v>526</v>
      </c>
      <c r="U95" s="13">
        <v>419309</v>
      </c>
    </row>
    <row r="96" spans="1:21" x14ac:dyDescent="0.3">
      <c r="A96" t="s">
        <v>18</v>
      </c>
      <c r="B96">
        <v>50</v>
      </c>
      <c r="C96" s="1">
        <v>43720</v>
      </c>
      <c r="D96" t="s">
        <v>470</v>
      </c>
      <c r="E96" t="s">
        <v>472</v>
      </c>
      <c r="F96" t="s">
        <v>473</v>
      </c>
      <c r="G96" t="s">
        <v>183</v>
      </c>
      <c r="H96" s="5">
        <f t="shared" si="7"/>
        <v>195000</v>
      </c>
      <c r="I96" s="5">
        <f t="shared" si="5"/>
        <v>5000</v>
      </c>
      <c r="J96" s="5">
        <v>200000</v>
      </c>
      <c r="K96" s="5">
        <v>20000</v>
      </c>
      <c r="M96" t="s">
        <v>76</v>
      </c>
      <c r="N96" t="s">
        <v>67</v>
      </c>
      <c r="O96" t="s">
        <v>16</v>
      </c>
      <c r="P96" s="1">
        <v>43705</v>
      </c>
      <c r="Q96">
        <v>15</v>
      </c>
      <c r="R96" s="21">
        <f t="shared" si="6"/>
        <v>2.564102564102564E-2</v>
      </c>
      <c r="S96" s="21"/>
      <c r="T96" s="83">
        <v>43668</v>
      </c>
      <c r="U96" s="13">
        <v>14481</v>
      </c>
    </row>
    <row r="97" spans="1:21" x14ac:dyDescent="0.3">
      <c r="A97" t="s">
        <v>18</v>
      </c>
      <c r="B97">
        <v>47</v>
      </c>
      <c r="C97" s="1">
        <v>43738</v>
      </c>
      <c r="D97" t="s">
        <v>470</v>
      </c>
      <c r="E97" t="s">
        <v>472</v>
      </c>
      <c r="F97" t="s">
        <v>472</v>
      </c>
      <c r="G97" t="s">
        <v>182</v>
      </c>
      <c r="H97" s="5">
        <f t="shared" si="7"/>
        <v>560000</v>
      </c>
      <c r="I97" s="5">
        <f t="shared" si="5"/>
        <v>19739</v>
      </c>
      <c r="J97" s="5">
        <v>579739</v>
      </c>
      <c r="K97" s="5">
        <v>57974</v>
      </c>
      <c r="M97" t="s">
        <v>78</v>
      </c>
      <c r="N97" t="s">
        <v>67</v>
      </c>
      <c r="O97" t="s">
        <v>16</v>
      </c>
      <c r="P97" s="1">
        <v>43731</v>
      </c>
      <c r="Q97">
        <v>7</v>
      </c>
      <c r="R97" s="21">
        <f t="shared" si="6"/>
        <v>3.5248214285714285E-2</v>
      </c>
      <c r="S97" s="21"/>
      <c r="T97" s="82" t="s">
        <v>526</v>
      </c>
      <c r="U97" s="13">
        <v>14481</v>
      </c>
    </row>
    <row r="98" spans="1:21" x14ac:dyDescent="0.3">
      <c r="A98" t="s">
        <v>18</v>
      </c>
      <c r="B98">
        <v>51</v>
      </c>
      <c r="C98" s="1">
        <v>43738</v>
      </c>
      <c r="D98" t="s">
        <v>470</v>
      </c>
      <c r="E98" t="s">
        <v>472</v>
      </c>
      <c r="F98" t="s">
        <v>473</v>
      </c>
      <c r="G98" t="s">
        <v>183</v>
      </c>
      <c r="H98" s="5">
        <f t="shared" si="7"/>
        <v>495000</v>
      </c>
      <c r="I98" s="5">
        <f t="shared" si="5"/>
        <v>14468</v>
      </c>
      <c r="J98" s="5">
        <v>509468</v>
      </c>
      <c r="K98" s="5">
        <v>50947</v>
      </c>
      <c r="M98" t="s">
        <v>78</v>
      </c>
      <c r="N98" t="s">
        <v>67</v>
      </c>
      <c r="O98" t="s">
        <v>16</v>
      </c>
      <c r="P98" s="1">
        <v>43731</v>
      </c>
      <c r="Q98">
        <v>7</v>
      </c>
      <c r="R98" s="21">
        <f t="shared" si="6"/>
        <v>2.9228282828282829E-2</v>
      </c>
      <c r="S98" s="21"/>
      <c r="T98" s="83">
        <v>43698</v>
      </c>
      <c r="U98" s="13">
        <v>14046</v>
      </c>
    </row>
    <row r="99" spans="1:21" x14ac:dyDescent="0.3">
      <c r="A99" t="s">
        <v>18</v>
      </c>
      <c r="B99">
        <v>48</v>
      </c>
      <c r="C99" s="1">
        <v>43921</v>
      </c>
      <c r="D99" t="s">
        <v>470</v>
      </c>
      <c r="E99" t="s">
        <v>472</v>
      </c>
      <c r="F99" t="s">
        <v>472</v>
      </c>
      <c r="G99" t="s">
        <v>182</v>
      </c>
      <c r="H99" s="5">
        <f t="shared" si="7"/>
        <v>350000</v>
      </c>
      <c r="I99" s="5">
        <f t="shared" si="5"/>
        <v>11111</v>
      </c>
      <c r="J99" s="5">
        <v>361111</v>
      </c>
      <c r="K99" s="5">
        <v>36111</v>
      </c>
      <c r="M99" t="s">
        <v>92</v>
      </c>
      <c r="N99" t="s">
        <v>67</v>
      </c>
      <c r="O99" t="s">
        <v>16</v>
      </c>
      <c r="P99" s="1">
        <v>43921</v>
      </c>
      <c r="Q99">
        <v>0</v>
      </c>
      <c r="R99" s="21">
        <f t="shared" si="6"/>
        <v>3.1745714285714287E-2</v>
      </c>
      <c r="S99" s="21"/>
      <c r="T99" s="82" t="s">
        <v>526</v>
      </c>
      <c r="U99" s="13">
        <v>14046</v>
      </c>
    </row>
    <row r="100" spans="1:21" x14ac:dyDescent="0.3">
      <c r="A100" t="s">
        <v>18</v>
      </c>
      <c r="B100">
        <v>52</v>
      </c>
      <c r="C100" s="1">
        <v>43921</v>
      </c>
      <c r="D100" t="s">
        <v>470</v>
      </c>
      <c r="E100" t="s">
        <v>472</v>
      </c>
      <c r="F100" t="s">
        <v>473</v>
      </c>
      <c r="G100" t="s">
        <v>183</v>
      </c>
      <c r="H100" s="5">
        <f t="shared" si="7"/>
        <v>500000</v>
      </c>
      <c r="I100" s="5">
        <f t="shared" si="5"/>
        <v>17997</v>
      </c>
      <c r="J100" s="5">
        <v>517997</v>
      </c>
      <c r="K100" s="5">
        <v>51800</v>
      </c>
      <c r="M100" t="s">
        <v>92</v>
      </c>
      <c r="N100" t="s">
        <v>67</v>
      </c>
      <c r="O100" t="s">
        <v>16</v>
      </c>
      <c r="P100" s="1">
        <v>43921</v>
      </c>
      <c r="Q100">
        <v>0</v>
      </c>
      <c r="R100" s="21">
        <f t="shared" si="6"/>
        <v>3.5993999999999998E-2</v>
      </c>
      <c r="S100" s="21"/>
      <c r="T100" s="83">
        <v>43731</v>
      </c>
      <c r="U100" s="13">
        <v>24659</v>
      </c>
    </row>
    <row r="101" spans="1:21" x14ac:dyDescent="0.3">
      <c r="A101" t="s">
        <v>18</v>
      </c>
      <c r="B101">
        <v>108</v>
      </c>
      <c r="C101" s="1">
        <v>43587</v>
      </c>
      <c r="D101" t="s">
        <v>729</v>
      </c>
      <c r="E101" s="1" t="s">
        <v>729</v>
      </c>
      <c r="F101" t="s">
        <v>729</v>
      </c>
      <c r="G101" t="s">
        <v>204</v>
      </c>
      <c r="H101" s="5">
        <f t="shared" si="7"/>
        <v>35000</v>
      </c>
      <c r="I101" s="5">
        <f t="shared" si="5"/>
        <v>582</v>
      </c>
      <c r="J101" s="5">
        <v>35582</v>
      </c>
      <c r="K101" s="5">
        <v>3558</v>
      </c>
      <c r="M101" t="s">
        <v>66</v>
      </c>
      <c r="N101" t="s">
        <v>67</v>
      </c>
      <c r="O101" t="s">
        <v>16</v>
      </c>
      <c r="P101" s="1">
        <v>43575</v>
      </c>
      <c r="Q101">
        <v>12</v>
      </c>
      <c r="R101" s="21">
        <f t="shared" si="6"/>
        <v>1.662857142857143E-2</v>
      </c>
      <c r="S101" s="21"/>
      <c r="T101" s="82" t="s">
        <v>526</v>
      </c>
      <c r="U101" s="13">
        <v>24659</v>
      </c>
    </row>
    <row r="102" spans="1:21" x14ac:dyDescent="0.3">
      <c r="A102" t="s">
        <v>18</v>
      </c>
      <c r="B102">
        <v>109</v>
      </c>
      <c r="C102" s="1">
        <v>43619</v>
      </c>
      <c r="D102" t="s">
        <v>729</v>
      </c>
      <c r="E102" s="1" t="s">
        <v>729</v>
      </c>
      <c r="F102" t="s">
        <v>729</v>
      </c>
      <c r="G102" t="s">
        <v>204</v>
      </c>
      <c r="H102" s="5">
        <f>MROUND((J102*0.97),50)</f>
        <v>6400</v>
      </c>
      <c r="I102" s="5">
        <f t="shared" si="5"/>
        <v>173</v>
      </c>
      <c r="J102" s="5">
        <v>6573</v>
      </c>
      <c r="K102" s="5">
        <v>657</v>
      </c>
      <c r="M102" t="s">
        <v>68</v>
      </c>
      <c r="N102" t="s">
        <v>67</v>
      </c>
      <c r="O102" t="s">
        <v>16</v>
      </c>
      <c r="P102" s="1">
        <v>43610</v>
      </c>
      <c r="Q102">
        <v>9</v>
      </c>
      <c r="R102" s="21">
        <f t="shared" si="6"/>
        <v>2.703125E-2</v>
      </c>
      <c r="S102" s="21"/>
      <c r="T102" s="83">
        <v>43768</v>
      </c>
      <c r="U102" s="13">
        <v>4701</v>
      </c>
    </row>
    <row r="103" spans="1:21" x14ac:dyDescent="0.3">
      <c r="A103" t="s">
        <v>18</v>
      </c>
      <c r="B103">
        <v>110</v>
      </c>
      <c r="C103" s="1">
        <v>43646</v>
      </c>
      <c r="D103" t="s">
        <v>729</v>
      </c>
      <c r="E103" s="1" t="s">
        <v>729</v>
      </c>
      <c r="F103" t="s">
        <v>729</v>
      </c>
      <c r="G103" t="s">
        <v>204</v>
      </c>
      <c r="H103" s="5">
        <f>MROUND((J103*0.97),50)</f>
        <v>21450</v>
      </c>
      <c r="I103" s="5">
        <f t="shared" si="5"/>
        <v>667</v>
      </c>
      <c r="J103" s="5">
        <v>22117</v>
      </c>
      <c r="K103" s="5">
        <v>2212</v>
      </c>
      <c r="M103" t="s">
        <v>71</v>
      </c>
      <c r="N103" t="s">
        <v>67</v>
      </c>
      <c r="O103" t="s">
        <v>16</v>
      </c>
      <c r="P103" s="1">
        <v>43641</v>
      </c>
      <c r="Q103">
        <v>5</v>
      </c>
      <c r="R103" s="21">
        <f t="shared" si="6"/>
        <v>3.1095571095571095E-2</v>
      </c>
      <c r="S103" s="21"/>
      <c r="T103" s="82" t="s">
        <v>526</v>
      </c>
      <c r="U103" s="13">
        <v>4701</v>
      </c>
    </row>
    <row r="104" spans="1:21" x14ac:dyDescent="0.3">
      <c r="A104" t="s">
        <v>18</v>
      </c>
      <c r="B104">
        <v>111</v>
      </c>
      <c r="C104" s="1">
        <v>43682</v>
      </c>
      <c r="D104" t="s">
        <v>729</v>
      </c>
      <c r="E104" s="1" t="s">
        <v>729</v>
      </c>
      <c r="F104" t="s">
        <v>729</v>
      </c>
      <c r="G104" t="s">
        <v>204</v>
      </c>
      <c r="H104" s="5">
        <f>MROUND((J104*0.97),1000)</f>
        <v>52000</v>
      </c>
      <c r="I104" s="5">
        <f t="shared" si="5"/>
        <v>1586</v>
      </c>
      <c r="J104" s="5">
        <v>53586</v>
      </c>
      <c r="K104" s="5">
        <v>5359</v>
      </c>
      <c r="M104" t="s">
        <v>73</v>
      </c>
      <c r="N104" t="s">
        <v>67</v>
      </c>
      <c r="O104" t="s">
        <v>16</v>
      </c>
      <c r="P104" s="1">
        <v>43668</v>
      </c>
      <c r="Q104">
        <v>14</v>
      </c>
      <c r="R104" s="21">
        <f t="shared" si="6"/>
        <v>3.0499999999999999E-2</v>
      </c>
      <c r="S104" s="21"/>
      <c r="T104" s="83">
        <v>43790</v>
      </c>
      <c r="U104" s="13">
        <v>28181</v>
      </c>
    </row>
    <row r="105" spans="1:21" x14ac:dyDescent="0.3">
      <c r="A105" t="s">
        <v>18</v>
      </c>
      <c r="B105">
        <v>112</v>
      </c>
      <c r="C105" s="1">
        <v>43712</v>
      </c>
      <c r="D105" t="s">
        <v>729</v>
      </c>
      <c r="E105" s="1" t="s">
        <v>729</v>
      </c>
      <c r="F105" t="s">
        <v>729</v>
      </c>
      <c r="G105" t="s">
        <v>204</v>
      </c>
      <c r="H105" s="5">
        <f>MROUND((J105*0.97),1000)</f>
        <v>47000</v>
      </c>
      <c r="I105" s="5">
        <f t="shared" si="5"/>
        <v>1130</v>
      </c>
      <c r="J105" s="5">
        <v>48130</v>
      </c>
      <c r="K105" s="5">
        <v>4813</v>
      </c>
      <c r="M105" t="s">
        <v>75</v>
      </c>
      <c r="N105" t="s">
        <v>67</v>
      </c>
      <c r="O105" t="s">
        <v>16</v>
      </c>
      <c r="P105" s="1">
        <v>43698</v>
      </c>
      <c r="Q105">
        <v>14</v>
      </c>
      <c r="R105" s="21">
        <f t="shared" si="6"/>
        <v>2.404255319148936E-2</v>
      </c>
      <c r="S105" s="21"/>
      <c r="T105" s="82" t="s">
        <v>526</v>
      </c>
      <c r="U105" s="13">
        <v>28181</v>
      </c>
    </row>
    <row r="106" spans="1:21" x14ac:dyDescent="0.3">
      <c r="A106" t="s">
        <v>18</v>
      </c>
      <c r="B106">
        <v>113</v>
      </c>
      <c r="C106" s="1">
        <v>43738</v>
      </c>
      <c r="D106" s="1" t="s">
        <v>729</v>
      </c>
      <c r="E106" s="1" t="s">
        <v>729</v>
      </c>
      <c r="F106" t="s">
        <v>729</v>
      </c>
      <c r="G106" t="s">
        <v>204</v>
      </c>
      <c r="H106" s="5">
        <f>MROUND((J106*0.97),1000)</f>
        <v>44000</v>
      </c>
      <c r="I106" s="5">
        <f t="shared" si="5"/>
        <v>1286</v>
      </c>
      <c r="J106" s="5">
        <v>45286</v>
      </c>
      <c r="K106" s="5">
        <v>4529</v>
      </c>
      <c r="M106" t="s">
        <v>77</v>
      </c>
      <c r="N106" t="s">
        <v>67</v>
      </c>
      <c r="O106" t="s">
        <v>16</v>
      </c>
      <c r="P106" s="1">
        <v>43731</v>
      </c>
      <c r="Q106">
        <v>7</v>
      </c>
      <c r="R106" s="21">
        <f t="shared" si="6"/>
        <v>2.9227272727272727E-2</v>
      </c>
      <c r="S106" s="21"/>
      <c r="T106" s="83">
        <v>43822</v>
      </c>
      <c r="U106" s="13">
        <v>30183</v>
      </c>
    </row>
    <row r="107" spans="1:21" x14ac:dyDescent="0.3">
      <c r="A107" t="s">
        <v>18</v>
      </c>
      <c r="B107">
        <v>114</v>
      </c>
      <c r="C107" s="1">
        <v>43775</v>
      </c>
      <c r="D107" s="1" t="s">
        <v>729</v>
      </c>
      <c r="E107" s="1" t="s">
        <v>729</v>
      </c>
      <c r="F107" t="s">
        <v>729</v>
      </c>
      <c r="G107" t="s">
        <v>204</v>
      </c>
      <c r="H107" s="5">
        <f>MROUND((J107*0.97),1000)</f>
        <v>21000</v>
      </c>
      <c r="I107" s="5">
        <f t="shared" si="5"/>
        <v>958</v>
      </c>
      <c r="J107" s="5">
        <v>21958</v>
      </c>
      <c r="K107" s="5">
        <v>2196</v>
      </c>
      <c r="M107" t="s">
        <v>80</v>
      </c>
      <c r="N107" t="s">
        <v>67</v>
      </c>
      <c r="O107" t="s">
        <v>16</v>
      </c>
      <c r="P107" s="1">
        <v>43768</v>
      </c>
      <c r="Q107">
        <v>7</v>
      </c>
      <c r="R107" s="21">
        <f t="shared" si="6"/>
        <v>4.5619047619047622E-2</v>
      </c>
      <c r="S107" s="21"/>
      <c r="T107" s="82" t="s">
        <v>526</v>
      </c>
      <c r="U107" s="13">
        <v>30183</v>
      </c>
    </row>
    <row r="108" spans="1:21" x14ac:dyDescent="0.3">
      <c r="A108" t="s">
        <v>18</v>
      </c>
      <c r="B108">
        <v>115</v>
      </c>
      <c r="C108" s="1">
        <v>43804</v>
      </c>
      <c r="D108" s="1" t="s">
        <v>729</v>
      </c>
      <c r="E108" s="1" t="s">
        <v>729</v>
      </c>
      <c r="F108" t="s">
        <v>729</v>
      </c>
      <c r="G108" t="s">
        <v>204</v>
      </c>
      <c r="H108" s="5">
        <f>MROUND((J108*0.97),5000)</f>
        <v>100000</v>
      </c>
      <c r="I108" s="5">
        <f t="shared" si="5"/>
        <v>4960</v>
      </c>
      <c r="J108" s="5">
        <v>104960</v>
      </c>
      <c r="K108" s="5">
        <v>10496</v>
      </c>
      <c r="M108" t="s">
        <v>82</v>
      </c>
      <c r="N108" t="s">
        <v>67</v>
      </c>
      <c r="O108" t="s">
        <v>16</v>
      </c>
      <c r="P108" s="1">
        <v>43790</v>
      </c>
      <c r="Q108">
        <v>14</v>
      </c>
      <c r="R108" s="21">
        <f t="shared" si="6"/>
        <v>4.9599999999999998E-2</v>
      </c>
      <c r="S108" s="21"/>
      <c r="T108" s="83">
        <v>43859</v>
      </c>
      <c r="U108" s="13">
        <v>69221</v>
      </c>
    </row>
    <row r="109" spans="1:21" x14ac:dyDescent="0.3">
      <c r="A109" t="s">
        <v>18</v>
      </c>
      <c r="B109">
        <v>116</v>
      </c>
      <c r="C109" s="1">
        <v>43867</v>
      </c>
      <c r="D109" s="1" t="s">
        <v>729</v>
      </c>
      <c r="E109" s="1" t="s">
        <v>729</v>
      </c>
      <c r="F109" t="s">
        <v>729</v>
      </c>
      <c r="G109" t="s">
        <v>204</v>
      </c>
      <c r="H109" s="5">
        <f>MROUND((J109*0.97),1000)</f>
        <v>10000</v>
      </c>
      <c r="I109" s="5">
        <f t="shared" si="5"/>
        <v>60</v>
      </c>
      <c r="J109" s="5">
        <v>10060</v>
      </c>
      <c r="K109" s="5">
        <v>1006</v>
      </c>
      <c r="M109" t="s">
        <v>87</v>
      </c>
      <c r="N109" t="s">
        <v>67</v>
      </c>
      <c r="O109" t="s">
        <v>16</v>
      </c>
      <c r="P109" s="1">
        <v>43859</v>
      </c>
      <c r="Q109">
        <v>8</v>
      </c>
      <c r="R109" s="21">
        <f t="shared" si="6"/>
        <v>6.0000000000000001E-3</v>
      </c>
      <c r="S109" s="21"/>
      <c r="T109" s="82" t="s">
        <v>526</v>
      </c>
      <c r="U109" s="13">
        <v>69221</v>
      </c>
    </row>
    <row r="110" spans="1:21" x14ac:dyDescent="0.3">
      <c r="A110" t="s">
        <v>18</v>
      </c>
      <c r="B110">
        <v>117</v>
      </c>
      <c r="C110" s="1">
        <v>43921</v>
      </c>
      <c r="D110" s="1" t="s">
        <v>729</v>
      </c>
      <c r="E110" s="1" t="s">
        <v>729</v>
      </c>
      <c r="F110" t="s">
        <v>729</v>
      </c>
      <c r="G110" t="s">
        <v>204</v>
      </c>
      <c r="H110" s="5">
        <f>MROUND((J110*0.97),5000)</f>
        <v>400000</v>
      </c>
      <c r="I110" s="5">
        <f t="shared" si="5"/>
        <v>10443</v>
      </c>
      <c r="J110" s="5">
        <v>410443</v>
      </c>
      <c r="K110" s="5">
        <v>41044</v>
      </c>
      <c r="M110" t="s">
        <v>91</v>
      </c>
      <c r="N110" t="s">
        <v>67</v>
      </c>
      <c r="O110" t="s">
        <v>16</v>
      </c>
      <c r="P110" s="1">
        <v>43921</v>
      </c>
      <c r="Q110">
        <v>0</v>
      </c>
      <c r="R110" s="21">
        <f t="shared" si="6"/>
        <v>2.6107499999999999E-2</v>
      </c>
      <c r="S110" s="21"/>
      <c r="T110" s="83">
        <v>43880</v>
      </c>
      <c r="U110" s="13">
        <v>77479</v>
      </c>
    </row>
    <row r="111" spans="1:21" x14ac:dyDescent="0.3">
      <c r="A111" t="s">
        <v>18</v>
      </c>
      <c r="B111">
        <v>426</v>
      </c>
      <c r="C111" s="1">
        <v>43739</v>
      </c>
      <c r="D111" s="1" t="s">
        <v>455</v>
      </c>
      <c r="E111" t="s">
        <v>532</v>
      </c>
      <c r="F111" t="s">
        <v>532</v>
      </c>
      <c r="G111" t="s">
        <v>242</v>
      </c>
      <c r="H111" s="42">
        <f>MROUND((J111*0.97),5000)</f>
        <v>395000</v>
      </c>
      <c r="I111" s="42">
        <f t="shared" si="5"/>
        <v>14556</v>
      </c>
      <c r="J111" s="42">
        <v>409556</v>
      </c>
      <c r="K111" s="42">
        <v>40956</v>
      </c>
      <c r="M111" t="s">
        <v>79</v>
      </c>
      <c r="N111" t="s">
        <v>67</v>
      </c>
      <c r="O111" t="s">
        <v>16</v>
      </c>
      <c r="P111" s="1">
        <v>43728</v>
      </c>
      <c r="Q111">
        <v>11</v>
      </c>
      <c r="R111" s="44">
        <f t="shared" si="6"/>
        <v>3.6850632911392407E-2</v>
      </c>
      <c r="S111" s="21"/>
      <c r="T111" s="82" t="s">
        <v>526</v>
      </c>
      <c r="U111" s="13">
        <v>77479</v>
      </c>
    </row>
    <row r="112" spans="1:21" x14ac:dyDescent="0.3">
      <c r="A112" t="s">
        <v>18</v>
      </c>
      <c r="B112">
        <v>437</v>
      </c>
      <c r="C112" s="1">
        <v>43739</v>
      </c>
      <c r="D112" s="1" t="s">
        <v>455</v>
      </c>
      <c r="E112" t="s">
        <v>532</v>
      </c>
      <c r="F112" t="s">
        <v>498</v>
      </c>
      <c r="G112" t="s">
        <v>210</v>
      </c>
      <c r="H112" s="42">
        <f>MROUND((J112*0.97),5000)</f>
        <v>355000</v>
      </c>
      <c r="I112" s="42">
        <f t="shared" si="5"/>
        <v>9114</v>
      </c>
      <c r="J112" s="42">
        <v>364114</v>
      </c>
      <c r="K112" s="42">
        <v>36411</v>
      </c>
      <c r="M112" t="s">
        <v>79</v>
      </c>
      <c r="N112" t="s">
        <v>67</v>
      </c>
      <c r="O112" t="s">
        <v>16</v>
      </c>
      <c r="P112" s="1">
        <v>43728</v>
      </c>
      <c r="Q112">
        <v>11</v>
      </c>
      <c r="R112" s="44">
        <f t="shared" si="6"/>
        <v>2.567323943661972E-2</v>
      </c>
      <c r="S112" s="21"/>
      <c r="T112" s="83">
        <v>43921</v>
      </c>
      <c r="U112" s="13">
        <v>156358</v>
      </c>
    </row>
    <row r="113" spans="1:22" x14ac:dyDescent="0.3">
      <c r="A113" t="s">
        <v>18</v>
      </c>
      <c r="B113">
        <v>427</v>
      </c>
      <c r="C113" s="1">
        <v>43921</v>
      </c>
      <c r="D113" s="1" t="s">
        <v>455</v>
      </c>
      <c r="E113" t="s">
        <v>545</v>
      </c>
      <c r="F113" t="s">
        <v>545</v>
      </c>
      <c r="G113" t="s">
        <v>256</v>
      </c>
      <c r="H113" s="42">
        <f>MROUND((J113*0.97),5000)</f>
        <v>290000</v>
      </c>
      <c r="I113" s="42">
        <f t="shared" si="5"/>
        <v>8506</v>
      </c>
      <c r="J113" s="42">
        <v>298506</v>
      </c>
      <c r="K113" s="42">
        <v>29851</v>
      </c>
      <c r="M113" t="s">
        <v>92</v>
      </c>
      <c r="N113" t="s">
        <v>67</v>
      </c>
      <c r="O113" t="s">
        <v>16</v>
      </c>
      <c r="P113" s="1">
        <v>43921</v>
      </c>
      <c r="Q113">
        <v>0</v>
      </c>
      <c r="R113" s="44">
        <f t="shared" si="6"/>
        <v>2.933103448275862E-2</v>
      </c>
      <c r="S113" s="21"/>
      <c r="T113" s="82" t="s">
        <v>526</v>
      </c>
      <c r="U113" s="13">
        <v>156358</v>
      </c>
    </row>
    <row r="114" spans="1:22" x14ac:dyDescent="0.3">
      <c r="A114" t="s">
        <v>18</v>
      </c>
      <c r="B114">
        <v>118</v>
      </c>
      <c r="C114" s="1">
        <v>43587</v>
      </c>
      <c r="D114" s="1" t="s">
        <v>510</v>
      </c>
      <c r="E114" s="1" t="s">
        <v>510</v>
      </c>
      <c r="F114" t="s">
        <v>510</v>
      </c>
      <c r="G114" t="s">
        <v>221</v>
      </c>
      <c r="H114" s="5">
        <f>MROUND((J114*0.97),50)</f>
        <v>1300</v>
      </c>
      <c r="I114" s="5">
        <f t="shared" si="5"/>
        <v>48</v>
      </c>
      <c r="J114" s="5">
        <v>1348</v>
      </c>
      <c r="K114" s="5">
        <v>135</v>
      </c>
      <c r="M114" t="s">
        <v>66</v>
      </c>
      <c r="N114" t="s">
        <v>67</v>
      </c>
      <c r="O114" t="s">
        <v>16</v>
      </c>
      <c r="P114" s="1">
        <v>43575</v>
      </c>
      <c r="Q114">
        <v>12</v>
      </c>
      <c r="R114" s="21">
        <f t="shared" si="6"/>
        <v>3.6923076923076927E-2</v>
      </c>
      <c r="S114" s="21"/>
      <c r="T114" s="26" t="s">
        <v>440</v>
      </c>
      <c r="U114" s="27">
        <v>735792</v>
      </c>
    </row>
    <row r="115" spans="1:22" x14ac:dyDescent="0.3">
      <c r="A115" t="s">
        <v>18</v>
      </c>
      <c r="B115">
        <v>119</v>
      </c>
      <c r="C115" s="1">
        <v>43867</v>
      </c>
      <c r="D115" s="1" t="s">
        <v>510</v>
      </c>
      <c r="E115" s="1" t="s">
        <v>510</v>
      </c>
      <c r="F115" t="s">
        <v>510</v>
      </c>
      <c r="G115" t="s">
        <v>221</v>
      </c>
      <c r="H115" s="5">
        <f>MROUND((J115*0.97),50)</f>
        <v>6800</v>
      </c>
      <c r="I115" s="5">
        <f t="shared" si="5"/>
        <v>201</v>
      </c>
      <c r="J115" s="5">
        <v>7001</v>
      </c>
      <c r="K115" s="5">
        <v>700</v>
      </c>
      <c r="M115" t="s">
        <v>87</v>
      </c>
      <c r="N115" t="s">
        <v>67</v>
      </c>
      <c r="O115" t="s">
        <v>16</v>
      </c>
      <c r="P115" s="1">
        <v>43859</v>
      </c>
      <c r="Q115">
        <v>8</v>
      </c>
      <c r="R115" s="21">
        <f t="shared" si="6"/>
        <v>2.9558823529411766E-2</v>
      </c>
      <c r="S115" s="21"/>
      <c r="T115" s="83">
        <v>43575</v>
      </c>
      <c r="U115" s="13">
        <v>102276</v>
      </c>
    </row>
    <row r="116" spans="1:22" x14ac:dyDescent="0.3">
      <c r="A116" t="s">
        <v>18</v>
      </c>
      <c r="B116">
        <v>120</v>
      </c>
      <c r="C116" s="1">
        <v>43921</v>
      </c>
      <c r="D116" s="1" t="s">
        <v>510</v>
      </c>
      <c r="E116" s="1" t="s">
        <v>510</v>
      </c>
      <c r="F116" t="s">
        <v>510</v>
      </c>
      <c r="G116" t="s">
        <v>221</v>
      </c>
      <c r="H116" s="5">
        <f>MROUND((J116*0.97),1000)</f>
        <v>37000</v>
      </c>
      <c r="I116" s="5">
        <f t="shared" si="5"/>
        <v>1444</v>
      </c>
      <c r="J116" s="5">
        <v>38444</v>
      </c>
      <c r="K116" s="5">
        <v>3844</v>
      </c>
      <c r="M116" t="s">
        <v>91</v>
      </c>
      <c r="N116" t="s">
        <v>67</v>
      </c>
      <c r="O116" t="s">
        <v>16</v>
      </c>
      <c r="P116" s="1">
        <v>43921</v>
      </c>
      <c r="Q116">
        <v>0</v>
      </c>
      <c r="R116" s="21">
        <f t="shared" si="6"/>
        <v>3.9027027027027025E-2</v>
      </c>
      <c r="S116" s="21"/>
      <c r="T116" s="84" t="s">
        <v>440</v>
      </c>
      <c r="U116" s="27">
        <v>51138</v>
      </c>
    </row>
    <row r="117" spans="1:22" x14ac:dyDescent="0.3">
      <c r="A117" t="s">
        <v>18</v>
      </c>
      <c r="B117">
        <v>11</v>
      </c>
      <c r="C117" s="1">
        <v>43739</v>
      </c>
      <c r="D117" s="1" t="s">
        <v>484</v>
      </c>
      <c r="E117" t="s">
        <v>531</v>
      </c>
      <c r="F117" t="s">
        <v>531</v>
      </c>
      <c r="G117" t="s">
        <v>241</v>
      </c>
      <c r="H117" s="5">
        <f>MROUND((J117*0.97),5000)</f>
        <v>475000</v>
      </c>
      <c r="I117" s="5">
        <f t="shared" si="5"/>
        <v>16467</v>
      </c>
      <c r="J117" s="5">
        <v>491467</v>
      </c>
      <c r="K117" s="5">
        <v>49147</v>
      </c>
      <c r="M117" t="s">
        <v>79</v>
      </c>
      <c r="N117" t="s">
        <v>67</v>
      </c>
      <c r="O117" t="s">
        <v>16</v>
      </c>
      <c r="P117" s="1">
        <v>43728</v>
      </c>
      <c r="Q117">
        <v>11</v>
      </c>
      <c r="R117" s="21">
        <f t="shared" si="6"/>
        <v>3.4667368421052634E-2</v>
      </c>
      <c r="S117" s="21"/>
      <c r="T117" s="84" t="s">
        <v>441</v>
      </c>
      <c r="U117" s="27">
        <v>51138</v>
      </c>
    </row>
    <row r="118" spans="1:22" x14ac:dyDescent="0.3">
      <c r="A118" t="s">
        <v>18</v>
      </c>
      <c r="B118">
        <v>16</v>
      </c>
      <c r="C118" s="1">
        <v>43739</v>
      </c>
      <c r="D118" s="1" t="s">
        <v>484</v>
      </c>
      <c r="E118" t="s">
        <v>531</v>
      </c>
      <c r="F118" t="s">
        <v>530</v>
      </c>
      <c r="G118" t="s">
        <v>240</v>
      </c>
      <c r="H118" s="5">
        <f>MROUND((J118*0.97),5000)</f>
        <v>475000</v>
      </c>
      <c r="I118" s="5">
        <f t="shared" si="5"/>
        <v>16467</v>
      </c>
      <c r="J118" s="5">
        <v>491467</v>
      </c>
      <c r="K118" s="5">
        <v>49147</v>
      </c>
      <c r="M118" t="s">
        <v>79</v>
      </c>
      <c r="N118" t="s">
        <v>67</v>
      </c>
      <c r="O118" t="s">
        <v>16</v>
      </c>
      <c r="P118" s="1">
        <v>43728</v>
      </c>
      <c r="Q118">
        <v>11</v>
      </c>
      <c r="R118" s="21">
        <f t="shared" si="6"/>
        <v>3.4667368421052634E-2</v>
      </c>
      <c r="S118" s="21"/>
      <c r="T118" s="83">
        <v>43698</v>
      </c>
      <c r="U118" s="13">
        <v>152554</v>
      </c>
    </row>
    <row r="119" spans="1:22" x14ac:dyDescent="0.3">
      <c r="A119" t="s">
        <v>18</v>
      </c>
      <c r="B119">
        <v>53</v>
      </c>
      <c r="C119" s="1">
        <v>43738</v>
      </c>
      <c r="D119" t="s">
        <v>470</v>
      </c>
      <c r="E119" s="1" t="s">
        <v>554</v>
      </c>
      <c r="F119" t="s">
        <v>505</v>
      </c>
      <c r="G119" t="s">
        <v>216</v>
      </c>
      <c r="H119" s="5">
        <f>MROUND((J119*0.97),5000)</f>
        <v>615000</v>
      </c>
      <c r="I119" s="5">
        <f t="shared" si="5"/>
        <v>17443</v>
      </c>
      <c r="J119" s="5">
        <v>632443</v>
      </c>
      <c r="K119" s="5">
        <v>63244</v>
      </c>
      <c r="M119" t="s">
        <v>78</v>
      </c>
      <c r="N119" t="s">
        <v>67</v>
      </c>
      <c r="O119" t="s">
        <v>16</v>
      </c>
      <c r="P119" s="1">
        <v>43731</v>
      </c>
      <c r="Q119">
        <v>7</v>
      </c>
      <c r="R119" s="21">
        <f t="shared" si="6"/>
        <v>2.8362601626016261E-2</v>
      </c>
      <c r="S119" s="21"/>
      <c r="T119" s="84" t="s">
        <v>440</v>
      </c>
      <c r="U119" s="27">
        <v>76277</v>
      </c>
    </row>
    <row r="120" spans="1:22" x14ac:dyDescent="0.3">
      <c r="A120" t="s">
        <v>18</v>
      </c>
      <c r="B120">
        <v>78</v>
      </c>
      <c r="C120" s="1">
        <v>43921</v>
      </c>
      <c r="D120" s="1" t="s">
        <v>470</v>
      </c>
      <c r="E120" t="s">
        <v>554</v>
      </c>
      <c r="F120" t="s">
        <v>554</v>
      </c>
      <c r="G120" t="s">
        <v>265</v>
      </c>
      <c r="H120" s="5">
        <f>MROUND((J120*0.97),5000)</f>
        <v>880000</v>
      </c>
      <c r="I120" s="5">
        <f t="shared" si="5"/>
        <v>26494</v>
      </c>
      <c r="J120" s="5">
        <v>906494</v>
      </c>
      <c r="K120" s="5">
        <v>90649</v>
      </c>
      <c r="M120" t="s">
        <v>92</v>
      </c>
      <c r="N120" t="s">
        <v>67</v>
      </c>
      <c r="O120" t="s">
        <v>16</v>
      </c>
      <c r="P120" s="1">
        <v>43921</v>
      </c>
      <c r="Q120">
        <v>0</v>
      </c>
      <c r="R120" s="21">
        <f t="shared" si="6"/>
        <v>3.0106818181818183E-2</v>
      </c>
      <c r="S120" s="21"/>
      <c r="T120" s="84" t="s">
        <v>441</v>
      </c>
      <c r="U120" s="27">
        <v>76277</v>
      </c>
    </row>
    <row r="121" spans="1:22" x14ac:dyDescent="0.3">
      <c r="A121" t="s">
        <v>18</v>
      </c>
      <c r="B121">
        <v>121</v>
      </c>
      <c r="C121" s="1">
        <v>43587</v>
      </c>
      <c r="D121" s="1" t="s">
        <v>511</v>
      </c>
      <c r="E121" s="1" t="s">
        <v>511</v>
      </c>
      <c r="F121" t="s">
        <v>511</v>
      </c>
      <c r="G121" t="s">
        <v>222</v>
      </c>
      <c r="H121" s="5">
        <f>MROUND((J121*0.97),5000)</f>
        <v>45000</v>
      </c>
      <c r="I121" s="5">
        <f t="shared" si="5"/>
        <v>2390</v>
      </c>
      <c r="J121" s="5">
        <v>47390</v>
      </c>
      <c r="K121" s="5">
        <v>4739</v>
      </c>
      <c r="M121" t="s">
        <v>66</v>
      </c>
      <c r="N121" t="s">
        <v>67</v>
      </c>
      <c r="O121" t="s">
        <v>16</v>
      </c>
      <c r="P121" s="1">
        <v>43575</v>
      </c>
      <c r="Q121">
        <v>12</v>
      </c>
      <c r="R121" s="21">
        <f t="shared" si="6"/>
        <v>5.3111111111111109E-2</v>
      </c>
      <c r="S121" s="21"/>
      <c r="T121" s="83">
        <v>43731</v>
      </c>
      <c r="U121" s="13">
        <v>5114</v>
      </c>
    </row>
    <row r="122" spans="1:22" x14ac:dyDescent="0.3">
      <c r="A122" t="s">
        <v>18</v>
      </c>
      <c r="B122">
        <v>122</v>
      </c>
      <c r="C122" s="1">
        <v>43712</v>
      </c>
      <c r="D122" s="1" t="s">
        <v>511</v>
      </c>
      <c r="E122" s="1" t="s">
        <v>511</v>
      </c>
      <c r="F122" t="s">
        <v>511</v>
      </c>
      <c r="G122" t="s">
        <v>222</v>
      </c>
      <c r="H122" s="5">
        <f>MROUND((J122*0.97),50)</f>
        <v>5400</v>
      </c>
      <c r="I122" s="5">
        <f t="shared" si="5"/>
        <v>176</v>
      </c>
      <c r="J122" s="5">
        <v>5576</v>
      </c>
      <c r="K122" s="5">
        <v>558</v>
      </c>
      <c r="M122" t="s">
        <v>75</v>
      </c>
      <c r="N122" t="s">
        <v>67</v>
      </c>
      <c r="O122" t="s">
        <v>16</v>
      </c>
      <c r="P122" s="1">
        <v>43698</v>
      </c>
      <c r="Q122">
        <v>14</v>
      </c>
      <c r="R122" s="21">
        <f t="shared" si="6"/>
        <v>3.259259259259259E-2</v>
      </c>
      <c r="S122" s="21"/>
      <c r="T122" s="84" t="s">
        <v>440</v>
      </c>
      <c r="U122" s="27">
        <v>2557</v>
      </c>
    </row>
    <row r="123" spans="1:22" x14ac:dyDescent="0.3">
      <c r="A123" t="s">
        <v>18</v>
      </c>
      <c r="B123">
        <v>123</v>
      </c>
      <c r="C123" s="1">
        <v>43738</v>
      </c>
      <c r="D123" s="1" t="s">
        <v>511</v>
      </c>
      <c r="E123" s="1" t="s">
        <v>511</v>
      </c>
      <c r="F123" t="s">
        <v>511</v>
      </c>
      <c r="G123" t="s">
        <v>222</v>
      </c>
      <c r="H123" s="5">
        <f>J123</f>
        <v>8</v>
      </c>
      <c r="I123" s="5">
        <f t="shared" si="5"/>
        <v>0</v>
      </c>
      <c r="J123" s="5">
        <v>8</v>
      </c>
      <c r="K123" s="5">
        <v>1</v>
      </c>
      <c r="M123" t="s">
        <v>77</v>
      </c>
      <c r="N123" t="s">
        <v>67</v>
      </c>
      <c r="O123" t="s">
        <v>16</v>
      </c>
      <c r="P123" s="1">
        <v>43731</v>
      </c>
      <c r="Q123">
        <v>7</v>
      </c>
      <c r="R123" s="21">
        <f t="shared" si="6"/>
        <v>0</v>
      </c>
      <c r="S123" s="21"/>
      <c r="T123" s="84" t="s">
        <v>441</v>
      </c>
      <c r="U123" s="27">
        <v>2557</v>
      </c>
    </row>
    <row r="124" spans="1:22" x14ac:dyDescent="0.3">
      <c r="A124" t="s">
        <v>18</v>
      </c>
      <c r="B124">
        <v>124</v>
      </c>
      <c r="C124" s="1">
        <v>43775</v>
      </c>
      <c r="D124" s="1" t="s">
        <v>511</v>
      </c>
      <c r="E124" s="1" t="s">
        <v>511</v>
      </c>
      <c r="F124" t="s">
        <v>511</v>
      </c>
      <c r="G124" t="s">
        <v>222</v>
      </c>
      <c r="H124" s="5">
        <f>MROUND((J124*0.97),500)</f>
        <v>63000</v>
      </c>
      <c r="I124" s="5">
        <f t="shared" si="5"/>
        <v>1916</v>
      </c>
      <c r="J124" s="5">
        <v>64916</v>
      </c>
      <c r="K124" s="5">
        <v>6492</v>
      </c>
      <c r="M124" t="s">
        <v>80</v>
      </c>
      <c r="N124" t="s">
        <v>67</v>
      </c>
      <c r="O124" t="s">
        <v>16</v>
      </c>
      <c r="P124" s="1">
        <v>43768</v>
      </c>
      <c r="Q124">
        <v>7</v>
      </c>
      <c r="R124" s="21">
        <f t="shared" si="6"/>
        <v>3.0412698412698412E-2</v>
      </c>
      <c r="S124" s="21"/>
      <c r="T124" s="83">
        <v>43768</v>
      </c>
      <c r="U124" s="13">
        <v>25562</v>
      </c>
    </row>
    <row r="125" spans="1:22" x14ac:dyDescent="0.3">
      <c r="A125" t="s">
        <v>18</v>
      </c>
      <c r="B125">
        <v>125</v>
      </c>
      <c r="C125" s="1">
        <v>43804</v>
      </c>
      <c r="D125" s="1" t="s">
        <v>511</v>
      </c>
      <c r="E125" s="1" t="s">
        <v>511</v>
      </c>
      <c r="F125" t="s">
        <v>511</v>
      </c>
      <c r="G125" t="s">
        <v>222</v>
      </c>
      <c r="H125" s="5">
        <f>MROUND((J125*0.97),5000)</f>
        <v>135000</v>
      </c>
      <c r="I125" s="5">
        <f t="shared" si="5"/>
        <v>5106</v>
      </c>
      <c r="J125" s="5">
        <v>140106</v>
      </c>
      <c r="K125" s="5">
        <v>14011</v>
      </c>
      <c r="M125" t="s">
        <v>82</v>
      </c>
      <c r="N125" t="s">
        <v>67</v>
      </c>
      <c r="O125" t="s">
        <v>16</v>
      </c>
      <c r="P125" s="1">
        <v>43790</v>
      </c>
      <c r="Q125">
        <v>14</v>
      </c>
      <c r="R125" s="21">
        <f t="shared" si="6"/>
        <v>3.7822222222222222E-2</v>
      </c>
      <c r="S125" s="21"/>
      <c r="T125" s="84" t="s">
        <v>440</v>
      </c>
      <c r="U125" s="27">
        <v>12781</v>
      </c>
    </row>
    <row r="126" spans="1:22" x14ac:dyDescent="0.3">
      <c r="A126" t="s">
        <v>18</v>
      </c>
      <c r="B126">
        <v>126</v>
      </c>
      <c r="C126" s="1">
        <v>43830</v>
      </c>
      <c r="D126" s="1" t="s">
        <v>511</v>
      </c>
      <c r="E126" s="1" t="s">
        <v>511</v>
      </c>
      <c r="F126" t="s">
        <v>511</v>
      </c>
      <c r="G126" t="s">
        <v>222</v>
      </c>
      <c r="H126" s="5">
        <f>MROUND((J126*0.97),1000)</f>
        <v>62000</v>
      </c>
      <c r="I126" s="5">
        <f t="shared" si="5"/>
        <v>1780</v>
      </c>
      <c r="J126" s="5">
        <v>63780</v>
      </c>
      <c r="K126" s="5">
        <v>6378</v>
      </c>
      <c r="M126" t="s">
        <v>84</v>
      </c>
      <c r="N126" t="s">
        <v>67</v>
      </c>
      <c r="O126" t="s">
        <v>16</v>
      </c>
      <c r="P126" s="1">
        <v>43822</v>
      </c>
      <c r="Q126">
        <v>8</v>
      </c>
      <c r="R126" s="21">
        <f t="shared" si="6"/>
        <v>2.8709677419354838E-2</v>
      </c>
      <c r="S126" s="21"/>
      <c r="T126" s="84" t="s">
        <v>441</v>
      </c>
      <c r="U126" s="27">
        <v>12781</v>
      </c>
    </row>
    <row r="127" spans="1:22" x14ac:dyDescent="0.3">
      <c r="A127" t="s">
        <v>18</v>
      </c>
      <c r="B127">
        <v>127</v>
      </c>
      <c r="C127" s="1">
        <v>43867</v>
      </c>
      <c r="D127" s="1" t="s">
        <v>511</v>
      </c>
      <c r="E127" s="1" t="s">
        <v>511</v>
      </c>
      <c r="F127" t="s">
        <v>511</v>
      </c>
      <c r="G127" t="s">
        <v>222</v>
      </c>
      <c r="H127" s="5">
        <f>MROUND((J127*0.97),1000)</f>
        <v>31000</v>
      </c>
      <c r="I127" s="5">
        <f t="shared" si="5"/>
        <v>883</v>
      </c>
      <c r="J127" s="5">
        <v>31883</v>
      </c>
      <c r="K127" s="5">
        <v>3188</v>
      </c>
      <c r="M127" t="s">
        <v>87</v>
      </c>
      <c r="N127" t="s">
        <v>67</v>
      </c>
      <c r="O127" t="s">
        <v>16</v>
      </c>
      <c r="P127" s="1">
        <v>43859</v>
      </c>
      <c r="Q127">
        <v>8</v>
      </c>
      <c r="R127" s="21">
        <f t="shared" si="6"/>
        <v>2.8483870967741937E-2</v>
      </c>
      <c r="S127" s="21"/>
      <c r="T127" s="83">
        <v>43790</v>
      </c>
      <c r="U127" s="13">
        <v>102342</v>
      </c>
    </row>
    <row r="128" spans="1:22" x14ac:dyDescent="0.3">
      <c r="A128" t="s">
        <v>18</v>
      </c>
      <c r="B128">
        <v>128</v>
      </c>
      <c r="C128" s="1">
        <v>43921</v>
      </c>
      <c r="D128" s="1" t="s">
        <v>511</v>
      </c>
      <c r="E128" s="1" t="s">
        <v>511</v>
      </c>
      <c r="F128" t="s">
        <v>511</v>
      </c>
      <c r="G128" t="s">
        <v>222</v>
      </c>
      <c r="H128" s="5">
        <f t="shared" ref="H128:H134" si="8">MROUND((J128*0.97),5000)</f>
        <v>130000</v>
      </c>
      <c r="I128" s="5">
        <f t="shared" si="5"/>
        <v>3654</v>
      </c>
      <c r="J128" s="5">
        <v>133654</v>
      </c>
      <c r="K128" s="5">
        <v>13365</v>
      </c>
      <c r="M128" t="s">
        <v>91</v>
      </c>
      <c r="N128" t="s">
        <v>67</v>
      </c>
      <c r="O128" t="s">
        <v>16</v>
      </c>
      <c r="P128" s="1">
        <v>43921</v>
      </c>
      <c r="Q128">
        <v>0</v>
      </c>
      <c r="R128" s="21">
        <f t="shared" si="6"/>
        <v>2.8107692307692309E-2</v>
      </c>
      <c r="S128" s="21"/>
      <c r="T128" s="84" t="s">
        <v>440</v>
      </c>
      <c r="U128" s="27">
        <v>51171</v>
      </c>
      <c r="V128" s="17"/>
    </row>
    <row r="129" spans="1:22" x14ac:dyDescent="0.3">
      <c r="A129" t="s">
        <v>18</v>
      </c>
      <c r="B129">
        <v>76</v>
      </c>
      <c r="C129" s="1">
        <v>43636</v>
      </c>
      <c r="D129" s="1" t="s">
        <v>470</v>
      </c>
      <c r="E129" t="s">
        <v>471</v>
      </c>
      <c r="F129" t="s">
        <v>525</v>
      </c>
      <c r="G129" t="s">
        <v>220</v>
      </c>
      <c r="H129" s="5">
        <f t="shared" si="8"/>
        <v>115000</v>
      </c>
      <c r="I129" s="5">
        <f t="shared" si="5"/>
        <v>3510</v>
      </c>
      <c r="J129" s="5">
        <v>118510</v>
      </c>
      <c r="K129" s="5">
        <v>11851</v>
      </c>
      <c r="M129" t="s">
        <v>70</v>
      </c>
      <c r="N129" t="s">
        <v>67</v>
      </c>
      <c r="O129" t="s">
        <v>16</v>
      </c>
      <c r="P129" s="1">
        <v>43624</v>
      </c>
      <c r="Q129">
        <v>12</v>
      </c>
      <c r="R129" s="21">
        <f t="shared" si="6"/>
        <v>3.0521739130434784E-2</v>
      </c>
      <c r="S129" s="21"/>
      <c r="T129" s="84" t="s">
        <v>441</v>
      </c>
      <c r="U129" s="27">
        <v>51171</v>
      </c>
    </row>
    <row r="130" spans="1:22" x14ac:dyDescent="0.3">
      <c r="A130" t="s">
        <v>18</v>
      </c>
      <c r="B130">
        <v>70</v>
      </c>
      <c r="C130" s="1">
        <v>43636</v>
      </c>
      <c r="D130" s="1" t="s">
        <v>470</v>
      </c>
      <c r="E130" t="s">
        <v>471</v>
      </c>
      <c r="F130" t="s">
        <v>471</v>
      </c>
      <c r="G130" t="s">
        <v>181</v>
      </c>
      <c r="H130" s="5">
        <f t="shared" si="8"/>
        <v>115000</v>
      </c>
      <c r="I130" s="5">
        <f t="shared" ref="I130:I193" si="9">J130-H130</f>
        <v>3510</v>
      </c>
      <c r="J130" s="5">
        <v>118510</v>
      </c>
      <c r="K130" s="5">
        <v>11851</v>
      </c>
      <c r="M130" t="s">
        <v>69</v>
      </c>
      <c r="N130" t="s">
        <v>67</v>
      </c>
      <c r="O130" t="s">
        <v>16</v>
      </c>
      <c r="P130" s="1">
        <v>43624</v>
      </c>
      <c r="Q130">
        <v>12</v>
      </c>
      <c r="R130" s="21">
        <f t="shared" ref="R130:R193" si="10">I130/H130</f>
        <v>3.0521739130434784E-2</v>
      </c>
      <c r="S130" s="21"/>
      <c r="T130" s="83">
        <v>43822</v>
      </c>
      <c r="U130" s="13">
        <v>196232</v>
      </c>
    </row>
    <row r="131" spans="1:22" x14ac:dyDescent="0.3">
      <c r="A131" t="s">
        <v>18</v>
      </c>
      <c r="B131">
        <v>71</v>
      </c>
      <c r="C131" s="1">
        <v>43720</v>
      </c>
      <c r="D131" s="1" t="s">
        <v>470</v>
      </c>
      <c r="E131" t="s">
        <v>471</v>
      </c>
      <c r="F131" t="s">
        <v>471</v>
      </c>
      <c r="G131" t="s">
        <v>181</v>
      </c>
      <c r="H131" s="5">
        <f t="shared" si="8"/>
        <v>195000</v>
      </c>
      <c r="I131" s="5">
        <f t="shared" si="9"/>
        <v>5000</v>
      </c>
      <c r="J131" s="5">
        <v>200000</v>
      </c>
      <c r="K131" s="5">
        <v>20000</v>
      </c>
      <c r="M131" t="s">
        <v>76</v>
      </c>
      <c r="N131" t="s">
        <v>67</v>
      </c>
      <c r="O131" t="s">
        <v>16</v>
      </c>
      <c r="P131" s="1">
        <v>43705</v>
      </c>
      <c r="Q131">
        <v>15</v>
      </c>
      <c r="R131" s="21">
        <f t="shared" si="10"/>
        <v>2.564102564102564E-2</v>
      </c>
      <c r="S131" s="21"/>
      <c r="T131" s="84" t="s">
        <v>440</v>
      </c>
      <c r="U131" s="27">
        <v>98116</v>
      </c>
    </row>
    <row r="132" spans="1:22" x14ac:dyDescent="0.3">
      <c r="A132" t="s">
        <v>18</v>
      </c>
      <c r="B132">
        <v>72</v>
      </c>
      <c r="C132" s="1">
        <v>43738</v>
      </c>
      <c r="D132" s="1" t="s">
        <v>470</v>
      </c>
      <c r="E132" t="s">
        <v>471</v>
      </c>
      <c r="F132" t="s">
        <v>471</v>
      </c>
      <c r="G132" t="s">
        <v>181</v>
      </c>
      <c r="H132" s="5">
        <f t="shared" si="8"/>
        <v>580000</v>
      </c>
      <c r="I132" s="5">
        <f t="shared" si="9"/>
        <v>17307</v>
      </c>
      <c r="J132" s="5">
        <v>597307</v>
      </c>
      <c r="K132" s="5">
        <v>59731</v>
      </c>
      <c r="M132" t="s">
        <v>78</v>
      </c>
      <c r="N132" t="s">
        <v>67</v>
      </c>
      <c r="O132" t="s">
        <v>16</v>
      </c>
      <c r="P132" s="1">
        <v>43731</v>
      </c>
      <c r="Q132">
        <v>7</v>
      </c>
      <c r="R132" s="21">
        <f t="shared" si="10"/>
        <v>2.9839655172413795E-2</v>
      </c>
      <c r="S132" s="21"/>
      <c r="T132" s="84" t="s">
        <v>441</v>
      </c>
      <c r="U132" s="27">
        <v>98116</v>
      </c>
    </row>
    <row r="133" spans="1:22" x14ac:dyDescent="0.3">
      <c r="A133" t="s">
        <v>18</v>
      </c>
      <c r="B133">
        <v>77</v>
      </c>
      <c r="C133" s="1">
        <v>43921</v>
      </c>
      <c r="D133" s="1" t="s">
        <v>470</v>
      </c>
      <c r="E133" t="s">
        <v>471</v>
      </c>
      <c r="F133" t="s">
        <v>525</v>
      </c>
      <c r="G133" t="s">
        <v>220</v>
      </c>
      <c r="H133" s="5">
        <f t="shared" si="8"/>
        <v>1255000</v>
      </c>
      <c r="I133" s="5">
        <f t="shared" si="9"/>
        <v>39992</v>
      </c>
      <c r="J133" s="5">
        <v>1294992</v>
      </c>
      <c r="K133" s="5">
        <v>129499</v>
      </c>
      <c r="M133" t="s">
        <v>92</v>
      </c>
      <c r="N133" t="s">
        <v>67</v>
      </c>
      <c r="O133" t="s">
        <v>16</v>
      </c>
      <c r="P133" s="1">
        <v>43921</v>
      </c>
      <c r="Q133">
        <v>0</v>
      </c>
      <c r="R133" s="21">
        <f t="shared" si="10"/>
        <v>3.1866135458167327E-2</v>
      </c>
      <c r="S133" s="21"/>
      <c r="T133" s="83">
        <v>43859</v>
      </c>
      <c r="U133" s="13">
        <v>32806</v>
      </c>
      <c r="V133" s="17"/>
    </row>
    <row r="134" spans="1:22" x14ac:dyDescent="0.3">
      <c r="A134" t="s">
        <v>18</v>
      </c>
      <c r="B134">
        <v>73</v>
      </c>
      <c r="C134" s="1">
        <v>43921</v>
      </c>
      <c r="D134" s="1" t="s">
        <v>470</v>
      </c>
      <c r="E134" t="s">
        <v>471</v>
      </c>
      <c r="F134" t="s">
        <v>471</v>
      </c>
      <c r="G134" t="s">
        <v>181</v>
      </c>
      <c r="H134" s="5">
        <f t="shared" si="8"/>
        <v>445000</v>
      </c>
      <c r="I134" s="5">
        <f t="shared" si="9"/>
        <v>16111</v>
      </c>
      <c r="J134" s="5">
        <v>461111</v>
      </c>
      <c r="K134" s="5">
        <v>46111</v>
      </c>
      <c r="M134" t="s">
        <v>92</v>
      </c>
      <c r="N134" t="s">
        <v>67</v>
      </c>
      <c r="O134" t="s">
        <v>16</v>
      </c>
      <c r="P134" s="1">
        <v>43921</v>
      </c>
      <c r="Q134">
        <v>0</v>
      </c>
      <c r="R134" s="21">
        <f t="shared" si="10"/>
        <v>3.6204494382022473E-2</v>
      </c>
      <c r="S134" s="21"/>
      <c r="T134" s="84" t="s">
        <v>440</v>
      </c>
      <c r="U134" s="27">
        <v>16403</v>
      </c>
    </row>
    <row r="135" spans="1:22" x14ac:dyDescent="0.3">
      <c r="A135" t="s">
        <v>18</v>
      </c>
      <c r="B135">
        <v>129</v>
      </c>
      <c r="C135" s="1">
        <v>43587</v>
      </c>
      <c r="D135" s="1" t="s">
        <v>501</v>
      </c>
      <c r="E135" s="1" t="s">
        <v>501</v>
      </c>
      <c r="F135" t="s">
        <v>501</v>
      </c>
      <c r="G135" t="s">
        <v>214</v>
      </c>
      <c r="H135" s="5">
        <f>MROUND((J135*0.97),500)</f>
        <v>18000</v>
      </c>
      <c r="I135" s="5">
        <f t="shared" si="9"/>
        <v>563</v>
      </c>
      <c r="J135" s="5">
        <v>18563</v>
      </c>
      <c r="K135" s="5">
        <v>1856</v>
      </c>
      <c r="M135" t="s">
        <v>66</v>
      </c>
      <c r="N135" t="s">
        <v>67</v>
      </c>
      <c r="O135" t="s">
        <v>16</v>
      </c>
      <c r="P135" s="1">
        <v>43575</v>
      </c>
      <c r="Q135">
        <v>12</v>
      </c>
      <c r="R135" s="21">
        <f t="shared" si="10"/>
        <v>3.1277777777777779E-2</v>
      </c>
      <c r="S135" s="21"/>
      <c r="T135" s="84" t="s">
        <v>441</v>
      </c>
      <c r="U135" s="27">
        <v>16403</v>
      </c>
    </row>
    <row r="136" spans="1:22" x14ac:dyDescent="0.3">
      <c r="A136" t="s">
        <v>18</v>
      </c>
      <c r="B136">
        <v>130</v>
      </c>
      <c r="C136" s="1">
        <v>43619</v>
      </c>
      <c r="D136" s="1" t="s">
        <v>501</v>
      </c>
      <c r="E136" s="1" t="s">
        <v>501</v>
      </c>
      <c r="F136" t="s">
        <v>501</v>
      </c>
      <c r="G136" t="s">
        <v>214</v>
      </c>
      <c r="H136" s="5">
        <f>MROUND((J136*0.97),50)</f>
        <v>1650</v>
      </c>
      <c r="I136" s="5">
        <f t="shared" si="9"/>
        <v>40</v>
      </c>
      <c r="J136" s="5">
        <v>1690</v>
      </c>
      <c r="K136" s="5">
        <v>169</v>
      </c>
      <c r="M136" t="s">
        <v>68</v>
      </c>
      <c r="N136" t="s">
        <v>67</v>
      </c>
      <c r="O136" t="s">
        <v>16</v>
      </c>
      <c r="P136" s="1">
        <v>43610</v>
      </c>
      <c r="Q136">
        <v>9</v>
      </c>
      <c r="R136" s="21">
        <f t="shared" si="10"/>
        <v>2.4242424242424242E-2</v>
      </c>
      <c r="S136" s="21"/>
      <c r="T136" s="83">
        <v>43921</v>
      </c>
      <c r="U136" s="13">
        <v>118906</v>
      </c>
    </row>
    <row r="137" spans="1:22" x14ac:dyDescent="0.3">
      <c r="A137" t="s">
        <v>18</v>
      </c>
      <c r="B137">
        <v>131</v>
      </c>
      <c r="C137" s="1">
        <v>43646</v>
      </c>
      <c r="D137" s="1" t="s">
        <v>501</v>
      </c>
      <c r="E137" s="1" t="s">
        <v>501</v>
      </c>
      <c r="F137" t="s">
        <v>501</v>
      </c>
      <c r="G137" t="s">
        <v>214</v>
      </c>
      <c r="H137" s="5">
        <f>MROUND((J137*0.97),5000)</f>
        <v>60000</v>
      </c>
      <c r="I137" s="5">
        <f t="shared" si="9"/>
        <v>3020</v>
      </c>
      <c r="J137" s="5">
        <v>63020</v>
      </c>
      <c r="K137" s="5">
        <v>6302</v>
      </c>
      <c r="M137" t="s">
        <v>71</v>
      </c>
      <c r="N137" t="s">
        <v>67</v>
      </c>
      <c r="O137" t="s">
        <v>16</v>
      </c>
      <c r="P137" s="1">
        <v>43641</v>
      </c>
      <c r="Q137">
        <v>5</v>
      </c>
      <c r="R137" s="21">
        <f t="shared" si="10"/>
        <v>5.0333333333333334E-2</v>
      </c>
      <c r="S137" s="21"/>
      <c r="T137" s="84" t="s">
        <v>440</v>
      </c>
      <c r="U137" s="27">
        <v>59453</v>
      </c>
    </row>
    <row r="138" spans="1:22" x14ac:dyDescent="0.3">
      <c r="A138" t="s">
        <v>18</v>
      </c>
      <c r="B138">
        <v>132</v>
      </c>
      <c r="C138" s="1">
        <v>43712</v>
      </c>
      <c r="D138" s="1" t="s">
        <v>501</v>
      </c>
      <c r="E138" s="1" t="s">
        <v>501</v>
      </c>
      <c r="F138" t="s">
        <v>501</v>
      </c>
      <c r="G138" t="s">
        <v>214</v>
      </c>
      <c r="H138" s="5">
        <f>MROUND((J138*0.97),1000)</f>
        <v>83000</v>
      </c>
      <c r="I138" s="5">
        <f t="shared" si="9"/>
        <v>2438</v>
      </c>
      <c r="J138" s="5">
        <v>85438</v>
      </c>
      <c r="K138" s="5">
        <v>8544</v>
      </c>
      <c r="M138" t="s">
        <v>75</v>
      </c>
      <c r="N138" t="s">
        <v>67</v>
      </c>
      <c r="O138" t="s">
        <v>16</v>
      </c>
      <c r="P138" s="1">
        <v>43698</v>
      </c>
      <c r="Q138">
        <v>14</v>
      </c>
      <c r="R138" s="21">
        <f t="shared" si="10"/>
        <v>2.9373493975903615E-2</v>
      </c>
      <c r="S138" s="21"/>
      <c r="T138" s="84" t="s">
        <v>441</v>
      </c>
      <c r="U138" s="27">
        <v>59453</v>
      </c>
    </row>
    <row r="139" spans="1:22" x14ac:dyDescent="0.3">
      <c r="A139" t="s">
        <v>18</v>
      </c>
      <c r="B139">
        <v>133</v>
      </c>
      <c r="C139" s="1">
        <v>43738</v>
      </c>
      <c r="D139" s="1" t="s">
        <v>501</v>
      </c>
      <c r="E139" s="1" t="s">
        <v>501</v>
      </c>
      <c r="F139" t="s">
        <v>501</v>
      </c>
      <c r="G139" t="s">
        <v>214</v>
      </c>
      <c r="H139" s="5">
        <f>MROUND((J139*0.97),50)</f>
        <v>7450</v>
      </c>
      <c r="I139" s="5">
        <f t="shared" si="9"/>
        <v>222</v>
      </c>
      <c r="J139" s="5">
        <v>7672</v>
      </c>
      <c r="K139" s="5">
        <v>767</v>
      </c>
      <c r="M139" t="s">
        <v>77</v>
      </c>
      <c r="N139" t="s">
        <v>67</v>
      </c>
      <c r="O139" t="s">
        <v>16</v>
      </c>
      <c r="P139" s="1">
        <v>43731</v>
      </c>
      <c r="Q139">
        <v>7</v>
      </c>
      <c r="R139" s="21">
        <f t="shared" si="10"/>
        <v>2.9798657718120805E-2</v>
      </c>
      <c r="S139" s="21"/>
      <c r="T139" s="12" t="s">
        <v>729</v>
      </c>
      <c r="U139" s="13">
        <v>758695</v>
      </c>
    </row>
    <row r="140" spans="1:22" x14ac:dyDescent="0.3">
      <c r="A140" t="s">
        <v>18</v>
      </c>
      <c r="B140">
        <v>134</v>
      </c>
      <c r="C140" s="1">
        <v>43775</v>
      </c>
      <c r="D140" s="1" t="s">
        <v>501</v>
      </c>
      <c r="E140" s="1" t="s">
        <v>501</v>
      </c>
      <c r="F140" t="s">
        <v>501</v>
      </c>
      <c r="G140" t="s">
        <v>214</v>
      </c>
      <c r="H140" s="5">
        <f>MROUND((J140*0.97),5000)</f>
        <v>140000</v>
      </c>
      <c r="I140" s="5">
        <f t="shared" si="9"/>
        <v>3904</v>
      </c>
      <c r="J140" s="5">
        <v>143904</v>
      </c>
      <c r="K140" s="5">
        <v>14390</v>
      </c>
      <c r="M140" t="s">
        <v>80</v>
      </c>
      <c r="N140" t="s">
        <v>67</v>
      </c>
      <c r="O140" t="s">
        <v>16</v>
      </c>
      <c r="P140" s="1">
        <v>43768</v>
      </c>
      <c r="Q140">
        <v>7</v>
      </c>
      <c r="R140" s="21">
        <f t="shared" si="10"/>
        <v>2.7885714285714285E-2</v>
      </c>
      <c r="S140" s="21"/>
      <c r="T140" s="83">
        <v>43575</v>
      </c>
      <c r="U140" s="13">
        <v>35582</v>
      </c>
    </row>
    <row r="141" spans="1:22" x14ac:dyDescent="0.3">
      <c r="A141" t="s">
        <v>18</v>
      </c>
      <c r="B141">
        <v>135</v>
      </c>
      <c r="C141" s="1">
        <v>43804</v>
      </c>
      <c r="D141" s="1" t="s">
        <v>501</v>
      </c>
      <c r="E141" s="1" t="s">
        <v>501</v>
      </c>
      <c r="F141" t="s">
        <v>501</v>
      </c>
      <c r="G141" t="s">
        <v>214</v>
      </c>
      <c r="H141" s="5">
        <f>MROUND((J141*0.97),5000)</f>
        <v>135000</v>
      </c>
      <c r="I141" s="5">
        <f t="shared" si="9"/>
        <v>3957</v>
      </c>
      <c r="J141" s="5">
        <v>138957</v>
      </c>
      <c r="K141" s="5">
        <v>13896</v>
      </c>
      <c r="M141" t="s">
        <v>82</v>
      </c>
      <c r="N141" t="s">
        <v>67</v>
      </c>
      <c r="O141" t="s">
        <v>16</v>
      </c>
      <c r="P141" s="1">
        <v>43790</v>
      </c>
      <c r="Q141">
        <v>14</v>
      </c>
      <c r="R141" s="21">
        <f t="shared" si="10"/>
        <v>2.9311111111111111E-2</v>
      </c>
      <c r="S141" s="21"/>
      <c r="T141" s="82" t="s">
        <v>729</v>
      </c>
      <c r="U141" s="13">
        <v>35582</v>
      </c>
    </row>
    <row r="142" spans="1:22" x14ac:dyDescent="0.3">
      <c r="A142" t="s">
        <v>18</v>
      </c>
      <c r="B142">
        <v>136</v>
      </c>
      <c r="C142" s="1">
        <v>43830</v>
      </c>
      <c r="D142" s="1" t="s">
        <v>501</v>
      </c>
      <c r="E142" s="1" t="s">
        <v>501</v>
      </c>
      <c r="F142" t="s">
        <v>501</v>
      </c>
      <c r="G142" t="s">
        <v>214</v>
      </c>
      <c r="H142" s="5">
        <f>MROUND((J142*0.97),1000)</f>
        <v>67000</v>
      </c>
      <c r="I142" s="5">
        <f t="shared" si="9"/>
        <v>2143</v>
      </c>
      <c r="J142" s="5">
        <v>69143</v>
      </c>
      <c r="K142" s="5">
        <v>6914</v>
      </c>
      <c r="M142" t="s">
        <v>84</v>
      </c>
      <c r="N142" t="s">
        <v>67</v>
      </c>
      <c r="O142" t="s">
        <v>16</v>
      </c>
      <c r="P142" s="1">
        <v>43822</v>
      </c>
      <c r="Q142">
        <v>8</v>
      </c>
      <c r="R142" s="21">
        <f t="shared" si="10"/>
        <v>3.1985074626865673E-2</v>
      </c>
      <c r="S142" s="21"/>
      <c r="T142" s="83">
        <v>43610</v>
      </c>
      <c r="U142" s="13">
        <v>6573</v>
      </c>
    </row>
    <row r="143" spans="1:22" x14ac:dyDescent="0.3">
      <c r="A143" t="s">
        <v>18</v>
      </c>
      <c r="B143">
        <v>137</v>
      </c>
      <c r="C143" s="1">
        <v>43867</v>
      </c>
      <c r="D143" s="1" t="s">
        <v>501</v>
      </c>
      <c r="E143" s="1" t="s">
        <v>501</v>
      </c>
      <c r="F143" t="s">
        <v>501</v>
      </c>
      <c r="G143" t="s">
        <v>214</v>
      </c>
      <c r="H143" s="5">
        <f>MROUND((J143*0.97),500)</f>
        <v>18500</v>
      </c>
      <c r="I143" s="5">
        <f t="shared" si="9"/>
        <v>404</v>
      </c>
      <c r="J143" s="5">
        <v>18904</v>
      </c>
      <c r="K143" s="5">
        <v>1890</v>
      </c>
      <c r="M143" t="s">
        <v>87</v>
      </c>
      <c r="N143" t="s">
        <v>67</v>
      </c>
      <c r="O143" t="s">
        <v>16</v>
      </c>
      <c r="P143" s="1">
        <v>43859</v>
      </c>
      <c r="Q143">
        <v>8</v>
      </c>
      <c r="R143" s="21">
        <f t="shared" si="10"/>
        <v>2.1837837837837836E-2</v>
      </c>
      <c r="S143" s="21"/>
      <c r="T143" s="82" t="s">
        <v>729</v>
      </c>
      <c r="U143" s="13">
        <v>6573</v>
      </c>
    </row>
    <row r="144" spans="1:22" x14ac:dyDescent="0.3">
      <c r="A144" t="s">
        <v>18</v>
      </c>
      <c r="B144">
        <v>138</v>
      </c>
      <c r="C144" s="1">
        <v>43893</v>
      </c>
      <c r="D144" s="1" t="s">
        <v>501</v>
      </c>
      <c r="E144" s="1" t="s">
        <v>501</v>
      </c>
      <c r="F144" t="s">
        <v>501</v>
      </c>
      <c r="G144" t="s">
        <v>214</v>
      </c>
      <c r="H144" s="5">
        <f>MROUND((J144*0.97),5000)</f>
        <v>80000</v>
      </c>
      <c r="I144" s="5">
        <f t="shared" si="9"/>
        <v>3107</v>
      </c>
      <c r="J144" s="5">
        <v>83107</v>
      </c>
      <c r="K144" s="5">
        <v>8311</v>
      </c>
      <c r="M144" t="s">
        <v>89</v>
      </c>
      <c r="N144" t="s">
        <v>67</v>
      </c>
      <c r="O144" t="s">
        <v>16</v>
      </c>
      <c r="P144" s="1">
        <v>43880</v>
      </c>
      <c r="Q144">
        <v>13</v>
      </c>
      <c r="R144" s="21">
        <f t="shared" si="10"/>
        <v>3.8837499999999997E-2</v>
      </c>
      <c r="S144" s="21"/>
      <c r="T144" s="83">
        <v>43641</v>
      </c>
      <c r="U144" s="13">
        <v>22117</v>
      </c>
    </row>
    <row r="145" spans="1:21" x14ac:dyDescent="0.3">
      <c r="A145" t="s">
        <v>18</v>
      </c>
      <c r="B145">
        <v>139</v>
      </c>
      <c r="C145" s="1">
        <v>43921</v>
      </c>
      <c r="D145" s="1" t="s">
        <v>501</v>
      </c>
      <c r="E145" s="1" t="s">
        <v>501</v>
      </c>
      <c r="F145" t="s">
        <v>501</v>
      </c>
      <c r="G145" t="s">
        <v>214</v>
      </c>
      <c r="H145" s="5">
        <f>MROUND((J145*0.97),5000)</f>
        <v>220000</v>
      </c>
      <c r="I145" s="5">
        <f t="shared" si="9"/>
        <v>6834</v>
      </c>
      <c r="J145" s="5">
        <v>226834</v>
      </c>
      <c r="K145" s="5">
        <v>22683</v>
      </c>
      <c r="M145" t="s">
        <v>91</v>
      </c>
      <c r="N145" t="s">
        <v>67</v>
      </c>
      <c r="O145" t="s">
        <v>16</v>
      </c>
      <c r="P145" s="1">
        <v>43921</v>
      </c>
      <c r="Q145">
        <v>0</v>
      </c>
      <c r="R145" s="21">
        <f t="shared" si="10"/>
        <v>3.1063636363636363E-2</v>
      </c>
      <c r="S145" s="21"/>
      <c r="T145" s="82" t="s">
        <v>729</v>
      </c>
      <c r="U145" s="13">
        <v>22117</v>
      </c>
    </row>
    <row r="146" spans="1:21" x14ac:dyDescent="0.3">
      <c r="A146" t="s">
        <v>18</v>
      </c>
      <c r="B146">
        <v>145</v>
      </c>
      <c r="C146" s="1">
        <v>43587</v>
      </c>
      <c r="D146" t="s">
        <v>493</v>
      </c>
      <c r="E146" s="1" t="s">
        <v>493</v>
      </c>
      <c r="F146" t="s">
        <v>493</v>
      </c>
      <c r="G146" t="s">
        <v>205</v>
      </c>
      <c r="H146" s="5">
        <f>MROUND((J146*0.97),1000)</f>
        <v>9000</v>
      </c>
      <c r="I146" s="5">
        <f t="shared" si="9"/>
        <v>58</v>
      </c>
      <c r="J146" s="5">
        <v>9058</v>
      </c>
      <c r="K146" s="5">
        <v>906</v>
      </c>
      <c r="M146" t="s">
        <v>66</v>
      </c>
      <c r="N146" t="s">
        <v>67</v>
      </c>
      <c r="O146" t="s">
        <v>16</v>
      </c>
      <c r="P146" s="1">
        <v>43575</v>
      </c>
      <c r="Q146">
        <v>12</v>
      </c>
      <c r="R146" s="21">
        <f t="shared" si="10"/>
        <v>6.4444444444444445E-3</v>
      </c>
      <c r="S146" s="21"/>
      <c r="T146" s="83">
        <v>43668</v>
      </c>
      <c r="U146" s="13">
        <v>53586</v>
      </c>
    </row>
    <row r="147" spans="1:21" x14ac:dyDescent="0.3">
      <c r="A147" t="s">
        <v>18</v>
      </c>
      <c r="B147">
        <v>146</v>
      </c>
      <c r="C147" s="1">
        <v>43738</v>
      </c>
      <c r="D147" t="s">
        <v>493</v>
      </c>
      <c r="E147" s="1" t="s">
        <v>493</v>
      </c>
      <c r="F147" t="s">
        <v>493</v>
      </c>
      <c r="G147" t="s">
        <v>205</v>
      </c>
      <c r="H147" s="5">
        <f>MROUND((J147*0.97),500)</f>
        <v>4500</v>
      </c>
      <c r="I147" s="5">
        <f t="shared" si="9"/>
        <v>228</v>
      </c>
      <c r="J147" s="5">
        <v>4728</v>
      </c>
      <c r="K147" s="5">
        <v>473</v>
      </c>
      <c r="M147" t="s">
        <v>77</v>
      </c>
      <c r="N147" t="s">
        <v>67</v>
      </c>
      <c r="O147" t="s">
        <v>16</v>
      </c>
      <c r="P147" s="1">
        <v>43731</v>
      </c>
      <c r="Q147">
        <v>7</v>
      </c>
      <c r="R147" s="21">
        <f t="shared" si="10"/>
        <v>5.0666666666666665E-2</v>
      </c>
      <c r="S147" s="21"/>
      <c r="T147" s="82" t="s">
        <v>729</v>
      </c>
      <c r="U147" s="13">
        <v>53586</v>
      </c>
    </row>
    <row r="148" spans="1:21" x14ac:dyDescent="0.3">
      <c r="A148" t="s">
        <v>18</v>
      </c>
      <c r="B148">
        <v>147</v>
      </c>
      <c r="C148" s="1">
        <v>43804</v>
      </c>
      <c r="D148" t="s">
        <v>493</v>
      </c>
      <c r="E148" s="1" t="s">
        <v>493</v>
      </c>
      <c r="F148" t="s">
        <v>493</v>
      </c>
      <c r="G148" t="s">
        <v>205</v>
      </c>
      <c r="H148" s="5">
        <f>MROUND((J148*0.97),5000)</f>
        <v>15000</v>
      </c>
      <c r="I148" s="5">
        <f t="shared" si="9"/>
        <v>489</v>
      </c>
      <c r="J148" s="5">
        <v>15489</v>
      </c>
      <c r="K148" s="5">
        <v>1549</v>
      </c>
      <c r="M148" t="s">
        <v>82</v>
      </c>
      <c r="N148" t="s">
        <v>67</v>
      </c>
      <c r="O148" t="s">
        <v>16</v>
      </c>
      <c r="P148" s="1">
        <v>43790</v>
      </c>
      <c r="Q148">
        <v>14</v>
      </c>
      <c r="R148" s="21">
        <f t="shared" si="10"/>
        <v>3.2599999999999997E-2</v>
      </c>
      <c r="S148" s="21"/>
      <c r="T148" s="83">
        <v>43698</v>
      </c>
      <c r="U148" s="13">
        <v>48130</v>
      </c>
    </row>
    <row r="149" spans="1:21" x14ac:dyDescent="0.3">
      <c r="A149" t="s">
        <v>18</v>
      </c>
      <c r="B149">
        <v>148</v>
      </c>
      <c r="C149" s="1">
        <v>43830</v>
      </c>
      <c r="D149" t="s">
        <v>493</v>
      </c>
      <c r="E149" s="1" t="s">
        <v>493</v>
      </c>
      <c r="F149" t="s">
        <v>493</v>
      </c>
      <c r="G149" t="s">
        <v>205</v>
      </c>
      <c r="H149" s="5">
        <f>MROUND((J149*0.97),250)</f>
        <v>3500</v>
      </c>
      <c r="I149" s="5">
        <f t="shared" si="9"/>
        <v>31</v>
      </c>
      <c r="J149" s="5">
        <v>3531</v>
      </c>
      <c r="K149" s="5">
        <v>353</v>
      </c>
      <c r="M149" t="s">
        <v>84</v>
      </c>
      <c r="N149" t="s">
        <v>67</v>
      </c>
      <c r="O149" t="s">
        <v>16</v>
      </c>
      <c r="P149" s="1">
        <v>43822</v>
      </c>
      <c r="Q149">
        <v>8</v>
      </c>
      <c r="R149" s="21">
        <f t="shared" si="10"/>
        <v>8.8571428571428568E-3</v>
      </c>
      <c r="S149" s="21"/>
      <c r="T149" s="82" t="s">
        <v>729</v>
      </c>
      <c r="U149" s="13">
        <v>48130</v>
      </c>
    </row>
    <row r="150" spans="1:21" x14ac:dyDescent="0.3">
      <c r="A150" t="s">
        <v>18</v>
      </c>
      <c r="B150">
        <v>149</v>
      </c>
      <c r="C150" s="1">
        <v>43587</v>
      </c>
      <c r="D150" s="1" t="s">
        <v>723</v>
      </c>
      <c r="E150" s="1" t="s">
        <v>723</v>
      </c>
      <c r="F150" t="s">
        <v>437</v>
      </c>
      <c r="G150" t="s">
        <v>147</v>
      </c>
      <c r="H150" s="5">
        <f t="shared" ref="H150:H155" si="11">MROUND((J150*0.97),5000)</f>
        <v>85000</v>
      </c>
      <c r="I150" s="5">
        <f t="shared" si="9"/>
        <v>4709</v>
      </c>
      <c r="J150" s="5">
        <v>89709</v>
      </c>
      <c r="K150" s="5">
        <v>8971</v>
      </c>
      <c r="M150" t="s">
        <v>66</v>
      </c>
      <c r="N150" t="s">
        <v>67</v>
      </c>
      <c r="O150" t="s">
        <v>16</v>
      </c>
      <c r="P150" s="1">
        <v>43575</v>
      </c>
      <c r="Q150">
        <v>12</v>
      </c>
      <c r="R150" s="21">
        <f t="shared" si="10"/>
        <v>5.5399999999999998E-2</v>
      </c>
      <c r="S150" s="21"/>
      <c r="T150" s="83">
        <v>43731</v>
      </c>
      <c r="U150" s="13">
        <v>45286</v>
      </c>
    </row>
    <row r="151" spans="1:21" x14ac:dyDescent="0.3">
      <c r="A151" t="s">
        <v>18</v>
      </c>
      <c r="B151">
        <v>159</v>
      </c>
      <c r="C151" s="1">
        <v>43587</v>
      </c>
      <c r="D151" s="1" t="s">
        <v>723</v>
      </c>
      <c r="E151" s="1" t="s">
        <v>723</v>
      </c>
      <c r="F151" t="s">
        <v>436</v>
      </c>
      <c r="G151" t="s">
        <v>146</v>
      </c>
      <c r="H151" s="5">
        <f t="shared" si="11"/>
        <v>85000</v>
      </c>
      <c r="I151" s="5">
        <f t="shared" si="9"/>
        <v>4709</v>
      </c>
      <c r="J151" s="5">
        <v>89709</v>
      </c>
      <c r="K151" s="5">
        <v>8971</v>
      </c>
      <c r="M151" t="s">
        <v>66</v>
      </c>
      <c r="N151" t="s">
        <v>67</v>
      </c>
      <c r="O151" t="s">
        <v>16</v>
      </c>
      <c r="P151" s="1">
        <v>43575</v>
      </c>
      <c r="Q151">
        <v>12</v>
      </c>
      <c r="R151" s="21">
        <f t="shared" si="10"/>
        <v>5.5399999999999998E-2</v>
      </c>
      <c r="S151" s="21"/>
      <c r="T151" s="82" t="s">
        <v>729</v>
      </c>
      <c r="U151" s="13">
        <v>45286</v>
      </c>
    </row>
    <row r="152" spans="1:21" x14ac:dyDescent="0.3">
      <c r="A152" t="s">
        <v>18</v>
      </c>
      <c r="B152">
        <v>150</v>
      </c>
      <c r="C152" s="1">
        <v>43619</v>
      </c>
      <c r="D152" s="1" t="s">
        <v>723</v>
      </c>
      <c r="E152" s="1" t="s">
        <v>723</v>
      </c>
      <c r="F152" t="s">
        <v>437</v>
      </c>
      <c r="G152" t="s">
        <v>147</v>
      </c>
      <c r="H152" s="5">
        <f t="shared" si="11"/>
        <v>50000</v>
      </c>
      <c r="I152" s="5">
        <f t="shared" si="9"/>
        <v>713</v>
      </c>
      <c r="J152" s="5">
        <v>50713</v>
      </c>
      <c r="K152" s="5">
        <v>5071</v>
      </c>
      <c r="M152" t="s">
        <v>68</v>
      </c>
      <c r="N152" t="s">
        <v>67</v>
      </c>
      <c r="O152" t="s">
        <v>16</v>
      </c>
      <c r="P152" s="1">
        <v>43610</v>
      </c>
      <c r="Q152">
        <v>9</v>
      </c>
      <c r="R152" s="21">
        <f t="shared" si="10"/>
        <v>1.426E-2</v>
      </c>
      <c r="S152" s="21"/>
      <c r="T152" s="83">
        <v>43768</v>
      </c>
      <c r="U152" s="13">
        <v>21958</v>
      </c>
    </row>
    <row r="153" spans="1:21" x14ac:dyDescent="0.3">
      <c r="A153" t="s">
        <v>18</v>
      </c>
      <c r="B153">
        <v>160</v>
      </c>
      <c r="C153" s="1">
        <v>43619</v>
      </c>
      <c r="D153" s="1" t="s">
        <v>723</v>
      </c>
      <c r="E153" s="1" t="s">
        <v>723</v>
      </c>
      <c r="F153" t="s">
        <v>436</v>
      </c>
      <c r="G153" t="s">
        <v>146</v>
      </c>
      <c r="H153" s="5">
        <f t="shared" si="11"/>
        <v>50000</v>
      </c>
      <c r="I153" s="5">
        <f t="shared" si="9"/>
        <v>713</v>
      </c>
      <c r="J153" s="5">
        <v>50713</v>
      </c>
      <c r="K153" s="5">
        <v>5071</v>
      </c>
      <c r="M153" t="s">
        <v>68</v>
      </c>
      <c r="N153" t="s">
        <v>67</v>
      </c>
      <c r="O153" t="s">
        <v>16</v>
      </c>
      <c r="P153" s="1">
        <v>43610</v>
      </c>
      <c r="Q153">
        <v>9</v>
      </c>
      <c r="R153" s="21">
        <f t="shared" si="10"/>
        <v>1.426E-2</v>
      </c>
      <c r="S153" s="21"/>
      <c r="T153" s="82" t="s">
        <v>729</v>
      </c>
      <c r="U153" s="13">
        <v>21958</v>
      </c>
    </row>
    <row r="154" spans="1:21" x14ac:dyDescent="0.3">
      <c r="A154" t="s">
        <v>18</v>
      </c>
      <c r="B154">
        <v>151</v>
      </c>
      <c r="C154" s="1">
        <v>43646</v>
      </c>
      <c r="D154" s="1" t="s">
        <v>723</v>
      </c>
      <c r="E154" s="1" t="s">
        <v>723</v>
      </c>
      <c r="F154" t="s">
        <v>437</v>
      </c>
      <c r="G154" t="s">
        <v>147</v>
      </c>
      <c r="H154" s="5">
        <f t="shared" si="11"/>
        <v>90000</v>
      </c>
      <c r="I154" s="5">
        <f t="shared" si="9"/>
        <v>2980</v>
      </c>
      <c r="J154" s="5">
        <v>92980</v>
      </c>
      <c r="K154" s="5">
        <v>9298</v>
      </c>
      <c r="M154" t="s">
        <v>71</v>
      </c>
      <c r="N154" t="s">
        <v>67</v>
      </c>
      <c r="O154" t="s">
        <v>16</v>
      </c>
      <c r="P154" s="1">
        <v>43641</v>
      </c>
      <c r="Q154">
        <v>5</v>
      </c>
      <c r="R154" s="21">
        <f t="shared" si="10"/>
        <v>3.3111111111111112E-2</v>
      </c>
      <c r="S154" s="21"/>
      <c r="T154" s="83">
        <v>43790</v>
      </c>
      <c r="U154" s="13">
        <v>104960</v>
      </c>
    </row>
    <row r="155" spans="1:21" x14ac:dyDescent="0.3">
      <c r="A155" t="s">
        <v>18</v>
      </c>
      <c r="B155">
        <v>161</v>
      </c>
      <c r="C155" s="1">
        <v>43646</v>
      </c>
      <c r="D155" s="1" t="s">
        <v>723</v>
      </c>
      <c r="E155" s="1" t="s">
        <v>723</v>
      </c>
      <c r="F155" t="s">
        <v>436</v>
      </c>
      <c r="G155" t="s">
        <v>146</v>
      </c>
      <c r="H155" s="5">
        <f t="shared" si="11"/>
        <v>90000</v>
      </c>
      <c r="I155" s="5">
        <f t="shared" si="9"/>
        <v>2980</v>
      </c>
      <c r="J155" s="5">
        <v>92980</v>
      </c>
      <c r="K155" s="5">
        <v>9298</v>
      </c>
      <c r="M155" t="s">
        <v>71</v>
      </c>
      <c r="N155" t="s">
        <v>67</v>
      </c>
      <c r="O155" t="s">
        <v>16</v>
      </c>
      <c r="P155" s="1">
        <v>43641</v>
      </c>
      <c r="Q155">
        <v>5</v>
      </c>
      <c r="R155" s="21">
        <f t="shared" si="10"/>
        <v>3.3111111111111112E-2</v>
      </c>
      <c r="S155" s="21"/>
      <c r="T155" s="82" t="s">
        <v>729</v>
      </c>
      <c r="U155" s="13">
        <v>104960</v>
      </c>
    </row>
    <row r="156" spans="1:21" x14ac:dyDescent="0.3">
      <c r="A156" t="s">
        <v>18</v>
      </c>
      <c r="B156">
        <v>152</v>
      </c>
      <c r="C156" s="1">
        <v>43682</v>
      </c>
      <c r="D156" s="1" t="s">
        <v>723</v>
      </c>
      <c r="E156" s="1" t="s">
        <v>723</v>
      </c>
      <c r="F156" t="s">
        <v>437</v>
      </c>
      <c r="G156" t="s">
        <v>147</v>
      </c>
      <c r="H156" s="5">
        <f>MROUND((J156*0.97),1000)</f>
        <v>21000</v>
      </c>
      <c r="I156" s="5">
        <f t="shared" si="9"/>
        <v>382</v>
      </c>
      <c r="J156" s="5">
        <v>21382</v>
      </c>
      <c r="K156" s="5">
        <v>2138</v>
      </c>
      <c r="M156" t="s">
        <v>73</v>
      </c>
      <c r="N156" t="s">
        <v>67</v>
      </c>
      <c r="O156" t="s">
        <v>16</v>
      </c>
      <c r="P156" s="1">
        <v>43668</v>
      </c>
      <c r="Q156">
        <v>14</v>
      </c>
      <c r="R156" s="21">
        <f t="shared" si="10"/>
        <v>1.8190476190476191E-2</v>
      </c>
      <c r="S156" s="21"/>
      <c r="T156" s="83">
        <v>43859</v>
      </c>
      <c r="U156" s="13">
        <v>10060</v>
      </c>
    </row>
    <row r="157" spans="1:21" x14ac:dyDescent="0.3">
      <c r="A157" t="s">
        <v>18</v>
      </c>
      <c r="B157">
        <v>162</v>
      </c>
      <c r="C157" s="1">
        <v>43682</v>
      </c>
      <c r="D157" s="1" t="s">
        <v>723</v>
      </c>
      <c r="E157" s="1" t="s">
        <v>723</v>
      </c>
      <c r="F157" t="s">
        <v>436</v>
      </c>
      <c r="G157" t="s">
        <v>146</v>
      </c>
      <c r="H157" s="5">
        <f>MROUND((J157*0.97),1000)</f>
        <v>21000</v>
      </c>
      <c r="I157" s="5">
        <f t="shared" si="9"/>
        <v>382</v>
      </c>
      <c r="J157" s="5">
        <v>21382</v>
      </c>
      <c r="K157" s="5">
        <v>2138</v>
      </c>
      <c r="M157" t="s">
        <v>73</v>
      </c>
      <c r="N157" t="s">
        <v>67</v>
      </c>
      <c r="O157" t="s">
        <v>16</v>
      </c>
      <c r="P157" s="1">
        <v>43668</v>
      </c>
      <c r="Q157">
        <v>14</v>
      </c>
      <c r="R157" s="21">
        <f t="shared" si="10"/>
        <v>1.8190476190476191E-2</v>
      </c>
      <c r="S157" s="21"/>
      <c r="T157" s="82" t="s">
        <v>729</v>
      </c>
      <c r="U157" s="13">
        <v>10060</v>
      </c>
    </row>
    <row r="158" spans="1:21" x14ac:dyDescent="0.3">
      <c r="A158" t="s">
        <v>18</v>
      </c>
      <c r="B158">
        <v>153</v>
      </c>
      <c r="C158" s="1">
        <v>43712</v>
      </c>
      <c r="D158" s="1" t="s">
        <v>723</v>
      </c>
      <c r="E158" s="1" t="s">
        <v>723</v>
      </c>
      <c r="F158" t="s">
        <v>437</v>
      </c>
      <c r="G158" t="s">
        <v>147</v>
      </c>
      <c r="H158" s="5">
        <f>MROUND((J158*0.97),1000)</f>
        <v>67000</v>
      </c>
      <c r="I158" s="5">
        <f t="shared" si="9"/>
        <v>2434</v>
      </c>
      <c r="J158" s="5">
        <v>69434</v>
      </c>
      <c r="K158" s="5">
        <v>6943</v>
      </c>
      <c r="M158" t="s">
        <v>75</v>
      </c>
      <c r="N158" t="s">
        <v>67</v>
      </c>
      <c r="O158" t="s">
        <v>16</v>
      </c>
      <c r="P158" s="1">
        <v>43698</v>
      </c>
      <c r="Q158">
        <v>14</v>
      </c>
      <c r="R158" s="21">
        <f t="shared" si="10"/>
        <v>3.6328358208955226E-2</v>
      </c>
      <c r="S158" s="21"/>
      <c r="T158" s="83">
        <v>43921</v>
      </c>
      <c r="U158" s="13">
        <v>410443</v>
      </c>
    </row>
    <row r="159" spans="1:21" x14ac:dyDescent="0.3">
      <c r="A159" t="s">
        <v>18</v>
      </c>
      <c r="B159">
        <v>163</v>
      </c>
      <c r="C159" s="1">
        <v>43712</v>
      </c>
      <c r="D159" s="1" t="s">
        <v>723</v>
      </c>
      <c r="E159" s="1" t="s">
        <v>723</v>
      </c>
      <c r="F159" t="s">
        <v>436</v>
      </c>
      <c r="G159" t="s">
        <v>146</v>
      </c>
      <c r="H159" s="5">
        <f>MROUND((J159*0.97),1000)</f>
        <v>67000</v>
      </c>
      <c r="I159" s="5">
        <f t="shared" si="9"/>
        <v>2434</v>
      </c>
      <c r="J159" s="5">
        <v>69434</v>
      </c>
      <c r="K159" s="5">
        <v>6943</v>
      </c>
      <c r="M159" t="s">
        <v>75</v>
      </c>
      <c r="N159" t="s">
        <v>67</v>
      </c>
      <c r="O159" t="s">
        <v>16</v>
      </c>
      <c r="P159" s="1">
        <v>43698</v>
      </c>
      <c r="Q159">
        <v>14</v>
      </c>
      <c r="R159" s="21">
        <f t="shared" si="10"/>
        <v>3.6328358208955226E-2</v>
      </c>
      <c r="S159" s="21"/>
      <c r="T159" s="82" t="s">
        <v>729</v>
      </c>
      <c r="U159" s="13">
        <v>410443</v>
      </c>
    </row>
    <row r="160" spans="1:21" x14ac:dyDescent="0.3">
      <c r="A160" t="s">
        <v>18</v>
      </c>
      <c r="B160">
        <v>154</v>
      </c>
      <c r="C160" s="1">
        <v>43738</v>
      </c>
      <c r="D160" s="1" t="s">
        <v>723</v>
      </c>
      <c r="E160" s="1" t="s">
        <v>723</v>
      </c>
      <c r="F160" t="s">
        <v>437</v>
      </c>
      <c r="G160" t="s">
        <v>147</v>
      </c>
      <c r="H160" s="5">
        <f t="shared" ref="H160:H173" si="12">MROUND((J160*0.97),5000)</f>
        <v>50000</v>
      </c>
      <c r="I160" s="5">
        <f t="shared" si="9"/>
        <v>1320</v>
      </c>
      <c r="J160" s="5">
        <v>51320</v>
      </c>
      <c r="K160" s="5">
        <v>5132</v>
      </c>
      <c r="M160" t="s">
        <v>77</v>
      </c>
      <c r="N160" t="s">
        <v>67</v>
      </c>
      <c r="O160" t="s">
        <v>16</v>
      </c>
      <c r="P160" s="1">
        <v>43731</v>
      </c>
      <c r="Q160">
        <v>7</v>
      </c>
      <c r="R160" s="21">
        <f t="shared" si="10"/>
        <v>2.64E-2</v>
      </c>
      <c r="S160" s="21"/>
      <c r="T160" s="12" t="s">
        <v>510</v>
      </c>
      <c r="U160" s="13">
        <v>46793</v>
      </c>
    </row>
    <row r="161" spans="1:21" x14ac:dyDescent="0.3">
      <c r="A161" t="s">
        <v>18</v>
      </c>
      <c r="B161">
        <v>164</v>
      </c>
      <c r="C161" s="1">
        <v>43738</v>
      </c>
      <c r="D161" s="1" t="s">
        <v>723</v>
      </c>
      <c r="E161" s="1" t="s">
        <v>723</v>
      </c>
      <c r="F161" t="s">
        <v>436</v>
      </c>
      <c r="G161" t="s">
        <v>146</v>
      </c>
      <c r="H161" s="5">
        <f t="shared" si="12"/>
        <v>50000</v>
      </c>
      <c r="I161" s="5">
        <f t="shared" si="9"/>
        <v>1320</v>
      </c>
      <c r="J161" s="5">
        <v>51320</v>
      </c>
      <c r="K161" s="5">
        <v>5132</v>
      </c>
      <c r="M161" t="s">
        <v>77</v>
      </c>
      <c r="N161" t="s">
        <v>67</v>
      </c>
      <c r="O161" t="s">
        <v>16</v>
      </c>
      <c r="P161" s="1">
        <v>43731</v>
      </c>
      <c r="Q161">
        <v>7</v>
      </c>
      <c r="R161" s="21">
        <f t="shared" si="10"/>
        <v>2.64E-2</v>
      </c>
      <c r="S161" s="21"/>
      <c r="T161" s="83">
        <v>43575</v>
      </c>
      <c r="U161" s="13">
        <v>1348</v>
      </c>
    </row>
    <row r="162" spans="1:21" x14ac:dyDescent="0.3">
      <c r="A162" t="s">
        <v>18</v>
      </c>
      <c r="B162">
        <v>155</v>
      </c>
      <c r="C162" s="1">
        <v>43775</v>
      </c>
      <c r="D162" s="1" t="s">
        <v>723</v>
      </c>
      <c r="E162" s="1" t="s">
        <v>723</v>
      </c>
      <c r="F162" t="s">
        <v>437</v>
      </c>
      <c r="G162" t="s">
        <v>147</v>
      </c>
      <c r="H162" s="5">
        <f t="shared" si="12"/>
        <v>65000</v>
      </c>
      <c r="I162" s="5">
        <f t="shared" si="9"/>
        <v>1773</v>
      </c>
      <c r="J162" s="5">
        <v>66773</v>
      </c>
      <c r="K162" s="5">
        <v>6677</v>
      </c>
      <c r="M162" t="s">
        <v>80</v>
      </c>
      <c r="N162" t="s">
        <v>67</v>
      </c>
      <c r="O162" t="s">
        <v>16</v>
      </c>
      <c r="P162" s="1">
        <v>43768</v>
      </c>
      <c r="Q162">
        <v>7</v>
      </c>
      <c r="R162" s="21">
        <f t="shared" si="10"/>
        <v>2.7276923076923077E-2</v>
      </c>
      <c r="S162" s="21"/>
      <c r="T162" s="82" t="s">
        <v>510</v>
      </c>
      <c r="U162" s="13">
        <v>1348</v>
      </c>
    </row>
    <row r="163" spans="1:21" x14ac:dyDescent="0.3">
      <c r="A163" t="s">
        <v>18</v>
      </c>
      <c r="B163">
        <v>165</v>
      </c>
      <c r="C163" s="1">
        <v>43775</v>
      </c>
      <c r="D163" s="1" t="s">
        <v>723</v>
      </c>
      <c r="E163" s="1" t="s">
        <v>723</v>
      </c>
      <c r="F163" t="s">
        <v>436</v>
      </c>
      <c r="G163" t="s">
        <v>146</v>
      </c>
      <c r="H163" s="5">
        <f t="shared" si="12"/>
        <v>65000</v>
      </c>
      <c r="I163" s="5">
        <f t="shared" si="9"/>
        <v>1773</v>
      </c>
      <c r="J163" s="5">
        <v>66773</v>
      </c>
      <c r="K163" s="5">
        <v>6677</v>
      </c>
      <c r="M163" t="s">
        <v>80</v>
      </c>
      <c r="N163" t="s">
        <v>67</v>
      </c>
      <c r="O163" t="s">
        <v>16</v>
      </c>
      <c r="P163" s="1">
        <v>43768</v>
      </c>
      <c r="Q163">
        <v>7</v>
      </c>
      <c r="R163" s="21">
        <f t="shared" si="10"/>
        <v>2.7276923076923077E-2</v>
      </c>
      <c r="S163" s="21"/>
      <c r="T163" s="83">
        <v>43859</v>
      </c>
      <c r="U163" s="13">
        <v>7001</v>
      </c>
    </row>
    <row r="164" spans="1:21" x14ac:dyDescent="0.3">
      <c r="A164" t="s">
        <v>18</v>
      </c>
      <c r="B164">
        <v>156</v>
      </c>
      <c r="C164" s="1">
        <v>43804</v>
      </c>
      <c r="D164" s="1" t="s">
        <v>723</v>
      </c>
      <c r="E164" s="1" t="s">
        <v>723</v>
      </c>
      <c r="F164" t="s">
        <v>437</v>
      </c>
      <c r="G164" t="s">
        <v>147</v>
      </c>
      <c r="H164" s="5">
        <f t="shared" si="12"/>
        <v>225000</v>
      </c>
      <c r="I164" s="5">
        <f t="shared" si="9"/>
        <v>6084</v>
      </c>
      <c r="J164" s="5">
        <v>231084</v>
      </c>
      <c r="K164" s="5">
        <v>23108</v>
      </c>
      <c r="M164" t="s">
        <v>82</v>
      </c>
      <c r="N164" t="s">
        <v>67</v>
      </c>
      <c r="O164" t="s">
        <v>16</v>
      </c>
      <c r="P164" s="1">
        <v>43790</v>
      </c>
      <c r="Q164">
        <v>14</v>
      </c>
      <c r="R164" s="21">
        <f t="shared" si="10"/>
        <v>2.7040000000000002E-2</v>
      </c>
      <c r="S164" s="21"/>
      <c r="T164" s="82" t="s">
        <v>510</v>
      </c>
      <c r="U164" s="13">
        <v>7001</v>
      </c>
    </row>
    <row r="165" spans="1:21" x14ac:dyDescent="0.3">
      <c r="A165" t="s">
        <v>18</v>
      </c>
      <c r="B165">
        <v>166</v>
      </c>
      <c r="C165" s="1">
        <v>43804</v>
      </c>
      <c r="D165" s="1" t="s">
        <v>723</v>
      </c>
      <c r="E165" s="1" t="s">
        <v>723</v>
      </c>
      <c r="F165" t="s">
        <v>436</v>
      </c>
      <c r="G165" t="s">
        <v>146</v>
      </c>
      <c r="H165" s="5">
        <f t="shared" si="12"/>
        <v>225000</v>
      </c>
      <c r="I165" s="5">
        <f t="shared" si="9"/>
        <v>6084</v>
      </c>
      <c r="J165" s="5">
        <v>231084</v>
      </c>
      <c r="K165" s="5">
        <v>23108</v>
      </c>
      <c r="M165" t="s">
        <v>82</v>
      </c>
      <c r="N165" t="s">
        <v>67</v>
      </c>
      <c r="O165" t="s">
        <v>16</v>
      </c>
      <c r="P165" s="1">
        <v>43790</v>
      </c>
      <c r="Q165">
        <v>14</v>
      </c>
      <c r="R165" s="21">
        <f t="shared" si="10"/>
        <v>2.7040000000000002E-2</v>
      </c>
      <c r="S165" s="21"/>
      <c r="T165" s="83">
        <v>43921</v>
      </c>
      <c r="U165" s="13">
        <v>38444</v>
      </c>
    </row>
    <row r="166" spans="1:21" x14ac:dyDescent="0.3">
      <c r="A166" t="s">
        <v>18</v>
      </c>
      <c r="B166">
        <v>157</v>
      </c>
      <c r="C166" s="1">
        <v>43921</v>
      </c>
      <c r="D166" s="1" t="s">
        <v>723</v>
      </c>
      <c r="E166" s="1" t="s">
        <v>723</v>
      </c>
      <c r="F166" t="s">
        <v>437</v>
      </c>
      <c r="G166" t="s">
        <v>147</v>
      </c>
      <c r="H166" s="5">
        <f t="shared" si="12"/>
        <v>20000</v>
      </c>
      <c r="I166" s="5">
        <f t="shared" si="9"/>
        <v>633</v>
      </c>
      <c r="J166" s="5">
        <v>20633</v>
      </c>
      <c r="K166" s="5">
        <v>2063</v>
      </c>
      <c r="M166" t="s">
        <v>92</v>
      </c>
      <c r="N166" t="s">
        <v>67</v>
      </c>
      <c r="O166" t="s">
        <v>16</v>
      </c>
      <c r="P166" s="1">
        <v>43921</v>
      </c>
      <c r="Q166">
        <v>0</v>
      </c>
      <c r="R166" s="21">
        <f t="shared" si="10"/>
        <v>3.1649999999999998E-2</v>
      </c>
      <c r="S166" s="21"/>
      <c r="T166" s="82" t="s">
        <v>510</v>
      </c>
      <c r="U166" s="13">
        <v>38444</v>
      </c>
    </row>
    <row r="167" spans="1:21" x14ac:dyDescent="0.3">
      <c r="A167" t="s">
        <v>18</v>
      </c>
      <c r="B167">
        <v>158</v>
      </c>
      <c r="C167" s="1">
        <v>43921</v>
      </c>
      <c r="D167" s="1" t="s">
        <v>723</v>
      </c>
      <c r="E167" s="1" t="s">
        <v>723</v>
      </c>
      <c r="F167" t="s">
        <v>544</v>
      </c>
      <c r="G167" t="s">
        <v>255</v>
      </c>
      <c r="H167" s="5">
        <f t="shared" si="12"/>
        <v>530000</v>
      </c>
      <c r="I167" s="5">
        <f t="shared" si="9"/>
        <v>18236</v>
      </c>
      <c r="J167" s="5">
        <v>548236</v>
      </c>
      <c r="K167" s="5">
        <v>54824</v>
      </c>
      <c r="M167" t="s">
        <v>92</v>
      </c>
      <c r="N167" t="s">
        <v>67</v>
      </c>
      <c r="O167" t="s">
        <v>16</v>
      </c>
      <c r="P167" s="1">
        <v>43921</v>
      </c>
      <c r="Q167">
        <v>0</v>
      </c>
      <c r="R167" s="21">
        <f t="shared" si="10"/>
        <v>3.4407547169811321E-2</v>
      </c>
      <c r="S167" s="21"/>
      <c r="T167" s="12" t="s">
        <v>511</v>
      </c>
      <c r="U167" s="13">
        <v>487313</v>
      </c>
    </row>
    <row r="168" spans="1:21" x14ac:dyDescent="0.3">
      <c r="A168" t="s">
        <v>18</v>
      </c>
      <c r="B168">
        <v>167</v>
      </c>
      <c r="C168" s="1">
        <v>43921</v>
      </c>
      <c r="D168" s="1" t="s">
        <v>723</v>
      </c>
      <c r="E168" s="1" t="s">
        <v>723</v>
      </c>
      <c r="F168" t="s">
        <v>436</v>
      </c>
      <c r="G168" t="s">
        <v>146</v>
      </c>
      <c r="H168" s="5">
        <f t="shared" si="12"/>
        <v>20000</v>
      </c>
      <c r="I168" s="5">
        <f t="shared" si="9"/>
        <v>633</v>
      </c>
      <c r="J168" s="5">
        <v>20633</v>
      </c>
      <c r="K168" s="5">
        <v>2063</v>
      </c>
      <c r="M168" t="s">
        <v>92</v>
      </c>
      <c r="N168" t="s">
        <v>67</v>
      </c>
      <c r="O168" t="s">
        <v>16</v>
      </c>
      <c r="P168" s="1">
        <v>43921</v>
      </c>
      <c r="Q168">
        <v>0</v>
      </c>
      <c r="R168" s="21">
        <f t="shared" si="10"/>
        <v>3.1649999999999998E-2</v>
      </c>
      <c r="S168" s="21"/>
      <c r="T168" s="83">
        <v>43575</v>
      </c>
      <c r="U168" s="13">
        <v>47390</v>
      </c>
    </row>
    <row r="169" spans="1:21" x14ac:dyDescent="0.3">
      <c r="A169" t="s">
        <v>18</v>
      </c>
      <c r="B169">
        <v>12</v>
      </c>
      <c r="C169" s="1">
        <v>43739</v>
      </c>
      <c r="D169" s="1" t="s">
        <v>484</v>
      </c>
      <c r="E169" t="s">
        <v>522</v>
      </c>
      <c r="F169" t="s">
        <v>522</v>
      </c>
      <c r="G169" t="s">
        <v>233</v>
      </c>
      <c r="H169" s="5">
        <f t="shared" si="12"/>
        <v>300000</v>
      </c>
      <c r="I169" s="5">
        <f t="shared" si="9"/>
        <v>7167</v>
      </c>
      <c r="J169" s="5">
        <v>307167</v>
      </c>
      <c r="K169" s="5">
        <v>30717</v>
      </c>
      <c r="M169" t="s">
        <v>79</v>
      </c>
      <c r="N169" t="s">
        <v>67</v>
      </c>
      <c r="O169" t="s">
        <v>16</v>
      </c>
      <c r="P169" s="1">
        <v>43728</v>
      </c>
      <c r="Q169">
        <v>11</v>
      </c>
      <c r="R169" s="21">
        <f t="shared" si="10"/>
        <v>2.3890000000000002E-2</v>
      </c>
      <c r="S169" s="21"/>
      <c r="T169" s="82" t="s">
        <v>511</v>
      </c>
      <c r="U169" s="13">
        <v>47390</v>
      </c>
    </row>
    <row r="170" spans="1:21" x14ac:dyDescent="0.3">
      <c r="A170" t="s">
        <v>18</v>
      </c>
      <c r="B170">
        <v>5</v>
      </c>
      <c r="C170" s="1">
        <v>43921</v>
      </c>
      <c r="D170" s="1" t="s">
        <v>484</v>
      </c>
      <c r="E170" s="1" t="s">
        <v>522</v>
      </c>
      <c r="F170" t="s">
        <v>560</v>
      </c>
      <c r="G170" t="s">
        <v>271</v>
      </c>
      <c r="H170" s="5">
        <f t="shared" si="12"/>
        <v>460000</v>
      </c>
      <c r="I170" s="5">
        <f t="shared" si="9"/>
        <v>15379</v>
      </c>
      <c r="J170" s="5">
        <v>475379</v>
      </c>
      <c r="K170" s="5">
        <v>47538</v>
      </c>
      <c r="M170" t="s">
        <v>92</v>
      </c>
      <c r="N170" t="s">
        <v>67</v>
      </c>
      <c r="O170" t="s">
        <v>16</v>
      </c>
      <c r="P170" s="1">
        <v>43921</v>
      </c>
      <c r="Q170">
        <v>0</v>
      </c>
      <c r="R170" s="21">
        <f t="shared" si="10"/>
        <v>3.3432608695652177E-2</v>
      </c>
      <c r="S170" s="21"/>
      <c r="T170" s="83">
        <v>43698</v>
      </c>
      <c r="U170" s="13">
        <v>5576</v>
      </c>
    </row>
    <row r="171" spans="1:21" x14ac:dyDescent="0.3">
      <c r="A171" t="s">
        <v>18</v>
      </c>
      <c r="B171">
        <v>13</v>
      </c>
      <c r="C171" s="1">
        <v>43921</v>
      </c>
      <c r="D171" s="1" t="s">
        <v>484</v>
      </c>
      <c r="E171" s="1" t="s">
        <v>522</v>
      </c>
      <c r="F171" t="s">
        <v>522</v>
      </c>
      <c r="G171" t="s">
        <v>233</v>
      </c>
      <c r="H171" s="5">
        <f t="shared" si="12"/>
        <v>280000</v>
      </c>
      <c r="I171" s="5">
        <f t="shared" si="9"/>
        <v>10510</v>
      </c>
      <c r="J171" s="5">
        <v>290510</v>
      </c>
      <c r="K171" s="5">
        <v>29051</v>
      </c>
      <c r="M171" t="s">
        <v>92</v>
      </c>
      <c r="N171" t="s">
        <v>67</v>
      </c>
      <c r="O171" t="s">
        <v>16</v>
      </c>
      <c r="P171" s="1">
        <v>43921</v>
      </c>
      <c r="Q171">
        <v>0</v>
      </c>
      <c r="R171" s="21">
        <f t="shared" si="10"/>
        <v>3.7535714285714283E-2</v>
      </c>
      <c r="S171" s="21"/>
      <c r="T171" s="82" t="s">
        <v>511</v>
      </c>
      <c r="U171" s="13">
        <v>5576</v>
      </c>
    </row>
    <row r="172" spans="1:21" x14ac:dyDescent="0.3">
      <c r="A172" t="s">
        <v>18</v>
      </c>
      <c r="B172">
        <v>14</v>
      </c>
      <c r="C172" s="1">
        <v>43921</v>
      </c>
      <c r="D172" s="1" t="s">
        <v>484</v>
      </c>
      <c r="E172" s="1" t="s">
        <v>522</v>
      </c>
      <c r="F172" t="s">
        <v>517</v>
      </c>
      <c r="G172" t="s">
        <v>228</v>
      </c>
      <c r="H172" s="5">
        <f t="shared" si="12"/>
        <v>265000</v>
      </c>
      <c r="I172" s="5">
        <f t="shared" si="9"/>
        <v>10755</v>
      </c>
      <c r="J172" s="5">
        <v>275755</v>
      </c>
      <c r="K172" s="5">
        <v>27576</v>
      </c>
      <c r="M172" t="s">
        <v>92</v>
      </c>
      <c r="N172" t="s">
        <v>67</v>
      </c>
      <c r="O172" t="s">
        <v>16</v>
      </c>
      <c r="P172" s="1">
        <v>43921</v>
      </c>
      <c r="Q172">
        <v>0</v>
      </c>
      <c r="R172" s="21">
        <f t="shared" si="10"/>
        <v>4.0584905660377361E-2</v>
      </c>
      <c r="S172" s="21"/>
      <c r="T172" s="83">
        <v>43731</v>
      </c>
      <c r="U172" s="13">
        <v>8</v>
      </c>
    </row>
    <row r="173" spans="1:21" x14ac:dyDescent="0.3">
      <c r="A173" t="s">
        <v>18</v>
      </c>
      <c r="B173">
        <v>168</v>
      </c>
      <c r="C173" s="1">
        <v>43587</v>
      </c>
      <c r="D173" s="1" t="s">
        <v>724</v>
      </c>
      <c r="E173" s="1" t="s">
        <v>724</v>
      </c>
      <c r="F173" t="s">
        <v>465</v>
      </c>
      <c r="G173" t="s">
        <v>175</v>
      </c>
      <c r="H173" s="42">
        <f t="shared" si="12"/>
        <v>70000</v>
      </c>
      <c r="I173" s="42">
        <f t="shared" si="9"/>
        <v>1898</v>
      </c>
      <c r="J173" s="42">
        <v>71898</v>
      </c>
      <c r="K173" s="42">
        <v>7190</v>
      </c>
      <c r="M173" t="s">
        <v>66</v>
      </c>
      <c r="N173" t="s">
        <v>67</v>
      </c>
      <c r="O173" t="s">
        <v>16</v>
      </c>
      <c r="P173" s="1">
        <v>43575</v>
      </c>
      <c r="Q173">
        <v>12</v>
      </c>
      <c r="R173" s="44">
        <f t="shared" si="10"/>
        <v>2.7114285714285716E-2</v>
      </c>
      <c r="S173" s="21"/>
      <c r="T173" s="82" t="s">
        <v>511</v>
      </c>
      <c r="U173" s="13">
        <v>8</v>
      </c>
    </row>
    <row r="174" spans="1:21" x14ac:dyDescent="0.3">
      <c r="A174" t="s">
        <v>18</v>
      </c>
      <c r="B174">
        <v>169</v>
      </c>
      <c r="C174" s="1">
        <v>43619</v>
      </c>
      <c r="D174" s="1" t="s">
        <v>724</v>
      </c>
      <c r="E174" s="1" t="s">
        <v>724</v>
      </c>
      <c r="F174" t="s">
        <v>465</v>
      </c>
      <c r="G174" t="s">
        <v>175</v>
      </c>
      <c r="H174" s="42">
        <f>MROUND((J174*0.97),1000)</f>
        <v>49000</v>
      </c>
      <c r="I174" s="42">
        <f t="shared" si="9"/>
        <v>1389</v>
      </c>
      <c r="J174" s="42">
        <v>50389</v>
      </c>
      <c r="K174" s="42">
        <v>5039</v>
      </c>
      <c r="M174" t="s">
        <v>68</v>
      </c>
      <c r="N174" t="s">
        <v>67</v>
      </c>
      <c r="O174" t="s">
        <v>16</v>
      </c>
      <c r="P174" s="1">
        <v>43610</v>
      </c>
      <c r="Q174">
        <v>9</v>
      </c>
      <c r="R174" s="44">
        <f t="shared" si="10"/>
        <v>2.8346938775510203E-2</v>
      </c>
      <c r="S174" s="21"/>
      <c r="T174" s="83">
        <v>43768</v>
      </c>
      <c r="U174" s="13">
        <v>64916</v>
      </c>
    </row>
    <row r="175" spans="1:21" x14ac:dyDescent="0.3">
      <c r="A175" t="s">
        <v>18</v>
      </c>
      <c r="B175">
        <v>170</v>
      </c>
      <c r="C175" s="1">
        <v>43646</v>
      </c>
      <c r="D175" t="s">
        <v>724</v>
      </c>
      <c r="E175" s="1" t="s">
        <v>724</v>
      </c>
      <c r="F175" t="s">
        <v>465</v>
      </c>
      <c r="G175" t="s">
        <v>175</v>
      </c>
      <c r="H175" s="42">
        <f>MROUND((J175*0.97),5000)</f>
        <v>55000</v>
      </c>
      <c r="I175" s="42">
        <f t="shared" si="9"/>
        <v>2287</v>
      </c>
      <c r="J175" s="42">
        <v>57287</v>
      </c>
      <c r="K175" s="42">
        <v>5729</v>
      </c>
      <c r="M175" t="s">
        <v>71</v>
      </c>
      <c r="N175" t="s">
        <v>67</v>
      </c>
      <c r="O175" t="s">
        <v>16</v>
      </c>
      <c r="P175" s="1">
        <v>43641</v>
      </c>
      <c r="Q175">
        <v>5</v>
      </c>
      <c r="R175" s="44">
        <f t="shared" si="10"/>
        <v>4.1581818181818185E-2</v>
      </c>
      <c r="S175" s="21"/>
      <c r="T175" s="82" t="s">
        <v>511</v>
      </c>
      <c r="U175" s="13">
        <v>64916</v>
      </c>
    </row>
    <row r="176" spans="1:21" x14ac:dyDescent="0.3">
      <c r="A176" t="s">
        <v>18</v>
      </c>
      <c r="B176">
        <v>171</v>
      </c>
      <c r="C176" s="1">
        <v>43682</v>
      </c>
      <c r="D176" t="s">
        <v>724</v>
      </c>
      <c r="E176" s="1" t="s">
        <v>724</v>
      </c>
      <c r="F176" t="s">
        <v>465</v>
      </c>
      <c r="G176" t="s">
        <v>175</v>
      </c>
      <c r="H176" s="42">
        <f>MROUND((J176*0.97),1000)</f>
        <v>42000</v>
      </c>
      <c r="I176" s="42">
        <f t="shared" si="9"/>
        <v>1323</v>
      </c>
      <c r="J176" s="42">
        <v>43323</v>
      </c>
      <c r="K176" s="42">
        <v>4332</v>
      </c>
      <c r="M176" t="s">
        <v>73</v>
      </c>
      <c r="N176" t="s">
        <v>67</v>
      </c>
      <c r="O176" t="s">
        <v>16</v>
      </c>
      <c r="P176" s="1">
        <v>43668</v>
      </c>
      <c r="Q176">
        <v>14</v>
      </c>
      <c r="R176" s="44">
        <f t="shared" si="10"/>
        <v>3.15E-2</v>
      </c>
      <c r="S176" s="21"/>
      <c r="T176" s="83">
        <v>43790</v>
      </c>
      <c r="U176" s="13">
        <v>140106</v>
      </c>
    </row>
    <row r="177" spans="1:21" x14ac:dyDescent="0.3">
      <c r="A177" t="s">
        <v>18</v>
      </c>
      <c r="B177">
        <v>172</v>
      </c>
      <c r="C177" s="1">
        <v>43712</v>
      </c>
      <c r="D177" t="s">
        <v>724</v>
      </c>
      <c r="E177" s="1" t="s">
        <v>724</v>
      </c>
      <c r="F177" t="s">
        <v>465</v>
      </c>
      <c r="G177" t="s">
        <v>175</v>
      </c>
      <c r="H177" s="42">
        <f>MROUND((J177*0.97),5000)</f>
        <v>125000</v>
      </c>
      <c r="I177" s="42">
        <f t="shared" si="9"/>
        <v>2890</v>
      </c>
      <c r="J177" s="42">
        <v>127890</v>
      </c>
      <c r="K177" s="42">
        <v>12789</v>
      </c>
      <c r="M177" t="s">
        <v>75</v>
      </c>
      <c r="N177" t="s">
        <v>67</v>
      </c>
      <c r="O177" t="s">
        <v>16</v>
      </c>
      <c r="P177" s="1">
        <v>43698</v>
      </c>
      <c r="Q177">
        <v>14</v>
      </c>
      <c r="R177" s="44">
        <f t="shared" si="10"/>
        <v>2.3120000000000002E-2</v>
      </c>
      <c r="S177" s="21"/>
      <c r="T177" s="82" t="s">
        <v>511</v>
      </c>
      <c r="U177" s="13">
        <v>140106</v>
      </c>
    </row>
    <row r="178" spans="1:21" x14ac:dyDescent="0.3">
      <c r="A178" t="s">
        <v>18</v>
      </c>
      <c r="B178">
        <v>173</v>
      </c>
      <c r="C178" s="1">
        <v>43738</v>
      </c>
      <c r="D178" t="s">
        <v>724</v>
      </c>
      <c r="E178" s="1" t="s">
        <v>724</v>
      </c>
      <c r="F178" t="s">
        <v>465</v>
      </c>
      <c r="G178" t="s">
        <v>175</v>
      </c>
      <c r="H178" s="42">
        <f>MROUND((J178*0.97),50)</f>
        <v>2050</v>
      </c>
      <c r="I178" s="42">
        <f t="shared" si="9"/>
        <v>68</v>
      </c>
      <c r="J178" s="42">
        <v>2118</v>
      </c>
      <c r="K178" s="42">
        <v>212</v>
      </c>
      <c r="M178" t="s">
        <v>77</v>
      </c>
      <c r="N178" t="s">
        <v>67</v>
      </c>
      <c r="O178" t="s">
        <v>16</v>
      </c>
      <c r="P178" s="1">
        <v>43731</v>
      </c>
      <c r="Q178">
        <v>7</v>
      </c>
      <c r="R178" s="44">
        <f t="shared" si="10"/>
        <v>3.3170731707317075E-2</v>
      </c>
      <c r="S178" s="21"/>
      <c r="T178" s="83">
        <v>43822</v>
      </c>
      <c r="U178" s="13">
        <v>63780</v>
      </c>
    </row>
    <row r="179" spans="1:21" x14ac:dyDescent="0.3">
      <c r="A179" t="s">
        <v>18</v>
      </c>
      <c r="B179">
        <v>174</v>
      </c>
      <c r="C179" s="1">
        <v>43775</v>
      </c>
      <c r="D179" t="s">
        <v>724</v>
      </c>
      <c r="E179" s="1" t="s">
        <v>724</v>
      </c>
      <c r="F179" t="s">
        <v>465</v>
      </c>
      <c r="G179" t="s">
        <v>175</v>
      </c>
      <c r="H179" s="42">
        <f>MROUND((J179*0.97),5000)</f>
        <v>55000</v>
      </c>
      <c r="I179" s="42">
        <f t="shared" si="9"/>
        <v>2287</v>
      </c>
      <c r="J179" s="42">
        <v>57287</v>
      </c>
      <c r="K179" s="42">
        <v>5729</v>
      </c>
      <c r="M179" t="s">
        <v>80</v>
      </c>
      <c r="N179" t="s">
        <v>67</v>
      </c>
      <c r="O179" t="s">
        <v>16</v>
      </c>
      <c r="P179" s="1">
        <v>43768</v>
      </c>
      <c r="Q179">
        <v>7</v>
      </c>
      <c r="R179" s="44">
        <f t="shared" si="10"/>
        <v>4.1581818181818185E-2</v>
      </c>
      <c r="S179" s="21"/>
      <c r="T179" s="82" t="s">
        <v>511</v>
      </c>
      <c r="U179" s="13">
        <v>63780</v>
      </c>
    </row>
    <row r="180" spans="1:21" x14ac:dyDescent="0.3">
      <c r="A180" t="s">
        <v>18</v>
      </c>
      <c r="B180">
        <v>175</v>
      </c>
      <c r="C180" s="1">
        <v>43804</v>
      </c>
      <c r="D180" s="1" t="s">
        <v>724</v>
      </c>
      <c r="E180" s="1" t="s">
        <v>724</v>
      </c>
      <c r="F180" t="s">
        <v>465</v>
      </c>
      <c r="G180" t="s">
        <v>175</v>
      </c>
      <c r="H180" s="42">
        <f>MROUND((J180*0.97),5000)</f>
        <v>165000</v>
      </c>
      <c r="I180" s="42">
        <f t="shared" si="9"/>
        <v>6094</v>
      </c>
      <c r="J180" s="42">
        <v>171094</v>
      </c>
      <c r="K180" s="42">
        <v>17109</v>
      </c>
      <c r="M180" t="s">
        <v>82</v>
      </c>
      <c r="N180" t="s">
        <v>67</v>
      </c>
      <c r="O180" t="s">
        <v>16</v>
      </c>
      <c r="P180" s="1">
        <v>43790</v>
      </c>
      <c r="Q180">
        <v>14</v>
      </c>
      <c r="R180" s="44">
        <f t="shared" si="10"/>
        <v>3.6933333333333332E-2</v>
      </c>
      <c r="S180" s="21"/>
      <c r="T180" s="83">
        <v>43859</v>
      </c>
      <c r="U180" s="13">
        <v>31883</v>
      </c>
    </row>
    <row r="181" spans="1:21" x14ac:dyDescent="0.3">
      <c r="A181" t="s">
        <v>18</v>
      </c>
      <c r="B181">
        <v>180</v>
      </c>
      <c r="C181" s="1">
        <v>43804</v>
      </c>
      <c r="D181" s="1" t="s">
        <v>724</v>
      </c>
      <c r="E181" s="1" t="s">
        <v>724</v>
      </c>
      <c r="F181" t="s">
        <v>490</v>
      </c>
      <c r="G181" t="s">
        <v>201</v>
      </c>
      <c r="H181" s="42">
        <f>MROUND((J181*0.97),5000)</f>
        <v>165000</v>
      </c>
      <c r="I181" s="42">
        <f t="shared" si="9"/>
        <v>6094</v>
      </c>
      <c r="J181" s="42">
        <v>171094</v>
      </c>
      <c r="K181" s="42">
        <v>17109</v>
      </c>
      <c r="M181" t="s">
        <v>82</v>
      </c>
      <c r="N181" t="s">
        <v>67</v>
      </c>
      <c r="O181" t="s">
        <v>16</v>
      </c>
      <c r="P181" s="1">
        <v>43790</v>
      </c>
      <c r="Q181">
        <v>14</v>
      </c>
      <c r="R181" s="44">
        <f t="shared" si="10"/>
        <v>3.6933333333333332E-2</v>
      </c>
      <c r="S181" s="21"/>
      <c r="T181" s="82" t="s">
        <v>511</v>
      </c>
      <c r="U181" s="13">
        <v>31883</v>
      </c>
    </row>
    <row r="182" spans="1:21" x14ac:dyDescent="0.3">
      <c r="A182" t="s">
        <v>18</v>
      </c>
      <c r="B182">
        <v>176</v>
      </c>
      <c r="C182" s="1">
        <v>43830</v>
      </c>
      <c r="D182" s="1" t="s">
        <v>724</v>
      </c>
      <c r="E182" s="1" t="s">
        <v>724</v>
      </c>
      <c r="F182" t="s">
        <v>465</v>
      </c>
      <c r="G182" t="s">
        <v>175</v>
      </c>
      <c r="H182" s="42">
        <f>MROUND((J182*0.97),1000)</f>
        <v>39000</v>
      </c>
      <c r="I182" s="42">
        <f t="shared" si="9"/>
        <v>1127</v>
      </c>
      <c r="J182" s="42">
        <v>40127</v>
      </c>
      <c r="K182" s="42">
        <v>4013</v>
      </c>
      <c r="M182" t="s">
        <v>84</v>
      </c>
      <c r="N182" t="s">
        <v>67</v>
      </c>
      <c r="O182" t="s">
        <v>16</v>
      </c>
      <c r="P182" s="1">
        <v>43822</v>
      </c>
      <c r="Q182">
        <v>8</v>
      </c>
      <c r="R182" s="44">
        <f t="shared" si="10"/>
        <v>2.8897435897435899E-2</v>
      </c>
      <c r="S182" s="21"/>
      <c r="T182" s="83">
        <v>43921</v>
      </c>
      <c r="U182" s="13">
        <v>133654</v>
      </c>
    </row>
    <row r="183" spans="1:21" x14ac:dyDescent="0.3">
      <c r="A183" t="s">
        <v>18</v>
      </c>
      <c r="B183">
        <v>177</v>
      </c>
      <c r="C183" s="1">
        <v>43867</v>
      </c>
      <c r="D183" s="1" t="s">
        <v>724</v>
      </c>
      <c r="E183" s="1" t="s">
        <v>724</v>
      </c>
      <c r="F183" t="s">
        <v>465</v>
      </c>
      <c r="G183" t="s">
        <v>175</v>
      </c>
      <c r="H183" s="42">
        <f>MROUND((J183*0.97),1000)</f>
        <v>16000</v>
      </c>
      <c r="I183" s="42">
        <f t="shared" si="9"/>
        <v>419</v>
      </c>
      <c r="J183" s="42">
        <v>16419</v>
      </c>
      <c r="K183" s="42">
        <v>1642</v>
      </c>
      <c r="M183" t="s">
        <v>87</v>
      </c>
      <c r="N183" t="s">
        <v>67</v>
      </c>
      <c r="O183" t="s">
        <v>16</v>
      </c>
      <c r="P183" s="1">
        <v>43859</v>
      </c>
      <c r="Q183">
        <v>8</v>
      </c>
      <c r="R183" s="44">
        <f t="shared" si="10"/>
        <v>2.6187499999999999E-2</v>
      </c>
      <c r="S183" s="21"/>
      <c r="T183" s="82" t="s">
        <v>511</v>
      </c>
      <c r="U183" s="13">
        <v>133654</v>
      </c>
    </row>
    <row r="184" spans="1:21" x14ac:dyDescent="0.3">
      <c r="A184" t="s">
        <v>18</v>
      </c>
      <c r="B184">
        <v>178</v>
      </c>
      <c r="C184" s="1">
        <v>43921</v>
      </c>
      <c r="D184" s="1" t="s">
        <v>724</v>
      </c>
      <c r="E184" s="1" t="s">
        <v>724</v>
      </c>
      <c r="F184" t="s">
        <v>465</v>
      </c>
      <c r="G184" t="s">
        <v>175</v>
      </c>
      <c r="H184" s="42">
        <f>MROUND((J184*0.97),5000)</f>
        <v>60000</v>
      </c>
      <c r="I184" s="42">
        <f t="shared" si="9"/>
        <v>1021</v>
      </c>
      <c r="J184" s="42">
        <v>61021</v>
      </c>
      <c r="K184" s="42">
        <v>6102</v>
      </c>
      <c r="M184" t="s">
        <v>91</v>
      </c>
      <c r="N184" t="s">
        <v>67</v>
      </c>
      <c r="O184" t="s">
        <v>16</v>
      </c>
      <c r="P184" s="1">
        <v>43921</v>
      </c>
      <c r="Q184">
        <v>0</v>
      </c>
      <c r="R184" s="44">
        <f t="shared" si="10"/>
        <v>1.7016666666666666E-2</v>
      </c>
      <c r="S184" s="21"/>
      <c r="T184" s="12" t="s">
        <v>501</v>
      </c>
      <c r="U184" s="13">
        <v>857232</v>
      </c>
    </row>
    <row r="185" spans="1:21" x14ac:dyDescent="0.3">
      <c r="A185" t="s">
        <v>18</v>
      </c>
      <c r="B185">
        <v>179</v>
      </c>
      <c r="C185" s="1">
        <v>43921</v>
      </c>
      <c r="D185" s="1" t="s">
        <v>724</v>
      </c>
      <c r="E185" s="1" t="s">
        <v>724</v>
      </c>
      <c r="F185" t="s">
        <v>549</v>
      </c>
      <c r="G185" t="s">
        <v>260</v>
      </c>
      <c r="H185" s="42">
        <f>MROUND((J185*0.97),5000)</f>
        <v>335000</v>
      </c>
      <c r="I185" s="42">
        <f t="shared" si="9"/>
        <v>9694</v>
      </c>
      <c r="J185" s="42">
        <v>344694</v>
      </c>
      <c r="K185" s="42">
        <v>34469</v>
      </c>
      <c r="M185" t="s">
        <v>92</v>
      </c>
      <c r="N185" t="s">
        <v>67</v>
      </c>
      <c r="O185" t="s">
        <v>16</v>
      </c>
      <c r="P185" s="1">
        <v>43921</v>
      </c>
      <c r="Q185">
        <v>0</v>
      </c>
      <c r="R185" s="44">
        <f t="shared" si="10"/>
        <v>2.8937313432835822E-2</v>
      </c>
      <c r="S185" s="21"/>
      <c r="T185" s="83">
        <v>43575</v>
      </c>
      <c r="U185" s="13">
        <v>18563</v>
      </c>
    </row>
    <row r="186" spans="1:21" x14ac:dyDescent="0.3">
      <c r="A186" t="s">
        <v>18</v>
      </c>
      <c r="B186">
        <v>430</v>
      </c>
      <c r="C186" s="1">
        <v>43921</v>
      </c>
      <c r="D186" s="1" t="s">
        <v>455</v>
      </c>
      <c r="E186" t="s">
        <v>540</v>
      </c>
      <c r="F186" t="s">
        <v>540</v>
      </c>
      <c r="G186" t="s">
        <v>250</v>
      </c>
      <c r="H186" s="42">
        <f>MROUND((J186*0.97),5000)</f>
        <v>350000</v>
      </c>
      <c r="I186" s="42">
        <f t="shared" si="9"/>
        <v>11929</v>
      </c>
      <c r="J186" s="42">
        <v>361929</v>
      </c>
      <c r="K186" s="42">
        <v>36193</v>
      </c>
      <c r="M186" t="s">
        <v>92</v>
      </c>
      <c r="N186" t="s">
        <v>67</v>
      </c>
      <c r="O186" t="s">
        <v>16</v>
      </c>
      <c r="P186" s="1">
        <v>43921</v>
      </c>
      <c r="Q186">
        <v>0</v>
      </c>
      <c r="R186" s="44">
        <f t="shared" si="10"/>
        <v>3.4082857142857144E-2</v>
      </c>
      <c r="S186" s="21"/>
      <c r="T186" s="82" t="s">
        <v>501</v>
      </c>
      <c r="U186" s="13">
        <v>18563</v>
      </c>
    </row>
    <row r="187" spans="1:21" x14ac:dyDescent="0.3">
      <c r="A187" t="s">
        <v>18</v>
      </c>
      <c r="B187">
        <v>366</v>
      </c>
      <c r="C187" s="1">
        <v>43587</v>
      </c>
      <c r="D187" s="1" t="s">
        <v>535</v>
      </c>
      <c r="E187" t="s">
        <v>483</v>
      </c>
      <c r="F187" t="s">
        <v>483</v>
      </c>
      <c r="G187" t="s">
        <v>194</v>
      </c>
      <c r="H187" s="5">
        <f>MROUND((J187*0.97),50)</f>
        <v>6650</v>
      </c>
      <c r="I187" s="5">
        <f t="shared" si="9"/>
        <v>186</v>
      </c>
      <c r="J187" s="5">
        <v>6836</v>
      </c>
      <c r="K187" s="5">
        <v>684</v>
      </c>
      <c r="M187" t="s">
        <v>66</v>
      </c>
      <c r="N187" t="s">
        <v>67</v>
      </c>
      <c r="O187" t="s">
        <v>16</v>
      </c>
      <c r="P187" s="1">
        <v>43575</v>
      </c>
      <c r="Q187">
        <v>12</v>
      </c>
      <c r="R187" s="21">
        <f t="shared" si="10"/>
        <v>2.7969924812030075E-2</v>
      </c>
      <c r="S187" s="21"/>
      <c r="T187" s="83">
        <v>43610</v>
      </c>
      <c r="U187" s="13">
        <v>1690</v>
      </c>
    </row>
    <row r="188" spans="1:21" x14ac:dyDescent="0.3">
      <c r="A188" t="s">
        <v>18</v>
      </c>
      <c r="B188">
        <v>367</v>
      </c>
      <c r="C188" s="1">
        <v>43682</v>
      </c>
      <c r="D188" s="1" t="s">
        <v>535</v>
      </c>
      <c r="E188" t="s">
        <v>483</v>
      </c>
      <c r="F188" t="s">
        <v>483</v>
      </c>
      <c r="G188" t="s">
        <v>194</v>
      </c>
      <c r="H188" s="5">
        <f>MROUND((J188*0.97),1000)</f>
        <v>31000</v>
      </c>
      <c r="I188" s="5">
        <f t="shared" si="9"/>
        <v>1301</v>
      </c>
      <c r="J188" s="5">
        <v>32301</v>
      </c>
      <c r="K188" s="5">
        <v>3230</v>
      </c>
      <c r="M188" t="s">
        <v>73</v>
      </c>
      <c r="N188" t="s">
        <v>67</v>
      </c>
      <c r="O188" t="s">
        <v>16</v>
      </c>
      <c r="P188" s="1">
        <v>43668</v>
      </c>
      <c r="Q188">
        <v>14</v>
      </c>
      <c r="R188" s="21">
        <f t="shared" si="10"/>
        <v>4.1967741935483874E-2</v>
      </c>
      <c r="S188" s="21"/>
      <c r="T188" s="82" t="s">
        <v>501</v>
      </c>
      <c r="U188" s="13">
        <v>1690</v>
      </c>
    </row>
    <row r="189" spans="1:21" x14ac:dyDescent="0.3">
      <c r="A189" t="s">
        <v>18</v>
      </c>
      <c r="B189">
        <v>368</v>
      </c>
      <c r="C189" s="1">
        <v>43712</v>
      </c>
      <c r="D189" s="1" t="s">
        <v>535</v>
      </c>
      <c r="E189" t="s">
        <v>483</v>
      </c>
      <c r="F189" t="s">
        <v>483</v>
      </c>
      <c r="G189" t="s">
        <v>194</v>
      </c>
      <c r="H189" s="5">
        <f>MROUND((J189*0.97),5000)</f>
        <v>95000</v>
      </c>
      <c r="I189" s="5">
        <f t="shared" si="9"/>
        <v>1551</v>
      </c>
      <c r="J189" s="5">
        <v>96551</v>
      </c>
      <c r="K189" s="5">
        <v>9655</v>
      </c>
      <c r="M189" t="s">
        <v>75</v>
      </c>
      <c r="N189" t="s">
        <v>67</v>
      </c>
      <c r="O189" t="s">
        <v>16</v>
      </c>
      <c r="P189" s="1">
        <v>43698</v>
      </c>
      <c r="Q189">
        <v>14</v>
      </c>
      <c r="R189" s="21">
        <f t="shared" si="10"/>
        <v>1.6326315789473685E-2</v>
      </c>
      <c r="S189" s="21"/>
      <c r="T189" s="83">
        <v>43641</v>
      </c>
      <c r="U189" s="13">
        <v>63020</v>
      </c>
    </row>
    <row r="190" spans="1:21" x14ac:dyDescent="0.3">
      <c r="A190" t="s">
        <v>18</v>
      </c>
      <c r="B190">
        <v>369</v>
      </c>
      <c r="C190" s="1">
        <v>43738</v>
      </c>
      <c r="D190" s="1" t="s">
        <v>535</v>
      </c>
      <c r="E190" t="s">
        <v>483</v>
      </c>
      <c r="F190" t="s">
        <v>483</v>
      </c>
      <c r="G190" t="s">
        <v>194</v>
      </c>
      <c r="H190" s="5">
        <f>MROUND((J190*0.97),5000)</f>
        <v>65000</v>
      </c>
      <c r="I190" s="5">
        <f t="shared" si="9"/>
        <v>2421</v>
      </c>
      <c r="J190" s="5">
        <v>67421</v>
      </c>
      <c r="K190" s="5">
        <v>6742</v>
      </c>
      <c r="M190" t="s">
        <v>77</v>
      </c>
      <c r="N190" t="s">
        <v>67</v>
      </c>
      <c r="O190" t="s">
        <v>16</v>
      </c>
      <c r="P190" s="1">
        <v>43731</v>
      </c>
      <c r="Q190">
        <v>7</v>
      </c>
      <c r="R190" s="21">
        <f t="shared" si="10"/>
        <v>3.7246153846153846E-2</v>
      </c>
      <c r="S190" s="21"/>
      <c r="T190" s="82" t="s">
        <v>501</v>
      </c>
      <c r="U190" s="13">
        <v>63020</v>
      </c>
    </row>
    <row r="191" spans="1:21" x14ac:dyDescent="0.3">
      <c r="A191" t="s">
        <v>18</v>
      </c>
      <c r="B191">
        <v>370</v>
      </c>
      <c r="C191" s="1">
        <v>43775</v>
      </c>
      <c r="D191" s="1" t="s">
        <v>535</v>
      </c>
      <c r="E191" t="s">
        <v>483</v>
      </c>
      <c r="F191" t="s">
        <v>483</v>
      </c>
      <c r="G191" t="s">
        <v>194</v>
      </c>
      <c r="H191" s="5">
        <f>MROUND((J191*0.97),5000)</f>
        <v>120000</v>
      </c>
      <c r="I191" s="5">
        <f t="shared" si="9"/>
        <v>1978</v>
      </c>
      <c r="J191" s="5">
        <v>121978</v>
      </c>
      <c r="K191" s="5">
        <v>12198</v>
      </c>
      <c r="M191" t="s">
        <v>80</v>
      </c>
      <c r="N191" t="s">
        <v>67</v>
      </c>
      <c r="O191" t="s">
        <v>16</v>
      </c>
      <c r="P191" s="1">
        <v>43768</v>
      </c>
      <c r="Q191">
        <v>7</v>
      </c>
      <c r="R191" s="21">
        <f t="shared" si="10"/>
        <v>1.6483333333333332E-2</v>
      </c>
      <c r="S191" s="21"/>
      <c r="T191" s="83">
        <v>43698</v>
      </c>
      <c r="U191" s="13">
        <v>85438</v>
      </c>
    </row>
    <row r="192" spans="1:21" x14ac:dyDescent="0.3">
      <c r="A192" t="s">
        <v>18</v>
      </c>
      <c r="B192">
        <v>371</v>
      </c>
      <c r="C192" s="1">
        <v>43804</v>
      </c>
      <c r="D192" s="1" t="s">
        <v>535</v>
      </c>
      <c r="E192" t="s">
        <v>483</v>
      </c>
      <c r="F192" t="s">
        <v>483</v>
      </c>
      <c r="G192" t="s">
        <v>194</v>
      </c>
      <c r="H192" s="5">
        <f>MROUND((J192*0.97),5000)</f>
        <v>125000</v>
      </c>
      <c r="I192" s="5">
        <f t="shared" si="9"/>
        <v>5221</v>
      </c>
      <c r="J192" s="5">
        <v>130221</v>
      </c>
      <c r="K192" s="5">
        <v>13022</v>
      </c>
      <c r="M192" t="s">
        <v>82</v>
      </c>
      <c r="N192" t="s">
        <v>67</v>
      </c>
      <c r="O192" t="s">
        <v>16</v>
      </c>
      <c r="P192" s="1">
        <v>43790</v>
      </c>
      <c r="Q192">
        <v>14</v>
      </c>
      <c r="R192" s="21">
        <f t="shared" si="10"/>
        <v>4.1768E-2</v>
      </c>
      <c r="S192" s="21"/>
      <c r="T192" s="82" t="s">
        <v>501</v>
      </c>
      <c r="U192" s="13">
        <v>85438</v>
      </c>
    </row>
    <row r="193" spans="1:21" x14ac:dyDescent="0.3">
      <c r="A193" t="s">
        <v>18</v>
      </c>
      <c r="B193">
        <v>372</v>
      </c>
      <c r="C193" s="1">
        <v>43830</v>
      </c>
      <c r="D193" s="1" t="s">
        <v>535</v>
      </c>
      <c r="E193" t="s">
        <v>483</v>
      </c>
      <c r="F193" t="s">
        <v>483</v>
      </c>
      <c r="G193" t="s">
        <v>194</v>
      </c>
      <c r="H193" s="5">
        <f>MROUND((J193*0.97),5000)</f>
        <v>80000</v>
      </c>
      <c r="I193" s="5">
        <f t="shared" si="9"/>
        <v>1294</v>
      </c>
      <c r="J193" s="5">
        <v>81294</v>
      </c>
      <c r="K193" s="5">
        <v>8129</v>
      </c>
      <c r="M193" t="s">
        <v>84</v>
      </c>
      <c r="N193" t="s">
        <v>67</v>
      </c>
      <c r="O193" t="s">
        <v>16</v>
      </c>
      <c r="P193" s="1">
        <v>43822</v>
      </c>
      <c r="Q193">
        <v>8</v>
      </c>
      <c r="R193" s="21">
        <f t="shared" si="10"/>
        <v>1.6174999999999998E-2</v>
      </c>
      <c r="S193" s="21"/>
      <c r="T193" s="83">
        <v>43731</v>
      </c>
      <c r="U193" s="13">
        <v>7672</v>
      </c>
    </row>
    <row r="194" spans="1:21" x14ac:dyDescent="0.3">
      <c r="A194" t="s">
        <v>18</v>
      </c>
      <c r="B194">
        <v>373</v>
      </c>
      <c r="C194" s="1">
        <v>43867</v>
      </c>
      <c r="D194" s="1" t="s">
        <v>535</v>
      </c>
      <c r="E194" t="s">
        <v>483</v>
      </c>
      <c r="F194" t="s">
        <v>483</v>
      </c>
      <c r="G194" t="s">
        <v>194</v>
      </c>
      <c r="H194" s="5">
        <f>MROUND((J194*0.97),250)</f>
        <v>4000</v>
      </c>
      <c r="I194" s="5">
        <f t="shared" ref="I194:I257" si="13">J194-H194</f>
        <v>247</v>
      </c>
      <c r="J194" s="5">
        <v>4247</v>
      </c>
      <c r="K194" s="5">
        <v>425</v>
      </c>
      <c r="M194" t="s">
        <v>87</v>
      </c>
      <c r="N194" t="s">
        <v>67</v>
      </c>
      <c r="O194" t="s">
        <v>16</v>
      </c>
      <c r="P194" s="1">
        <v>43859</v>
      </c>
      <c r="Q194">
        <v>8</v>
      </c>
      <c r="R194" s="21">
        <f t="shared" ref="R194:R257" si="14">I194/H194</f>
        <v>6.1749999999999999E-2</v>
      </c>
      <c r="S194" s="21"/>
      <c r="T194" s="82" t="s">
        <v>501</v>
      </c>
      <c r="U194" s="13">
        <v>7672</v>
      </c>
    </row>
    <row r="195" spans="1:21" x14ac:dyDescent="0.3">
      <c r="A195" t="s">
        <v>18</v>
      </c>
      <c r="B195">
        <v>376</v>
      </c>
      <c r="C195" s="1">
        <v>43867</v>
      </c>
      <c r="D195" s="1" t="s">
        <v>535</v>
      </c>
      <c r="E195" t="s">
        <v>483</v>
      </c>
      <c r="F195" t="s">
        <v>535</v>
      </c>
      <c r="G195" t="s">
        <v>245</v>
      </c>
      <c r="H195" s="5">
        <f>MROUND((J195*0.97),1000)</f>
        <v>78000</v>
      </c>
      <c r="I195" s="5">
        <f t="shared" si="13"/>
        <v>2696</v>
      </c>
      <c r="J195" s="5">
        <v>80696</v>
      </c>
      <c r="K195" s="5">
        <v>8070</v>
      </c>
      <c r="M195" t="s">
        <v>87</v>
      </c>
      <c r="N195" t="s">
        <v>67</v>
      </c>
      <c r="O195" t="s">
        <v>16</v>
      </c>
      <c r="P195" s="1">
        <v>43859</v>
      </c>
      <c r="Q195">
        <v>8</v>
      </c>
      <c r="R195" s="21">
        <f t="shared" si="14"/>
        <v>3.4564102564102563E-2</v>
      </c>
      <c r="S195" s="21"/>
      <c r="T195" s="83">
        <v>43768</v>
      </c>
      <c r="U195" s="13">
        <v>143904</v>
      </c>
    </row>
    <row r="196" spans="1:21" x14ac:dyDescent="0.3">
      <c r="A196" t="s">
        <v>18</v>
      </c>
      <c r="B196">
        <v>374</v>
      </c>
      <c r="C196" s="1">
        <v>43893</v>
      </c>
      <c r="D196" s="1" t="s">
        <v>535</v>
      </c>
      <c r="E196" t="s">
        <v>483</v>
      </c>
      <c r="F196" t="s">
        <v>483</v>
      </c>
      <c r="G196" t="s">
        <v>194</v>
      </c>
      <c r="H196" s="5">
        <f>MROUND((J196*0.97),50)</f>
        <v>1150</v>
      </c>
      <c r="I196" s="5">
        <f t="shared" si="13"/>
        <v>16</v>
      </c>
      <c r="J196" s="5">
        <v>1166</v>
      </c>
      <c r="K196" s="5">
        <v>117</v>
      </c>
      <c r="M196" t="s">
        <v>89</v>
      </c>
      <c r="N196" t="s">
        <v>67</v>
      </c>
      <c r="O196" t="s">
        <v>16</v>
      </c>
      <c r="P196" s="1">
        <v>43880</v>
      </c>
      <c r="Q196">
        <v>13</v>
      </c>
      <c r="R196" s="21">
        <f t="shared" si="14"/>
        <v>1.391304347826087E-2</v>
      </c>
      <c r="S196" s="21"/>
      <c r="T196" s="82" t="s">
        <v>501</v>
      </c>
      <c r="U196" s="13">
        <v>143904</v>
      </c>
    </row>
    <row r="197" spans="1:21" x14ac:dyDescent="0.3">
      <c r="A197" t="s">
        <v>18</v>
      </c>
      <c r="B197">
        <v>377</v>
      </c>
      <c r="C197" s="1">
        <v>43893</v>
      </c>
      <c r="D197" s="1" t="s">
        <v>535</v>
      </c>
      <c r="E197" t="s">
        <v>483</v>
      </c>
      <c r="F197" t="s">
        <v>535</v>
      </c>
      <c r="G197" t="s">
        <v>245</v>
      </c>
      <c r="H197" s="5">
        <f>MROUND((J197*0.97),50)</f>
        <v>21500</v>
      </c>
      <c r="I197" s="5">
        <f t="shared" si="13"/>
        <v>647</v>
      </c>
      <c r="J197" s="5">
        <v>22147</v>
      </c>
      <c r="K197" s="5">
        <v>2215</v>
      </c>
      <c r="M197" t="s">
        <v>89</v>
      </c>
      <c r="N197" t="s">
        <v>67</v>
      </c>
      <c r="O197" t="s">
        <v>16</v>
      </c>
      <c r="P197" s="1">
        <v>43880</v>
      </c>
      <c r="Q197">
        <v>13</v>
      </c>
      <c r="R197" s="21">
        <f t="shared" si="14"/>
        <v>3.0093023255813953E-2</v>
      </c>
      <c r="S197" s="21"/>
      <c r="T197" s="83">
        <v>43790</v>
      </c>
      <c r="U197" s="13">
        <v>138957</v>
      </c>
    </row>
    <row r="198" spans="1:21" x14ac:dyDescent="0.3">
      <c r="A198" t="s">
        <v>18</v>
      </c>
      <c r="B198">
        <v>375</v>
      </c>
      <c r="C198" s="1">
        <v>43921</v>
      </c>
      <c r="D198" s="1" t="s">
        <v>535</v>
      </c>
      <c r="E198" t="s">
        <v>483</v>
      </c>
      <c r="F198" t="s">
        <v>483</v>
      </c>
      <c r="G198" t="s">
        <v>194</v>
      </c>
      <c r="H198" s="5">
        <f>MROUND((J198*0.97),5000)</f>
        <v>265000</v>
      </c>
      <c r="I198" s="5">
        <f t="shared" si="13"/>
        <v>7690</v>
      </c>
      <c r="J198" s="5">
        <v>272690</v>
      </c>
      <c r="K198" s="5">
        <v>27269</v>
      </c>
      <c r="M198" t="s">
        <v>92</v>
      </c>
      <c r="N198" t="s">
        <v>67</v>
      </c>
      <c r="O198" t="s">
        <v>16</v>
      </c>
      <c r="P198" s="1">
        <v>43921</v>
      </c>
      <c r="Q198">
        <v>0</v>
      </c>
      <c r="R198" s="21">
        <f t="shared" si="14"/>
        <v>2.9018867924528301E-2</v>
      </c>
      <c r="S198" s="21"/>
      <c r="T198" s="82" t="s">
        <v>501</v>
      </c>
      <c r="U198" s="13">
        <v>138957</v>
      </c>
    </row>
    <row r="199" spans="1:21" x14ac:dyDescent="0.3">
      <c r="A199" t="s">
        <v>18</v>
      </c>
      <c r="B199">
        <v>379</v>
      </c>
      <c r="C199" s="1">
        <v>43921</v>
      </c>
      <c r="D199" s="1" t="s">
        <v>535</v>
      </c>
      <c r="E199" t="s">
        <v>483</v>
      </c>
      <c r="F199" t="s">
        <v>535</v>
      </c>
      <c r="G199" t="s">
        <v>245</v>
      </c>
      <c r="H199" s="5">
        <f>MROUND((J199*0.97),5000)</f>
        <v>265000</v>
      </c>
      <c r="I199" s="5">
        <f t="shared" si="13"/>
        <v>7690</v>
      </c>
      <c r="J199" s="5">
        <v>272690</v>
      </c>
      <c r="K199" s="5">
        <v>27269</v>
      </c>
      <c r="M199" t="s">
        <v>92</v>
      </c>
      <c r="N199" t="s">
        <v>67</v>
      </c>
      <c r="O199" t="s">
        <v>16</v>
      </c>
      <c r="P199" s="1">
        <v>43921</v>
      </c>
      <c r="Q199">
        <v>0</v>
      </c>
      <c r="R199" s="21">
        <f t="shared" si="14"/>
        <v>2.9018867924528301E-2</v>
      </c>
      <c r="S199" s="21"/>
      <c r="T199" s="83">
        <v>43822</v>
      </c>
      <c r="U199" s="13">
        <v>69143</v>
      </c>
    </row>
    <row r="200" spans="1:21" x14ac:dyDescent="0.3">
      <c r="A200" t="s">
        <v>18</v>
      </c>
      <c r="B200">
        <v>378</v>
      </c>
      <c r="C200" s="1">
        <v>43921</v>
      </c>
      <c r="D200" s="1" t="s">
        <v>535</v>
      </c>
      <c r="E200" t="s">
        <v>483</v>
      </c>
      <c r="F200" t="s">
        <v>535</v>
      </c>
      <c r="G200" t="s">
        <v>245</v>
      </c>
      <c r="H200" s="5">
        <f>MROUND((J200*0.97),5000)</f>
        <v>165000</v>
      </c>
      <c r="I200" s="5">
        <f t="shared" si="13"/>
        <v>6447</v>
      </c>
      <c r="J200" s="5">
        <v>171447</v>
      </c>
      <c r="K200" s="5">
        <v>17145</v>
      </c>
      <c r="M200" t="s">
        <v>91</v>
      </c>
      <c r="N200" t="s">
        <v>67</v>
      </c>
      <c r="O200" t="s">
        <v>16</v>
      </c>
      <c r="P200" s="1">
        <v>43921</v>
      </c>
      <c r="Q200">
        <v>0</v>
      </c>
      <c r="R200" s="21">
        <f t="shared" si="14"/>
        <v>3.9072727272727273E-2</v>
      </c>
      <c r="S200" s="21"/>
      <c r="T200" s="82" t="s">
        <v>501</v>
      </c>
      <c r="U200" s="13">
        <v>69143</v>
      </c>
    </row>
    <row r="201" spans="1:21" x14ac:dyDescent="0.3">
      <c r="A201" t="s">
        <v>18</v>
      </c>
      <c r="B201">
        <v>432</v>
      </c>
      <c r="C201" s="1">
        <v>43921</v>
      </c>
      <c r="D201" s="1" t="s">
        <v>455</v>
      </c>
      <c r="E201" t="s">
        <v>519</v>
      </c>
      <c r="F201" t="s">
        <v>519</v>
      </c>
      <c r="G201" t="s">
        <v>230</v>
      </c>
      <c r="H201" s="42">
        <f>MROUND((J201*0.97),5000)</f>
        <v>690000</v>
      </c>
      <c r="I201" s="42">
        <f t="shared" si="13"/>
        <v>22245</v>
      </c>
      <c r="J201" s="42">
        <v>712245</v>
      </c>
      <c r="K201" s="42">
        <v>71225</v>
      </c>
      <c r="M201" t="s">
        <v>92</v>
      </c>
      <c r="N201" t="s">
        <v>67</v>
      </c>
      <c r="O201" t="s">
        <v>16</v>
      </c>
      <c r="P201" s="1">
        <v>43921</v>
      </c>
      <c r="Q201">
        <v>0</v>
      </c>
      <c r="R201" s="44">
        <f t="shared" si="14"/>
        <v>3.223913043478261E-2</v>
      </c>
      <c r="S201" s="21"/>
      <c r="T201" s="83">
        <v>43859</v>
      </c>
      <c r="U201" s="13">
        <v>18904</v>
      </c>
    </row>
    <row r="202" spans="1:21" x14ac:dyDescent="0.3">
      <c r="A202" t="s">
        <v>18</v>
      </c>
      <c r="B202">
        <v>181</v>
      </c>
      <c r="C202" s="1">
        <v>43587</v>
      </c>
      <c r="D202" s="1" t="s">
        <v>513</v>
      </c>
      <c r="E202" s="1" t="s">
        <v>513</v>
      </c>
      <c r="F202" t="s">
        <v>513</v>
      </c>
      <c r="G202" t="s">
        <v>224</v>
      </c>
      <c r="H202" s="5">
        <f>MROUND((J202*0.97),50)</f>
        <v>3800</v>
      </c>
      <c r="I202" s="5">
        <f t="shared" si="13"/>
        <v>140</v>
      </c>
      <c r="J202" s="5">
        <v>3940</v>
      </c>
      <c r="K202" s="5">
        <v>394</v>
      </c>
      <c r="M202" t="s">
        <v>66</v>
      </c>
      <c r="N202" t="s">
        <v>67</v>
      </c>
      <c r="O202" t="s">
        <v>16</v>
      </c>
      <c r="P202" s="1">
        <v>43575</v>
      </c>
      <c r="Q202">
        <v>12</v>
      </c>
      <c r="R202" s="21">
        <f t="shared" si="14"/>
        <v>3.6842105263157891E-2</v>
      </c>
      <c r="S202" s="21"/>
      <c r="T202" s="82" t="s">
        <v>501</v>
      </c>
      <c r="U202" s="13">
        <v>18904</v>
      </c>
    </row>
    <row r="203" spans="1:21" x14ac:dyDescent="0.3">
      <c r="A203" t="s">
        <v>18</v>
      </c>
      <c r="B203">
        <v>182</v>
      </c>
      <c r="C203" s="1">
        <v>43646</v>
      </c>
      <c r="D203" s="1" t="s">
        <v>513</v>
      </c>
      <c r="E203" s="1" t="s">
        <v>513</v>
      </c>
      <c r="F203" t="s">
        <v>513</v>
      </c>
      <c r="G203" t="s">
        <v>224</v>
      </c>
      <c r="H203" s="5">
        <f>MROUND((J203*0.97),500)</f>
        <v>14000</v>
      </c>
      <c r="I203" s="5">
        <f t="shared" si="13"/>
        <v>226</v>
      </c>
      <c r="J203" s="5">
        <v>14226</v>
      </c>
      <c r="K203" s="5">
        <v>1423</v>
      </c>
      <c r="M203" t="s">
        <v>71</v>
      </c>
      <c r="N203" t="s">
        <v>67</v>
      </c>
      <c r="O203" t="s">
        <v>16</v>
      </c>
      <c r="P203" s="1">
        <v>43641</v>
      </c>
      <c r="Q203">
        <v>5</v>
      </c>
      <c r="R203" s="21">
        <f t="shared" si="14"/>
        <v>1.6142857142857143E-2</v>
      </c>
      <c r="S203" s="21"/>
      <c r="T203" s="83">
        <v>43880</v>
      </c>
      <c r="U203" s="13">
        <v>83107</v>
      </c>
    </row>
    <row r="204" spans="1:21" x14ac:dyDescent="0.3">
      <c r="A204" t="s">
        <v>18</v>
      </c>
      <c r="B204">
        <v>183</v>
      </c>
      <c r="C204" s="1">
        <v>43682</v>
      </c>
      <c r="D204" s="1" t="s">
        <v>513</v>
      </c>
      <c r="E204" s="1" t="s">
        <v>513</v>
      </c>
      <c r="F204" t="s">
        <v>513</v>
      </c>
      <c r="G204" t="s">
        <v>224</v>
      </c>
      <c r="H204" s="5">
        <f>MROUND((J204*0.97),1000)</f>
        <v>47000</v>
      </c>
      <c r="I204" s="5">
        <f t="shared" si="13"/>
        <v>1081</v>
      </c>
      <c r="J204" s="5">
        <v>48081</v>
      </c>
      <c r="K204" s="5">
        <v>4808</v>
      </c>
      <c r="M204" t="s">
        <v>73</v>
      </c>
      <c r="N204" t="s">
        <v>67</v>
      </c>
      <c r="O204" t="s">
        <v>16</v>
      </c>
      <c r="P204" s="1">
        <v>43668</v>
      </c>
      <c r="Q204">
        <v>14</v>
      </c>
      <c r="R204" s="21">
        <f t="shared" si="14"/>
        <v>2.3E-2</v>
      </c>
      <c r="S204" s="21"/>
      <c r="T204" s="82" t="s">
        <v>501</v>
      </c>
      <c r="U204" s="13">
        <v>83107</v>
      </c>
    </row>
    <row r="205" spans="1:21" x14ac:dyDescent="0.3">
      <c r="A205" t="s">
        <v>18</v>
      </c>
      <c r="B205">
        <v>184</v>
      </c>
      <c r="C205" s="1">
        <v>43712</v>
      </c>
      <c r="D205" s="1" t="s">
        <v>513</v>
      </c>
      <c r="E205" s="1" t="s">
        <v>513</v>
      </c>
      <c r="F205" t="s">
        <v>513</v>
      </c>
      <c r="G205" t="s">
        <v>224</v>
      </c>
      <c r="H205" s="5">
        <f>MROUND((J205*0.97),5000)</f>
        <v>150000</v>
      </c>
      <c r="I205" s="5">
        <f t="shared" si="13"/>
        <v>6682</v>
      </c>
      <c r="J205" s="5">
        <v>156682</v>
      </c>
      <c r="K205" s="5">
        <v>15668</v>
      </c>
      <c r="M205" t="s">
        <v>75</v>
      </c>
      <c r="N205" t="s">
        <v>67</v>
      </c>
      <c r="O205" t="s">
        <v>16</v>
      </c>
      <c r="P205" s="1">
        <v>43698</v>
      </c>
      <c r="Q205">
        <v>14</v>
      </c>
      <c r="R205" s="21">
        <f t="shared" si="14"/>
        <v>4.4546666666666665E-2</v>
      </c>
      <c r="S205" s="21"/>
      <c r="T205" s="83">
        <v>43921</v>
      </c>
      <c r="U205" s="13">
        <v>226834</v>
      </c>
    </row>
    <row r="206" spans="1:21" x14ac:dyDescent="0.3">
      <c r="A206" t="s">
        <v>18</v>
      </c>
      <c r="B206">
        <v>185</v>
      </c>
      <c r="C206" s="1">
        <v>43738</v>
      </c>
      <c r="D206" s="1" t="s">
        <v>513</v>
      </c>
      <c r="E206" s="1" t="s">
        <v>513</v>
      </c>
      <c r="F206" t="s">
        <v>513</v>
      </c>
      <c r="G206" t="s">
        <v>224</v>
      </c>
      <c r="H206" s="5">
        <f>MROUND((J206*0.97),5000)</f>
        <v>125000</v>
      </c>
      <c r="I206" s="5">
        <f t="shared" si="13"/>
        <v>5248</v>
      </c>
      <c r="J206" s="5">
        <v>130248</v>
      </c>
      <c r="K206" s="5">
        <v>13025</v>
      </c>
      <c r="M206" t="s">
        <v>77</v>
      </c>
      <c r="N206" t="s">
        <v>67</v>
      </c>
      <c r="O206" t="s">
        <v>16</v>
      </c>
      <c r="P206" s="1">
        <v>43731</v>
      </c>
      <c r="Q206">
        <v>7</v>
      </c>
      <c r="R206" s="21">
        <f t="shared" si="14"/>
        <v>4.1984E-2</v>
      </c>
      <c r="S206" s="21"/>
      <c r="T206" s="82" t="s">
        <v>501</v>
      </c>
      <c r="U206" s="13">
        <v>226834</v>
      </c>
    </row>
    <row r="207" spans="1:21" x14ac:dyDescent="0.3">
      <c r="A207" t="s">
        <v>18</v>
      </c>
      <c r="B207">
        <v>186</v>
      </c>
      <c r="C207" s="1">
        <v>43775</v>
      </c>
      <c r="D207" s="1" t="s">
        <v>513</v>
      </c>
      <c r="E207" s="1" t="s">
        <v>513</v>
      </c>
      <c r="F207" t="s">
        <v>513</v>
      </c>
      <c r="G207" t="s">
        <v>224</v>
      </c>
      <c r="H207" s="5">
        <f>MROUND((J207*0.97),5000)</f>
        <v>175000</v>
      </c>
      <c r="I207" s="5">
        <f t="shared" si="13"/>
        <v>5502</v>
      </c>
      <c r="J207" s="5">
        <v>180502</v>
      </c>
      <c r="K207" s="5">
        <v>18050</v>
      </c>
      <c r="M207" t="s">
        <v>80</v>
      </c>
      <c r="N207" t="s">
        <v>67</v>
      </c>
      <c r="O207" t="s">
        <v>16</v>
      </c>
      <c r="P207" s="1">
        <v>43768</v>
      </c>
      <c r="Q207">
        <v>7</v>
      </c>
      <c r="R207" s="21">
        <f t="shared" si="14"/>
        <v>3.1440000000000003E-2</v>
      </c>
      <c r="S207" s="21"/>
      <c r="T207" s="12" t="s">
        <v>493</v>
      </c>
      <c r="U207" s="13">
        <v>32806</v>
      </c>
    </row>
    <row r="208" spans="1:21" x14ac:dyDescent="0.3">
      <c r="A208" t="s">
        <v>18</v>
      </c>
      <c r="B208">
        <v>187</v>
      </c>
      <c r="C208" s="1">
        <v>43804</v>
      </c>
      <c r="D208" t="s">
        <v>513</v>
      </c>
      <c r="E208" s="1" t="s">
        <v>513</v>
      </c>
      <c r="F208" t="s">
        <v>513</v>
      </c>
      <c r="G208" t="s">
        <v>224</v>
      </c>
      <c r="H208" s="5">
        <f>MROUND((J208*0.97),5000)</f>
        <v>105000</v>
      </c>
      <c r="I208" s="5">
        <f t="shared" si="13"/>
        <v>5790</v>
      </c>
      <c r="J208" s="5">
        <v>110790</v>
      </c>
      <c r="K208" s="5">
        <v>11079</v>
      </c>
      <c r="M208" t="s">
        <v>82</v>
      </c>
      <c r="N208" t="s">
        <v>67</v>
      </c>
      <c r="O208" t="s">
        <v>16</v>
      </c>
      <c r="P208" s="1">
        <v>43790</v>
      </c>
      <c r="Q208">
        <v>14</v>
      </c>
      <c r="R208" s="21">
        <f t="shared" si="14"/>
        <v>5.5142857142857146E-2</v>
      </c>
      <c r="S208" s="21"/>
      <c r="T208" s="83">
        <v>43575</v>
      </c>
      <c r="U208" s="13">
        <v>9058</v>
      </c>
    </row>
    <row r="209" spans="1:21" x14ac:dyDescent="0.3">
      <c r="A209" t="s">
        <v>18</v>
      </c>
      <c r="B209">
        <v>188</v>
      </c>
      <c r="C209" s="1">
        <v>43830</v>
      </c>
      <c r="D209" t="s">
        <v>513</v>
      </c>
      <c r="E209" s="1" t="s">
        <v>513</v>
      </c>
      <c r="F209" t="s">
        <v>513</v>
      </c>
      <c r="G209" t="s">
        <v>224</v>
      </c>
      <c r="H209" s="5">
        <f>MROUND((J209*0.97),1000)</f>
        <v>39000</v>
      </c>
      <c r="I209" s="5">
        <f t="shared" si="13"/>
        <v>1249</v>
      </c>
      <c r="J209" s="5">
        <v>40249</v>
      </c>
      <c r="K209" s="5">
        <v>4025</v>
      </c>
      <c r="M209" t="s">
        <v>84</v>
      </c>
      <c r="N209" t="s">
        <v>67</v>
      </c>
      <c r="O209" t="s">
        <v>16</v>
      </c>
      <c r="P209" s="1">
        <v>43822</v>
      </c>
      <c r="Q209">
        <v>8</v>
      </c>
      <c r="R209" s="21">
        <f t="shared" si="14"/>
        <v>3.2025641025641025E-2</v>
      </c>
      <c r="S209" s="21"/>
      <c r="T209" s="82" t="s">
        <v>493</v>
      </c>
      <c r="U209" s="13">
        <v>9058</v>
      </c>
    </row>
    <row r="210" spans="1:21" x14ac:dyDescent="0.3">
      <c r="A210" t="s">
        <v>18</v>
      </c>
      <c r="B210">
        <v>189</v>
      </c>
      <c r="C210" s="1">
        <v>43867</v>
      </c>
      <c r="D210" t="s">
        <v>513</v>
      </c>
      <c r="E210" s="1" t="s">
        <v>513</v>
      </c>
      <c r="F210" t="s">
        <v>513</v>
      </c>
      <c r="G210" t="s">
        <v>224</v>
      </c>
      <c r="H210" s="5">
        <f>MROUND((J210*0.97),5000)</f>
        <v>80000</v>
      </c>
      <c r="I210" s="5">
        <f t="shared" si="13"/>
        <v>3439</v>
      </c>
      <c r="J210" s="5">
        <v>83439</v>
      </c>
      <c r="K210" s="5">
        <v>8344</v>
      </c>
      <c r="M210" t="s">
        <v>87</v>
      </c>
      <c r="N210" t="s">
        <v>67</v>
      </c>
      <c r="O210" t="s">
        <v>16</v>
      </c>
      <c r="P210" s="1">
        <v>43859</v>
      </c>
      <c r="Q210">
        <v>8</v>
      </c>
      <c r="R210" s="21">
        <f t="shared" si="14"/>
        <v>4.2987499999999998E-2</v>
      </c>
      <c r="S210" s="21"/>
      <c r="T210" s="83">
        <v>43731</v>
      </c>
      <c r="U210" s="13">
        <v>4728</v>
      </c>
    </row>
    <row r="211" spans="1:21" x14ac:dyDescent="0.3">
      <c r="A211" t="s">
        <v>18</v>
      </c>
      <c r="B211">
        <v>190</v>
      </c>
      <c r="C211" s="1">
        <v>43921</v>
      </c>
      <c r="D211" t="s">
        <v>513</v>
      </c>
      <c r="E211" s="1" t="s">
        <v>513</v>
      </c>
      <c r="F211" t="s">
        <v>513</v>
      </c>
      <c r="G211" t="s">
        <v>224</v>
      </c>
      <c r="H211" s="5">
        <f>MROUND((J211*0.97),500)</f>
        <v>8500</v>
      </c>
      <c r="I211" s="5">
        <f t="shared" si="13"/>
        <v>420</v>
      </c>
      <c r="J211" s="5">
        <v>8920</v>
      </c>
      <c r="K211" s="5">
        <v>892</v>
      </c>
      <c r="M211" t="s">
        <v>91</v>
      </c>
      <c r="N211" t="s">
        <v>67</v>
      </c>
      <c r="O211" t="s">
        <v>16</v>
      </c>
      <c r="P211" s="1">
        <v>43921</v>
      </c>
      <c r="Q211">
        <v>0</v>
      </c>
      <c r="R211" s="21">
        <f t="shared" si="14"/>
        <v>4.9411764705882349E-2</v>
      </c>
      <c r="S211" s="21"/>
      <c r="T211" s="82" t="s">
        <v>493</v>
      </c>
      <c r="U211" s="13">
        <v>4728</v>
      </c>
    </row>
    <row r="212" spans="1:21" x14ac:dyDescent="0.3">
      <c r="A212" s="37" t="s">
        <v>18</v>
      </c>
      <c r="B212" s="37">
        <v>191</v>
      </c>
      <c r="C212" s="38">
        <v>43587</v>
      </c>
      <c r="D212" s="37" t="s">
        <v>466</v>
      </c>
      <c r="E212" s="38" t="s">
        <v>466</v>
      </c>
      <c r="F212" s="37" t="s">
        <v>466</v>
      </c>
      <c r="G212" s="37" t="s">
        <v>176</v>
      </c>
      <c r="H212" s="39">
        <f>MROUND((J212*0.97),500)</f>
        <v>18500</v>
      </c>
      <c r="I212" s="39">
        <f t="shared" si="13"/>
        <v>571</v>
      </c>
      <c r="J212" s="39">
        <v>19071</v>
      </c>
      <c r="K212" s="39">
        <v>1907</v>
      </c>
      <c r="L212" s="37"/>
      <c r="M212" s="37" t="s">
        <v>66</v>
      </c>
      <c r="N212" s="37" t="s">
        <v>67</v>
      </c>
      <c r="O212" s="37" t="s">
        <v>16</v>
      </c>
      <c r="P212" s="38">
        <v>43575</v>
      </c>
      <c r="Q212" s="37">
        <v>12</v>
      </c>
      <c r="R212" s="41">
        <f t="shared" si="14"/>
        <v>3.0864864864864866E-2</v>
      </c>
      <c r="S212" s="21"/>
      <c r="T212" s="83">
        <v>43790</v>
      </c>
      <c r="U212" s="13">
        <v>15489</v>
      </c>
    </row>
    <row r="213" spans="1:21" x14ac:dyDescent="0.3">
      <c r="A213" s="37" t="s">
        <v>18</v>
      </c>
      <c r="B213" s="37">
        <v>192</v>
      </c>
      <c r="C213" s="38">
        <v>43619</v>
      </c>
      <c r="D213" s="37" t="s">
        <v>466</v>
      </c>
      <c r="E213" s="38" t="s">
        <v>466</v>
      </c>
      <c r="F213" s="37" t="s">
        <v>466</v>
      </c>
      <c r="G213" s="37" t="s">
        <v>176</v>
      </c>
      <c r="H213" s="39">
        <f>MROUND((J213*0.97),5000)</f>
        <v>85000</v>
      </c>
      <c r="I213" s="39">
        <f t="shared" si="13"/>
        <v>3346</v>
      </c>
      <c r="J213" s="39">
        <v>88346</v>
      </c>
      <c r="K213" s="39">
        <v>8835</v>
      </c>
      <c r="L213" s="37"/>
      <c r="M213" s="37" t="s">
        <v>68</v>
      </c>
      <c r="N213" s="37" t="s">
        <v>67</v>
      </c>
      <c r="O213" s="37" t="s">
        <v>16</v>
      </c>
      <c r="P213" s="38">
        <v>43610</v>
      </c>
      <c r="Q213" s="37">
        <v>9</v>
      </c>
      <c r="R213" s="41">
        <f t="shared" si="14"/>
        <v>3.9364705882352941E-2</v>
      </c>
      <c r="S213" s="21"/>
      <c r="T213" s="82" t="s">
        <v>493</v>
      </c>
      <c r="U213" s="13">
        <v>15489</v>
      </c>
    </row>
    <row r="214" spans="1:21" x14ac:dyDescent="0.3">
      <c r="A214" s="37" t="s">
        <v>18</v>
      </c>
      <c r="B214" s="37">
        <v>193</v>
      </c>
      <c r="C214" s="38">
        <v>43646</v>
      </c>
      <c r="D214" s="37" t="s">
        <v>466</v>
      </c>
      <c r="E214" s="38" t="s">
        <v>466</v>
      </c>
      <c r="F214" s="37" t="s">
        <v>466</v>
      </c>
      <c r="G214" s="37" t="s">
        <v>176</v>
      </c>
      <c r="H214" s="39">
        <f>MROUND((J214*0.97),500)</f>
        <v>43500</v>
      </c>
      <c r="I214" s="39">
        <f t="shared" si="13"/>
        <v>1419</v>
      </c>
      <c r="J214" s="39">
        <v>44919</v>
      </c>
      <c r="K214" s="39">
        <v>4492</v>
      </c>
      <c r="L214" s="37"/>
      <c r="M214" s="37" t="s">
        <v>71</v>
      </c>
      <c r="N214" s="37" t="s">
        <v>67</v>
      </c>
      <c r="O214" s="37" t="s">
        <v>16</v>
      </c>
      <c r="P214" s="38">
        <v>43641</v>
      </c>
      <c r="Q214" s="37">
        <v>5</v>
      </c>
      <c r="R214" s="41">
        <f t="shared" si="14"/>
        <v>3.2620689655172411E-2</v>
      </c>
      <c r="S214" s="21"/>
      <c r="T214" s="83">
        <v>43822</v>
      </c>
      <c r="U214" s="13">
        <v>3531</v>
      </c>
    </row>
    <row r="215" spans="1:21" x14ac:dyDescent="0.3">
      <c r="A215" s="37" t="s">
        <v>18</v>
      </c>
      <c r="B215" s="37">
        <v>203</v>
      </c>
      <c r="C215" s="38">
        <v>43646</v>
      </c>
      <c r="D215" s="37" t="s">
        <v>466</v>
      </c>
      <c r="E215" s="38" t="s">
        <v>466</v>
      </c>
      <c r="F215" s="37" t="s">
        <v>468</v>
      </c>
      <c r="G215" s="37" t="s">
        <v>178</v>
      </c>
      <c r="H215" s="39">
        <f>MROUND((J215*0.97),500)</f>
        <v>43500</v>
      </c>
      <c r="I215" s="39">
        <f t="shared" si="13"/>
        <v>1419</v>
      </c>
      <c r="J215" s="39">
        <v>44919</v>
      </c>
      <c r="K215" s="39">
        <v>4492</v>
      </c>
      <c r="L215" s="37"/>
      <c r="M215" s="37" t="s">
        <v>71</v>
      </c>
      <c r="N215" s="37" t="s">
        <v>67</v>
      </c>
      <c r="O215" s="37" t="s">
        <v>16</v>
      </c>
      <c r="P215" s="38">
        <v>43641</v>
      </c>
      <c r="Q215" s="37">
        <v>5</v>
      </c>
      <c r="R215" s="41">
        <f t="shared" si="14"/>
        <v>3.2620689655172411E-2</v>
      </c>
      <c r="S215" s="21"/>
      <c r="T215" s="82" t="s">
        <v>493</v>
      </c>
      <c r="U215" s="13">
        <v>3531</v>
      </c>
    </row>
    <row r="216" spans="1:21" x14ac:dyDescent="0.3">
      <c r="A216" s="37" t="s">
        <v>18</v>
      </c>
      <c r="B216" s="37">
        <v>194</v>
      </c>
      <c r="C216" s="38">
        <v>43712</v>
      </c>
      <c r="D216" s="37" t="s">
        <v>466</v>
      </c>
      <c r="E216" s="38" t="s">
        <v>466</v>
      </c>
      <c r="F216" s="37" t="s">
        <v>466</v>
      </c>
      <c r="G216" s="37" t="s">
        <v>176</v>
      </c>
      <c r="H216" s="39">
        <f>MROUND((J216*0.97),1000)</f>
        <v>73000</v>
      </c>
      <c r="I216" s="39">
        <f t="shared" si="13"/>
        <v>2703</v>
      </c>
      <c r="J216" s="39">
        <v>75703</v>
      </c>
      <c r="K216" s="39">
        <v>7570</v>
      </c>
      <c r="L216" s="37"/>
      <c r="M216" s="37" t="s">
        <v>75</v>
      </c>
      <c r="N216" s="37" t="s">
        <v>67</v>
      </c>
      <c r="O216" s="37" t="s">
        <v>16</v>
      </c>
      <c r="P216" s="38">
        <v>43698</v>
      </c>
      <c r="Q216" s="37">
        <v>14</v>
      </c>
      <c r="R216" s="41">
        <f t="shared" si="14"/>
        <v>3.7027397260273973E-2</v>
      </c>
      <c r="S216" s="21"/>
      <c r="T216" s="12" t="s">
        <v>723</v>
      </c>
      <c r="U216" s="13">
        <v>1936292</v>
      </c>
    </row>
    <row r="217" spans="1:21" x14ac:dyDescent="0.3">
      <c r="A217" s="37" t="s">
        <v>18</v>
      </c>
      <c r="B217" s="37">
        <v>204</v>
      </c>
      <c r="C217" s="38">
        <v>43712</v>
      </c>
      <c r="D217" s="37" t="s">
        <v>466</v>
      </c>
      <c r="E217" s="38" t="s">
        <v>466</v>
      </c>
      <c r="F217" s="37" t="s">
        <v>468</v>
      </c>
      <c r="G217" s="37" t="s">
        <v>178</v>
      </c>
      <c r="H217" s="39">
        <f>MROUND((J217*0.97),1000)</f>
        <v>73000</v>
      </c>
      <c r="I217" s="39">
        <f t="shared" si="13"/>
        <v>2703</v>
      </c>
      <c r="J217" s="39">
        <v>75703</v>
      </c>
      <c r="K217" s="39">
        <v>7570</v>
      </c>
      <c r="L217" s="37"/>
      <c r="M217" s="37" t="s">
        <v>75</v>
      </c>
      <c r="N217" s="37" t="s">
        <v>67</v>
      </c>
      <c r="O217" s="37" t="s">
        <v>16</v>
      </c>
      <c r="P217" s="38">
        <v>43698</v>
      </c>
      <c r="Q217" s="37">
        <v>14</v>
      </c>
      <c r="R217" s="41">
        <f t="shared" si="14"/>
        <v>3.7027397260273973E-2</v>
      </c>
      <c r="S217" s="21"/>
      <c r="T217" s="83">
        <v>43575</v>
      </c>
      <c r="U217" s="13">
        <v>179418</v>
      </c>
    </row>
    <row r="218" spans="1:21" x14ac:dyDescent="0.3">
      <c r="A218" s="37" t="s">
        <v>18</v>
      </c>
      <c r="B218" s="37">
        <v>199</v>
      </c>
      <c r="C218" s="38">
        <v>43775</v>
      </c>
      <c r="D218" s="37" t="s">
        <v>466</v>
      </c>
      <c r="E218" s="38" t="s">
        <v>466</v>
      </c>
      <c r="F218" s="37" t="s">
        <v>488</v>
      </c>
      <c r="G218" s="37" t="s">
        <v>199</v>
      </c>
      <c r="H218" s="39">
        <f>MROUND((J218*0.97),5000)</f>
        <v>100000</v>
      </c>
      <c r="I218" s="39">
        <f t="shared" si="13"/>
        <v>2700</v>
      </c>
      <c r="J218" s="39">
        <v>102700</v>
      </c>
      <c r="K218" s="39">
        <v>10270</v>
      </c>
      <c r="L218" s="37"/>
      <c r="M218" s="37" t="s">
        <v>80</v>
      </c>
      <c r="N218" s="37" t="s">
        <v>67</v>
      </c>
      <c r="O218" s="37" t="s">
        <v>16</v>
      </c>
      <c r="P218" s="38">
        <v>43768</v>
      </c>
      <c r="Q218" s="37">
        <v>7</v>
      </c>
      <c r="R218" s="41">
        <f t="shared" si="14"/>
        <v>2.7E-2</v>
      </c>
      <c r="S218" s="21"/>
      <c r="T218" s="82" t="s">
        <v>437</v>
      </c>
      <c r="U218" s="13">
        <v>89709</v>
      </c>
    </row>
    <row r="219" spans="1:21" x14ac:dyDescent="0.3">
      <c r="A219" s="37" t="s">
        <v>18</v>
      </c>
      <c r="B219" s="37">
        <v>195</v>
      </c>
      <c r="C219" s="38">
        <v>43775</v>
      </c>
      <c r="D219" s="37" t="s">
        <v>466</v>
      </c>
      <c r="E219" s="38" t="s">
        <v>466</v>
      </c>
      <c r="F219" s="37" t="s">
        <v>466</v>
      </c>
      <c r="G219" s="37" t="s">
        <v>176</v>
      </c>
      <c r="H219" s="39">
        <f>MROUND((J219*0.97),5000)</f>
        <v>200000</v>
      </c>
      <c r="I219" s="39">
        <f t="shared" si="13"/>
        <v>5400</v>
      </c>
      <c r="J219" s="39">
        <v>205400</v>
      </c>
      <c r="K219" s="39">
        <v>20540</v>
      </c>
      <c r="L219" s="37"/>
      <c r="M219" s="37" t="s">
        <v>80</v>
      </c>
      <c r="N219" s="37" t="s">
        <v>67</v>
      </c>
      <c r="O219" s="37" t="s">
        <v>16</v>
      </c>
      <c r="P219" s="38">
        <v>43768</v>
      </c>
      <c r="Q219" s="37">
        <v>7</v>
      </c>
      <c r="R219" s="41">
        <f t="shared" si="14"/>
        <v>2.7E-2</v>
      </c>
      <c r="S219" s="21"/>
      <c r="T219" s="82" t="s">
        <v>436</v>
      </c>
      <c r="U219" s="13">
        <v>89709</v>
      </c>
    </row>
    <row r="220" spans="1:21" x14ac:dyDescent="0.3">
      <c r="A220" s="37" t="s">
        <v>18</v>
      </c>
      <c r="B220" s="37">
        <v>205</v>
      </c>
      <c r="C220" s="38">
        <v>43775</v>
      </c>
      <c r="D220" s="37" t="s">
        <v>466</v>
      </c>
      <c r="E220" s="38" t="s">
        <v>466</v>
      </c>
      <c r="F220" s="37" t="s">
        <v>468</v>
      </c>
      <c r="G220" s="37" t="s">
        <v>178</v>
      </c>
      <c r="H220" s="39">
        <f>MROUND((J220*0.97),5000)</f>
        <v>100000</v>
      </c>
      <c r="I220" s="39">
        <f t="shared" si="13"/>
        <v>2700</v>
      </c>
      <c r="J220" s="39">
        <v>102700</v>
      </c>
      <c r="K220" s="39">
        <v>10270</v>
      </c>
      <c r="L220" s="37"/>
      <c r="M220" s="37" t="s">
        <v>80</v>
      </c>
      <c r="N220" s="37" t="s">
        <v>67</v>
      </c>
      <c r="O220" s="37" t="s">
        <v>16</v>
      </c>
      <c r="P220" s="38">
        <v>43768</v>
      </c>
      <c r="Q220" s="37">
        <v>7</v>
      </c>
      <c r="R220" s="41">
        <f t="shared" si="14"/>
        <v>2.7E-2</v>
      </c>
      <c r="S220" s="21"/>
      <c r="T220" s="83">
        <v>43610</v>
      </c>
      <c r="U220" s="13">
        <v>101426</v>
      </c>
    </row>
    <row r="221" spans="1:21" x14ac:dyDescent="0.3">
      <c r="A221" s="37" t="s">
        <v>18</v>
      </c>
      <c r="B221" s="37">
        <v>200</v>
      </c>
      <c r="C221" s="38">
        <v>43804</v>
      </c>
      <c r="D221" s="37" t="s">
        <v>466</v>
      </c>
      <c r="E221" s="38" t="s">
        <v>466</v>
      </c>
      <c r="F221" s="37" t="s">
        <v>488</v>
      </c>
      <c r="G221" s="37" t="s">
        <v>199</v>
      </c>
      <c r="H221" s="39">
        <f>MROUND((J221*0.97),500)</f>
        <v>58000</v>
      </c>
      <c r="I221" s="39">
        <f t="shared" si="13"/>
        <v>1696</v>
      </c>
      <c r="J221" s="39">
        <v>59696</v>
      </c>
      <c r="K221" s="39">
        <v>5970</v>
      </c>
      <c r="L221" s="37"/>
      <c r="M221" s="37" t="s">
        <v>82</v>
      </c>
      <c r="N221" s="37" t="s">
        <v>67</v>
      </c>
      <c r="O221" s="37" t="s">
        <v>16</v>
      </c>
      <c r="P221" s="38">
        <v>43790</v>
      </c>
      <c r="Q221" s="37">
        <v>14</v>
      </c>
      <c r="R221" s="41">
        <f t="shared" si="14"/>
        <v>2.9241379310344828E-2</v>
      </c>
      <c r="S221" s="21"/>
      <c r="T221" s="82" t="s">
        <v>437</v>
      </c>
      <c r="U221" s="13">
        <v>50713</v>
      </c>
    </row>
    <row r="222" spans="1:21" x14ac:dyDescent="0.3">
      <c r="A222" s="37" t="s">
        <v>18</v>
      </c>
      <c r="B222" s="37">
        <v>196</v>
      </c>
      <c r="C222" s="38">
        <v>43804</v>
      </c>
      <c r="D222" s="37" t="s">
        <v>466</v>
      </c>
      <c r="E222" s="38" t="s">
        <v>466</v>
      </c>
      <c r="F222" s="37" t="s">
        <v>466</v>
      </c>
      <c r="G222" s="37" t="s">
        <v>176</v>
      </c>
      <c r="H222" s="39">
        <f>MROUND((J222*0.97),1000)</f>
        <v>77000</v>
      </c>
      <c r="I222" s="39">
        <f t="shared" si="13"/>
        <v>2594</v>
      </c>
      <c r="J222" s="39">
        <v>79594</v>
      </c>
      <c r="K222" s="39">
        <v>7959</v>
      </c>
      <c r="L222" s="37"/>
      <c r="M222" s="37" t="s">
        <v>82</v>
      </c>
      <c r="N222" s="37" t="s">
        <v>67</v>
      </c>
      <c r="O222" s="37" t="s">
        <v>16</v>
      </c>
      <c r="P222" s="38">
        <v>43790</v>
      </c>
      <c r="Q222" s="37">
        <v>14</v>
      </c>
      <c r="R222" s="41">
        <f t="shared" si="14"/>
        <v>3.3688311688311691E-2</v>
      </c>
      <c r="S222" s="21"/>
      <c r="T222" s="82" t="s">
        <v>436</v>
      </c>
      <c r="U222" s="13">
        <v>50713</v>
      </c>
    </row>
    <row r="223" spans="1:21" x14ac:dyDescent="0.3">
      <c r="A223" s="37" t="s">
        <v>18</v>
      </c>
      <c r="B223" s="37">
        <v>206</v>
      </c>
      <c r="C223" s="38">
        <v>43804</v>
      </c>
      <c r="D223" s="37" t="s">
        <v>466</v>
      </c>
      <c r="E223" s="38" t="s">
        <v>466</v>
      </c>
      <c r="F223" s="37" t="s">
        <v>468</v>
      </c>
      <c r="G223" s="37" t="s">
        <v>178</v>
      </c>
      <c r="H223" s="39">
        <f>MROUND((J223*0.97),500)</f>
        <v>58000</v>
      </c>
      <c r="I223" s="39">
        <f t="shared" si="13"/>
        <v>1696</v>
      </c>
      <c r="J223" s="39">
        <v>59696</v>
      </c>
      <c r="K223" s="39">
        <v>5970</v>
      </c>
      <c r="L223" s="37"/>
      <c r="M223" s="37" t="s">
        <v>82</v>
      </c>
      <c r="N223" s="37" t="s">
        <v>67</v>
      </c>
      <c r="O223" s="37" t="s">
        <v>16</v>
      </c>
      <c r="P223" s="38">
        <v>43790</v>
      </c>
      <c r="Q223" s="37">
        <v>14</v>
      </c>
      <c r="R223" s="41">
        <f t="shared" si="14"/>
        <v>2.9241379310344828E-2</v>
      </c>
      <c r="S223" s="21"/>
      <c r="T223" s="83">
        <v>43641</v>
      </c>
      <c r="U223" s="13">
        <v>185960</v>
      </c>
    </row>
    <row r="224" spans="1:21" x14ac:dyDescent="0.3">
      <c r="A224" s="37" t="s">
        <v>18</v>
      </c>
      <c r="B224" s="37">
        <v>201</v>
      </c>
      <c r="C224" s="38">
        <v>43830</v>
      </c>
      <c r="D224" s="37" t="s">
        <v>466</v>
      </c>
      <c r="E224" s="38" t="s">
        <v>466</v>
      </c>
      <c r="F224" s="37" t="s">
        <v>488</v>
      </c>
      <c r="G224" s="37" t="s">
        <v>199</v>
      </c>
      <c r="H224" s="39">
        <f>MROUND((J224*0.97),50)</f>
        <v>10850</v>
      </c>
      <c r="I224" s="39">
        <f t="shared" si="13"/>
        <v>357</v>
      </c>
      <c r="J224" s="39">
        <v>11207</v>
      </c>
      <c r="K224" s="39">
        <v>1121</v>
      </c>
      <c r="L224" s="37"/>
      <c r="M224" s="37" t="s">
        <v>84</v>
      </c>
      <c r="N224" s="37" t="s">
        <v>67</v>
      </c>
      <c r="O224" s="37" t="s">
        <v>16</v>
      </c>
      <c r="P224" s="38">
        <v>43822</v>
      </c>
      <c r="Q224" s="37">
        <v>8</v>
      </c>
      <c r="R224" s="41">
        <f t="shared" si="14"/>
        <v>3.2903225806451615E-2</v>
      </c>
      <c r="S224" s="21"/>
      <c r="T224" s="82" t="s">
        <v>437</v>
      </c>
      <c r="U224" s="13">
        <v>92980</v>
      </c>
    </row>
    <row r="225" spans="1:21" x14ac:dyDescent="0.3">
      <c r="A225" s="37" t="s">
        <v>18</v>
      </c>
      <c r="B225" s="37">
        <v>197</v>
      </c>
      <c r="C225" s="38">
        <v>43830</v>
      </c>
      <c r="D225" s="37" t="s">
        <v>466</v>
      </c>
      <c r="E225" s="38" t="s">
        <v>466</v>
      </c>
      <c r="F225" s="37" t="s">
        <v>466</v>
      </c>
      <c r="G225" s="37" t="s">
        <v>176</v>
      </c>
      <c r="H225" s="39">
        <f>MROUND((J225*0.97),500)</f>
        <v>14500</v>
      </c>
      <c r="I225" s="39">
        <f t="shared" si="13"/>
        <v>442</v>
      </c>
      <c r="J225" s="39">
        <v>14942</v>
      </c>
      <c r="K225" s="39">
        <v>1494</v>
      </c>
      <c r="L225" s="37"/>
      <c r="M225" s="37" t="s">
        <v>84</v>
      </c>
      <c r="N225" s="37" t="s">
        <v>67</v>
      </c>
      <c r="O225" s="37" t="s">
        <v>16</v>
      </c>
      <c r="P225" s="38">
        <v>43822</v>
      </c>
      <c r="Q225" s="37">
        <v>8</v>
      </c>
      <c r="R225" s="41">
        <f t="shared" si="14"/>
        <v>3.0482758620689655E-2</v>
      </c>
      <c r="S225" s="21"/>
      <c r="T225" s="82" t="s">
        <v>436</v>
      </c>
      <c r="U225" s="13">
        <v>92980</v>
      </c>
    </row>
    <row r="226" spans="1:21" x14ac:dyDescent="0.3">
      <c r="A226" s="37" t="s">
        <v>18</v>
      </c>
      <c r="B226" s="37">
        <v>207</v>
      </c>
      <c r="C226" s="38">
        <v>43830</v>
      </c>
      <c r="D226" s="37" t="s">
        <v>466</v>
      </c>
      <c r="E226" s="38" t="s">
        <v>466</v>
      </c>
      <c r="F226" s="37" t="s">
        <v>468</v>
      </c>
      <c r="G226" s="37" t="s">
        <v>178</v>
      </c>
      <c r="H226" s="39">
        <f>MROUND((J226*0.97),50)</f>
        <v>10850</v>
      </c>
      <c r="I226" s="39">
        <f t="shared" si="13"/>
        <v>357</v>
      </c>
      <c r="J226" s="39">
        <v>11207</v>
      </c>
      <c r="K226" s="39">
        <v>1121</v>
      </c>
      <c r="L226" s="37"/>
      <c r="M226" s="37" t="s">
        <v>84</v>
      </c>
      <c r="N226" s="37" t="s">
        <v>67</v>
      </c>
      <c r="O226" s="37" t="s">
        <v>16</v>
      </c>
      <c r="P226" s="38">
        <v>43822</v>
      </c>
      <c r="Q226" s="37">
        <v>8</v>
      </c>
      <c r="R226" s="41">
        <f t="shared" si="14"/>
        <v>3.2903225806451615E-2</v>
      </c>
      <c r="S226" s="21"/>
      <c r="T226" s="83">
        <v>43668</v>
      </c>
      <c r="U226" s="13">
        <v>42764</v>
      </c>
    </row>
    <row r="227" spans="1:21" x14ac:dyDescent="0.3">
      <c r="A227" s="37" t="s">
        <v>18</v>
      </c>
      <c r="B227" s="37">
        <v>202</v>
      </c>
      <c r="C227" s="38">
        <v>43867</v>
      </c>
      <c r="D227" s="37" t="s">
        <v>466</v>
      </c>
      <c r="E227" s="38" t="s">
        <v>466</v>
      </c>
      <c r="F227" s="37" t="s">
        <v>488</v>
      </c>
      <c r="G227" s="37" t="s">
        <v>199</v>
      </c>
      <c r="H227" s="39">
        <f>MROUND((J227*0.97),500)</f>
        <v>38000</v>
      </c>
      <c r="I227" s="39">
        <f t="shared" si="13"/>
        <v>939</v>
      </c>
      <c r="J227" s="39">
        <v>38939</v>
      </c>
      <c r="K227" s="39">
        <v>3894</v>
      </c>
      <c r="L227" s="37"/>
      <c r="M227" s="37" t="s">
        <v>87</v>
      </c>
      <c r="N227" s="37" t="s">
        <v>67</v>
      </c>
      <c r="O227" s="37" t="s">
        <v>16</v>
      </c>
      <c r="P227" s="38">
        <v>43859</v>
      </c>
      <c r="Q227" s="37">
        <v>8</v>
      </c>
      <c r="R227" s="41">
        <f t="shared" si="14"/>
        <v>2.4710526315789474E-2</v>
      </c>
      <c r="S227" s="21"/>
      <c r="T227" s="82" t="s">
        <v>437</v>
      </c>
      <c r="U227" s="13">
        <v>21382</v>
      </c>
    </row>
    <row r="228" spans="1:21" x14ac:dyDescent="0.3">
      <c r="A228" s="37" t="s">
        <v>18</v>
      </c>
      <c r="B228" s="37">
        <v>198</v>
      </c>
      <c r="C228" s="38">
        <v>43867</v>
      </c>
      <c r="D228" s="37" t="s">
        <v>466</v>
      </c>
      <c r="E228" s="38" t="s">
        <v>466</v>
      </c>
      <c r="F228" s="37" t="s">
        <v>466</v>
      </c>
      <c r="G228" s="37" t="s">
        <v>176</v>
      </c>
      <c r="H228" s="39">
        <f>MROUND((J228*0.97),5000)</f>
        <v>50000</v>
      </c>
      <c r="I228" s="39">
        <f t="shared" si="13"/>
        <v>1918</v>
      </c>
      <c r="J228" s="39">
        <v>51918</v>
      </c>
      <c r="K228" s="39">
        <v>5192</v>
      </c>
      <c r="L228" s="37"/>
      <c r="M228" s="37" t="s">
        <v>87</v>
      </c>
      <c r="N228" s="37" t="s">
        <v>67</v>
      </c>
      <c r="O228" s="37" t="s">
        <v>16</v>
      </c>
      <c r="P228" s="38">
        <v>43859</v>
      </c>
      <c r="Q228" s="37">
        <v>8</v>
      </c>
      <c r="R228" s="41">
        <f t="shared" si="14"/>
        <v>3.8359999999999998E-2</v>
      </c>
      <c r="S228" s="21"/>
      <c r="T228" s="82" t="s">
        <v>436</v>
      </c>
      <c r="U228" s="13">
        <v>21382</v>
      </c>
    </row>
    <row r="229" spans="1:21" x14ac:dyDescent="0.3">
      <c r="A229" s="37" t="s">
        <v>18</v>
      </c>
      <c r="B229" s="37">
        <v>208</v>
      </c>
      <c r="C229" s="38">
        <v>43867</v>
      </c>
      <c r="D229" s="37" t="s">
        <v>466</v>
      </c>
      <c r="E229" s="38" t="s">
        <v>466</v>
      </c>
      <c r="F229" s="37" t="s">
        <v>468</v>
      </c>
      <c r="G229" s="37" t="s">
        <v>178</v>
      </c>
      <c r="H229" s="39">
        <f>MROUND((J229*0.97),500)</f>
        <v>38000</v>
      </c>
      <c r="I229" s="39">
        <f t="shared" si="13"/>
        <v>939</v>
      </c>
      <c r="J229" s="39">
        <v>38939</v>
      </c>
      <c r="K229" s="39">
        <v>3894</v>
      </c>
      <c r="L229" s="37"/>
      <c r="M229" s="37" t="s">
        <v>87</v>
      </c>
      <c r="N229" s="37" t="s">
        <v>67</v>
      </c>
      <c r="O229" s="37" t="s">
        <v>16</v>
      </c>
      <c r="P229" s="38">
        <v>43859</v>
      </c>
      <c r="Q229" s="37">
        <v>8</v>
      </c>
      <c r="R229" s="41">
        <f t="shared" si="14"/>
        <v>2.4710526315789474E-2</v>
      </c>
      <c r="S229" s="21"/>
      <c r="T229" s="83">
        <v>43698</v>
      </c>
      <c r="U229" s="13">
        <v>138868</v>
      </c>
    </row>
    <row r="230" spans="1:21" x14ac:dyDescent="0.3">
      <c r="A230" t="s">
        <v>18</v>
      </c>
      <c r="B230">
        <v>209</v>
      </c>
      <c r="C230" s="1">
        <v>43587</v>
      </c>
      <c r="D230" t="s">
        <v>459</v>
      </c>
      <c r="E230" s="1" t="s">
        <v>459</v>
      </c>
      <c r="F230" t="s">
        <v>459</v>
      </c>
      <c r="G230" t="s">
        <v>169</v>
      </c>
      <c r="H230" s="5">
        <f t="shared" ref="H230:H235" si="15">MROUND((J230*0.97),5000)</f>
        <v>105000</v>
      </c>
      <c r="I230" s="5">
        <f t="shared" si="13"/>
        <v>1221</v>
      </c>
      <c r="J230" s="5">
        <v>106221</v>
      </c>
      <c r="K230" s="5">
        <v>10622</v>
      </c>
      <c r="M230" t="s">
        <v>66</v>
      </c>
      <c r="N230" t="s">
        <v>67</v>
      </c>
      <c r="O230" t="s">
        <v>16</v>
      </c>
      <c r="P230" s="1">
        <v>43575</v>
      </c>
      <c r="Q230">
        <v>12</v>
      </c>
      <c r="R230" s="21">
        <f t="shared" si="14"/>
        <v>1.1628571428571429E-2</v>
      </c>
      <c r="S230" s="21"/>
      <c r="T230" s="82" t="s">
        <v>437</v>
      </c>
      <c r="U230" s="13">
        <v>69434</v>
      </c>
    </row>
    <row r="231" spans="1:21" x14ac:dyDescent="0.3">
      <c r="A231" t="s">
        <v>18</v>
      </c>
      <c r="B231">
        <v>219</v>
      </c>
      <c r="C231" s="1">
        <v>43587</v>
      </c>
      <c r="D231" t="s">
        <v>459</v>
      </c>
      <c r="E231" s="1" t="s">
        <v>459</v>
      </c>
      <c r="F231" t="s">
        <v>460</v>
      </c>
      <c r="G231" t="s">
        <v>170</v>
      </c>
      <c r="H231" s="5">
        <f t="shared" si="15"/>
        <v>105000</v>
      </c>
      <c r="I231" s="5">
        <f t="shared" si="13"/>
        <v>1221</v>
      </c>
      <c r="J231" s="5">
        <v>106221</v>
      </c>
      <c r="K231" s="5">
        <v>10622</v>
      </c>
      <c r="M231" t="s">
        <v>66</v>
      </c>
      <c r="N231" t="s">
        <v>67</v>
      </c>
      <c r="O231" t="s">
        <v>16</v>
      </c>
      <c r="P231" s="1">
        <v>43575</v>
      </c>
      <c r="Q231">
        <v>12</v>
      </c>
      <c r="R231" s="21">
        <f t="shared" si="14"/>
        <v>1.1628571428571429E-2</v>
      </c>
      <c r="S231" s="21"/>
      <c r="T231" s="82" t="s">
        <v>436</v>
      </c>
      <c r="U231" s="13">
        <v>69434</v>
      </c>
    </row>
    <row r="232" spans="1:21" x14ac:dyDescent="0.3">
      <c r="A232" t="s">
        <v>18</v>
      </c>
      <c r="B232">
        <v>210</v>
      </c>
      <c r="C232" s="1">
        <v>43619</v>
      </c>
      <c r="D232" t="s">
        <v>459</v>
      </c>
      <c r="E232" s="1" t="s">
        <v>459</v>
      </c>
      <c r="F232" t="s">
        <v>459</v>
      </c>
      <c r="G232" t="s">
        <v>169</v>
      </c>
      <c r="H232" s="5">
        <f t="shared" si="15"/>
        <v>55000</v>
      </c>
      <c r="I232" s="5">
        <f t="shared" si="13"/>
        <v>1888</v>
      </c>
      <c r="J232" s="5">
        <v>56888</v>
      </c>
      <c r="K232" s="5">
        <v>5689</v>
      </c>
      <c r="M232" t="s">
        <v>68</v>
      </c>
      <c r="N232" t="s">
        <v>67</v>
      </c>
      <c r="O232" t="s">
        <v>16</v>
      </c>
      <c r="P232" s="1">
        <v>43610</v>
      </c>
      <c r="Q232">
        <v>9</v>
      </c>
      <c r="R232" s="21">
        <f t="shared" si="14"/>
        <v>3.4327272727272727E-2</v>
      </c>
      <c r="S232" s="21"/>
      <c r="T232" s="83">
        <v>43731</v>
      </c>
      <c r="U232" s="13">
        <v>102640</v>
      </c>
    </row>
    <row r="233" spans="1:21" x14ac:dyDescent="0.3">
      <c r="A233" t="s">
        <v>18</v>
      </c>
      <c r="B233">
        <v>220</v>
      </c>
      <c r="C233" s="1">
        <v>43619</v>
      </c>
      <c r="D233" t="s">
        <v>459</v>
      </c>
      <c r="E233" s="1" t="s">
        <v>459</v>
      </c>
      <c r="F233" t="s">
        <v>460</v>
      </c>
      <c r="G233" t="s">
        <v>170</v>
      </c>
      <c r="H233" s="5">
        <f t="shared" si="15"/>
        <v>55000</v>
      </c>
      <c r="I233" s="5">
        <f t="shared" si="13"/>
        <v>1888</v>
      </c>
      <c r="J233" s="5">
        <v>56888</v>
      </c>
      <c r="K233" s="5">
        <v>5689</v>
      </c>
      <c r="M233" t="s">
        <v>68</v>
      </c>
      <c r="N233" t="s">
        <v>67</v>
      </c>
      <c r="O233" t="s">
        <v>16</v>
      </c>
      <c r="P233" s="1">
        <v>43610</v>
      </c>
      <c r="Q233">
        <v>9</v>
      </c>
      <c r="R233" s="21">
        <f t="shared" si="14"/>
        <v>3.4327272727272727E-2</v>
      </c>
      <c r="S233" s="21"/>
      <c r="T233" s="82" t="s">
        <v>437</v>
      </c>
      <c r="U233" s="13">
        <v>51320</v>
      </c>
    </row>
    <row r="234" spans="1:21" x14ac:dyDescent="0.3">
      <c r="A234" t="s">
        <v>18</v>
      </c>
      <c r="B234">
        <v>211</v>
      </c>
      <c r="C234" s="1">
        <v>43646</v>
      </c>
      <c r="D234" t="s">
        <v>459</v>
      </c>
      <c r="E234" s="1" t="s">
        <v>459</v>
      </c>
      <c r="F234" t="s">
        <v>459</v>
      </c>
      <c r="G234" t="s">
        <v>169</v>
      </c>
      <c r="H234" s="5">
        <f t="shared" si="15"/>
        <v>40000</v>
      </c>
      <c r="I234" s="5">
        <f t="shared" si="13"/>
        <v>1998</v>
      </c>
      <c r="J234" s="5">
        <v>41998</v>
      </c>
      <c r="K234" s="5">
        <v>4200</v>
      </c>
      <c r="M234" t="s">
        <v>71</v>
      </c>
      <c r="N234" t="s">
        <v>67</v>
      </c>
      <c r="O234" t="s">
        <v>16</v>
      </c>
      <c r="P234" s="1">
        <v>43641</v>
      </c>
      <c r="Q234">
        <v>5</v>
      </c>
      <c r="R234" s="21">
        <f t="shared" si="14"/>
        <v>4.9950000000000001E-2</v>
      </c>
      <c r="S234" s="21"/>
      <c r="T234" s="82" t="s">
        <v>436</v>
      </c>
      <c r="U234" s="13">
        <v>51320</v>
      </c>
    </row>
    <row r="235" spans="1:21" x14ac:dyDescent="0.3">
      <c r="A235" t="s">
        <v>18</v>
      </c>
      <c r="B235">
        <v>221</v>
      </c>
      <c r="C235" s="1">
        <v>43646</v>
      </c>
      <c r="D235" t="s">
        <v>459</v>
      </c>
      <c r="E235" s="1" t="s">
        <v>459</v>
      </c>
      <c r="F235" t="s">
        <v>460</v>
      </c>
      <c r="G235" t="s">
        <v>170</v>
      </c>
      <c r="H235" s="5">
        <f t="shared" si="15"/>
        <v>40000</v>
      </c>
      <c r="I235" s="5">
        <f t="shared" si="13"/>
        <v>1998</v>
      </c>
      <c r="J235" s="5">
        <v>41998</v>
      </c>
      <c r="K235" s="5">
        <v>4200</v>
      </c>
      <c r="M235" t="s">
        <v>71</v>
      </c>
      <c r="N235" t="s">
        <v>67</v>
      </c>
      <c r="O235" t="s">
        <v>16</v>
      </c>
      <c r="P235" s="1">
        <v>43641</v>
      </c>
      <c r="Q235">
        <v>5</v>
      </c>
      <c r="R235" s="21">
        <f t="shared" si="14"/>
        <v>4.9950000000000001E-2</v>
      </c>
      <c r="S235" s="21"/>
      <c r="T235" s="83">
        <v>43768</v>
      </c>
      <c r="U235" s="13">
        <v>133546</v>
      </c>
    </row>
    <row r="236" spans="1:21" x14ac:dyDescent="0.3">
      <c r="A236" t="s">
        <v>18</v>
      </c>
      <c r="B236">
        <v>212</v>
      </c>
      <c r="C236" s="1">
        <v>43682</v>
      </c>
      <c r="D236" t="s">
        <v>459</v>
      </c>
      <c r="E236" s="1" t="s">
        <v>459</v>
      </c>
      <c r="F236" t="s">
        <v>459</v>
      </c>
      <c r="G236" t="s">
        <v>169</v>
      </c>
      <c r="H236" s="5">
        <f>MROUND((J236*0.97),50)</f>
        <v>7250</v>
      </c>
      <c r="I236" s="5">
        <f t="shared" si="13"/>
        <v>234</v>
      </c>
      <c r="J236" s="5">
        <v>7484</v>
      </c>
      <c r="K236" s="5">
        <v>748</v>
      </c>
      <c r="M236" t="s">
        <v>73</v>
      </c>
      <c r="N236" t="s">
        <v>67</v>
      </c>
      <c r="O236" t="s">
        <v>16</v>
      </c>
      <c r="P236" s="1">
        <v>43668</v>
      </c>
      <c r="Q236">
        <v>14</v>
      </c>
      <c r="R236" s="21">
        <f t="shared" si="14"/>
        <v>3.2275862068965516E-2</v>
      </c>
      <c r="S236" s="21"/>
      <c r="T236" s="82" t="s">
        <v>437</v>
      </c>
      <c r="U236" s="13">
        <v>66773</v>
      </c>
    </row>
    <row r="237" spans="1:21" x14ac:dyDescent="0.3">
      <c r="A237" t="s">
        <v>18</v>
      </c>
      <c r="B237">
        <v>222</v>
      </c>
      <c r="C237" s="1">
        <v>43682</v>
      </c>
      <c r="D237" t="s">
        <v>459</v>
      </c>
      <c r="E237" s="1" t="s">
        <v>459</v>
      </c>
      <c r="F237" t="s">
        <v>460</v>
      </c>
      <c r="G237" t="s">
        <v>170</v>
      </c>
      <c r="H237" s="5">
        <f>MROUND((J237*0.97),50)</f>
        <v>7250</v>
      </c>
      <c r="I237" s="5">
        <f t="shared" si="13"/>
        <v>234</v>
      </c>
      <c r="J237" s="5">
        <v>7484</v>
      </c>
      <c r="K237" s="5">
        <v>748</v>
      </c>
      <c r="M237" t="s">
        <v>73</v>
      </c>
      <c r="N237" t="s">
        <v>67</v>
      </c>
      <c r="O237" t="s">
        <v>16</v>
      </c>
      <c r="P237" s="1">
        <v>43668</v>
      </c>
      <c r="Q237">
        <v>14</v>
      </c>
      <c r="R237" s="21">
        <f t="shared" si="14"/>
        <v>3.2275862068965516E-2</v>
      </c>
      <c r="S237" s="21"/>
      <c r="T237" s="82" t="s">
        <v>436</v>
      </c>
      <c r="U237" s="13">
        <v>66773</v>
      </c>
    </row>
    <row r="238" spans="1:21" x14ac:dyDescent="0.3">
      <c r="A238" t="s">
        <v>18</v>
      </c>
      <c r="B238">
        <v>213</v>
      </c>
      <c r="C238" s="1">
        <v>43712</v>
      </c>
      <c r="D238" t="s">
        <v>459</v>
      </c>
      <c r="E238" s="1" t="s">
        <v>459</v>
      </c>
      <c r="F238" t="s">
        <v>459</v>
      </c>
      <c r="G238" t="s">
        <v>169</v>
      </c>
      <c r="H238" s="5">
        <f>MROUND((J238*0.97),1000)</f>
        <v>57000</v>
      </c>
      <c r="I238" s="5">
        <f t="shared" si="13"/>
        <v>1882</v>
      </c>
      <c r="J238" s="5">
        <v>58882</v>
      </c>
      <c r="K238" s="5">
        <v>5888</v>
      </c>
      <c r="M238" t="s">
        <v>75</v>
      </c>
      <c r="N238" t="s">
        <v>67</v>
      </c>
      <c r="O238" t="s">
        <v>16</v>
      </c>
      <c r="P238" s="1">
        <v>43698</v>
      </c>
      <c r="Q238">
        <v>14</v>
      </c>
      <c r="R238" s="21">
        <f t="shared" si="14"/>
        <v>3.3017543859649126E-2</v>
      </c>
      <c r="S238" s="21"/>
      <c r="T238" s="83">
        <v>43790</v>
      </c>
      <c r="U238" s="13">
        <v>462168</v>
      </c>
    </row>
    <row r="239" spans="1:21" x14ac:dyDescent="0.3">
      <c r="A239" t="s">
        <v>18</v>
      </c>
      <c r="B239">
        <v>223</v>
      </c>
      <c r="C239" s="1">
        <v>43712</v>
      </c>
      <c r="D239" t="s">
        <v>459</v>
      </c>
      <c r="E239" s="1" t="s">
        <v>459</v>
      </c>
      <c r="F239" t="s">
        <v>460</v>
      </c>
      <c r="G239" t="s">
        <v>170</v>
      </c>
      <c r="H239" s="5">
        <f>MROUND((J239*0.97),1000)</f>
        <v>57000</v>
      </c>
      <c r="I239" s="5">
        <f t="shared" si="13"/>
        <v>1882</v>
      </c>
      <c r="J239" s="5">
        <v>58882</v>
      </c>
      <c r="K239" s="5">
        <v>5888</v>
      </c>
      <c r="M239" t="s">
        <v>75</v>
      </c>
      <c r="N239" t="s">
        <v>67</v>
      </c>
      <c r="O239" t="s">
        <v>16</v>
      </c>
      <c r="P239" s="1">
        <v>43698</v>
      </c>
      <c r="Q239">
        <v>14</v>
      </c>
      <c r="R239" s="21">
        <f t="shared" si="14"/>
        <v>3.3017543859649126E-2</v>
      </c>
      <c r="S239" s="21"/>
      <c r="T239" s="82" t="s">
        <v>437</v>
      </c>
      <c r="U239" s="13">
        <v>231084</v>
      </c>
    </row>
    <row r="240" spans="1:21" x14ac:dyDescent="0.3">
      <c r="A240" t="s">
        <v>18</v>
      </c>
      <c r="B240">
        <v>214</v>
      </c>
      <c r="C240" s="1">
        <v>43738</v>
      </c>
      <c r="D240" t="s">
        <v>459</v>
      </c>
      <c r="E240" s="1" t="s">
        <v>459</v>
      </c>
      <c r="F240" t="s">
        <v>459</v>
      </c>
      <c r="G240" t="s">
        <v>169</v>
      </c>
      <c r="H240" s="5">
        <f>MROUND((J240*0.97),5000)</f>
        <v>80000</v>
      </c>
      <c r="I240" s="5">
        <f t="shared" si="13"/>
        <v>3328</v>
      </c>
      <c r="J240" s="5">
        <v>83328</v>
      </c>
      <c r="K240" s="5">
        <v>8333</v>
      </c>
      <c r="M240" t="s">
        <v>77</v>
      </c>
      <c r="N240" t="s">
        <v>67</v>
      </c>
      <c r="O240" t="s">
        <v>16</v>
      </c>
      <c r="P240" s="1">
        <v>43731</v>
      </c>
      <c r="Q240">
        <v>7</v>
      </c>
      <c r="R240" s="21">
        <f t="shared" si="14"/>
        <v>4.1599999999999998E-2</v>
      </c>
      <c r="S240" s="21"/>
      <c r="T240" s="82" t="s">
        <v>436</v>
      </c>
      <c r="U240" s="13">
        <v>231084</v>
      </c>
    </row>
    <row r="241" spans="1:21" x14ac:dyDescent="0.3">
      <c r="A241" t="s">
        <v>18</v>
      </c>
      <c r="B241">
        <v>224</v>
      </c>
      <c r="C241" s="1">
        <v>43738</v>
      </c>
      <c r="D241" t="s">
        <v>459</v>
      </c>
      <c r="E241" s="1" t="s">
        <v>459</v>
      </c>
      <c r="F241" t="s">
        <v>460</v>
      </c>
      <c r="G241" t="s">
        <v>170</v>
      </c>
      <c r="H241" s="5">
        <f>MROUND((J241*0.97),5000)</f>
        <v>80000</v>
      </c>
      <c r="I241" s="5">
        <f t="shared" si="13"/>
        <v>3328</v>
      </c>
      <c r="J241" s="5">
        <v>83328</v>
      </c>
      <c r="K241" s="5">
        <v>8333</v>
      </c>
      <c r="M241" t="s">
        <v>77</v>
      </c>
      <c r="N241" t="s">
        <v>67</v>
      </c>
      <c r="O241" t="s">
        <v>16</v>
      </c>
      <c r="P241" s="1">
        <v>43731</v>
      </c>
      <c r="Q241">
        <v>7</v>
      </c>
      <c r="R241" s="21">
        <f t="shared" si="14"/>
        <v>4.1599999999999998E-2</v>
      </c>
      <c r="S241" s="21"/>
      <c r="T241" s="83">
        <v>43921</v>
      </c>
      <c r="U241" s="13">
        <v>589502</v>
      </c>
    </row>
    <row r="242" spans="1:21" x14ac:dyDescent="0.3">
      <c r="A242" t="s">
        <v>18</v>
      </c>
      <c r="B242">
        <v>215</v>
      </c>
      <c r="C242" s="1">
        <v>43804</v>
      </c>
      <c r="D242" t="s">
        <v>459</v>
      </c>
      <c r="E242" s="1" t="s">
        <v>459</v>
      </c>
      <c r="F242" t="s">
        <v>459</v>
      </c>
      <c r="G242" t="s">
        <v>169</v>
      </c>
      <c r="H242" s="5">
        <f>MROUND((J242*0.97),5000)</f>
        <v>100000</v>
      </c>
      <c r="I242" s="5">
        <f t="shared" si="13"/>
        <v>1332</v>
      </c>
      <c r="J242" s="5">
        <v>101332</v>
      </c>
      <c r="K242" s="5">
        <v>10133</v>
      </c>
      <c r="M242" t="s">
        <v>82</v>
      </c>
      <c r="N242" t="s">
        <v>67</v>
      </c>
      <c r="O242" t="s">
        <v>16</v>
      </c>
      <c r="P242" s="1">
        <v>43790</v>
      </c>
      <c r="Q242">
        <v>14</v>
      </c>
      <c r="R242" s="21">
        <f t="shared" si="14"/>
        <v>1.332E-2</v>
      </c>
      <c r="S242" s="21"/>
      <c r="T242" s="82" t="s">
        <v>437</v>
      </c>
      <c r="U242" s="13">
        <v>20633</v>
      </c>
    </row>
    <row r="243" spans="1:21" x14ac:dyDescent="0.3">
      <c r="A243" t="s">
        <v>18</v>
      </c>
      <c r="B243">
        <v>225</v>
      </c>
      <c r="C243" s="1">
        <v>43804</v>
      </c>
      <c r="D243" t="s">
        <v>459</v>
      </c>
      <c r="E243" s="1" t="s">
        <v>459</v>
      </c>
      <c r="F243" t="s">
        <v>460</v>
      </c>
      <c r="G243" t="s">
        <v>170</v>
      </c>
      <c r="H243" s="5">
        <f>MROUND((J243*0.97),5000)</f>
        <v>100000</v>
      </c>
      <c r="I243" s="5">
        <f t="shared" si="13"/>
        <v>1332</v>
      </c>
      <c r="J243" s="5">
        <v>101332</v>
      </c>
      <c r="K243" s="5">
        <v>10133</v>
      </c>
      <c r="M243" t="s">
        <v>82</v>
      </c>
      <c r="N243" t="s">
        <v>67</v>
      </c>
      <c r="O243" t="s">
        <v>16</v>
      </c>
      <c r="P243" s="1">
        <v>43790</v>
      </c>
      <c r="Q243">
        <v>14</v>
      </c>
      <c r="R243" s="21">
        <f t="shared" si="14"/>
        <v>1.332E-2</v>
      </c>
      <c r="S243" s="21"/>
      <c r="T243" s="82" t="s">
        <v>544</v>
      </c>
      <c r="U243" s="13">
        <v>548236</v>
      </c>
    </row>
    <row r="244" spans="1:21" x14ac:dyDescent="0.3">
      <c r="A244" t="s">
        <v>18</v>
      </c>
      <c r="B244">
        <v>216</v>
      </c>
      <c r="C244" s="1">
        <v>43867</v>
      </c>
      <c r="D244" t="s">
        <v>459</v>
      </c>
      <c r="E244" s="1" t="s">
        <v>459</v>
      </c>
      <c r="F244" t="s">
        <v>459</v>
      </c>
      <c r="G244" t="s">
        <v>169</v>
      </c>
      <c r="H244" s="5">
        <f>MROUND((J244*0.97),500)</f>
        <v>23000</v>
      </c>
      <c r="I244" s="5">
        <f t="shared" si="13"/>
        <v>783</v>
      </c>
      <c r="J244" s="5">
        <v>23783</v>
      </c>
      <c r="K244" s="5">
        <v>2378</v>
      </c>
      <c r="M244" t="s">
        <v>87</v>
      </c>
      <c r="N244" t="s">
        <v>67</v>
      </c>
      <c r="O244" t="s">
        <v>16</v>
      </c>
      <c r="P244" s="1">
        <v>43859</v>
      </c>
      <c r="Q244">
        <v>8</v>
      </c>
      <c r="R244" s="21">
        <f t="shared" si="14"/>
        <v>3.4043478260869564E-2</v>
      </c>
      <c r="S244" s="21"/>
      <c r="T244" s="82" t="s">
        <v>436</v>
      </c>
      <c r="U244" s="13">
        <v>20633</v>
      </c>
    </row>
    <row r="245" spans="1:21" x14ac:dyDescent="0.3">
      <c r="A245" t="s">
        <v>18</v>
      </c>
      <c r="B245">
        <v>226</v>
      </c>
      <c r="C245" s="1">
        <v>43867</v>
      </c>
      <c r="D245" t="s">
        <v>459</v>
      </c>
      <c r="E245" s="1" t="s">
        <v>459</v>
      </c>
      <c r="F245" t="s">
        <v>460</v>
      </c>
      <c r="G245" t="s">
        <v>170</v>
      </c>
      <c r="H245" s="5">
        <f>MROUND((J245*0.97),500)</f>
        <v>23000</v>
      </c>
      <c r="I245" s="5">
        <f t="shared" si="13"/>
        <v>783</v>
      </c>
      <c r="J245" s="5">
        <v>23783</v>
      </c>
      <c r="K245" s="5">
        <v>2378</v>
      </c>
      <c r="M245" t="s">
        <v>87</v>
      </c>
      <c r="N245" t="s">
        <v>67</v>
      </c>
      <c r="O245" t="s">
        <v>16</v>
      </c>
      <c r="P245" s="1">
        <v>43859</v>
      </c>
      <c r="Q245">
        <v>8</v>
      </c>
      <c r="R245" s="21">
        <f t="shared" si="14"/>
        <v>3.4043478260869564E-2</v>
      </c>
      <c r="S245" s="21"/>
      <c r="T245" s="26" t="s">
        <v>724</v>
      </c>
      <c r="U245" s="27">
        <v>1214641</v>
      </c>
    </row>
    <row r="246" spans="1:21" x14ac:dyDescent="0.3">
      <c r="A246" t="s">
        <v>18</v>
      </c>
      <c r="B246">
        <v>217</v>
      </c>
      <c r="C246" s="1">
        <v>43893</v>
      </c>
      <c r="D246" t="s">
        <v>459</v>
      </c>
      <c r="E246" s="1" t="s">
        <v>459</v>
      </c>
      <c r="F246" t="s">
        <v>459</v>
      </c>
      <c r="G246" t="s">
        <v>169</v>
      </c>
      <c r="H246" s="5">
        <f>MROUND((J246*0.97),250)</f>
        <v>4000</v>
      </c>
      <c r="I246" s="5">
        <f t="shared" si="13"/>
        <v>249</v>
      </c>
      <c r="J246" s="5">
        <v>4249</v>
      </c>
      <c r="K246" s="5">
        <v>425</v>
      </c>
      <c r="M246" t="s">
        <v>89</v>
      </c>
      <c r="N246" t="s">
        <v>67</v>
      </c>
      <c r="O246" t="s">
        <v>16</v>
      </c>
      <c r="P246" s="1">
        <v>43880</v>
      </c>
      <c r="Q246">
        <v>13</v>
      </c>
      <c r="R246" s="21">
        <f t="shared" si="14"/>
        <v>6.225E-2</v>
      </c>
      <c r="S246" s="21"/>
      <c r="T246" s="83">
        <v>43575</v>
      </c>
      <c r="U246" s="13">
        <v>71898</v>
      </c>
    </row>
    <row r="247" spans="1:21" x14ac:dyDescent="0.3">
      <c r="A247" t="s">
        <v>18</v>
      </c>
      <c r="B247">
        <v>227</v>
      </c>
      <c r="C247" s="1">
        <v>43893</v>
      </c>
      <c r="D247" t="s">
        <v>459</v>
      </c>
      <c r="E247" s="1" t="s">
        <v>459</v>
      </c>
      <c r="F247" t="s">
        <v>460</v>
      </c>
      <c r="G247" t="s">
        <v>170</v>
      </c>
      <c r="H247" s="5">
        <f>MROUND((J247*0.97),250)</f>
        <v>4000</v>
      </c>
      <c r="I247" s="5">
        <f t="shared" si="13"/>
        <v>249</v>
      </c>
      <c r="J247" s="5">
        <v>4249</v>
      </c>
      <c r="K247" s="5">
        <v>425</v>
      </c>
      <c r="M247" t="s">
        <v>89</v>
      </c>
      <c r="N247" t="s">
        <v>67</v>
      </c>
      <c r="O247" t="s">
        <v>16</v>
      </c>
      <c r="P247" s="1">
        <v>43880</v>
      </c>
      <c r="Q247">
        <v>13</v>
      </c>
      <c r="R247" s="21">
        <f t="shared" si="14"/>
        <v>6.225E-2</v>
      </c>
      <c r="S247" s="21"/>
      <c r="T247" s="84" t="s">
        <v>465</v>
      </c>
      <c r="U247" s="27">
        <v>71898</v>
      </c>
    </row>
    <row r="248" spans="1:21" x14ac:dyDescent="0.3">
      <c r="A248" t="s">
        <v>18</v>
      </c>
      <c r="B248">
        <v>218</v>
      </c>
      <c r="C248" s="1">
        <v>43921</v>
      </c>
      <c r="D248" t="s">
        <v>459</v>
      </c>
      <c r="E248" s="1" t="s">
        <v>459</v>
      </c>
      <c r="F248" t="s">
        <v>459</v>
      </c>
      <c r="G248" t="s">
        <v>169</v>
      </c>
      <c r="H248" s="5">
        <f t="shared" ref="H248:H279" si="16">MROUND((J248*0.97),5000)</f>
        <v>230000</v>
      </c>
      <c r="I248" s="5">
        <f t="shared" si="13"/>
        <v>8727</v>
      </c>
      <c r="J248" s="5">
        <v>238727</v>
      </c>
      <c r="K248" s="5">
        <v>23873</v>
      </c>
      <c r="M248" t="s">
        <v>91</v>
      </c>
      <c r="N248" t="s">
        <v>67</v>
      </c>
      <c r="O248" t="s">
        <v>16</v>
      </c>
      <c r="P248" s="1">
        <v>43921</v>
      </c>
      <c r="Q248">
        <v>0</v>
      </c>
      <c r="R248" s="21">
        <f t="shared" si="14"/>
        <v>3.7943478260869565E-2</v>
      </c>
      <c r="S248" s="21"/>
      <c r="T248" s="83">
        <v>43610</v>
      </c>
      <c r="U248" s="13">
        <v>50389</v>
      </c>
    </row>
    <row r="249" spans="1:21" x14ac:dyDescent="0.3">
      <c r="A249" t="s">
        <v>18</v>
      </c>
      <c r="B249">
        <v>228</v>
      </c>
      <c r="C249" s="1">
        <v>43921</v>
      </c>
      <c r="D249" t="s">
        <v>459</v>
      </c>
      <c r="E249" s="1" t="s">
        <v>459</v>
      </c>
      <c r="F249" t="s">
        <v>460</v>
      </c>
      <c r="G249" t="s">
        <v>170</v>
      </c>
      <c r="H249" s="5">
        <f t="shared" si="16"/>
        <v>230000</v>
      </c>
      <c r="I249" s="5">
        <f t="shared" si="13"/>
        <v>8727</v>
      </c>
      <c r="J249" s="5">
        <v>238727</v>
      </c>
      <c r="K249" s="5">
        <v>23873</v>
      </c>
      <c r="M249" t="s">
        <v>91</v>
      </c>
      <c r="N249" t="s">
        <v>67</v>
      </c>
      <c r="O249" t="s">
        <v>16</v>
      </c>
      <c r="P249" s="1">
        <v>43921</v>
      </c>
      <c r="Q249">
        <v>0</v>
      </c>
      <c r="R249" s="21">
        <f t="shared" si="14"/>
        <v>3.7943478260869565E-2</v>
      </c>
      <c r="S249" s="21"/>
      <c r="T249" s="84" t="s">
        <v>465</v>
      </c>
      <c r="U249" s="27">
        <v>50389</v>
      </c>
    </row>
    <row r="250" spans="1:21" x14ac:dyDescent="0.3">
      <c r="A250" t="s">
        <v>18</v>
      </c>
      <c r="B250">
        <v>435</v>
      </c>
      <c r="C250" s="1">
        <v>43921</v>
      </c>
      <c r="D250" s="1" t="s">
        <v>455</v>
      </c>
      <c r="E250" t="s">
        <v>547</v>
      </c>
      <c r="F250" t="s">
        <v>547</v>
      </c>
      <c r="G250" t="s">
        <v>258</v>
      </c>
      <c r="H250" s="42">
        <f t="shared" si="16"/>
        <v>400000</v>
      </c>
      <c r="I250" s="42">
        <f t="shared" si="13"/>
        <v>13633</v>
      </c>
      <c r="J250" s="42">
        <v>413633</v>
      </c>
      <c r="K250" s="42">
        <v>41363</v>
      </c>
      <c r="M250" t="s">
        <v>92</v>
      </c>
      <c r="N250" t="s">
        <v>67</v>
      </c>
      <c r="O250" t="s">
        <v>16</v>
      </c>
      <c r="P250" s="1">
        <v>43921</v>
      </c>
      <c r="Q250">
        <v>0</v>
      </c>
      <c r="R250" s="44">
        <f t="shared" si="14"/>
        <v>3.4082500000000002E-2</v>
      </c>
      <c r="S250" s="21"/>
      <c r="T250" s="83">
        <v>43641</v>
      </c>
      <c r="U250" s="13">
        <v>57287</v>
      </c>
    </row>
    <row r="251" spans="1:21" x14ac:dyDescent="0.3">
      <c r="A251" t="s">
        <v>18</v>
      </c>
      <c r="B251" s="37">
        <v>231</v>
      </c>
      <c r="C251" s="38">
        <v>43619</v>
      </c>
      <c r="D251" s="37" t="s">
        <v>478</v>
      </c>
      <c r="E251" s="38" t="s">
        <v>478</v>
      </c>
      <c r="F251" s="37" t="s">
        <v>491</v>
      </c>
      <c r="G251" s="37" t="s">
        <v>202</v>
      </c>
      <c r="H251" s="39">
        <f t="shared" si="16"/>
        <v>55000</v>
      </c>
      <c r="I251" s="39">
        <f t="shared" si="13"/>
        <v>608</v>
      </c>
      <c r="J251" s="39">
        <v>55608</v>
      </c>
      <c r="K251" s="39">
        <v>5561</v>
      </c>
      <c r="L251" s="37"/>
      <c r="M251" s="37" t="s">
        <v>68</v>
      </c>
      <c r="N251" s="37" t="s">
        <v>67</v>
      </c>
      <c r="O251" s="37" t="s">
        <v>16</v>
      </c>
      <c r="P251" s="38">
        <v>43610</v>
      </c>
      <c r="Q251" s="37">
        <v>9</v>
      </c>
      <c r="R251" s="41">
        <f t="shared" si="14"/>
        <v>1.1054545454545454E-2</v>
      </c>
      <c r="S251" s="21"/>
      <c r="T251" s="84" t="s">
        <v>465</v>
      </c>
      <c r="U251" s="27">
        <v>57287</v>
      </c>
    </row>
    <row r="252" spans="1:21" x14ac:dyDescent="0.3">
      <c r="A252" t="s">
        <v>18</v>
      </c>
      <c r="B252" s="37">
        <v>241</v>
      </c>
      <c r="C252" s="38">
        <v>43619</v>
      </c>
      <c r="D252" s="37" t="s">
        <v>478</v>
      </c>
      <c r="E252" s="38" t="s">
        <v>478</v>
      </c>
      <c r="F252" s="37" t="s">
        <v>478</v>
      </c>
      <c r="G252" s="37" t="s">
        <v>189</v>
      </c>
      <c r="H252" s="39">
        <f t="shared" si="16"/>
        <v>125000</v>
      </c>
      <c r="I252" s="39">
        <f t="shared" si="13"/>
        <v>4752</v>
      </c>
      <c r="J252" s="39">
        <v>129752</v>
      </c>
      <c r="K252" s="39">
        <v>12975</v>
      </c>
      <c r="L252" s="37"/>
      <c r="M252" s="37" t="s">
        <v>68</v>
      </c>
      <c r="N252" s="37" t="s">
        <v>67</v>
      </c>
      <c r="O252" s="37" t="s">
        <v>16</v>
      </c>
      <c r="P252" s="38">
        <v>43610</v>
      </c>
      <c r="Q252" s="37">
        <v>9</v>
      </c>
      <c r="R252" s="41">
        <f t="shared" si="14"/>
        <v>3.8016000000000001E-2</v>
      </c>
      <c r="S252" s="21"/>
      <c r="T252" s="83">
        <v>43668</v>
      </c>
      <c r="U252" s="13">
        <v>43323</v>
      </c>
    </row>
    <row r="253" spans="1:21" x14ac:dyDescent="0.3">
      <c r="A253" t="s">
        <v>18</v>
      </c>
      <c r="B253" s="37">
        <v>232</v>
      </c>
      <c r="C253" s="38">
        <v>43712</v>
      </c>
      <c r="D253" s="37" t="s">
        <v>478</v>
      </c>
      <c r="E253" s="38" t="s">
        <v>478</v>
      </c>
      <c r="F253" s="37" t="s">
        <v>491</v>
      </c>
      <c r="G253" s="37" t="s">
        <v>202</v>
      </c>
      <c r="H253" s="39">
        <f t="shared" si="16"/>
        <v>105000</v>
      </c>
      <c r="I253" s="39">
        <f t="shared" si="13"/>
        <v>5727</v>
      </c>
      <c r="J253" s="39">
        <v>110727</v>
      </c>
      <c r="K253" s="39">
        <v>11073</v>
      </c>
      <c r="L253" s="37"/>
      <c r="M253" s="37" t="s">
        <v>75</v>
      </c>
      <c r="N253" s="37" t="s">
        <v>67</v>
      </c>
      <c r="O253" s="37" t="s">
        <v>16</v>
      </c>
      <c r="P253" s="38">
        <v>43698</v>
      </c>
      <c r="Q253" s="37">
        <v>14</v>
      </c>
      <c r="R253" s="41">
        <f t="shared" si="14"/>
        <v>5.4542857142857143E-2</v>
      </c>
      <c r="S253" s="21"/>
      <c r="T253" s="84" t="s">
        <v>465</v>
      </c>
      <c r="U253" s="27">
        <v>43323</v>
      </c>
    </row>
    <row r="254" spans="1:21" x14ac:dyDescent="0.3">
      <c r="A254" t="s">
        <v>18</v>
      </c>
      <c r="B254" s="37">
        <v>242</v>
      </c>
      <c r="C254" s="38">
        <v>43712</v>
      </c>
      <c r="D254" s="37" t="s">
        <v>478</v>
      </c>
      <c r="E254" s="38" t="s">
        <v>478</v>
      </c>
      <c r="F254" s="37" t="s">
        <v>478</v>
      </c>
      <c r="G254" s="37" t="s">
        <v>189</v>
      </c>
      <c r="H254" s="39">
        <f t="shared" si="16"/>
        <v>300000</v>
      </c>
      <c r="I254" s="39">
        <f t="shared" si="13"/>
        <v>10036</v>
      </c>
      <c r="J254" s="39">
        <v>310036</v>
      </c>
      <c r="K254" s="39">
        <v>31004</v>
      </c>
      <c r="L254" s="37"/>
      <c r="M254" s="37" t="s">
        <v>75</v>
      </c>
      <c r="N254" s="37" t="s">
        <v>67</v>
      </c>
      <c r="O254" s="37" t="s">
        <v>16</v>
      </c>
      <c r="P254" s="38">
        <v>43698</v>
      </c>
      <c r="Q254" s="37">
        <v>14</v>
      </c>
      <c r="R254" s="41">
        <f t="shared" si="14"/>
        <v>3.3453333333333335E-2</v>
      </c>
      <c r="S254" s="21"/>
      <c r="T254" s="83">
        <v>43698</v>
      </c>
      <c r="U254" s="13">
        <v>127890</v>
      </c>
    </row>
    <row r="255" spans="1:21" x14ac:dyDescent="0.3">
      <c r="A255" t="s">
        <v>18</v>
      </c>
      <c r="B255" s="37">
        <v>233</v>
      </c>
      <c r="C255" s="38">
        <v>43738</v>
      </c>
      <c r="D255" s="37" t="s">
        <v>478</v>
      </c>
      <c r="E255" s="38" t="s">
        <v>478</v>
      </c>
      <c r="F255" s="37" t="s">
        <v>491</v>
      </c>
      <c r="G255" s="37" t="s">
        <v>202</v>
      </c>
      <c r="H255" s="39">
        <f t="shared" si="16"/>
        <v>110000</v>
      </c>
      <c r="I255" s="39">
        <f t="shared" si="13"/>
        <v>5752</v>
      </c>
      <c r="J255" s="39">
        <v>115752</v>
      </c>
      <c r="K255" s="39">
        <v>11575</v>
      </c>
      <c r="L255" s="37"/>
      <c r="M255" s="37" t="s">
        <v>77</v>
      </c>
      <c r="N255" s="37" t="s">
        <v>67</v>
      </c>
      <c r="O255" s="37" t="s">
        <v>16</v>
      </c>
      <c r="P255" s="38">
        <v>43731</v>
      </c>
      <c r="Q255" s="37">
        <v>7</v>
      </c>
      <c r="R255" s="41">
        <f t="shared" si="14"/>
        <v>5.2290909090909089E-2</v>
      </c>
      <c r="S255" s="21"/>
      <c r="T255" s="84" t="s">
        <v>465</v>
      </c>
      <c r="U255" s="27">
        <v>127890</v>
      </c>
    </row>
    <row r="256" spans="1:21" x14ac:dyDescent="0.3">
      <c r="A256" t="s">
        <v>18</v>
      </c>
      <c r="B256" s="37">
        <v>243</v>
      </c>
      <c r="C256" s="38">
        <v>43738</v>
      </c>
      <c r="D256" s="37" t="s">
        <v>478</v>
      </c>
      <c r="E256" s="38" t="s">
        <v>478</v>
      </c>
      <c r="F256" s="37" t="s">
        <v>478</v>
      </c>
      <c r="G256" s="37" t="s">
        <v>189</v>
      </c>
      <c r="H256" s="39">
        <f t="shared" si="16"/>
        <v>225000</v>
      </c>
      <c r="I256" s="39">
        <f t="shared" si="13"/>
        <v>6504</v>
      </c>
      <c r="J256" s="39">
        <v>231504</v>
      </c>
      <c r="K256" s="39">
        <v>23150</v>
      </c>
      <c r="L256" s="37"/>
      <c r="M256" s="37" t="s">
        <v>77</v>
      </c>
      <c r="N256" s="37" t="s">
        <v>67</v>
      </c>
      <c r="O256" s="37" t="s">
        <v>16</v>
      </c>
      <c r="P256" s="38">
        <v>43731</v>
      </c>
      <c r="Q256" s="37">
        <v>7</v>
      </c>
      <c r="R256" s="41">
        <f t="shared" si="14"/>
        <v>2.8906666666666667E-2</v>
      </c>
      <c r="S256" s="21"/>
      <c r="T256" s="83">
        <v>43731</v>
      </c>
      <c r="U256" s="13">
        <v>2118</v>
      </c>
    </row>
    <row r="257" spans="1:21" x14ac:dyDescent="0.3">
      <c r="A257" t="s">
        <v>18</v>
      </c>
      <c r="B257" s="37">
        <v>234</v>
      </c>
      <c r="C257" s="38">
        <v>43789</v>
      </c>
      <c r="D257" s="38" t="s">
        <v>478</v>
      </c>
      <c r="E257" s="38" t="s">
        <v>478</v>
      </c>
      <c r="F257" s="37" t="s">
        <v>491</v>
      </c>
      <c r="G257" s="37" t="s">
        <v>202</v>
      </c>
      <c r="H257" s="39">
        <f t="shared" si="16"/>
        <v>135000</v>
      </c>
      <c r="I257" s="39">
        <f t="shared" si="13"/>
        <v>5000</v>
      </c>
      <c r="J257" s="39">
        <v>140000</v>
      </c>
      <c r="K257" s="39">
        <v>14000</v>
      </c>
      <c r="L257" s="37"/>
      <c r="M257" s="37" t="s">
        <v>81</v>
      </c>
      <c r="N257" s="37" t="s">
        <v>67</v>
      </c>
      <c r="O257" s="37" t="s">
        <v>16</v>
      </c>
      <c r="P257" s="38">
        <v>43776</v>
      </c>
      <c r="Q257" s="37">
        <v>13</v>
      </c>
      <c r="R257" s="41">
        <f t="shared" si="14"/>
        <v>3.7037037037037035E-2</v>
      </c>
      <c r="S257" s="21"/>
      <c r="T257" s="84" t="s">
        <v>465</v>
      </c>
      <c r="U257" s="27">
        <v>2118</v>
      </c>
    </row>
    <row r="258" spans="1:21" x14ac:dyDescent="0.3">
      <c r="A258" t="s">
        <v>18</v>
      </c>
      <c r="B258" s="37">
        <v>229</v>
      </c>
      <c r="C258" s="38">
        <v>43804</v>
      </c>
      <c r="D258" s="37" t="s">
        <v>478</v>
      </c>
      <c r="E258" s="38" t="s">
        <v>478</v>
      </c>
      <c r="F258" s="37" t="s">
        <v>534</v>
      </c>
      <c r="G258" s="37" t="s">
        <v>244</v>
      </c>
      <c r="H258" s="39">
        <f t="shared" si="16"/>
        <v>40000</v>
      </c>
      <c r="I258" s="39">
        <f t="shared" ref="I258:I321" si="17">J258-H258</f>
        <v>0</v>
      </c>
      <c r="J258" s="39">
        <v>40000</v>
      </c>
      <c r="K258" s="39">
        <v>4000</v>
      </c>
      <c r="L258" s="37"/>
      <c r="M258" s="37" t="s">
        <v>83</v>
      </c>
      <c r="N258" s="37" t="s">
        <v>67</v>
      </c>
      <c r="O258" s="37" t="s">
        <v>16</v>
      </c>
      <c r="P258" s="38">
        <v>43790</v>
      </c>
      <c r="Q258" s="37">
        <v>14</v>
      </c>
      <c r="R258" s="41">
        <f t="shared" ref="R258:R321" si="18">I258/H258</f>
        <v>0</v>
      </c>
      <c r="S258" s="21"/>
      <c r="T258" s="83">
        <v>43768</v>
      </c>
      <c r="U258" s="13">
        <v>57287</v>
      </c>
    </row>
    <row r="259" spans="1:21" x14ac:dyDescent="0.3">
      <c r="A259" t="s">
        <v>18</v>
      </c>
      <c r="B259" s="37">
        <v>235</v>
      </c>
      <c r="C259" s="38">
        <v>43804</v>
      </c>
      <c r="D259" s="38" t="s">
        <v>478</v>
      </c>
      <c r="E259" s="38" t="s">
        <v>478</v>
      </c>
      <c r="F259" s="37" t="s">
        <v>491</v>
      </c>
      <c r="G259" s="37" t="s">
        <v>202</v>
      </c>
      <c r="H259" s="39">
        <f t="shared" si="16"/>
        <v>50000</v>
      </c>
      <c r="I259" s="39">
        <f t="shared" si="17"/>
        <v>0</v>
      </c>
      <c r="J259" s="39">
        <v>50000</v>
      </c>
      <c r="K259" s="39">
        <v>5000</v>
      </c>
      <c r="L259" s="37"/>
      <c r="M259" s="37" t="s">
        <v>83</v>
      </c>
      <c r="N259" s="37" t="s">
        <v>67</v>
      </c>
      <c r="O259" s="37" t="s">
        <v>16</v>
      </c>
      <c r="P259" s="38">
        <v>43790</v>
      </c>
      <c r="Q259" s="37">
        <v>14</v>
      </c>
      <c r="R259" s="41">
        <f t="shared" si="18"/>
        <v>0</v>
      </c>
      <c r="S259" s="21"/>
      <c r="T259" s="84" t="s">
        <v>465</v>
      </c>
      <c r="U259" s="27">
        <v>57287</v>
      </c>
    </row>
    <row r="260" spans="1:21" x14ac:dyDescent="0.3">
      <c r="A260" t="s">
        <v>18</v>
      </c>
      <c r="B260" s="37">
        <v>244</v>
      </c>
      <c r="C260" s="38">
        <v>43804</v>
      </c>
      <c r="D260" s="37" t="s">
        <v>478</v>
      </c>
      <c r="E260" s="38" t="s">
        <v>478</v>
      </c>
      <c r="F260" s="37" t="s">
        <v>478</v>
      </c>
      <c r="G260" s="37" t="s">
        <v>189</v>
      </c>
      <c r="H260" s="39">
        <f t="shared" si="16"/>
        <v>50000</v>
      </c>
      <c r="I260" s="39">
        <f t="shared" si="17"/>
        <v>0</v>
      </c>
      <c r="J260" s="39">
        <v>50000</v>
      </c>
      <c r="K260" s="39">
        <v>5000</v>
      </c>
      <c r="L260" s="37"/>
      <c r="M260" s="37" t="s">
        <v>83</v>
      </c>
      <c r="N260" s="37" t="s">
        <v>67</v>
      </c>
      <c r="O260" s="37" t="s">
        <v>16</v>
      </c>
      <c r="P260" s="38">
        <v>43790</v>
      </c>
      <c r="Q260" s="37">
        <v>14</v>
      </c>
      <c r="R260" s="41">
        <f t="shared" si="18"/>
        <v>0</v>
      </c>
      <c r="S260" s="21"/>
      <c r="T260" s="83">
        <v>43790</v>
      </c>
      <c r="U260" s="13">
        <v>342188</v>
      </c>
    </row>
    <row r="261" spans="1:21" x14ac:dyDescent="0.3">
      <c r="A261" t="s">
        <v>18</v>
      </c>
      <c r="B261" s="37">
        <v>236</v>
      </c>
      <c r="C261" s="38">
        <v>43837</v>
      </c>
      <c r="D261" s="37" t="s">
        <v>478</v>
      </c>
      <c r="E261" s="38" t="s">
        <v>478</v>
      </c>
      <c r="F261" s="37" t="s">
        <v>491</v>
      </c>
      <c r="G261" s="37" t="s">
        <v>202</v>
      </c>
      <c r="H261" s="39">
        <f t="shared" si="16"/>
        <v>50000</v>
      </c>
      <c r="I261" s="39">
        <f t="shared" si="17"/>
        <v>0</v>
      </c>
      <c r="J261" s="39">
        <v>50000</v>
      </c>
      <c r="K261" s="39">
        <v>5000</v>
      </c>
      <c r="L261" s="37"/>
      <c r="M261" s="37" t="s">
        <v>86</v>
      </c>
      <c r="N261" s="37" t="s">
        <v>67</v>
      </c>
      <c r="O261" s="37" t="s">
        <v>16</v>
      </c>
      <c r="P261" s="38">
        <v>43823</v>
      </c>
      <c r="Q261" s="37">
        <v>14</v>
      </c>
      <c r="R261" s="41">
        <f t="shared" si="18"/>
        <v>0</v>
      </c>
      <c r="S261" s="21"/>
      <c r="T261" s="84" t="s">
        <v>465</v>
      </c>
      <c r="U261" s="27">
        <v>171094</v>
      </c>
    </row>
    <row r="262" spans="1:21" x14ac:dyDescent="0.3">
      <c r="A262" t="s">
        <v>18</v>
      </c>
      <c r="B262" s="37">
        <v>245</v>
      </c>
      <c r="C262" s="38">
        <v>43837</v>
      </c>
      <c r="D262" s="37" t="s">
        <v>478</v>
      </c>
      <c r="E262" s="38" t="s">
        <v>478</v>
      </c>
      <c r="F262" s="37" t="s">
        <v>478</v>
      </c>
      <c r="G262" s="37" t="s">
        <v>189</v>
      </c>
      <c r="H262" s="39">
        <f t="shared" si="16"/>
        <v>50000</v>
      </c>
      <c r="I262" s="39">
        <f t="shared" si="17"/>
        <v>0</v>
      </c>
      <c r="J262" s="39">
        <v>50000</v>
      </c>
      <c r="K262" s="39">
        <v>5000</v>
      </c>
      <c r="L262" s="37"/>
      <c r="M262" s="37" t="s">
        <v>86</v>
      </c>
      <c r="N262" s="37" t="s">
        <v>67</v>
      </c>
      <c r="O262" s="37" t="s">
        <v>16</v>
      </c>
      <c r="P262" s="38">
        <v>43823</v>
      </c>
      <c r="Q262" s="37">
        <v>14</v>
      </c>
      <c r="R262" s="41">
        <f t="shared" si="18"/>
        <v>0</v>
      </c>
      <c r="S262" s="21"/>
      <c r="T262" s="84" t="s">
        <v>490</v>
      </c>
      <c r="U262" s="27">
        <v>171094</v>
      </c>
    </row>
    <row r="263" spans="1:21" x14ac:dyDescent="0.3">
      <c r="A263" t="s">
        <v>18</v>
      </c>
      <c r="B263" s="37">
        <v>230</v>
      </c>
      <c r="C263" s="38">
        <v>43867</v>
      </c>
      <c r="D263" s="37" t="s">
        <v>478</v>
      </c>
      <c r="E263" s="38" t="s">
        <v>478</v>
      </c>
      <c r="F263" s="37" t="s">
        <v>534</v>
      </c>
      <c r="G263" s="37" t="s">
        <v>244</v>
      </c>
      <c r="H263" s="39">
        <f t="shared" si="16"/>
        <v>40000</v>
      </c>
      <c r="I263" s="39">
        <f t="shared" si="17"/>
        <v>0</v>
      </c>
      <c r="J263" s="39">
        <v>40000</v>
      </c>
      <c r="K263" s="39">
        <v>4000</v>
      </c>
      <c r="L263" s="37"/>
      <c r="M263" s="37" t="s">
        <v>88</v>
      </c>
      <c r="N263" s="37" t="s">
        <v>67</v>
      </c>
      <c r="O263" s="37" t="s">
        <v>16</v>
      </c>
      <c r="P263" s="38">
        <v>43859</v>
      </c>
      <c r="Q263" s="37">
        <v>8</v>
      </c>
      <c r="R263" s="41">
        <f t="shared" si="18"/>
        <v>0</v>
      </c>
      <c r="S263" s="21"/>
      <c r="T263" s="83">
        <v>43822</v>
      </c>
      <c r="U263" s="13">
        <v>40127</v>
      </c>
    </row>
    <row r="264" spans="1:21" x14ac:dyDescent="0.3">
      <c r="A264" t="s">
        <v>18</v>
      </c>
      <c r="B264" s="37">
        <v>237</v>
      </c>
      <c r="C264" s="38">
        <v>43867</v>
      </c>
      <c r="D264" s="37" t="s">
        <v>478</v>
      </c>
      <c r="E264" s="38" t="s">
        <v>478</v>
      </c>
      <c r="F264" s="37" t="s">
        <v>491</v>
      </c>
      <c r="G264" s="37" t="s">
        <v>202</v>
      </c>
      <c r="H264" s="39">
        <f t="shared" si="16"/>
        <v>145000</v>
      </c>
      <c r="I264" s="39">
        <f t="shared" si="17"/>
        <v>5000</v>
      </c>
      <c r="J264" s="39">
        <v>150000</v>
      </c>
      <c r="K264" s="39">
        <v>15000</v>
      </c>
      <c r="L264" s="37"/>
      <c r="M264" s="37" t="s">
        <v>88</v>
      </c>
      <c r="N264" s="37" t="s">
        <v>67</v>
      </c>
      <c r="O264" s="37" t="s">
        <v>16</v>
      </c>
      <c r="P264" s="38">
        <v>43859</v>
      </c>
      <c r="Q264" s="37">
        <v>8</v>
      </c>
      <c r="R264" s="41">
        <f t="shared" si="18"/>
        <v>3.4482758620689655E-2</v>
      </c>
      <c r="S264" s="21"/>
      <c r="T264" s="84" t="s">
        <v>465</v>
      </c>
      <c r="U264" s="27">
        <v>40127</v>
      </c>
    </row>
    <row r="265" spans="1:21" x14ac:dyDescent="0.3">
      <c r="A265" t="s">
        <v>18</v>
      </c>
      <c r="B265" s="37">
        <v>246</v>
      </c>
      <c r="C265" s="38">
        <v>43867</v>
      </c>
      <c r="D265" s="37" t="s">
        <v>478</v>
      </c>
      <c r="E265" s="38" t="s">
        <v>478</v>
      </c>
      <c r="F265" s="37" t="s">
        <v>478</v>
      </c>
      <c r="G265" s="37" t="s">
        <v>189</v>
      </c>
      <c r="H265" s="39">
        <f t="shared" si="16"/>
        <v>60000</v>
      </c>
      <c r="I265" s="39">
        <f t="shared" si="17"/>
        <v>0</v>
      </c>
      <c r="J265" s="39">
        <v>60000</v>
      </c>
      <c r="K265" s="39">
        <v>6000</v>
      </c>
      <c r="L265" s="37"/>
      <c r="M265" s="37" t="s">
        <v>88</v>
      </c>
      <c r="N265" s="37" t="s">
        <v>67</v>
      </c>
      <c r="O265" s="37" t="s">
        <v>16</v>
      </c>
      <c r="P265" s="38">
        <v>43859</v>
      </c>
      <c r="Q265" s="37">
        <v>8</v>
      </c>
      <c r="R265" s="41">
        <f t="shared" si="18"/>
        <v>0</v>
      </c>
      <c r="S265" s="21"/>
      <c r="T265" s="83">
        <v>43859</v>
      </c>
      <c r="U265" s="13">
        <v>16419</v>
      </c>
    </row>
    <row r="266" spans="1:21" x14ac:dyDescent="0.3">
      <c r="A266" t="s">
        <v>18</v>
      </c>
      <c r="B266" s="37">
        <v>238</v>
      </c>
      <c r="C266" s="38">
        <v>43893</v>
      </c>
      <c r="D266" s="37" t="s">
        <v>478</v>
      </c>
      <c r="E266" s="38" t="s">
        <v>478</v>
      </c>
      <c r="F266" s="37" t="s">
        <v>491</v>
      </c>
      <c r="G266" s="37" t="s">
        <v>202</v>
      </c>
      <c r="H266" s="39">
        <f t="shared" si="16"/>
        <v>65000</v>
      </c>
      <c r="I266" s="39">
        <f t="shared" si="17"/>
        <v>3412</v>
      </c>
      <c r="J266" s="39">
        <v>68412</v>
      </c>
      <c r="K266" s="39">
        <v>6841</v>
      </c>
      <c r="L266" s="37"/>
      <c r="M266" s="37" t="s">
        <v>90</v>
      </c>
      <c r="N266" s="37" t="s">
        <v>67</v>
      </c>
      <c r="O266" s="37" t="s">
        <v>16</v>
      </c>
      <c r="P266" s="38">
        <v>43880</v>
      </c>
      <c r="Q266" s="37">
        <v>13</v>
      </c>
      <c r="R266" s="41">
        <f t="shared" si="18"/>
        <v>5.2492307692307692E-2</v>
      </c>
      <c r="S266" s="21"/>
      <c r="T266" s="84" t="s">
        <v>465</v>
      </c>
      <c r="U266" s="27">
        <v>16419</v>
      </c>
    </row>
    <row r="267" spans="1:21" x14ac:dyDescent="0.3">
      <c r="A267" t="s">
        <v>18</v>
      </c>
      <c r="B267" s="37">
        <v>247</v>
      </c>
      <c r="C267" s="38">
        <v>43893</v>
      </c>
      <c r="D267" s="37" t="s">
        <v>478</v>
      </c>
      <c r="E267" s="38" t="s">
        <v>478</v>
      </c>
      <c r="F267" s="37" t="s">
        <v>478</v>
      </c>
      <c r="G267" s="37" t="s">
        <v>189</v>
      </c>
      <c r="H267" s="39">
        <f t="shared" si="16"/>
        <v>65000</v>
      </c>
      <c r="I267" s="39">
        <f t="shared" si="17"/>
        <v>3412</v>
      </c>
      <c r="J267" s="39">
        <v>68412</v>
      </c>
      <c r="K267" s="39">
        <v>6841</v>
      </c>
      <c r="L267" s="37"/>
      <c r="M267" s="37" t="s">
        <v>90</v>
      </c>
      <c r="N267" s="37" t="s">
        <v>67</v>
      </c>
      <c r="O267" s="37" t="s">
        <v>16</v>
      </c>
      <c r="P267" s="38">
        <v>43880</v>
      </c>
      <c r="Q267" s="37">
        <v>13</v>
      </c>
      <c r="R267" s="41">
        <f t="shared" si="18"/>
        <v>5.2492307692307692E-2</v>
      </c>
      <c r="S267" s="21"/>
      <c r="T267" s="83">
        <v>43921</v>
      </c>
      <c r="U267" s="13">
        <v>405715</v>
      </c>
    </row>
    <row r="268" spans="1:21" x14ac:dyDescent="0.3">
      <c r="A268" t="s">
        <v>18</v>
      </c>
      <c r="B268" s="37">
        <v>240</v>
      </c>
      <c r="C268" s="38">
        <v>43921</v>
      </c>
      <c r="D268" s="37" t="s">
        <v>478</v>
      </c>
      <c r="E268" s="38" t="s">
        <v>478</v>
      </c>
      <c r="F268" s="37" t="s">
        <v>491</v>
      </c>
      <c r="G268" s="37" t="s">
        <v>202</v>
      </c>
      <c r="H268" s="39">
        <f t="shared" si="16"/>
        <v>145000</v>
      </c>
      <c r="I268" s="39">
        <f t="shared" si="17"/>
        <v>3788</v>
      </c>
      <c r="J268" s="39">
        <v>148788</v>
      </c>
      <c r="K268" s="39">
        <v>14879</v>
      </c>
      <c r="L268" s="37"/>
      <c r="M268" s="37" t="s">
        <v>92</v>
      </c>
      <c r="N268" s="37" t="s">
        <v>67</v>
      </c>
      <c r="O268" s="37" t="s">
        <v>16</v>
      </c>
      <c r="P268" s="38">
        <v>43921</v>
      </c>
      <c r="Q268" s="37">
        <v>0</v>
      </c>
      <c r="R268" s="41">
        <f t="shared" si="18"/>
        <v>2.6124137931034484E-2</v>
      </c>
      <c r="S268" s="21"/>
      <c r="T268" s="84" t="s">
        <v>465</v>
      </c>
      <c r="U268" s="27">
        <v>61021</v>
      </c>
    </row>
    <row r="269" spans="1:21" x14ac:dyDescent="0.3">
      <c r="A269" t="s">
        <v>18</v>
      </c>
      <c r="B269" s="37">
        <v>239</v>
      </c>
      <c r="C269" s="38">
        <v>43921</v>
      </c>
      <c r="D269" s="37" t="s">
        <v>478</v>
      </c>
      <c r="E269" s="38" t="s">
        <v>478</v>
      </c>
      <c r="F269" s="37" t="s">
        <v>491</v>
      </c>
      <c r="G269" s="37" t="s">
        <v>202</v>
      </c>
      <c r="H269" s="39">
        <f t="shared" si="16"/>
        <v>50000</v>
      </c>
      <c r="I269" s="39">
        <f t="shared" si="17"/>
        <v>0</v>
      </c>
      <c r="J269" s="39">
        <v>50000</v>
      </c>
      <c r="K269" s="39">
        <v>5000</v>
      </c>
      <c r="L269" s="37"/>
      <c r="M269" s="37" t="s">
        <v>92</v>
      </c>
      <c r="N269" s="37" t="s">
        <v>67</v>
      </c>
      <c r="O269" s="37" t="s">
        <v>16</v>
      </c>
      <c r="P269" s="38">
        <v>43921</v>
      </c>
      <c r="Q269" s="37">
        <v>0</v>
      </c>
      <c r="R269" s="41">
        <f t="shared" si="18"/>
        <v>0</v>
      </c>
      <c r="S269" s="21"/>
      <c r="T269" s="84" t="s">
        <v>549</v>
      </c>
      <c r="U269" s="27">
        <v>344694</v>
      </c>
    </row>
    <row r="270" spans="1:21" x14ac:dyDescent="0.3">
      <c r="A270" t="s">
        <v>18</v>
      </c>
      <c r="B270" s="37">
        <v>249</v>
      </c>
      <c r="C270" s="38">
        <v>43921</v>
      </c>
      <c r="D270" s="38" t="s">
        <v>478</v>
      </c>
      <c r="E270" s="38" t="s">
        <v>478</v>
      </c>
      <c r="F270" s="37" t="s">
        <v>478</v>
      </c>
      <c r="G270" s="37" t="s">
        <v>189</v>
      </c>
      <c r="H270" s="39">
        <f t="shared" si="16"/>
        <v>130000</v>
      </c>
      <c r="I270" s="39">
        <f t="shared" si="17"/>
        <v>2256</v>
      </c>
      <c r="J270" s="39">
        <v>132256</v>
      </c>
      <c r="K270" s="39">
        <v>13226</v>
      </c>
      <c r="L270" s="37"/>
      <c r="M270" s="37" t="s">
        <v>92</v>
      </c>
      <c r="N270" s="37" t="s">
        <v>67</v>
      </c>
      <c r="O270" s="37" t="s">
        <v>16</v>
      </c>
      <c r="P270" s="38">
        <v>43921</v>
      </c>
      <c r="Q270" s="37">
        <v>0</v>
      </c>
      <c r="R270" s="41">
        <f t="shared" si="18"/>
        <v>1.7353846153846154E-2</v>
      </c>
      <c r="S270" s="21"/>
      <c r="T270" s="12" t="s">
        <v>513</v>
      </c>
      <c r="U270" s="13">
        <v>777077</v>
      </c>
    </row>
    <row r="271" spans="1:21" x14ac:dyDescent="0.3">
      <c r="A271" t="s">
        <v>18</v>
      </c>
      <c r="B271" s="37">
        <v>248</v>
      </c>
      <c r="C271" s="38">
        <v>43921</v>
      </c>
      <c r="D271" s="38" t="s">
        <v>478</v>
      </c>
      <c r="E271" s="38" t="s">
        <v>478</v>
      </c>
      <c r="F271" s="37" t="s">
        <v>478</v>
      </c>
      <c r="G271" s="37" t="s">
        <v>189</v>
      </c>
      <c r="H271" s="39">
        <f t="shared" si="16"/>
        <v>95000</v>
      </c>
      <c r="I271" s="39">
        <f t="shared" si="17"/>
        <v>5000</v>
      </c>
      <c r="J271" s="39">
        <v>100000</v>
      </c>
      <c r="K271" s="39">
        <v>10000</v>
      </c>
      <c r="L271" s="37"/>
      <c r="M271" s="37" t="s">
        <v>92</v>
      </c>
      <c r="N271" s="37" t="s">
        <v>67</v>
      </c>
      <c r="O271" s="37" t="s">
        <v>16</v>
      </c>
      <c r="P271" s="38">
        <v>43921</v>
      </c>
      <c r="Q271" s="37">
        <v>0</v>
      </c>
      <c r="R271" s="41">
        <f t="shared" si="18"/>
        <v>5.2631578947368418E-2</v>
      </c>
      <c r="S271" s="21"/>
      <c r="T271" s="83">
        <v>43575</v>
      </c>
      <c r="U271" s="13">
        <v>3940</v>
      </c>
    </row>
    <row r="272" spans="1:21" x14ac:dyDescent="0.3">
      <c r="A272" t="s">
        <v>18</v>
      </c>
      <c r="B272">
        <v>79</v>
      </c>
      <c r="C272" s="1">
        <v>43921</v>
      </c>
      <c r="D272" s="1" t="s">
        <v>470</v>
      </c>
      <c r="E272" t="s">
        <v>558</v>
      </c>
      <c r="F272" t="s">
        <v>558</v>
      </c>
      <c r="G272" t="s">
        <v>269</v>
      </c>
      <c r="H272" s="5">
        <f t="shared" si="16"/>
        <v>1070000</v>
      </c>
      <c r="I272" s="5">
        <f t="shared" si="17"/>
        <v>30743</v>
      </c>
      <c r="J272" s="5">
        <v>1100743</v>
      </c>
      <c r="K272" s="5">
        <v>110074</v>
      </c>
      <c r="M272" t="s">
        <v>92</v>
      </c>
      <c r="N272" t="s">
        <v>67</v>
      </c>
      <c r="O272" t="s">
        <v>16</v>
      </c>
      <c r="P272" s="1">
        <v>43921</v>
      </c>
      <c r="Q272">
        <v>0</v>
      </c>
      <c r="R272" s="21">
        <f t="shared" si="18"/>
        <v>2.8731775700934579E-2</v>
      </c>
      <c r="S272" s="21"/>
      <c r="T272" s="82" t="s">
        <v>513</v>
      </c>
      <c r="U272" s="13">
        <v>3940</v>
      </c>
    </row>
    <row r="273" spans="1:21" x14ac:dyDescent="0.3">
      <c r="A273" t="s">
        <v>18</v>
      </c>
      <c r="B273">
        <v>80</v>
      </c>
      <c r="C273" s="1">
        <v>43921</v>
      </c>
      <c r="D273" t="s">
        <v>470</v>
      </c>
      <c r="E273" s="1" t="s">
        <v>558</v>
      </c>
      <c r="F273" t="s">
        <v>556</v>
      </c>
      <c r="G273" t="s">
        <v>267</v>
      </c>
      <c r="H273" s="5">
        <f t="shared" si="16"/>
        <v>1005000</v>
      </c>
      <c r="I273" s="5">
        <f t="shared" si="17"/>
        <v>30993</v>
      </c>
      <c r="J273" s="5">
        <v>1035993</v>
      </c>
      <c r="K273" s="5">
        <v>103599</v>
      </c>
      <c r="M273" t="s">
        <v>92</v>
      </c>
      <c r="N273" t="s">
        <v>67</v>
      </c>
      <c r="O273" t="s">
        <v>16</v>
      </c>
      <c r="P273" s="1">
        <v>43921</v>
      </c>
      <c r="Q273">
        <v>0</v>
      </c>
      <c r="R273" s="21">
        <f t="shared" si="18"/>
        <v>3.0838805970149253E-2</v>
      </c>
      <c r="S273" s="21"/>
      <c r="T273" s="83">
        <v>43641</v>
      </c>
      <c r="U273" s="13">
        <v>14226</v>
      </c>
    </row>
    <row r="274" spans="1:21" x14ac:dyDescent="0.3">
      <c r="A274" t="s">
        <v>18</v>
      </c>
      <c r="B274">
        <v>263</v>
      </c>
      <c r="C274" s="1">
        <v>43636</v>
      </c>
      <c r="D274" s="1" t="s">
        <v>442</v>
      </c>
      <c r="E274" s="1" t="s">
        <v>442</v>
      </c>
      <c r="F274" t="s">
        <v>443</v>
      </c>
      <c r="G274" t="s">
        <v>153</v>
      </c>
      <c r="H274" s="5">
        <f t="shared" si="16"/>
        <v>120000</v>
      </c>
      <c r="I274" s="5">
        <f t="shared" si="17"/>
        <v>4952</v>
      </c>
      <c r="J274" s="5">
        <v>124952</v>
      </c>
      <c r="K274" s="5">
        <v>12495</v>
      </c>
      <c r="M274" t="s">
        <v>69</v>
      </c>
      <c r="N274" t="s">
        <v>67</v>
      </c>
      <c r="O274" t="s">
        <v>16</v>
      </c>
      <c r="P274" s="1">
        <v>43624</v>
      </c>
      <c r="Q274">
        <v>12</v>
      </c>
      <c r="R274" s="21">
        <f t="shared" si="18"/>
        <v>4.1266666666666667E-2</v>
      </c>
      <c r="S274" s="21"/>
      <c r="T274" s="82" t="s">
        <v>513</v>
      </c>
      <c r="U274" s="13">
        <v>14226</v>
      </c>
    </row>
    <row r="275" spans="1:21" x14ac:dyDescent="0.3">
      <c r="A275" t="s">
        <v>18</v>
      </c>
      <c r="B275">
        <v>275</v>
      </c>
      <c r="C275" s="1">
        <v>43636</v>
      </c>
      <c r="D275" s="1" t="s">
        <v>442</v>
      </c>
      <c r="E275" s="1" t="s">
        <v>442</v>
      </c>
      <c r="F275" t="s">
        <v>442</v>
      </c>
      <c r="G275" t="s">
        <v>152</v>
      </c>
      <c r="H275" s="5">
        <f t="shared" si="16"/>
        <v>120000</v>
      </c>
      <c r="I275" s="5">
        <f t="shared" si="17"/>
        <v>4952</v>
      </c>
      <c r="J275" s="5">
        <v>124952</v>
      </c>
      <c r="K275" s="5">
        <v>12495</v>
      </c>
      <c r="M275" t="s">
        <v>69</v>
      </c>
      <c r="N275" t="s">
        <v>67</v>
      </c>
      <c r="O275" t="s">
        <v>16</v>
      </c>
      <c r="P275" s="1">
        <v>43624</v>
      </c>
      <c r="Q275">
        <v>12</v>
      </c>
      <c r="R275" s="21">
        <f t="shared" si="18"/>
        <v>4.1266666666666667E-2</v>
      </c>
      <c r="S275" s="21"/>
      <c r="T275" s="83">
        <v>43668</v>
      </c>
      <c r="U275" s="13">
        <v>48081</v>
      </c>
    </row>
    <row r="276" spans="1:21" x14ac:dyDescent="0.3">
      <c r="A276" t="s">
        <v>18</v>
      </c>
      <c r="B276">
        <v>283</v>
      </c>
      <c r="C276" s="1">
        <v>43636</v>
      </c>
      <c r="D276" s="1" t="s">
        <v>442</v>
      </c>
      <c r="E276" s="1" t="s">
        <v>442</v>
      </c>
      <c r="F276" t="s">
        <v>446</v>
      </c>
      <c r="G276" t="s">
        <v>156</v>
      </c>
      <c r="H276" s="5">
        <f t="shared" si="16"/>
        <v>60000</v>
      </c>
      <c r="I276" s="5">
        <f t="shared" si="17"/>
        <v>2476</v>
      </c>
      <c r="J276" s="5">
        <v>62476</v>
      </c>
      <c r="K276" s="5">
        <v>6248</v>
      </c>
      <c r="M276" t="s">
        <v>69</v>
      </c>
      <c r="N276" t="s">
        <v>67</v>
      </c>
      <c r="O276" t="s">
        <v>16</v>
      </c>
      <c r="P276" s="1">
        <v>43624</v>
      </c>
      <c r="Q276">
        <v>12</v>
      </c>
      <c r="R276" s="21">
        <f t="shared" si="18"/>
        <v>4.1266666666666667E-2</v>
      </c>
      <c r="S276" s="21"/>
      <c r="T276" s="82" t="s">
        <v>513</v>
      </c>
      <c r="U276" s="13">
        <v>48081</v>
      </c>
    </row>
    <row r="277" spans="1:21" x14ac:dyDescent="0.3">
      <c r="A277" t="s">
        <v>18</v>
      </c>
      <c r="B277">
        <v>264</v>
      </c>
      <c r="C277" s="1">
        <v>43663</v>
      </c>
      <c r="D277" s="1" t="s">
        <v>442</v>
      </c>
      <c r="E277" s="1" t="s">
        <v>442</v>
      </c>
      <c r="F277" t="s">
        <v>443</v>
      </c>
      <c r="G277" t="s">
        <v>153</v>
      </c>
      <c r="H277" s="5">
        <f t="shared" si="16"/>
        <v>160000</v>
      </c>
      <c r="I277" s="5">
        <f t="shared" si="17"/>
        <v>6728</v>
      </c>
      <c r="J277" s="5">
        <v>166728</v>
      </c>
      <c r="K277" s="5">
        <v>16673</v>
      </c>
      <c r="M277" t="s">
        <v>72</v>
      </c>
      <c r="N277" t="s">
        <v>67</v>
      </c>
      <c r="O277" t="s">
        <v>16</v>
      </c>
      <c r="P277" s="1">
        <v>43650</v>
      </c>
      <c r="Q277">
        <v>13</v>
      </c>
      <c r="R277" s="21">
        <f t="shared" si="18"/>
        <v>4.2049999999999997E-2</v>
      </c>
      <c r="S277" s="21"/>
      <c r="T277" s="83">
        <v>43698</v>
      </c>
      <c r="U277" s="13">
        <v>156682</v>
      </c>
    </row>
    <row r="278" spans="1:21" x14ac:dyDescent="0.3">
      <c r="A278" t="s">
        <v>18</v>
      </c>
      <c r="B278">
        <v>276</v>
      </c>
      <c r="C278" s="1">
        <v>43663</v>
      </c>
      <c r="D278" s="1" t="s">
        <v>442</v>
      </c>
      <c r="E278" s="1" t="s">
        <v>442</v>
      </c>
      <c r="F278" t="s">
        <v>442</v>
      </c>
      <c r="G278" t="s">
        <v>152</v>
      </c>
      <c r="H278" s="5">
        <f t="shared" si="16"/>
        <v>245000</v>
      </c>
      <c r="I278" s="5">
        <f t="shared" si="17"/>
        <v>5091</v>
      </c>
      <c r="J278" s="5">
        <v>250091</v>
      </c>
      <c r="K278" s="5">
        <v>25009</v>
      </c>
      <c r="M278" t="s">
        <v>72</v>
      </c>
      <c r="N278" t="s">
        <v>67</v>
      </c>
      <c r="O278" t="s">
        <v>16</v>
      </c>
      <c r="P278" s="1">
        <v>43650</v>
      </c>
      <c r="Q278">
        <v>13</v>
      </c>
      <c r="R278" s="21">
        <f t="shared" si="18"/>
        <v>2.0779591836734695E-2</v>
      </c>
      <c r="S278" s="21"/>
      <c r="T278" s="82" t="s">
        <v>513</v>
      </c>
      <c r="U278" s="13">
        <v>156682</v>
      </c>
    </row>
    <row r="279" spans="1:21" x14ac:dyDescent="0.3">
      <c r="A279" t="s">
        <v>18</v>
      </c>
      <c r="B279">
        <v>284</v>
      </c>
      <c r="C279" s="1">
        <v>43663</v>
      </c>
      <c r="D279" s="1" t="s">
        <v>442</v>
      </c>
      <c r="E279" s="1" t="s">
        <v>442</v>
      </c>
      <c r="F279" t="s">
        <v>446</v>
      </c>
      <c r="G279" t="s">
        <v>156</v>
      </c>
      <c r="H279" s="5">
        <f t="shared" si="16"/>
        <v>135000</v>
      </c>
      <c r="I279" s="5">
        <f t="shared" si="17"/>
        <v>3940</v>
      </c>
      <c r="J279" s="5">
        <v>138940</v>
      </c>
      <c r="K279" s="5">
        <v>13894</v>
      </c>
      <c r="M279" t="s">
        <v>72</v>
      </c>
      <c r="N279" t="s">
        <v>67</v>
      </c>
      <c r="O279" t="s">
        <v>16</v>
      </c>
      <c r="P279" s="1">
        <v>43650</v>
      </c>
      <c r="Q279">
        <v>13</v>
      </c>
      <c r="R279" s="21">
        <f t="shared" si="18"/>
        <v>2.9185185185185186E-2</v>
      </c>
      <c r="S279" s="21"/>
      <c r="T279" s="83">
        <v>43731</v>
      </c>
      <c r="U279" s="13">
        <v>130248</v>
      </c>
    </row>
    <row r="280" spans="1:21" x14ac:dyDescent="0.3">
      <c r="A280" t="s">
        <v>18</v>
      </c>
      <c r="B280">
        <v>265</v>
      </c>
      <c r="C280" s="1">
        <v>43684</v>
      </c>
      <c r="D280" s="1" t="s">
        <v>442</v>
      </c>
      <c r="E280" s="1" t="s">
        <v>442</v>
      </c>
      <c r="F280" t="s">
        <v>443</v>
      </c>
      <c r="G280" t="s">
        <v>153</v>
      </c>
      <c r="H280" s="5">
        <f>MROUND((J280*0.97),500)</f>
        <v>58000</v>
      </c>
      <c r="I280" s="5">
        <f t="shared" si="17"/>
        <v>1559</v>
      </c>
      <c r="J280" s="5">
        <v>59559</v>
      </c>
      <c r="K280" s="5">
        <v>5956</v>
      </c>
      <c r="M280" t="s">
        <v>74</v>
      </c>
      <c r="N280" t="s">
        <v>67</v>
      </c>
      <c r="O280" t="s">
        <v>16</v>
      </c>
      <c r="P280" s="1">
        <v>43673</v>
      </c>
      <c r="Q280">
        <v>11</v>
      </c>
      <c r="R280" s="21">
        <f t="shared" si="18"/>
        <v>2.6879310344827587E-2</v>
      </c>
      <c r="S280" s="21"/>
      <c r="T280" s="82" t="s">
        <v>513</v>
      </c>
      <c r="U280" s="13">
        <v>130248</v>
      </c>
    </row>
    <row r="281" spans="1:21" x14ac:dyDescent="0.3">
      <c r="A281" t="s">
        <v>18</v>
      </c>
      <c r="B281">
        <v>277</v>
      </c>
      <c r="C281" s="1">
        <v>43684</v>
      </c>
      <c r="D281" s="1" t="s">
        <v>442</v>
      </c>
      <c r="E281" s="1" t="s">
        <v>442</v>
      </c>
      <c r="F281" t="s">
        <v>442</v>
      </c>
      <c r="G281" t="s">
        <v>152</v>
      </c>
      <c r="H281" s="5">
        <f>MROUND((J281*0.97),5000)</f>
        <v>145000</v>
      </c>
      <c r="I281" s="5">
        <f t="shared" si="17"/>
        <v>4275</v>
      </c>
      <c r="J281" s="5">
        <v>149275</v>
      </c>
      <c r="K281" s="5">
        <v>14928</v>
      </c>
      <c r="M281" t="s">
        <v>74</v>
      </c>
      <c r="N281" t="s">
        <v>67</v>
      </c>
      <c r="O281" t="s">
        <v>16</v>
      </c>
      <c r="P281" s="1">
        <v>43673</v>
      </c>
      <c r="Q281">
        <v>11</v>
      </c>
      <c r="R281" s="21">
        <f t="shared" si="18"/>
        <v>2.9482758620689654E-2</v>
      </c>
      <c r="S281" s="21"/>
      <c r="T281" s="83">
        <v>43768</v>
      </c>
      <c r="U281" s="13">
        <v>180502</v>
      </c>
    </row>
    <row r="282" spans="1:21" x14ac:dyDescent="0.3">
      <c r="A282" t="s">
        <v>18</v>
      </c>
      <c r="B282">
        <v>285</v>
      </c>
      <c r="C282" s="1">
        <v>43684</v>
      </c>
      <c r="D282" s="1" t="s">
        <v>442</v>
      </c>
      <c r="E282" s="1" t="s">
        <v>442</v>
      </c>
      <c r="F282" t="s">
        <v>446</v>
      </c>
      <c r="G282" t="s">
        <v>156</v>
      </c>
      <c r="H282" s="5">
        <f>MROUND((J282*0.97),5000)</f>
        <v>40000</v>
      </c>
      <c r="I282" s="5">
        <f t="shared" si="17"/>
        <v>944</v>
      </c>
      <c r="J282" s="5">
        <v>40944</v>
      </c>
      <c r="K282" s="5">
        <v>4094</v>
      </c>
      <c r="M282" t="s">
        <v>74</v>
      </c>
      <c r="N282" t="s">
        <v>67</v>
      </c>
      <c r="O282" t="s">
        <v>16</v>
      </c>
      <c r="P282" s="1">
        <v>43673</v>
      </c>
      <c r="Q282">
        <v>11</v>
      </c>
      <c r="R282" s="21">
        <f t="shared" si="18"/>
        <v>2.3599999999999999E-2</v>
      </c>
      <c r="S282" s="21"/>
      <c r="T282" s="82" t="s">
        <v>513</v>
      </c>
      <c r="U282" s="13">
        <v>180502</v>
      </c>
    </row>
    <row r="283" spans="1:21" x14ac:dyDescent="0.3">
      <c r="A283" t="s">
        <v>18</v>
      </c>
      <c r="B283">
        <v>266</v>
      </c>
      <c r="C283" s="1">
        <v>43739</v>
      </c>
      <c r="D283" s="1" t="s">
        <v>442</v>
      </c>
      <c r="E283" s="1" t="s">
        <v>442</v>
      </c>
      <c r="F283" t="s">
        <v>443</v>
      </c>
      <c r="G283" t="s">
        <v>153</v>
      </c>
      <c r="H283" s="5">
        <f>MROUND((J283*0.97),5000)</f>
        <v>90000</v>
      </c>
      <c r="I283" s="5">
        <f t="shared" si="17"/>
        <v>2819</v>
      </c>
      <c r="J283" s="5">
        <v>92819</v>
      </c>
      <c r="K283" s="5">
        <v>9282</v>
      </c>
      <c r="M283" t="s">
        <v>79</v>
      </c>
      <c r="N283" t="s">
        <v>67</v>
      </c>
      <c r="O283" t="s">
        <v>16</v>
      </c>
      <c r="P283" s="1">
        <v>43728</v>
      </c>
      <c r="Q283">
        <v>11</v>
      </c>
      <c r="R283" s="21">
        <f t="shared" si="18"/>
        <v>3.1322222222222224E-2</v>
      </c>
      <c r="S283" s="21"/>
      <c r="T283" s="83">
        <v>43790</v>
      </c>
      <c r="U283" s="13">
        <v>110790</v>
      </c>
    </row>
    <row r="284" spans="1:21" x14ac:dyDescent="0.3">
      <c r="A284" t="s">
        <v>18</v>
      </c>
      <c r="B284">
        <v>278</v>
      </c>
      <c r="C284" s="1">
        <v>43739</v>
      </c>
      <c r="D284" s="1" t="s">
        <v>442</v>
      </c>
      <c r="E284" s="1" t="s">
        <v>442</v>
      </c>
      <c r="F284" t="s">
        <v>442</v>
      </c>
      <c r="G284" t="s">
        <v>152</v>
      </c>
      <c r="H284" s="5">
        <f>MROUND((J284*0.97),5000)</f>
        <v>185000</v>
      </c>
      <c r="I284" s="5">
        <f t="shared" si="17"/>
        <v>4209</v>
      </c>
      <c r="J284" s="5">
        <v>189209</v>
      </c>
      <c r="K284" s="5">
        <v>18921</v>
      </c>
      <c r="M284" t="s">
        <v>79</v>
      </c>
      <c r="N284" t="s">
        <v>67</v>
      </c>
      <c r="O284" t="s">
        <v>16</v>
      </c>
      <c r="P284" s="1">
        <v>43728</v>
      </c>
      <c r="Q284">
        <v>11</v>
      </c>
      <c r="R284" s="21">
        <f t="shared" si="18"/>
        <v>2.275135135135135E-2</v>
      </c>
      <c r="S284" s="21"/>
      <c r="T284" s="82" t="s">
        <v>513</v>
      </c>
      <c r="U284" s="13">
        <v>110790</v>
      </c>
    </row>
    <row r="285" spans="1:21" x14ac:dyDescent="0.3">
      <c r="A285" t="s">
        <v>18</v>
      </c>
      <c r="B285">
        <v>286</v>
      </c>
      <c r="C285" s="1">
        <v>43739</v>
      </c>
      <c r="D285" s="1" t="s">
        <v>442</v>
      </c>
      <c r="E285" s="1" t="s">
        <v>442</v>
      </c>
      <c r="F285" t="s">
        <v>446</v>
      </c>
      <c r="G285" t="s">
        <v>156</v>
      </c>
      <c r="H285" s="5">
        <f>MROUND((J285*0.97),500)</f>
        <v>72500</v>
      </c>
      <c r="I285" s="5">
        <f t="shared" si="17"/>
        <v>2469</v>
      </c>
      <c r="J285" s="5">
        <v>74969</v>
      </c>
      <c r="K285" s="5">
        <v>7497</v>
      </c>
      <c r="M285" t="s">
        <v>79</v>
      </c>
      <c r="N285" t="s">
        <v>67</v>
      </c>
      <c r="O285" t="s">
        <v>16</v>
      </c>
      <c r="P285" s="1">
        <v>43728</v>
      </c>
      <c r="Q285">
        <v>11</v>
      </c>
      <c r="R285" s="21">
        <f t="shared" si="18"/>
        <v>3.4055172413793106E-2</v>
      </c>
      <c r="S285" s="21"/>
      <c r="T285" s="83">
        <v>43822</v>
      </c>
      <c r="U285" s="13">
        <v>40249</v>
      </c>
    </row>
    <row r="286" spans="1:21" x14ac:dyDescent="0.3">
      <c r="A286" t="s">
        <v>18</v>
      </c>
      <c r="B286">
        <v>267</v>
      </c>
      <c r="C286" s="1">
        <v>43804</v>
      </c>
      <c r="D286" s="1" t="s">
        <v>442</v>
      </c>
      <c r="E286" s="1" t="s">
        <v>442</v>
      </c>
      <c r="F286" t="s">
        <v>443</v>
      </c>
      <c r="G286" t="s">
        <v>153</v>
      </c>
      <c r="H286" s="5">
        <f t="shared" ref="H286:H292" si="19">MROUND((J286*0.97),5000)</f>
        <v>195000</v>
      </c>
      <c r="I286" s="5">
        <f t="shared" si="17"/>
        <v>5000</v>
      </c>
      <c r="J286" s="5">
        <v>200000</v>
      </c>
      <c r="K286" s="5">
        <v>20000</v>
      </c>
      <c r="M286" t="s">
        <v>83</v>
      </c>
      <c r="N286" t="s">
        <v>67</v>
      </c>
      <c r="O286" t="s">
        <v>16</v>
      </c>
      <c r="P286" s="1">
        <v>43790</v>
      </c>
      <c r="Q286">
        <v>14</v>
      </c>
      <c r="R286" s="21">
        <f t="shared" si="18"/>
        <v>2.564102564102564E-2</v>
      </c>
      <c r="S286" s="21"/>
      <c r="T286" s="82" t="s">
        <v>513</v>
      </c>
      <c r="U286" s="13">
        <v>40249</v>
      </c>
    </row>
    <row r="287" spans="1:21" x14ac:dyDescent="0.3">
      <c r="A287" t="s">
        <v>18</v>
      </c>
      <c r="B287">
        <v>279</v>
      </c>
      <c r="C287" s="1">
        <v>43804</v>
      </c>
      <c r="D287" s="1" t="s">
        <v>442</v>
      </c>
      <c r="E287" s="1" t="s">
        <v>442</v>
      </c>
      <c r="F287" t="s">
        <v>442</v>
      </c>
      <c r="G287" t="s">
        <v>152</v>
      </c>
      <c r="H287" s="5">
        <f t="shared" si="19"/>
        <v>220000</v>
      </c>
      <c r="I287" s="5">
        <f t="shared" si="17"/>
        <v>5000</v>
      </c>
      <c r="J287" s="5">
        <v>225000</v>
      </c>
      <c r="K287" s="5">
        <v>22500</v>
      </c>
      <c r="M287" t="s">
        <v>83</v>
      </c>
      <c r="N287" t="s">
        <v>67</v>
      </c>
      <c r="O287" t="s">
        <v>16</v>
      </c>
      <c r="P287" s="1">
        <v>43790</v>
      </c>
      <c r="Q287">
        <v>14</v>
      </c>
      <c r="R287" s="21">
        <f t="shared" si="18"/>
        <v>2.2727272727272728E-2</v>
      </c>
      <c r="S287" s="21"/>
      <c r="T287" s="83">
        <v>43859</v>
      </c>
      <c r="U287" s="13">
        <v>83439</v>
      </c>
    </row>
    <row r="288" spans="1:21" x14ac:dyDescent="0.3">
      <c r="A288" t="s">
        <v>18</v>
      </c>
      <c r="B288">
        <v>287</v>
      </c>
      <c r="C288" s="1">
        <v>43804</v>
      </c>
      <c r="D288" s="1" t="s">
        <v>442</v>
      </c>
      <c r="E288" s="1" t="s">
        <v>442</v>
      </c>
      <c r="F288" t="s">
        <v>446</v>
      </c>
      <c r="G288" t="s">
        <v>156</v>
      </c>
      <c r="H288" s="5">
        <f t="shared" si="19"/>
        <v>120000</v>
      </c>
      <c r="I288" s="5">
        <f t="shared" si="17"/>
        <v>5000</v>
      </c>
      <c r="J288" s="5">
        <v>125000</v>
      </c>
      <c r="K288" s="5">
        <v>12500</v>
      </c>
      <c r="M288" t="s">
        <v>83</v>
      </c>
      <c r="N288" t="s">
        <v>67</v>
      </c>
      <c r="O288" t="s">
        <v>16</v>
      </c>
      <c r="P288" s="1">
        <v>43790</v>
      </c>
      <c r="Q288">
        <v>14</v>
      </c>
      <c r="R288" s="21">
        <f t="shared" si="18"/>
        <v>4.1666666666666664E-2</v>
      </c>
      <c r="S288" s="21"/>
      <c r="T288" s="82" t="s">
        <v>513</v>
      </c>
      <c r="U288" s="13">
        <v>83439</v>
      </c>
    </row>
    <row r="289" spans="1:21" x14ac:dyDescent="0.3">
      <c r="A289" t="s">
        <v>18</v>
      </c>
      <c r="B289">
        <v>268</v>
      </c>
      <c r="C289" s="1">
        <v>43867</v>
      </c>
      <c r="D289" s="1" t="s">
        <v>442</v>
      </c>
      <c r="E289" s="1" t="s">
        <v>442</v>
      </c>
      <c r="F289" t="s">
        <v>443</v>
      </c>
      <c r="G289" t="s">
        <v>153</v>
      </c>
      <c r="H289" s="5">
        <f t="shared" si="19"/>
        <v>145000</v>
      </c>
      <c r="I289" s="5">
        <f t="shared" si="17"/>
        <v>5000</v>
      </c>
      <c r="J289" s="5">
        <v>150000</v>
      </c>
      <c r="K289" s="5">
        <v>15000</v>
      </c>
      <c r="M289" t="s">
        <v>88</v>
      </c>
      <c r="N289" t="s">
        <v>67</v>
      </c>
      <c r="O289" t="s">
        <v>16</v>
      </c>
      <c r="P289" s="1">
        <v>43859</v>
      </c>
      <c r="Q289">
        <v>8</v>
      </c>
      <c r="R289" s="21">
        <f t="shared" si="18"/>
        <v>3.4482758620689655E-2</v>
      </c>
      <c r="S289" s="21"/>
      <c r="T289" s="83">
        <v>43921</v>
      </c>
      <c r="U289" s="13">
        <v>8920</v>
      </c>
    </row>
    <row r="290" spans="1:21" x14ac:dyDescent="0.3">
      <c r="A290" t="s">
        <v>18</v>
      </c>
      <c r="B290">
        <v>280</v>
      </c>
      <c r="C290" s="1">
        <v>43867</v>
      </c>
      <c r="D290" t="s">
        <v>442</v>
      </c>
      <c r="E290" s="1" t="s">
        <v>442</v>
      </c>
      <c r="F290" t="s">
        <v>442</v>
      </c>
      <c r="G290" t="s">
        <v>152</v>
      </c>
      <c r="H290" s="5">
        <f t="shared" si="19"/>
        <v>195000</v>
      </c>
      <c r="I290" s="5">
        <f t="shared" si="17"/>
        <v>5000</v>
      </c>
      <c r="J290" s="5">
        <v>200000</v>
      </c>
      <c r="K290" s="5">
        <v>20000</v>
      </c>
      <c r="M290" t="s">
        <v>88</v>
      </c>
      <c r="N290" t="s">
        <v>67</v>
      </c>
      <c r="O290" t="s">
        <v>16</v>
      </c>
      <c r="P290" s="1">
        <v>43859</v>
      </c>
      <c r="Q290">
        <v>8</v>
      </c>
      <c r="R290" s="21">
        <f t="shared" si="18"/>
        <v>2.564102564102564E-2</v>
      </c>
      <c r="S290" s="21"/>
      <c r="T290" s="82" t="s">
        <v>513</v>
      </c>
      <c r="U290" s="13">
        <v>8920</v>
      </c>
    </row>
    <row r="291" spans="1:21" x14ac:dyDescent="0.3">
      <c r="A291" t="s">
        <v>18</v>
      </c>
      <c r="B291">
        <v>288</v>
      </c>
      <c r="C291" s="1">
        <v>43867</v>
      </c>
      <c r="D291" s="1" t="s">
        <v>442</v>
      </c>
      <c r="E291" s="1" t="s">
        <v>442</v>
      </c>
      <c r="F291" t="s">
        <v>446</v>
      </c>
      <c r="G291" t="s">
        <v>156</v>
      </c>
      <c r="H291" s="5">
        <f t="shared" si="19"/>
        <v>120000</v>
      </c>
      <c r="I291" s="5">
        <f t="shared" si="17"/>
        <v>5000</v>
      </c>
      <c r="J291" s="5">
        <v>125000</v>
      </c>
      <c r="K291" s="5">
        <v>12500</v>
      </c>
      <c r="M291" t="s">
        <v>88</v>
      </c>
      <c r="N291" t="s">
        <v>67</v>
      </c>
      <c r="O291" t="s">
        <v>16</v>
      </c>
      <c r="P291" s="1">
        <v>43859</v>
      </c>
      <c r="Q291">
        <v>8</v>
      </c>
      <c r="R291" s="21">
        <f t="shared" si="18"/>
        <v>4.1666666666666664E-2</v>
      </c>
      <c r="S291" s="21"/>
      <c r="T291" s="26" t="s">
        <v>466</v>
      </c>
      <c r="U291" s="27">
        <v>1125599</v>
      </c>
    </row>
    <row r="292" spans="1:21" x14ac:dyDescent="0.3">
      <c r="A292" t="s">
        <v>18</v>
      </c>
      <c r="B292">
        <v>289</v>
      </c>
      <c r="C292" s="1">
        <v>43886</v>
      </c>
      <c r="D292" s="1" t="s">
        <v>442</v>
      </c>
      <c r="E292" s="1" t="s">
        <v>442</v>
      </c>
      <c r="F292" t="s">
        <v>446</v>
      </c>
      <c r="G292" t="s">
        <v>156</v>
      </c>
      <c r="H292" s="5">
        <f t="shared" si="19"/>
        <v>145000</v>
      </c>
      <c r="I292" s="5">
        <f t="shared" si="17"/>
        <v>5000</v>
      </c>
      <c r="J292" s="5">
        <v>150000</v>
      </c>
      <c r="K292" s="5">
        <v>15000</v>
      </c>
      <c r="M292" t="s">
        <v>88</v>
      </c>
      <c r="N292" t="s">
        <v>67</v>
      </c>
      <c r="O292" t="s">
        <v>16</v>
      </c>
      <c r="P292" s="1">
        <v>43874</v>
      </c>
      <c r="Q292">
        <v>12</v>
      </c>
      <c r="R292" s="21">
        <f t="shared" si="18"/>
        <v>3.4482758620689655E-2</v>
      </c>
      <c r="S292" s="21"/>
      <c r="T292" s="83">
        <v>43575</v>
      </c>
      <c r="U292" s="13">
        <v>19071</v>
      </c>
    </row>
    <row r="293" spans="1:21" x14ac:dyDescent="0.3">
      <c r="A293" t="s">
        <v>18</v>
      </c>
      <c r="B293">
        <v>269</v>
      </c>
      <c r="C293" s="1">
        <v>43893</v>
      </c>
      <c r="D293" s="1" t="s">
        <v>442</v>
      </c>
      <c r="E293" s="1" t="s">
        <v>442</v>
      </c>
      <c r="F293" t="s">
        <v>443</v>
      </c>
      <c r="G293" t="s">
        <v>153</v>
      </c>
      <c r="H293" s="5">
        <f>MROUND((J293*0.97),1000)</f>
        <v>87000</v>
      </c>
      <c r="I293" s="5">
        <f t="shared" si="17"/>
        <v>3000</v>
      </c>
      <c r="J293" s="5">
        <v>90000</v>
      </c>
      <c r="K293" s="5">
        <v>9000</v>
      </c>
      <c r="M293" t="s">
        <v>90</v>
      </c>
      <c r="N293" t="s">
        <v>67</v>
      </c>
      <c r="O293" t="s">
        <v>16</v>
      </c>
      <c r="P293" s="1">
        <v>43880</v>
      </c>
      <c r="Q293">
        <v>13</v>
      </c>
      <c r="R293" s="21">
        <f t="shared" si="18"/>
        <v>3.4482758620689655E-2</v>
      </c>
      <c r="S293" s="21"/>
      <c r="T293" s="84" t="s">
        <v>466</v>
      </c>
      <c r="U293" s="27">
        <v>19071</v>
      </c>
    </row>
    <row r="294" spans="1:21" x14ac:dyDescent="0.3">
      <c r="A294" t="s">
        <v>18</v>
      </c>
      <c r="B294">
        <v>281</v>
      </c>
      <c r="C294" s="1">
        <v>43893</v>
      </c>
      <c r="D294" t="s">
        <v>442</v>
      </c>
      <c r="E294" s="1" t="s">
        <v>442</v>
      </c>
      <c r="F294" t="s">
        <v>442</v>
      </c>
      <c r="G294" t="s">
        <v>152</v>
      </c>
      <c r="H294" s="5">
        <f t="shared" ref="H294:H305" si="20">MROUND((J294*0.97),5000)</f>
        <v>130000</v>
      </c>
      <c r="I294" s="5">
        <f t="shared" si="17"/>
        <v>5000</v>
      </c>
      <c r="J294" s="5">
        <v>135000</v>
      </c>
      <c r="K294" s="5">
        <v>13500</v>
      </c>
      <c r="M294" t="s">
        <v>90</v>
      </c>
      <c r="N294" t="s">
        <v>67</v>
      </c>
      <c r="O294" t="s">
        <v>16</v>
      </c>
      <c r="P294" s="1">
        <v>43880</v>
      </c>
      <c r="Q294">
        <v>13</v>
      </c>
      <c r="R294" s="21">
        <f t="shared" si="18"/>
        <v>3.8461538461538464E-2</v>
      </c>
      <c r="S294" s="21"/>
      <c r="T294" s="83">
        <v>43610</v>
      </c>
      <c r="U294" s="13">
        <v>88346</v>
      </c>
    </row>
    <row r="295" spans="1:21" x14ac:dyDescent="0.3">
      <c r="A295" t="s">
        <v>18</v>
      </c>
      <c r="B295">
        <v>290</v>
      </c>
      <c r="C295" s="1">
        <v>43893</v>
      </c>
      <c r="D295" s="1" t="s">
        <v>442</v>
      </c>
      <c r="E295" s="1" t="s">
        <v>442</v>
      </c>
      <c r="F295" t="s">
        <v>446</v>
      </c>
      <c r="G295" t="s">
        <v>156</v>
      </c>
      <c r="H295" s="5">
        <f t="shared" si="20"/>
        <v>105000</v>
      </c>
      <c r="I295" s="5">
        <f t="shared" si="17"/>
        <v>5000</v>
      </c>
      <c r="J295" s="5">
        <v>110000</v>
      </c>
      <c r="K295" s="5">
        <v>11000</v>
      </c>
      <c r="M295" t="s">
        <v>90</v>
      </c>
      <c r="N295" t="s">
        <v>67</v>
      </c>
      <c r="O295" t="s">
        <v>16</v>
      </c>
      <c r="P295" s="1">
        <v>43880</v>
      </c>
      <c r="Q295">
        <v>13</v>
      </c>
      <c r="R295" s="21">
        <f t="shared" si="18"/>
        <v>4.7619047619047616E-2</v>
      </c>
      <c r="S295" s="21"/>
      <c r="T295" s="84" t="s">
        <v>466</v>
      </c>
      <c r="U295" s="27">
        <v>88346</v>
      </c>
    </row>
    <row r="296" spans="1:21" x14ac:dyDescent="0.3">
      <c r="A296" t="s">
        <v>18</v>
      </c>
      <c r="B296">
        <v>260</v>
      </c>
      <c r="C296" s="1">
        <v>43921</v>
      </c>
      <c r="D296" s="1" t="s">
        <v>442</v>
      </c>
      <c r="E296" s="1" t="s">
        <v>442</v>
      </c>
      <c r="F296" t="s">
        <v>566</v>
      </c>
      <c r="G296" t="s">
        <v>277</v>
      </c>
      <c r="H296" s="5">
        <f t="shared" si="20"/>
        <v>435000</v>
      </c>
      <c r="I296" s="5">
        <f t="shared" si="17"/>
        <v>15115</v>
      </c>
      <c r="J296" s="5">
        <v>450115</v>
      </c>
      <c r="K296" s="5">
        <v>45012</v>
      </c>
      <c r="M296" t="s">
        <v>92</v>
      </c>
      <c r="N296" t="s">
        <v>67</v>
      </c>
      <c r="O296" t="s">
        <v>16</v>
      </c>
      <c r="P296" s="1">
        <v>43921</v>
      </c>
      <c r="Q296">
        <v>0</v>
      </c>
      <c r="R296" s="21">
        <f t="shared" si="18"/>
        <v>3.4747126436781607E-2</v>
      </c>
      <c r="S296" s="21"/>
      <c r="T296" s="83">
        <v>43641</v>
      </c>
      <c r="U296" s="13">
        <v>89838</v>
      </c>
    </row>
    <row r="297" spans="1:21" x14ac:dyDescent="0.3">
      <c r="A297" t="s">
        <v>18</v>
      </c>
      <c r="B297">
        <v>261</v>
      </c>
      <c r="C297" s="1">
        <v>43921</v>
      </c>
      <c r="D297" s="1" t="s">
        <v>442</v>
      </c>
      <c r="E297" s="1" t="s">
        <v>442</v>
      </c>
      <c r="F297" t="s">
        <v>563</v>
      </c>
      <c r="G297" t="s">
        <v>274</v>
      </c>
      <c r="H297" s="5">
        <f t="shared" si="20"/>
        <v>400000</v>
      </c>
      <c r="I297" s="5">
        <f t="shared" si="17"/>
        <v>10974</v>
      </c>
      <c r="J297" s="5">
        <v>410974</v>
      </c>
      <c r="K297" s="5">
        <v>41097</v>
      </c>
      <c r="M297" t="s">
        <v>92</v>
      </c>
      <c r="N297" t="s">
        <v>67</v>
      </c>
      <c r="O297" t="s">
        <v>16</v>
      </c>
      <c r="P297" s="1">
        <v>43921</v>
      </c>
      <c r="Q297">
        <v>0</v>
      </c>
      <c r="R297" s="21">
        <f t="shared" si="18"/>
        <v>2.7435000000000001E-2</v>
      </c>
      <c r="S297" s="21"/>
      <c r="T297" s="84" t="s">
        <v>466</v>
      </c>
      <c r="U297" s="27">
        <v>44919</v>
      </c>
    </row>
    <row r="298" spans="1:21" x14ac:dyDescent="0.3">
      <c r="A298" t="s">
        <v>18</v>
      </c>
      <c r="B298">
        <v>262</v>
      </c>
      <c r="C298" s="1">
        <v>43921</v>
      </c>
      <c r="D298" s="1" t="s">
        <v>442</v>
      </c>
      <c r="E298" s="1" t="s">
        <v>442</v>
      </c>
      <c r="F298" t="s">
        <v>564</v>
      </c>
      <c r="G298" t="s">
        <v>275</v>
      </c>
      <c r="H298" s="5">
        <f t="shared" si="20"/>
        <v>400000</v>
      </c>
      <c r="I298" s="5">
        <f t="shared" si="17"/>
        <v>10974</v>
      </c>
      <c r="J298" s="5">
        <v>410974</v>
      </c>
      <c r="K298" s="5">
        <v>41097</v>
      </c>
      <c r="M298" t="s">
        <v>92</v>
      </c>
      <c r="N298" t="s">
        <v>67</v>
      </c>
      <c r="O298" t="s">
        <v>16</v>
      </c>
      <c r="P298" s="1">
        <v>43921</v>
      </c>
      <c r="Q298">
        <v>0</v>
      </c>
      <c r="R298" s="21">
        <f t="shared" si="18"/>
        <v>2.7435000000000001E-2</v>
      </c>
      <c r="S298" s="21"/>
      <c r="T298" s="84" t="s">
        <v>468</v>
      </c>
      <c r="U298" s="27">
        <v>44919</v>
      </c>
    </row>
    <row r="299" spans="1:21" x14ac:dyDescent="0.3">
      <c r="A299" t="s">
        <v>18</v>
      </c>
      <c r="B299">
        <v>270</v>
      </c>
      <c r="C299" s="1">
        <v>43921</v>
      </c>
      <c r="D299" s="1" t="s">
        <v>442</v>
      </c>
      <c r="E299" s="1" t="s">
        <v>442</v>
      </c>
      <c r="F299" t="s">
        <v>443</v>
      </c>
      <c r="G299" t="s">
        <v>153</v>
      </c>
      <c r="H299" s="5">
        <f t="shared" si="20"/>
        <v>265000</v>
      </c>
      <c r="I299" s="5">
        <f t="shared" si="17"/>
        <v>8983</v>
      </c>
      <c r="J299" s="5">
        <v>273983</v>
      </c>
      <c r="K299" s="5">
        <v>27398</v>
      </c>
      <c r="M299" t="s">
        <v>92</v>
      </c>
      <c r="N299" t="s">
        <v>67</v>
      </c>
      <c r="O299" t="s">
        <v>16</v>
      </c>
      <c r="P299" s="1">
        <v>43921</v>
      </c>
      <c r="Q299">
        <v>0</v>
      </c>
      <c r="R299" s="21">
        <f t="shared" si="18"/>
        <v>3.3898113207547168E-2</v>
      </c>
      <c r="S299" s="21"/>
      <c r="T299" s="83">
        <v>43698</v>
      </c>
      <c r="U299" s="13">
        <v>151406</v>
      </c>
    </row>
    <row r="300" spans="1:21" x14ac:dyDescent="0.3">
      <c r="A300" t="s">
        <v>18</v>
      </c>
      <c r="B300">
        <v>271</v>
      </c>
      <c r="C300" s="1">
        <v>43921</v>
      </c>
      <c r="D300" s="1" t="s">
        <v>442</v>
      </c>
      <c r="E300" s="1" t="s">
        <v>442</v>
      </c>
      <c r="F300" t="s">
        <v>567</v>
      </c>
      <c r="G300" t="s">
        <v>278</v>
      </c>
      <c r="H300" s="5">
        <f t="shared" si="20"/>
        <v>340000</v>
      </c>
      <c r="I300" s="5">
        <f t="shared" si="17"/>
        <v>12264</v>
      </c>
      <c r="J300" s="5">
        <v>352264</v>
      </c>
      <c r="K300" s="5">
        <v>35226</v>
      </c>
      <c r="M300" t="s">
        <v>92</v>
      </c>
      <c r="N300" t="s">
        <v>67</v>
      </c>
      <c r="O300" t="s">
        <v>16</v>
      </c>
      <c r="P300" s="1">
        <v>43921</v>
      </c>
      <c r="Q300">
        <v>0</v>
      </c>
      <c r="R300" s="21">
        <f t="shared" si="18"/>
        <v>3.6070588235294118E-2</v>
      </c>
      <c r="S300" s="21"/>
      <c r="T300" s="84" t="s">
        <v>466</v>
      </c>
      <c r="U300" s="27">
        <v>75703</v>
      </c>
    </row>
    <row r="301" spans="1:21" x14ac:dyDescent="0.3">
      <c r="A301" t="s">
        <v>18</v>
      </c>
      <c r="B301">
        <v>272</v>
      </c>
      <c r="C301" s="1">
        <v>43921</v>
      </c>
      <c r="D301" s="1" t="s">
        <v>442</v>
      </c>
      <c r="E301" s="1" t="s">
        <v>442</v>
      </c>
      <c r="F301" t="s">
        <v>565</v>
      </c>
      <c r="G301" t="s">
        <v>276</v>
      </c>
      <c r="H301" s="5">
        <f t="shared" si="20"/>
        <v>400000</v>
      </c>
      <c r="I301" s="5">
        <f t="shared" si="17"/>
        <v>10974</v>
      </c>
      <c r="J301" s="5">
        <v>410974</v>
      </c>
      <c r="K301" s="5">
        <v>41097</v>
      </c>
      <c r="M301" t="s">
        <v>92</v>
      </c>
      <c r="N301" t="s">
        <v>67</v>
      </c>
      <c r="O301" t="s">
        <v>16</v>
      </c>
      <c r="P301" s="1">
        <v>43921</v>
      </c>
      <c r="Q301">
        <v>0</v>
      </c>
      <c r="R301" s="21">
        <f t="shared" si="18"/>
        <v>2.7435000000000001E-2</v>
      </c>
      <c r="S301" s="21"/>
      <c r="T301" s="84" t="s">
        <v>468</v>
      </c>
      <c r="U301" s="27">
        <v>75703</v>
      </c>
    </row>
    <row r="302" spans="1:21" x14ac:dyDescent="0.3">
      <c r="A302" t="s">
        <v>18</v>
      </c>
      <c r="B302">
        <v>273</v>
      </c>
      <c r="C302" s="1">
        <v>43921</v>
      </c>
      <c r="D302" s="1" t="s">
        <v>442</v>
      </c>
      <c r="E302" s="1" t="s">
        <v>442</v>
      </c>
      <c r="F302" t="s">
        <v>573</v>
      </c>
      <c r="G302" t="s">
        <v>284</v>
      </c>
      <c r="H302" s="5">
        <f t="shared" si="20"/>
        <v>340000</v>
      </c>
      <c r="I302" s="5">
        <f t="shared" si="17"/>
        <v>12265</v>
      </c>
      <c r="J302" s="5">
        <v>352265</v>
      </c>
      <c r="K302" s="5">
        <v>35227</v>
      </c>
      <c r="M302" t="s">
        <v>92</v>
      </c>
      <c r="N302" t="s">
        <v>67</v>
      </c>
      <c r="O302" t="s">
        <v>16</v>
      </c>
      <c r="P302" s="1">
        <v>43921</v>
      </c>
      <c r="Q302">
        <v>0</v>
      </c>
      <c r="R302" s="21">
        <f t="shared" si="18"/>
        <v>3.6073529411764706E-2</v>
      </c>
      <c r="S302" s="21"/>
      <c r="T302" s="83">
        <v>43768</v>
      </c>
      <c r="U302" s="13">
        <v>410800</v>
      </c>
    </row>
    <row r="303" spans="1:21" x14ac:dyDescent="0.3">
      <c r="A303" t="s">
        <v>18</v>
      </c>
      <c r="B303">
        <v>274</v>
      </c>
      <c r="C303" s="1">
        <v>43921</v>
      </c>
      <c r="D303" s="1" t="s">
        <v>442</v>
      </c>
      <c r="E303" s="1" t="s">
        <v>442</v>
      </c>
      <c r="F303" t="s">
        <v>568</v>
      </c>
      <c r="G303" t="s">
        <v>279</v>
      </c>
      <c r="H303" s="5">
        <f t="shared" si="20"/>
        <v>400000</v>
      </c>
      <c r="I303" s="5">
        <f t="shared" si="17"/>
        <v>10974</v>
      </c>
      <c r="J303" s="5">
        <v>410974</v>
      </c>
      <c r="K303" s="5">
        <v>41097</v>
      </c>
      <c r="M303" t="s">
        <v>92</v>
      </c>
      <c r="N303" t="s">
        <v>67</v>
      </c>
      <c r="O303" t="s">
        <v>16</v>
      </c>
      <c r="P303" s="1">
        <v>43921</v>
      </c>
      <c r="Q303">
        <v>0</v>
      </c>
      <c r="R303" s="21">
        <f t="shared" si="18"/>
        <v>2.7435000000000001E-2</v>
      </c>
      <c r="S303" s="21"/>
      <c r="T303" s="84" t="s">
        <v>488</v>
      </c>
      <c r="U303" s="27">
        <v>102700</v>
      </c>
    </row>
    <row r="304" spans="1:21" x14ac:dyDescent="0.3">
      <c r="A304" t="s">
        <v>18</v>
      </c>
      <c r="B304">
        <v>282</v>
      </c>
      <c r="C304" s="1">
        <v>43921</v>
      </c>
      <c r="D304" t="s">
        <v>442</v>
      </c>
      <c r="E304" s="1" t="s">
        <v>442</v>
      </c>
      <c r="F304" t="s">
        <v>442</v>
      </c>
      <c r="G304" t="s">
        <v>152</v>
      </c>
      <c r="H304" s="5">
        <f t="shared" si="20"/>
        <v>420000</v>
      </c>
      <c r="I304" s="5">
        <f t="shared" si="17"/>
        <v>10545</v>
      </c>
      <c r="J304" s="5">
        <v>430545</v>
      </c>
      <c r="K304" s="5">
        <v>43055</v>
      </c>
      <c r="M304" t="s">
        <v>92</v>
      </c>
      <c r="N304" t="s">
        <v>67</v>
      </c>
      <c r="O304" t="s">
        <v>16</v>
      </c>
      <c r="P304" s="1">
        <v>43921</v>
      </c>
      <c r="Q304">
        <v>0</v>
      </c>
      <c r="R304" s="21">
        <f t="shared" si="18"/>
        <v>2.5107142857142856E-2</v>
      </c>
      <c r="S304" s="21"/>
      <c r="T304" s="84" t="s">
        <v>466</v>
      </c>
      <c r="U304" s="27">
        <v>205400</v>
      </c>
    </row>
    <row r="305" spans="1:21" x14ac:dyDescent="0.3">
      <c r="A305" t="s">
        <v>18</v>
      </c>
      <c r="B305">
        <v>294</v>
      </c>
      <c r="C305" s="1">
        <v>43587</v>
      </c>
      <c r="D305" s="1" t="s">
        <v>737</v>
      </c>
      <c r="E305" s="1" t="s">
        <v>737</v>
      </c>
      <c r="F305" t="s">
        <v>732</v>
      </c>
      <c r="G305" t="s">
        <v>186</v>
      </c>
      <c r="H305" s="5">
        <f t="shared" si="20"/>
        <v>440000</v>
      </c>
      <c r="I305" s="5">
        <f t="shared" si="17"/>
        <v>11747</v>
      </c>
      <c r="J305" s="5">
        <v>451747</v>
      </c>
      <c r="K305" s="5">
        <v>45175</v>
      </c>
      <c r="M305" t="s">
        <v>66</v>
      </c>
      <c r="N305" t="s">
        <v>67</v>
      </c>
      <c r="O305" t="s">
        <v>16</v>
      </c>
      <c r="P305" s="1">
        <v>43575</v>
      </c>
      <c r="Q305">
        <v>12</v>
      </c>
      <c r="R305" s="21">
        <f t="shared" si="18"/>
        <v>2.6697727272727272E-2</v>
      </c>
      <c r="S305" s="21"/>
      <c r="T305" s="84" t="s">
        <v>468</v>
      </c>
      <c r="U305" s="27">
        <v>102700</v>
      </c>
    </row>
    <row r="306" spans="1:21" x14ac:dyDescent="0.3">
      <c r="A306" t="s">
        <v>18</v>
      </c>
      <c r="B306">
        <v>295</v>
      </c>
      <c r="C306" s="1">
        <v>43587</v>
      </c>
      <c r="D306" s="1" t="s">
        <v>737</v>
      </c>
      <c r="E306" s="1" t="s">
        <v>737</v>
      </c>
      <c r="F306" t="s">
        <v>732</v>
      </c>
      <c r="G306" t="s">
        <v>186</v>
      </c>
      <c r="H306" s="5">
        <f>MROUND((J306*0.97),1000)</f>
        <v>56000</v>
      </c>
      <c r="I306" s="5">
        <f t="shared" si="17"/>
        <v>2247</v>
      </c>
      <c r="J306" s="5">
        <v>58247</v>
      </c>
      <c r="K306" s="5">
        <v>5825</v>
      </c>
      <c r="M306" t="s">
        <v>66</v>
      </c>
      <c r="N306" t="s">
        <v>67</v>
      </c>
      <c r="O306" t="s">
        <v>16</v>
      </c>
      <c r="P306" s="1">
        <v>43575</v>
      </c>
      <c r="Q306">
        <v>12</v>
      </c>
      <c r="R306" s="21">
        <f t="shared" si="18"/>
        <v>4.0125000000000001E-2</v>
      </c>
      <c r="S306" s="21"/>
      <c r="T306" s="83">
        <v>43790</v>
      </c>
      <c r="U306" s="13">
        <v>198986</v>
      </c>
    </row>
    <row r="307" spans="1:21" x14ac:dyDescent="0.3">
      <c r="A307" t="s">
        <v>18</v>
      </c>
      <c r="B307">
        <v>312</v>
      </c>
      <c r="C307" s="1">
        <v>43587</v>
      </c>
      <c r="D307" t="s">
        <v>737</v>
      </c>
      <c r="E307" s="1" t="s">
        <v>737</v>
      </c>
      <c r="F307" t="s">
        <v>481</v>
      </c>
      <c r="G307" t="s">
        <v>192</v>
      </c>
      <c r="H307" s="5">
        <f>MROUND((J307*0.97),5000)</f>
        <v>440000</v>
      </c>
      <c r="I307" s="5">
        <f t="shared" si="17"/>
        <v>11747</v>
      </c>
      <c r="J307" s="5">
        <v>451747</v>
      </c>
      <c r="K307" s="5">
        <v>45175</v>
      </c>
      <c r="M307" t="s">
        <v>66</v>
      </c>
      <c r="N307" t="s">
        <v>67</v>
      </c>
      <c r="O307" t="s">
        <v>16</v>
      </c>
      <c r="P307" s="1">
        <v>43575</v>
      </c>
      <c r="Q307">
        <v>12</v>
      </c>
      <c r="R307" s="21">
        <f t="shared" si="18"/>
        <v>2.6697727272727272E-2</v>
      </c>
      <c r="S307" s="21"/>
      <c r="T307" s="84" t="s">
        <v>488</v>
      </c>
      <c r="U307" s="27">
        <v>59696</v>
      </c>
    </row>
    <row r="308" spans="1:21" x14ac:dyDescent="0.3">
      <c r="A308" t="s">
        <v>18</v>
      </c>
      <c r="B308">
        <v>296</v>
      </c>
      <c r="C308" s="1">
        <v>43619</v>
      </c>
      <c r="D308" s="1" t="s">
        <v>737</v>
      </c>
      <c r="E308" s="1" t="s">
        <v>737</v>
      </c>
      <c r="F308" t="s">
        <v>732</v>
      </c>
      <c r="G308" t="s">
        <v>186</v>
      </c>
      <c r="H308" s="5">
        <f>MROUND((J308*0.97),500)</f>
        <v>23500</v>
      </c>
      <c r="I308" s="5">
        <f t="shared" si="17"/>
        <v>718</v>
      </c>
      <c r="J308" s="5">
        <v>24218</v>
      </c>
      <c r="K308" s="5">
        <v>2422</v>
      </c>
      <c r="M308" t="s">
        <v>68</v>
      </c>
      <c r="N308" t="s">
        <v>67</v>
      </c>
      <c r="O308" t="s">
        <v>16</v>
      </c>
      <c r="P308" s="1">
        <v>43610</v>
      </c>
      <c r="Q308">
        <v>9</v>
      </c>
      <c r="R308" s="21">
        <f t="shared" si="18"/>
        <v>3.0553191489361701E-2</v>
      </c>
      <c r="S308" s="21"/>
      <c r="T308" s="84" t="s">
        <v>466</v>
      </c>
      <c r="U308" s="27">
        <v>79594</v>
      </c>
    </row>
    <row r="309" spans="1:21" x14ac:dyDescent="0.3">
      <c r="A309" t="s">
        <v>18</v>
      </c>
      <c r="B309">
        <v>297</v>
      </c>
      <c r="C309" s="1">
        <v>43646</v>
      </c>
      <c r="D309" s="1" t="s">
        <v>737</v>
      </c>
      <c r="E309" s="1" t="s">
        <v>737</v>
      </c>
      <c r="F309" t="s">
        <v>732</v>
      </c>
      <c r="G309" t="s">
        <v>186</v>
      </c>
      <c r="H309" s="5">
        <f>MROUND((J309*0.97),5000)</f>
        <v>120000</v>
      </c>
      <c r="I309" s="5">
        <f t="shared" si="17"/>
        <v>2206</v>
      </c>
      <c r="J309" s="5">
        <v>122206</v>
      </c>
      <c r="K309" s="5">
        <v>12221</v>
      </c>
      <c r="M309" t="s">
        <v>71</v>
      </c>
      <c r="N309" t="s">
        <v>67</v>
      </c>
      <c r="O309" t="s">
        <v>16</v>
      </c>
      <c r="P309" s="1">
        <v>43641</v>
      </c>
      <c r="Q309">
        <v>5</v>
      </c>
      <c r="R309" s="21">
        <f t="shared" si="18"/>
        <v>1.8383333333333335E-2</v>
      </c>
      <c r="S309" s="21"/>
      <c r="T309" s="84" t="s">
        <v>468</v>
      </c>
      <c r="U309" s="27">
        <v>59696</v>
      </c>
    </row>
    <row r="310" spans="1:21" x14ac:dyDescent="0.3">
      <c r="A310" t="s">
        <v>18</v>
      </c>
      <c r="B310">
        <v>298</v>
      </c>
      <c r="C310" s="1">
        <v>43646</v>
      </c>
      <c r="D310" s="1" t="s">
        <v>737</v>
      </c>
      <c r="E310" s="1" t="s">
        <v>737</v>
      </c>
      <c r="F310" t="s">
        <v>732</v>
      </c>
      <c r="G310" t="s">
        <v>186</v>
      </c>
      <c r="H310" s="5">
        <f>MROUND((J310*0.97),500)</f>
        <v>18000</v>
      </c>
      <c r="I310" s="5">
        <f t="shared" si="17"/>
        <v>410</v>
      </c>
      <c r="J310" s="5">
        <v>18410</v>
      </c>
      <c r="K310" s="5">
        <v>1841</v>
      </c>
      <c r="M310" t="s">
        <v>71</v>
      </c>
      <c r="N310" t="s">
        <v>67</v>
      </c>
      <c r="O310" t="s">
        <v>16</v>
      </c>
      <c r="P310" s="1">
        <v>43641</v>
      </c>
      <c r="Q310">
        <v>5</v>
      </c>
      <c r="R310" s="21">
        <f t="shared" si="18"/>
        <v>2.2777777777777779E-2</v>
      </c>
      <c r="S310" s="21"/>
      <c r="T310" s="83">
        <v>43822</v>
      </c>
      <c r="U310" s="13">
        <v>37356</v>
      </c>
    </row>
    <row r="311" spans="1:21" x14ac:dyDescent="0.3">
      <c r="A311" t="s">
        <v>18</v>
      </c>
      <c r="B311">
        <v>313</v>
      </c>
      <c r="C311" s="1">
        <v>43646</v>
      </c>
      <c r="D311" t="s">
        <v>737</v>
      </c>
      <c r="E311" s="1" t="s">
        <v>737</v>
      </c>
      <c r="F311" t="s">
        <v>481</v>
      </c>
      <c r="G311" t="s">
        <v>192</v>
      </c>
      <c r="H311" s="5">
        <f>MROUND((J311*0.97),5000)</f>
        <v>120000</v>
      </c>
      <c r="I311" s="5">
        <f t="shared" si="17"/>
        <v>2206</v>
      </c>
      <c r="J311" s="5">
        <v>122206</v>
      </c>
      <c r="K311" s="5">
        <v>12221</v>
      </c>
      <c r="M311" t="s">
        <v>71</v>
      </c>
      <c r="N311" t="s">
        <v>67</v>
      </c>
      <c r="O311" t="s">
        <v>16</v>
      </c>
      <c r="P311" s="1">
        <v>43641</v>
      </c>
      <c r="Q311">
        <v>5</v>
      </c>
      <c r="R311" s="21">
        <f t="shared" si="18"/>
        <v>1.8383333333333335E-2</v>
      </c>
      <c r="S311" s="21"/>
      <c r="T311" s="84" t="s">
        <v>488</v>
      </c>
      <c r="U311" s="27">
        <v>11207</v>
      </c>
    </row>
    <row r="312" spans="1:21" x14ac:dyDescent="0.3">
      <c r="A312" t="s">
        <v>18</v>
      </c>
      <c r="B312">
        <v>300</v>
      </c>
      <c r="C312" s="1">
        <v>43682</v>
      </c>
      <c r="D312" s="1" t="s">
        <v>737</v>
      </c>
      <c r="E312" s="1" t="s">
        <v>737</v>
      </c>
      <c r="F312" t="s">
        <v>732</v>
      </c>
      <c r="G312" t="s">
        <v>186</v>
      </c>
      <c r="H312" s="5">
        <f>MROUND((J312*0.97),250)</f>
        <v>10500</v>
      </c>
      <c r="I312" s="5">
        <f t="shared" si="17"/>
        <v>299</v>
      </c>
      <c r="J312" s="5">
        <v>10799</v>
      </c>
      <c r="K312" s="5">
        <v>1080</v>
      </c>
      <c r="M312" t="s">
        <v>73</v>
      </c>
      <c r="N312" t="s">
        <v>67</v>
      </c>
      <c r="O312" t="s">
        <v>16</v>
      </c>
      <c r="P312" s="1">
        <v>43668</v>
      </c>
      <c r="Q312">
        <v>14</v>
      </c>
      <c r="R312" s="21">
        <f t="shared" si="18"/>
        <v>2.8476190476190478E-2</v>
      </c>
      <c r="S312" s="21"/>
      <c r="T312" s="84" t="s">
        <v>466</v>
      </c>
      <c r="U312" s="27">
        <v>14942</v>
      </c>
    </row>
    <row r="313" spans="1:21" x14ac:dyDescent="0.3">
      <c r="A313" t="s">
        <v>18</v>
      </c>
      <c r="B313">
        <v>299</v>
      </c>
      <c r="C313" s="1">
        <v>43682</v>
      </c>
      <c r="D313" s="1" t="s">
        <v>737</v>
      </c>
      <c r="E313" s="1" t="s">
        <v>737</v>
      </c>
      <c r="F313" t="s">
        <v>732</v>
      </c>
      <c r="G313" t="s">
        <v>186</v>
      </c>
      <c r="H313" s="5">
        <f>MROUND((J313*0.97),500)</f>
        <v>3500</v>
      </c>
      <c r="I313" s="5">
        <f t="shared" si="17"/>
        <v>69</v>
      </c>
      <c r="J313" s="5">
        <v>3569</v>
      </c>
      <c r="K313" s="5">
        <v>357</v>
      </c>
      <c r="M313" t="s">
        <v>73</v>
      </c>
      <c r="N313" t="s">
        <v>67</v>
      </c>
      <c r="O313" t="s">
        <v>16</v>
      </c>
      <c r="P313" s="1">
        <v>43668</v>
      </c>
      <c r="Q313">
        <v>14</v>
      </c>
      <c r="R313" s="21">
        <f t="shared" si="18"/>
        <v>1.9714285714285715E-2</v>
      </c>
      <c r="S313" s="21"/>
      <c r="T313" s="84" t="s">
        <v>468</v>
      </c>
      <c r="U313" s="27">
        <v>11207</v>
      </c>
    </row>
    <row r="314" spans="1:21" x14ac:dyDescent="0.3">
      <c r="A314" t="s">
        <v>18</v>
      </c>
      <c r="B314">
        <v>314</v>
      </c>
      <c r="C314" s="1">
        <v>43682</v>
      </c>
      <c r="D314" t="s">
        <v>737</v>
      </c>
      <c r="E314" s="1" t="s">
        <v>737</v>
      </c>
      <c r="F314" t="s">
        <v>481</v>
      </c>
      <c r="G314" t="s">
        <v>192</v>
      </c>
      <c r="H314" s="5">
        <f>MROUND((J314*0.97),500)</f>
        <v>3500</v>
      </c>
      <c r="I314" s="5">
        <f t="shared" si="17"/>
        <v>69</v>
      </c>
      <c r="J314" s="5">
        <v>3569</v>
      </c>
      <c r="K314" s="5">
        <v>357</v>
      </c>
      <c r="M314" t="s">
        <v>73</v>
      </c>
      <c r="N314" t="s">
        <v>67</v>
      </c>
      <c r="O314" t="s">
        <v>16</v>
      </c>
      <c r="P314" s="1">
        <v>43668</v>
      </c>
      <c r="Q314">
        <v>14</v>
      </c>
      <c r="R314" s="21">
        <f t="shared" si="18"/>
        <v>1.9714285714285715E-2</v>
      </c>
      <c r="S314" s="21"/>
      <c r="T314" s="83">
        <v>43859</v>
      </c>
      <c r="U314" s="13">
        <v>129796</v>
      </c>
    </row>
    <row r="315" spans="1:21" x14ac:dyDescent="0.3">
      <c r="A315" t="s">
        <v>18</v>
      </c>
      <c r="B315">
        <v>301</v>
      </c>
      <c r="C315" s="1">
        <v>43712</v>
      </c>
      <c r="D315" s="1" t="s">
        <v>737</v>
      </c>
      <c r="E315" s="1" t="s">
        <v>737</v>
      </c>
      <c r="F315" t="s">
        <v>732</v>
      </c>
      <c r="G315" t="s">
        <v>186</v>
      </c>
      <c r="H315" s="5">
        <f>MROUND((J315*0.97),1000)</f>
        <v>31000</v>
      </c>
      <c r="I315" s="5">
        <f t="shared" si="17"/>
        <v>1440</v>
      </c>
      <c r="J315" s="5">
        <v>32440</v>
      </c>
      <c r="K315" s="5">
        <v>3244</v>
      </c>
      <c r="M315" t="s">
        <v>75</v>
      </c>
      <c r="N315" t="s">
        <v>67</v>
      </c>
      <c r="O315" t="s">
        <v>16</v>
      </c>
      <c r="P315" s="1">
        <v>43698</v>
      </c>
      <c r="Q315">
        <v>14</v>
      </c>
      <c r="R315" s="21">
        <f t="shared" si="18"/>
        <v>4.645161290322581E-2</v>
      </c>
      <c r="S315" s="21"/>
      <c r="T315" s="84" t="s">
        <v>488</v>
      </c>
      <c r="U315" s="27">
        <v>38939</v>
      </c>
    </row>
    <row r="316" spans="1:21" x14ac:dyDescent="0.3">
      <c r="A316" t="s">
        <v>18</v>
      </c>
      <c r="B316">
        <v>303</v>
      </c>
      <c r="C316" s="1">
        <v>43738</v>
      </c>
      <c r="D316" s="1" t="s">
        <v>737</v>
      </c>
      <c r="E316" s="1" t="s">
        <v>737</v>
      </c>
      <c r="F316" t="s">
        <v>732</v>
      </c>
      <c r="G316" t="s">
        <v>186</v>
      </c>
      <c r="H316" s="5">
        <f>MROUND((J316*0.97),5000)</f>
        <v>195000</v>
      </c>
      <c r="I316" s="5">
        <f t="shared" si="17"/>
        <v>3601</v>
      </c>
      <c r="J316" s="5">
        <v>198601</v>
      </c>
      <c r="K316" s="5">
        <v>19860</v>
      </c>
      <c r="M316" t="s">
        <v>78</v>
      </c>
      <c r="N316" t="s">
        <v>67</v>
      </c>
      <c r="O316" t="s">
        <v>16</v>
      </c>
      <c r="P316" s="1">
        <v>43731</v>
      </c>
      <c r="Q316">
        <v>7</v>
      </c>
      <c r="R316" s="21">
        <f t="shared" si="18"/>
        <v>1.8466666666666666E-2</v>
      </c>
      <c r="S316" s="21"/>
      <c r="T316" s="84" t="s">
        <v>466</v>
      </c>
      <c r="U316" s="27">
        <v>51918</v>
      </c>
    </row>
    <row r="317" spans="1:21" x14ac:dyDescent="0.3">
      <c r="A317" t="s">
        <v>18</v>
      </c>
      <c r="B317">
        <v>302</v>
      </c>
      <c r="C317" s="1">
        <v>43738</v>
      </c>
      <c r="D317" s="1" t="s">
        <v>737</v>
      </c>
      <c r="E317" s="1" t="s">
        <v>737</v>
      </c>
      <c r="F317" t="s">
        <v>732</v>
      </c>
      <c r="G317" t="s">
        <v>186</v>
      </c>
      <c r="H317" s="5">
        <f>MROUND((J317*0.97),5000)</f>
        <v>15000</v>
      </c>
      <c r="I317" s="5">
        <f t="shared" si="17"/>
        <v>852</v>
      </c>
      <c r="J317" s="5">
        <v>15852</v>
      </c>
      <c r="K317" s="5">
        <v>1585</v>
      </c>
      <c r="M317" t="s">
        <v>77</v>
      </c>
      <c r="N317" t="s">
        <v>67</v>
      </c>
      <c r="O317" t="s">
        <v>16</v>
      </c>
      <c r="P317" s="1">
        <v>43731</v>
      </c>
      <c r="Q317">
        <v>7</v>
      </c>
      <c r="R317" s="21">
        <f t="shared" si="18"/>
        <v>5.6800000000000003E-2</v>
      </c>
      <c r="S317" s="21"/>
      <c r="T317" s="84" t="s">
        <v>468</v>
      </c>
      <c r="U317" s="27">
        <v>38939</v>
      </c>
    </row>
    <row r="318" spans="1:21" x14ac:dyDescent="0.3">
      <c r="A318" t="s">
        <v>18</v>
      </c>
      <c r="B318">
        <v>315</v>
      </c>
      <c r="C318" s="1">
        <v>43738</v>
      </c>
      <c r="D318" t="s">
        <v>737</v>
      </c>
      <c r="E318" s="1" t="s">
        <v>737</v>
      </c>
      <c r="F318" t="s">
        <v>481</v>
      </c>
      <c r="G318" t="s">
        <v>192</v>
      </c>
      <c r="H318" s="5">
        <f>MROUND((J318*0.97),5000)</f>
        <v>195000</v>
      </c>
      <c r="I318" s="5">
        <f t="shared" si="17"/>
        <v>3601</v>
      </c>
      <c r="J318" s="5">
        <v>198601</v>
      </c>
      <c r="K318" s="5">
        <v>19860</v>
      </c>
      <c r="M318" t="s">
        <v>78</v>
      </c>
      <c r="N318" t="s">
        <v>67</v>
      </c>
      <c r="O318" t="s">
        <v>16</v>
      </c>
      <c r="P318" s="1">
        <v>43731</v>
      </c>
      <c r="Q318">
        <v>7</v>
      </c>
      <c r="R318" s="21">
        <f t="shared" si="18"/>
        <v>1.8466666666666666E-2</v>
      </c>
      <c r="S318" s="21"/>
      <c r="T318" s="12" t="s">
        <v>459</v>
      </c>
      <c r="U318" s="13">
        <v>1445784</v>
      </c>
    </row>
    <row r="319" spans="1:21" x14ac:dyDescent="0.3">
      <c r="A319" t="s">
        <v>18</v>
      </c>
      <c r="B319">
        <v>304</v>
      </c>
      <c r="C319" s="1">
        <v>43775</v>
      </c>
      <c r="D319" t="s">
        <v>737</v>
      </c>
      <c r="E319" s="1" t="s">
        <v>737</v>
      </c>
      <c r="F319" t="s">
        <v>732</v>
      </c>
      <c r="G319" t="s">
        <v>186</v>
      </c>
      <c r="H319" s="5">
        <f>MROUND((J319*0.97),5000)</f>
        <v>30000</v>
      </c>
      <c r="I319" s="5">
        <f t="shared" si="17"/>
        <v>1300</v>
      </c>
      <c r="J319" s="5">
        <v>31300</v>
      </c>
      <c r="K319" s="5">
        <v>3130</v>
      </c>
      <c r="M319" t="s">
        <v>80</v>
      </c>
      <c r="N319" t="s">
        <v>67</v>
      </c>
      <c r="O319" t="s">
        <v>16</v>
      </c>
      <c r="P319" s="1">
        <v>43768</v>
      </c>
      <c r="Q319">
        <v>7</v>
      </c>
      <c r="R319" s="21">
        <f t="shared" si="18"/>
        <v>4.3333333333333335E-2</v>
      </c>
      <c r="S319" s="21"/>
      <c r="T319" s="83">
        <v>43575</v>
      </c>
      <c r="U319" s="13">
        <v>212442</v>
      </c>
    </row>
    <row r="320" spans="1:21" x14ac:dyDescent="0.3">
      <c r="A320" t="s">
        <v>18</v>
      </c>
      <c r="B320">
        <v>305</v>
      </c>
      <c r="C320" s="1">
        <v>43804</v>
      </c>
      <c r="D320" t="s">
        <v>737</v>
      </c>
      <c r="E320" s="1" t="s">
        <v>737</v>
      </c>
      <c r="F320" t="s">
        <v>732</v>
      </c>
      <c r="G320" t="s">
        <v>186</v>
      </c>
      <c r="H320" s="5">
        <f>MROUND((J320*0.97),1000)</f>
        <v>72000</v>
      </c>
      <c r="I320" s="5">
        <f t="shared" si="17"/>
        <v>2209</v>
      </c>
      <c r="J320" s="5">
        <v>74209</v>
      </c>
      <c r="K320" s="5">
        <v>7421</v>
      </c>
      <c r="M320" t="s">
        <v>82</v>
      </c>
      <c r="N320" t="s">
        <v>67</v>
      </c>
      <c r="O320" t="s">
        <v>16</v>
      </c>
      <c r="P320" s="1">
        <v>43790</v>
      </c>
      <c r="Q320">
        <v>14</v>
      </c>
      <c r="R320" s="21">
        <f t="shared" si="18"/>
        <v>3.0680555555555555E-2</v>
      </c>
      <c r="S320" s="21"/>
      <c r="T320" s="82" t="s">
        <v>459</v>
      </c>
      <c r="U320" s="13">
        <v>106221</v>
      </c>
    </row>
    <row r="321" spans="1:21" x14ac:dyDescent="0.3">
      <c r="A321" t="s">
        <v>18</v>
      </c>
      <c r="B321">
        <v>306</v>
      </c>
      <c r="C321" s="1">
        <v>43830</v>
      </c>
      <c r="D321" t="s">
        <v>737</v>
      </c>
      <c r="E321" s="1" t="s">
        <v>737</v>
      </c>
      <c r="F321" t="s">
        <v>732</v>
      </c>
      <c r="G321" t="s">
        <v>186</v>
      </c>
      <c r="H321" s="5">
        <f>MROUND((J321*0.97),500)</f>
        <v>18000</v>
      </c>
      <c r="I321" s="5">
        <f t="shared" si="17"/>
        <v>622</v>
      </c>
      <c r="J321" s="5">
        <v>18622</v>
      </c>
      <c r="K321" s="5">
        <v>1862</v>
      </c>
      <c r="M321" t="s">
        <v>84</v>
      </c>
      <c r="N321" t="s">
        <v>67</v>
      </c>
      <c r="O321" t="s">
        <v>16</v>
      </c>
      <c r="P321" s="1">
        <v>43822</v>
      </c>
      <c r="Q321">
        <v>8</v>
      </c>
      <c r="R321" s="21">
        <f t="shared" si="18"/>
        <v>3.4555555555555555E-2</v>
      </c>
      <c r="S321" s="21"/>
      <c r="T321" s="82" t="s">
        <v>460</v>
      </c>
      <c r="U321" s="13">
        <v>106221</v>
      </c>
    </row>
    <row r="322" spans="1:21" x14ac:dyDescent="0.3">
      <c r="A322" t="s">
        <v>18</v>
      </c>
      <c r="B322">
        <v>307</v>
      </c>
      <c r="C322" s="1">
        <v>43867</v>
      </c>
      <c r="D322" t="s">
        <v>737</v>
      </c>
      <c r="E322" s="1" t="s">
        <v>737</v>
      </c>
      <c r="F322" t="s">
        <v>732</v>
      </c>
      <c r="G322" t="s">
        <v>186</v>
      </c>
      <c r="H322" s="5">
        <f>MROUND((J322*0.97),1000)</f>
        <v>37000</v>
      </c>
      <c r="I322" s="5">
        <f t="shared" ref="I322:I385" si="21">J322-H322</f>
        <v>1114</v>
      </c>
      <c r="J322" s="5">
        <v>38114</v>
      </c>
      <c r="K322" s="5">
        <v>3811</v>
      </c>
      <c r="M322" t="s">
        <v>87</v>
      </c>
      <c r="N322" t="s">
        <v>67</v>
      </c>
      <c r="O322" t="s">
        <v>16</v>
      </c>
      <c r="P322" s="1">
        <v>43859</v>
      </c>
      <c r="Q322">
        <v>8</v>
      </c>
      <c r="R322" s="21">
        <f t="shared" ref="R322:R385" si="22">I322/H322</f>
        <v>3.0108108108108107E-2</v>
      </c>
      <c r="S322" s="21"/>
      <c r="T322" s="83">
        <v>43610</v>
      </c>
      <c r="U322" s="13">
        <v>113776</v>
      </c>
    </row>
    <row r="323" spans="1:21" x14ac:dyDescent="0.3">
      <c r="A323" t="s">
        <v>18</v>
      </c>
      <c r="B323">
        <v>308</v>
      </c>
      <c r="C323" s="1">
        <v>43893</v>
      </c>
      <c r="D323" t="s">
        <v>737</v>
      </c>
      <c r="E323" s="1" t="s">
        <v>737</v>
      </c>
      <c r="F323" t="s">
        <v>732</v>
      </c>
      <c r="G323" t="s">
        <v>186</v>
      </c>
      <c r="H323" s="5">
        <f>MROUND((J323*0.97),100)</f>
        <v>10600</v>
      </c>
      <c r="I323" s="5">
        <f t="shared" si="21"/>
        <v>353</v>
      </c>
      <c r="J323" s="5">
        <v>10953</v>
      </c>
      <c r="K323" s="5">
        <v>1095</v>
      </c>
      <c r="M323" t="s">
        <v>89</v>
      </c>
      <c r="N323" t="s">
        <v>67</v>
      </c>
      <c r="O323" t="s">
        <v>16</v>
      </c>
      <c r="P323" s="1">
        <v>43880</v>
      </c>
      <c r="Q323">
        <v>13</v>
      </c>
      <c r="R323" s="21">
        <f t="shared" si="22"/>
        <v>3.3301886792452828E-2</v>
      </c>
      <c r="S323" s="21"/>
      <c r="T323" s="82" t="s">
        <v>459</v>
      </c>
      <c r="U323" s="13">
        <v>56888</v>
      </c>
    </row>
    <row r="324" spans="1:21" x14ac:dyDescent="0.3">
      <c r="A324" t="s">
        <v>18</v>
      </c>
      <c r="B324">
        <v>291</v>
      </c>
      <c r="C324" s="1">
        <v>43921</v>
      </c>
      <c r="D324" s="1" t="s">
        <v>737</v>
      </c>
      <c r="E324" s="1" t="s">
        <v>737</v>
      </c>
      <c r="F324" t="s">
        <v>569</v>
      </c>
      <c r="G324" t="s">
        <v>280</v>
      </c>
      <c r="H324" s="5">
        <f t="shared" ref="H324:H330" si="23">MROUND((J324*0.97),5000)</f>
        <v>880000</v>
      </c>
      <c r="I324" s="5">
        <f t="shared" si="21"/>
        <v>26495</v>
      </c>
      <c r="J324" s="5">
        <v>906495</v>
      </c>
      <c r="K324" s="5">
        <v>90650</v>
      </c>
      <c r="M324" t="s">
        <v>92</v>
      </c>
      <c r="N324" t="s">
        <v>67</v>
      </c>
      <c r="O324" t="s">
        <v>16</v>
      </c>
      <c r="P324" s="1">
        <v>43921</v>
      </c>
      <c r="Q324">
        <v>0</v>
      </c>
      <c r="R324" s="21">
        <f t="shared" si="22"/>
        <v>3.0107954545454545E-2</v>
      </c>
      <c r="S324" s="21"/>
      <c r="T324" s="82" t="s">
        <v>460</v>
      </c>
      <c r="U324" s="13">
        <v>56888</v>
      </c>
    </row>
    <row r="325" spans="1:21" x14ac:dyDescent="0.3">
      <c r="A325" t="s">
        <v>18</v>
      </c>
      <c r="B325">
        <v>292</v>
      </c>
      <c r="C325" s="1">
        <v>43921</v>
      </c>
      <c r="D325" s="1" t="s">
        <v>737</v>
      </c>
      <c r="E325" s="1" t="s">
        <v>737</v>
      </c>
      <c r="F325" t="s">
        <v>562</v>
      </c>
      <c r="G325" t="s">
        <v>273</v>
      </c>
      <c r="H325" s="5">
        <f t="shared" si="23"/>
        <v>1225000</v>
      </c>
      <c r="I325" s="5">
        <f t="shared" si="21"/>
        <v>39344</v>
      </c>
      <c r="J325" s="5">
        <v>1264344</v>
      </c>
      <c r="K325" s="5">
        <v>126434</v>
      </c>
      <c r="M325" t="s">
        <v>92</v>
      </c>
      <c r="N325" t="s">
        <v>67</v>
      </c>
      <c r="O325" t="s">
        <v>16</v>
      </c>
      <c r="P325" s="1">
        <v>43921</v>
      </c>
      <c r="Q325">
        <v>0</v>
      </c>
      <c r="R325" s="21">
        <f t="shared" si="22"/>
        <v>3.2117551020408162E-2</v>
      </c>
      <c r="S325" s="21"/>
      <c r="T325" s="83">
        <v>43641</v>
      </c>
      <c r="U325" s="13">
        <v>83996</v>
      </c>
    </row>
    <row r="326" spans="1:21" x14ac:dyDescent="0.3">
      <c r="A326" t="s">
        <v>18</v>
      </c>
      <c r="B326">
        <v>293</v>
      </c>
      <c r="C326" s="1">
        <v>43921</v>
      </c>
      <c r="D326" s="1" t="s">
        <v>737</v>
      </c>
      <c r="E326" s="1" t="s">
        <v>737</v>
      </c>
      <c r="F326" t="s">
        <v>561</v>
      </c>
      <c r="G326" t="s">
        <v>272</v>
      </c>
      <c r="H326" s="5">
        <f t="shared" si="23"/>
        <v>1225000</v>
      </c>
      <c r="I326" s="5">
        <f t="shared" si="21"/>
        <v>39344</v>
      </c>
      <c r="J326" s="5">
        <v>1264344</v>
      </c>
      <c r="K326" s="5">
        <v>126434</v>
      </c>
      <c r="M326" t="s">
        <v>92</v>
      </c>
      <c r="N326" t="s">
        <v>67</v>
      </c>
      <c r="O326" t="s">
        <v>16</v>
      </c>
      <c r="P326" s="1">
        <v>43921</v>
      </c>
      <c r="Q326">
        <v>0</v>
      </c>
      <c r="R326" s="21">
        <f t="shared" si="22"/>
        <v>3.2117551020408162E-2</v>
      </c>
      <c r="S326" s="21"/>
      <c r="T326" s="82" t="s">
        <v>459</v>
      </c>
      <c r="U326" s="13">
        <v>41998</v>
      </c>
    </row>
    <row r="327" spans="1:21" x14ac:dyDescent="0.3">
      <c r="A327" t="s">
        <v>18</v>
      </c>
      <c r="B327">
        <v>310</v>
      </c>
      <c r="C327" s="1">
        <v>43921</v>
      </c>
      <c r="D327" t="s">
        <v>737</v>
      </c>
      <c r="E327" s="1" t="s">
        <v>737</v>
      </c>
      <c r="F327" t="s">
        <v>732</v>
      </c>
      <c r="G327" t="s">
        <v>186</v>
      </c>
      <c r="H327" s="5">
        <f t="shared" si="23"/>
        <v>365000</v>
      </c>
      <c r="I327" s="5">
        <f t="shared" si="21"/>
        <v>9620</v>
      </c>
      <c r="J327" s="5">
        <v>374620</v>
      </c>
      <c r="K327" s="5">
        <v>37462</v>
      </c>
      <c r="M327" t="s">
        <v>92</v>
      </c>
      <c r="N327" t="s">
        <v>67</v>
      </c>
      <c r="O327" t="s">
        <v>16</v>
      </c>
      <c r="P327" s="1">
        <v>43921</v>
      </c>
      <c r="Q327">
        <v>0</v>
      </c>
      <c r="R327" s="21">
        <f t="shared" si="22"/>
        <v>2.6356164383561642E-2</v>
      </c>
      <c r="S327" s="21"/>
      <c r="T327" s="82" t="s">
        <v>460</v>
      </c>
      <c r="U327" s="13">
        <v>41998</v>
      </c>
    </row>
    <row r="328" spans="1:21" x14ac:dyDescent="0.3">
      <c r="A328" t="s">
        <v>18</v>
      </c>
      <c r="B328">
        <v>309</v>
      </c>
      <c r="C328" s="1">
        <v>43921</v>
      </c>
      <c r="D328" t="s">
        <v>737</v>
      </c>
      <c r="E328" s="1" t="s">
        <v>737</v>
      </c>
      <c r="F328" t="s">
        <v>732</v>
      </c>
      <c r="G328" t="s">
        <v>186</v>
      </c>
      <c r="H328" s="5">
        <f t="shared" si="23"/>
        <v>205000</v>
      </c>
      <c r="I328" s="5">
        <f t="shared" si="21"/>
        <v>6442</v>
      </c>
      <c r="J328" s="5">
        <v>211442</v>
      </c>
      <c r="K328" s="5">
        <v>21144</v>
      </c>
      <c r="M328" t="s">
        <v>91</v>
      </c>
      <c r="N328" t="s">
        <v>67</v>
      </c>
      <c r="O328" t="s">
        <v>16</v>
      </c>
      <c r="P328" s="1">
        <v>43921</v>
      </c>
      <c r="Q328">
        <v>0</v>
      </c>
      <c r="R328" s="21">
        <f t="shared" si="22"/>
        <v>3.1424390243902436E-2</v>
      </c>
      <c r="S328" s="21"/>
      <c r="T328" s="83">
        <v>43668</v>
      </c>
      <c r="U328" s="13">
        <v>14968</v>
      </c>
    </row>
    <row r="329" spans="1:21" x14ac:dyDescent="0.3">
      <c r="A329" t="s">
        <v>18</v>
      </c>
      <c r="B329">
        <v>311</v>
      </c>
      <c r="C329" s="1">
        <v>43921</v>
      </c>
      <c r="D329" t="s">
        <v>737</v>
      </c>
      <c r="E329" s="1" t="s">
        <v>737</v>
      </c>
      <c r="F329" t="s">
        <v>553</v>
      </c>
      <c r="G329" t="s">
        <v>264</v>
      </c>
      <c r="H329" s="5">
        <f t="shared" si="23"/>
        <v>1180000</v>
      </c>
      <c r="I329" s="5">
        <f t="shared" si="21"/>
        <v>37516</v>
      </c>
      <c r="J329" s="5">
        <v>1217516</v>
      </c>
      <c r="K329" s="5">
        <v>121752</v>
      </c>
      <c r="M329" t="s">
        <v>92</v>
      </c>
      <c r="N329" t="s">
        <v>67</v>
      </c>
      <c r="O329" t="s">
        <v>16</v>
      </c>
      <c r="P329" s="1">
        <v>43921</v>
      </c>
      <c r="Q329">
        <v>0</v>
      </c>
      <c r="R329" s="21">
        <f t="shared" si="22"/>
        <v>3.1793220338983054E-2</v>
      </c>
      <c r="S329" s="21"/>
      <c r="T329" s="82" t="s">
        <v>459</v>
      </c>
      <c r="U329" s="13">
        <v>7484</v>
      </c>
    </row>
    <row r="330" spans="1:21" x14ac:dyDescent="0.3">
      <c r="A330" t="s">
        <v>18</v>
      </c>
      <c r="B330">
        <v>316</v>
      </c>
      <c r="C330" s="1">
        <v>43921</v>
      </c>
      <c r="D330" t="s">
        <v>737</v>
      </c>
      <c r="E330" s="1" t="s">
        <v>737</v>
      </c>
      <c r="F330" t="s">
        <v>481</v>
      </c>
      <c r="G330" t="s">
        <v>192</v>
      </c>
      <c r="H330" s="5">
        <f t="shared" si="23"/>
        <v>545000</v>
      </c>
      <c r="I330" s="5">
        <f t="shared" si="21"/>
        <v>16931</v>
      </c>
      <c r="J330" s="5">
        <v>561931</v>
      </c>
      <c r="K330" s="5">
        <v>56193</v>
      </c>
      <c r="M330" t="s">
        <v>92</v>
      </c>
      <c r="N330" t="s">
        <v>67</v>
      </c>
      <c r="O330" t="s">
        <v>16</v>
      </c>
      <c r="P330" s="1">
        <v>43921</v>
      </c>
      <c r="Q330">
        <v>0</v>
      </c>
      <c r="R330" s="21">
        <f t="shared" si="22"/>
        <v>3.1066055045871559E-2</v>
      </c>
      <c r="S330" s="21"/>
      <c r="T330" s="82" t="s">
        <v>460</v>
      </c>
      <c r="U330" s="13">
        <v>7484</v>
      </c>
    </row>
    <row r="331" spans="1:21" x14ac:dyDescent="0.3">
      <c r="A331" t="s">
        <v>18</v>
      </c>
      <c r="B331">
        <v>317</v>
      </c>
      <c r="C331" s="1">
        <v>43587</v>
      </c>
      <c r="D331" t="s">
        <v>503</v>
      </c>
      <c r="E331" s="1" t="s">
        <v>503</v>
      </c>
      <c r="F331" t="s">
        <v>503</v>
      </c>
      <c r="G331" t="s">
        <v>206</v>
      </c>
      <c r="H331" s="5">
        <f>MROUND((J331*0.97),500)</f>
        <v>58000</v>
      </c>
      <c r="I331" s="5">
        <f t="shared" si="21"/>
        <v>1900</v>
      </c>
      <c r="J331" s="5">
        <v>59900</v>
      </c>
      <c r="K331" s="5">
        <v>5990</v>
      </c>
      <c r="M331" t="s">
        <v>66</v>
      </c>
      <c r="N331" t="s">
        <v>67</v>
      </c>
      <c r="O331" t="s">
        <v>16</v>
      </c>
      <c r="P331" s="1">
        <v>43575</v>
      </c>
      <c r="Q331">
        <v>12</v>
      </c>
      <c r="R331" s="21">
        <f t="shared" si="22"/>
        <v>3.2758620689655175E-2</v>
      </c>
      <c r="S331" s="21"/>
      <c r="T331" s="83">
        <v>43698</v>
      </c>
      <c r="U331" s="13">
        <v>117764</v>
      </c>
    </row>
    <row r="332" spans="1:21" x14ac:dyDescent="0.3">
      <c r="A332" t="s">
        <v>18</v>
      </c>
      <c r="B332">
        <v>318</v>
      </c>
      <c r="C332" s="1">
        <v>43619</v>
      </c>
      <c r="D332" t="s">
        <v>503</v>
      </c>
      <c r="E332" s="1" t="s">
        <v>503</v>
      </c>
      <c r="F332" t="s">
        <v>503</v>
      </c>
      <c r="G332" t="s">
        <v>206</v>
      </c>
      <c r="H332" s="5">
        <f>MROUND((J332*0.97),1000)</f>
        <v>37000</v>
      </c>
      <c r="I332" s="5">
        <f t="shared" si="21"/>
        <v>1506</v>
      </c>
      <c r="J332" s="5">
        <v>38506</v>
      </c>
      <c r="K332" s="5">
        <v>3851</v>
      </c>
      <c r="M332" t="s">
        <v>68</v>
      </c>
      <c r="N332" t="s">
        <v>67</v>
      </c>
      <c r="O332" t="s">
        <v>16</v>
      </c>
      <c r="P332" s="1">
        <v>43610</v>
      </c>
      <c r="Q332">
        <v>9</v>
      </c>
      <c r="R332" s="21">
        <f t="shared" si="22"/>
        <v>4.0702702702702702E-2</v>
      </c>
      <c r="S332" s="21"/>
      <c r="T332" s="82" t="s">
        <v>459</v>
      </c>
      <c r="U332" s="13">
        <v>58882</v>
      </c>
    </row>
    <row r="333" spans="1:21" x14ac:dyDescent="0.3">
      <c r="A333" t="s">
        <v>18</v>
      </c>
      <c r="B333">
        <v>319</v>
      </c>
      <c r="C333" s="1">
        <v>43712</v>
      </c>
      <c r="D333" t="s">
        <v>503</v>
      </c>
      <c r="E333" s="1" t="s">
        <v>503</v>
      </c>
      <c r="F333" t="s">
        <v>503</v>
      </c>
      <c r="G333" t="s">
        <v>206</v>
      </c>
      <c r="H333" s="5">
        <f>MROUND((J333*0.97),500)</f>
        <v>38000</v>
      </c>
      <c r="I333" s="5">
        <f t="shared" si="21"/>
        <v>1260</v>
      </c>
      <c r="J333" s="5">
        <v>39260</v>
      </c>
      <c r="K333" s="5">
        <v>3926</v>
      </c>
      <c r="M333" t="s">
        <v>75</v>
      </c>
      <c r="N333" t="s">
        <v>67</v>
      </c>
      <c r="O333" t="s">
        <v>16</v>
      </c>
      <c r="P333" s="1">
        <v>43698</v>
      </c>
      <c r="Q333">
        <v>14</v>
      </c>
      <c r="R333" s="21">
        <f t="shared" si="22"/>
        <v>3.3157894736842108E-2</v>
      </c>
      <c r="S333" s="21"/>
      <c r="T333" s="82" t="s">
        <v>460</v>
      </c>
      <c r="U333" s="13">
        <v>58882</v>
      </c>
    </row>
    <row r="334" spans="1:21" x14ac:dyDescent="0.3">
      <c r="A334" t="s">
        <v>18</v>
      </c>
      <c r="B334">
        <v>320</v>
      </c>
      <c r="C334" s="1">
        <v>43738</v>
      </c>
      <c r="D334" t="s">
        <v>503</v>
      </c>
      <c r="E334" s="1" t="s">
        <v>503</v>
      </c>
      <c r="F334" t="s">
        <v>503</v>
      </c>
      <c r="G334" t="s">
        <v>206</v>
      </c>
      <c r="H334" s="5">
        <f t="shared" ref="H334:H340" si="24">MROUND((J334*0.97),5000)</f>
        <v>65000</v>
      </c>
      <c r="I334" s="5">
        <f t="shared" si="21"/>
        <v>3144</v>
      </c>
      <c r="J334" s="5">
        <v>68144</v>
      </c>
      <c r="K334" s="5">
        <v>6814</v>
      </c>
      <c r="M334" t="s">
        <v>77</v>
      </c>
      <c r="N334" t="s">
        <v>67</v>
      </c>
      <c r="O334" t="s">
        <v>16</v>
      </c>
      <c r="P334" s="1">
        <v>43731</v>
      </c>
      <c r="Q334">
        <v>7</v>
      </c>
      <c r="R334" s="21">
        <f t="shared" si="22"/>
        <v>4.8369230769230769E-2</v>
      </c>
      <c r="S334" s="21"/>
      <c r="T334" s="83">
        <v>43731</v>
      </c>
      <c r="U334" s="13">
        <v>166656</v>
      </c>
    </row>
    <row r="335" spans="1:21" x14ac:dyDescent="0.3">
      <c r="A335" t="s">
        <v>18</v>
      </c>
      <c r="B335">
        <v>321</v>
      </c>
      <c r="C335" s="1">
        <v>43775</v>
      </c>
      <c r="D335" t="s">
        <v>503</v>
      </c>
      <c r="E335" s="1" t="s">
        <v>503</v>
      </c>
      <c r="F335" t="s">
        <v>503</v>
      </c>
      <c r="G335" t="s">
        <v>206</v>
      </c>
      <c r="H335" s="5">
        <f t="shared" si="24"/>
        <v>95000</v>
      </c>
      <c r="I335" s="5">
        <f t="shared" si="21"/>
        <v>3699</v>
      </c>
      <c r="J335" s="5">
        <v>98699</v>
      </c>
      <c r="K335" s="5">
        <v>9870</v>
      </c>
      <c r="M335" t="s">
        <v>80</v>
      </c>
      <c r="N335" t="s">
        <v>67</v>
      </c>
      <c r="O335" t="s">
        <v>16</v>
      </c>
      <c r="P335" s="1">
        <v>43768</v>
      </c>
      <c r="Q335">
        <v>7</v>
      </c>
      <c r="R335" s="21">
        <f t="shared" si="22"/>
        <v>3.8936842105263159E-2</v>
      </c>
      <c r="S335" s="21"/>
      <c r="T335" s="82" t="s">
        <v>459</v>
      </c>
      <c r="U335" s="13">
        <v>83328</v>
      </c>
    </row>
    <row r="336" spans="1:21" x14ac:dyDescent="0.3">
      <c r="A336" t="s">
        <v>18</v>
      </c>
      <c r="B336">
        <v>322</v>
      </c>
      <c r="C336" s="1">
        <v>43804</v>
      </c>
      <c r="D336" t="s">
        <v>503</v>
      </c>
      <c r="E336" s="1" t="s">
        <v>503</v>
      </c>
      <c r="F336" t="s">
        <v>503</v>
      </c>
      <c r="G336" t="s">
        <v>206</v>
      </c>
      <c r="H336" s="5">
        <f t="shared" si="24"/>
        <v>50000</v>
      </c>
      <c r="I336" s="5">
        <f t="shared" si="21"/>
        <v>2738</v>
      </c>
      <c r="J336" s="5">
        <v>52738</v>
      </c>
      <c r="K336" s="5">
        <v>5274</v>
      </c>
      <c r="M336" t="s">
        <v>82</v>
      </c>
      <c r="N336" t="s">
        <v>67</v>
      </c>
      <c r="O336" t="s">
        <v>16</v>
      </c>
      <c r="P336" s="1">
        <v>43790</v>
      </c>
      <c r="Q336">
        <v>14</v>
      </c>
      <c r="R336" s="21">
        <f t="shared" si="22"/>
        <v>5.4760000000000003E-2</v>
      </c>
      <c r="S336" s="21"/>
      <c r="T336" s="82" t="s">
        <v>460</v>
      </c>
      <c r="U336" s="13">
        <v>83328</v>
      </c>
    </row>
    <row r="337" spans="1:21" x14ac:dyDescent="0.3">
      <c r="A337" t="s">
        <v>18</v>
      </c>
      <c r="B337">
        <v>323</v>
      </c>
      <c r="C337" s="1">
        <v>43830</v>
      </c>
      <c r="D337" t="s">
        <v>503</v>
      </c>
      <c r="E337" s="1" t="s">
        <v>503</v>
      </c>
      <c r="F337" t="s">
        <v>503</v>
      </c>
      <c r="G337" t="s">
        <v>206</v>
      </c>
      <c r="H337" s="5">
        <f t="shared" si="24"/>
        <v>110000</v>
      </c>
      <c r="I337" s="5">
        <f t="shared" si="21"/>
        <v>4661</v>
      </c>
      <c r="J337" s="5">
        <v>114661</v>
      </c>
      <c r="K337" s="5">
        <v>11466</v>
      </c>
      <c r="M337" t="s">
        <v>84</v>
      </c>
      <c r="N337" t="s">
        <v>67</v>
      </c>
      <c r="O337" t="s">
        <v>16</v>
      </c>
      <c r="P337" s="1">
        <v>43822</v>
      </c>
      <c r="Q337">
        <v>8</v>
      </c>
      <c r="R337" s="21">
        <f t="shared" si="22"/>
        <v>4.237272727272727E-2</v>
      </c>
      <c r="S337" s="21"/>
      <c r="T337" s="83">
        <v>43790</v>
      </c>
      <c r="U337" s="13">
        <v>202664</v>
      </c>
    </row>
    <row r="338" spans="1:21" x14ac:dyDescent="0.3">
      <c r="A338" t="s">
        <v>18</v>
      </c>
      <c r="B338">
        <v>324</v>
      </c>
      <c r="C338" s="1">
        <v>43867</v>
      </c>
      <c r="D338" t="s">
        <v>503</v>
      </c>
      <c r="E338" s="1" t="s">
        <v>503</v>
      </c>
      <c r="F338" t="s">
        <v>503</v>
      </c>
      <c r="G338" t="s">
        <v>206</v>
      </c>
      <c r="H338" s="5">
        <f t="shared" si="24"/>
        <v>90000</v>
      </c>
      <c r="I338" s="5">
        <f t="shared" si="21"/>
        <v>5000</v>
      </c>
      <c r="J338" s="5">
        <v>95000</v>
      </c>
      <c r="K338" s="5">
        <v>9500</v>
      </c>
      <c r="M338" t="s">
        <v>87</v>
      </c>
      <c r="N338" t="s">
        <v>67</v>
      </c>
      <c r="O338" t="s">
        <v>16</v>
      </c>
      <c r="P338" s="1">
        <v>43859</v>
      </c>
      <c r="Q338">
        <v>8</v>
      </c>
      <c r="R338" s="21">
        <f t="shared" si="22"/>
        <v>5.5555555555555552E-2</v>
      </c>
      <c r="S338" s="21"/>
      <c r="T338" s="82" t="s">
        <v>459</v>
      </c>
      <c r="U338" s="13">
        <v>101332</v>
      </c>
    </row>
    <row r="339" spans="1:21" x14ac:dyDescent="0.3">
      <c r="A339" t="s">
        <v>18</v>
      </c>
      <c r="B339">
        <v>325</v>
      </c>
      <c r="C339" s="1">
        <v>43893</v>
      </c>
      <c r="D339" t="s">
        <v>503</v>
      </c>
      <c r="E339" s="1" t="s">
        <v>503</v>
      </c>
      <c r="F339" t="s">
        <v>503</v>
      </c>
      <c r="G339" t="s">
        <v>206</v>
      </c>
      <c r="H339" s="5">
        <f t="shared" si="24"/>
        <v>100000</v>
      </c>
      <c r="I339" s="5">
        <f t="shared" si="21"/>
        <v>4697</v>
      </c>
      <c r="J339" s="5">
        <v>104697</v>
      </c>
      <c r="K339" s="5">
        <v>10470</v>
      </c>
      <c r="M339" t="s">
        <v>89</v>
      </c>
      <c r="N339" t="s">
        <v>67</v>
      </c>
      <c r="O339" t="s">
        <v>16</v>
      </c>
      <c r="P339" s="1">
        <v>43880</v>
      </c>
      <c r="Q339">
        <v>13</v>
      </c>
      <c r="R339" s="21">
        <f t="shared" si="22"/>
        <v>4.6969999999999998E-2</v>
      </c>
      <c r="S339" s="21"/>
      <c r="T339" s="82" t="s">
        <v>460</v>
      </c>
      <c r="U339" s="13">
        <v>101332</v>
      </c>
    </row>
    <row r="340" spans="1:21" x14ac:dyDescent="0.3">
      <c r="A340" t="s">
        <v>18</v>
      </c>
      <c r="B340">
        <v>326</v>
      </c>
      <c r="C340" s="1">
        <v>43921</v>
      </c>
      <c r="D340" t="s">
        <v>503</v>
      </c>
      <c r="E340" s="1" t="s">
        <v>503</v>
      </c>
      <c r="F340" t="s">
        <v>503</v>
      </c>
      <c r="G340" t="s">
        <v>206</v>
      </c>
      <c r="H340" s="5">
        <f t="shared" si="24"/>
        <v>240000</v>
      </c>
      <c r="I340" s="5">
        <f t="shared" si="21"/>
        <v>5526</v>
      </c>
      <c r="J340" s="5">
        <v>245526</v>
      </c>
      <c r="K340" s="5">
        <v>24553</v>
      </c>
      <c r="M340" t="s">
        <v>91</v>
      </c>
      <c r="N340" t="s">
        <v>67</v>
      </c>
      <c r="O340" t="s">
        <v>16</v>
      </c>
      <c r="P340" s="1">
        <v>43921</v>
      </c>
      <c r="Q340">
        <v>0</v>
      </c>
      <c r="R340" s="21">
        <f t="shared" si="22"/>
        <v>2.3025E-2</v>
      </c>
      <c r="S340" s="21"/>
      <c r="T340" s="83">
        <v>43859</v>
      </c>
      <c r="U340" s="13">
        <v>47566</v>
      </c>
    </row>
    <row r="341" spans="1:21" x14ac:dyDescent="0.3">
      <c r="A341" s="37" t="s">
        <v>18</v>
      </c>
      <c r="B341" s="37">
        <v>327</v>
      </c>
      <c r="C341" s="38">
        <v>43587</v>
      </c>
      <c r="D341" s="37" t="s">
        <v>726</v>
      </c>
      <c r="E341" s="38" t="s">
        <v>726</v>
      </c>
      <c r="F341" s="37" t="s">
        <v>476</v>
      </c>
      <c r="G341" s="37" t="s">
        <v>187</v>
      </c>
      <c r="H341" s="39">
        <f>MROUND((J341*0.97),500)</f>
        <v>42500</v>
      </c>
      <c r="I341" s="39">
        <f t="shared" si="21"/>
        <v>1349</v>
      </c>
      <c r="J341" s="39">
        <v>43849</v>
      </c>
      <c r="K341" s="39">
        <v>4385</v>
      </c>
      <c r="L341" s="37"/>
      <c r="M341" s="37" t="s">
        <v>66</v>
      </c>
      <c r="N341" s="37" t="s">
        <v>67</v>
      </c>
      <c r="O341" s="37" t="s">
        <v>16</v>
      </c>
      <c r="P341" s="38">
        <v>43575</v>
      </c>
      <c r="Q341" s="37">
        <v>12</v>
      </c>
      <c r="R341" s="41">
        <f t="shared" si="22"/>
        <v>3.1741176470588238E-2</v>
      </c>
      <c r="S341" s="21"/>
      <c r="T341" s="82" t="s">
        <v>459</v>
      </c>
      <c r="U341" s="13">
        <v>23783</v>
      </c>
    </row>
    <row r="342" spans="1:21" x14ac:dyDescent="0.3">
      <c r="A342" s="37" t="s">
        <v>18</v>
      </c>
      <c r="B342" s="37">
        <v>336</v>
      </c>
      <c r="C342" s="38">
        <v>43587</v>
      </c>
      <c r="D342" s="37" t="s">
        <v>726</v>
      </c>
      <c r="E342" s="38" t="s">
        <v>726</v>
      </c>
      <c r="F342" s="37" t="s">
        <v>464</v>
      </c>
      <c r="G342" s="37" t="s">
        <v>174</v>
      </c>
      <c r="H342" s="39">
        <f>MROUND((J342*0.97),500)</f>
        <v>42500</v>
      </c>
      <c r="I342" s="39">
        <f t="shared" si="21"/>
        <v>1349</v>
      </c>
      <c r="J342" s="39">
        <v>43849</v>
      </c>
      <c r="K342" s="39">
        <v>4385</v>
      </c>
      <c r="L342" s="37"/>
      <c r="M342" s="37" t="s">
        <v>66</v>
      </c>
      <c r="N342" s="37" t="s">
        <v>67</v>
      </c>
      <c r="O342" s="37" t="s">
        <v>16</v>
      </c>
      <c r="P342" s="38">
        <v>43575</v>
      </c>
      <c r="Q342" s="37">
        <v>12</v>
      </c>
      <c r="R342" s="41">
        <f t="shared" si="22"/>
        <v>3.1741176470588238E-2</v>
      </c>
      <c r="S342" s="21"/>
      <c r="T342" s="82" t="s">
        <v>460</v>
      </c>
      <c r="U342" s="13">
        <v>23783</v>
      </c>
    </row>
    <row r="343" spans="1:21" x14ac:dyDescent="0.3">
      <c r="A343" s="37" t="s">
        <v>18</v>
      </c>
      <c r="B343" s="37">
        <v>345</v>
      </c>
      <c r="C343" s="38">
        <v>43587</v>
      </c>
      <c r="D343" s="37" t="s">
        <v>726</v>
      </c>
      <c r="E343" s="38" t="s">
        <v>726</v>
      </c>
      <c r="F343" s="37" t="s">
        <v>487</v>
      </c>
      <c r="G343" s="37" t="s">
        <v>198</v>
      </c>
      <c r="H343" s="39">
        <f>MROUND((J343*0.97),500)</f>
        <v>42500</v>
      </c>
      <c r="I343" s="39">
        <f t="shared" si="21"/>
        <v>1349</v>
      </c>
      <c r="J343" s="39">
        <v>43849</v>
      </c>
      <c r="K343" s="39">
        <v>4385</v>
      </c>
      <c r="L343" s="37"/>
      <c r="M343" s="37" t="s">
        <v>66</v>
      </c>
      <c r="N343" s="37" t="s">
        <v>67</v>
      </c>
      <c r="O343" s="37" t="s">
        <v>16</v>
      </c>
      <c r="P343" s="38">
        <v>43575</v>
      </c>
      <c r="Q343" s="37">
        <v>12</v>
      </c>
      <c r="R343" s="41">
        <f t="shared" si="22"/>
        <v>3.1741176470588238E-2</v>
      </c>
      <c r="S343" s="21"/>
      <c r="T343" s="83">
        <v>43880</v>
      </c>
      <c r="U343" s="13">
        <v>8498</v>
      </c>
    </row>
    <row r="344" spans="1:21" x14ac:dyDescent="0.3">
      <c r="A344" s="37" t="s">
        <v>18</v>
      </c>
      <c r="B344" s="37">
        <v>354</v>
      </c>
      <c r="C344" s="38">
        <v>43587</v>
      </c>
      <c r="D344" s="38" t="s">
        <v>726</v>
      </c>
      <c r="E344" s="38" t="s">
        <v>726</v>
      </c>
      <c r="F344" s="37" t="s">
        <v>463</v>
      </c>
      <c r="G344" s="37" t="s">
        <v>173</v>
      </c>
      <c r="H344" s="39">
        <f>MROUND((J344*0.97),5000)</f>
        <v>85000</v>
      </c>
      <c r="I344" s="39">
        <f t="shared" si="21"/>
        <v>2699</v>
      </c>
      <c r="J344" s="39">
        <v>87699</v>
      </c>
      <c r="K344" s="39">
        <v>8770</v>
      </c>
      <c r="L344" s="37"/>
      <c r="M344" s="37" t="s">
        <v>66</v>
      </c>
      <c r="N344" s="37" t="s">
        <v>67</v>
      </c>
      <c r="O344" s="37" t="s">
        <v>16</v>
      </c>
      <c r="P344" s="38">
        <v>43575</v>
      </c>
      <c r="Q344" s="37">
        <v>12</v>
      </c>
      <c r="R344" s="41">
        <f t="shared" si="22"/>
        <v>3.1752941176470588E-2</v>
      </c>
      <c r="S344" s="21"/>
      <c r="T344" s="82" t="s">
        <v>459</v>
      </c>
      <c r="U344" s="13">
        <v>4249</v>
      </c>
    </row>
    <row r="345" spans="1:21" x14ac:dyDescent="0.3">
      <c r="A345" s="37" t="s">
        <v>18</v>
      </c>
      <c r="B345" s="37">
        <v>328</v>
      </c>
      <c r="C345" s="38">
        <v>43619</v>
      </c>
      <c r="D345" s="37" t="s">
        <v>726</v>
      </c>
      <c r="E345" s="38" t="s">
        <v>726</v>
      </c>
      <c r="F345" s="37" t="s">
        <v>476</v>
      </c>
      <c r="G345" s="37" t="s">
        <v>187</v>
      </c>
      <c r="H345" s="39">
        <f>MROUND((J345*0.97),5000)</f>
        <v>20000</v>
      </c>
      <c r="I345" s="39">
        <f t="shared" si="21"/>
        <v>1112</v>
      </c>
      <c r="J345" s="39">
        <v>21112</v>
      </c>
      <c r="K345" s="39">
        <v>2111</v>
      </c>
      <c r="L345" s="37"/>
      <c r="M345" s="37" t="s">
        <v>68</v>
      </c>
      <c r="N345" s="37" t="s">
        <v>67</v>
      </c>
      <c r="O345" s="37" t="s">
        <v>16</v>
      </c>
      <c r="P345" s="38">
        <v>43610</v>
      </c>
      <c r="Q345" s="37">
        <v>9</v>
      </c>
      <c r="R345" s="41">
        <f t="shared" si="22"/>
        <v>5.5599999999999997E-2</v>
      </c>
      <c r="S345" s="21"/>
      <c r="T345" s="82" t="s">
        <v>460</v>
      </c>
      <c r="U345" s="13">
        <v>4249</v>
      </c>
    </row>
    <row r="346" spans="1:21" x14ac:dyDescent="0.3">
      <c r="A346" s="37" t="s">
        <v>18</v>
      </c>
      <c r="B346" s="37">
        <v>337</v>
      </c>
      <c r="C346" s="38">
        <v>43619</v>
      </c>
      <c r="D346" s="37" t="s">
        <v>726</v>
      </c>
      <c r="E346" s="38" t="s">
        <v>726</v>
      </c>
      <c r="F346" s="37" t="s">
        <v>464</v>
      </c>
      <c r="G346" s="37" t="s">
        <v>174</v>
      </c>
      <c r="H346" s="39">
        <f>MROUND((J346*0.97),5000)</f>
        <v>20000</v>
      </c>
      <c r="I346" s="39">
        <f t="shared" si="21"/>
        <v>1112</v>
      </c>
      <c r="J346" s="39">
        <v>21112</v>
      </c>
      <c r="K346" s="39">
        <v>2111</v>
      </c>
      <c r="L346" s="37"/>
      <c r="M346" s="37" t="s">
        <v>68</v>
      </c>
      <c r="N346" s="37" t="s">
        <v>67</v>
      </c>
      <c r="O346" s="37" t="s">
        <v>16</v>
      </c>
      <c r="P346" s="38">
        <v>43610</v>
      </c>
      <c r="Q346" s="37">
        <v>9</v>
      </c>
      <c r="R346" s="41">
        <f t="shared" si="22"/>
        <v>5.5599999999999997E-2</v>
      </c>
      <c r="S346" s="21"/>
      <c r="T346" s="83">
        <v>43921</v>
      </c>
      <c r="U346" s="13">
        <v>477454</v>
      </c>
    </row>
    <row r="347" spans="1:21" x14ac:dyDescent="0.3">
      <c r="A347" s="37" t="s">
        <v>18</v>
      </c>
      <c r="B347" s="37">
        <v>346</v>
      </c>
      <c r="C347" s="38">
        <v>43619</v>
      </c>
      <c r="D347" s="37" t="s">
        <v>726</v>
      </c>
      <c r="E347" s="38" t="s">
        <v>726</v>
      </c>
      <c r="F347" s="37" t="s">
        <v>487</v>
      </c>
      <c r="G347" s="37" t="s">
        <v>198</v>
      </c>
      <c r="H347" s="39">
        <f>MROUND((J347*0.97),5000)</f>
        <v>20000</v>
      </c>
      <c r="I347" s="39">
        <f t="shared" si="21"/>
        <v>1112</v>
      </c>
      <c r="J347" s="39">
        <v>21112</v>
      </c>
      <c r="K347" s="39">
        <v>2111</v>
      </c>
      <c r="L347" s="37"/>
      <c r="M347" s="37" t="s">
        <v>68</v>
      </c>
      <c r="N347" s="37" t="s">
        <v>67</v>
      </c>
      <c r="O347" s="37" t="s">
        <v>16</v>
      </c>
      <c r="P347" s="38">
        <v>43610</v>
      </c>
      <c r="Q347" s="37">
        <v>9</v>
      </c>
      <c r="R347" s="41">
        <f t="shared" si="22"/>
        <v>5.5599999999999997E-2</v>
      </c>
      <c r="S347" s="21"/>
      <c r="T347" s="82" t="s">
        <v>459</v>
      </c>
      <c r="U347" s="13">
        <v>238727</v>
      </c>
    </row>
    <row r="348" spans="1:21" x14ac:dyDescent="0.3">
      <c r="A348" s="37" t="s">
        <v>18</v>
      </c>
      <c r="B348" s="37">
        <v>355</v>
      </c>
      <c r="C348" s="38">
        <v>43619</v>
      </c>
      <c r="D348" s="38" t="s">
        <v>726</v>
      </c>
      <c r="E348" s="38" t="s">
        <v>726</v>
      </c>
      <c r="F348" s="37" t="s">
        <v>463</v>
      </c>
      <c r="G348" s="37" t="s">
        <v>173</v>
      </c>
      <c r="H348" s="39">
        <f>MROUND((J348*0.97),5000)</f>
        <v>40000</v>
      </c>
      <c r="I348" s="39">
        <f t="shared" si="21"/>
        <v>2224</v>
      </c>
      <c r="J348" s="39">
        <v>42224</v>
      </c>
      <c r="K348" s="39">
        <v>4222</v>
      </c>
      <c r="L348" s="37"/>
      <c r="M348" s="37" t="s">
        <v>68</v>
      </c>
      <c r="N348" s="37" t="s">
        <v>67</v>
      </c>
      <c r="O348" s="37" t="s">
        <v>16</v>
      </c>
      <c r="P348" s="38">
        <v>43610</v>
      </c>
      <c r="Q348" s="37">
        <v>9</v>
      </c>
      <c r="R348" s="41">
        <f t="shared" si="22"/>
        <v>5.5599999999999997E-2</v>
      </c>
      <c r="S348" s="21"/>
      <c r="T348" s="82" t="s">
        <v>460</v>
      </c>
      <c r="U348" s="13">
        <v>238727</v>
      </c>
    </row>
    <row r="349" spans="1:21" x14ac:dyDescent="0.3">
      <c r="A349" s="37" t="s">
        <v>18</v>
      </c>
      <c r="B349" s="37">
        <v>329</v>
      </c>
      <c r="C349" s="38">
        <v>43646</v>
      </c>
      <c r="D349" s="37" t="s">
        <v>726</v>
      </c>
      <c r="E349" s="38" t="s">
        <v>726</v>
      </c>
      <c r="F349" s="37" t="s">
        <v>476</v>
      </c>
      <c r="G349" s="37" t="s">
        <v>187</v>
      </c>
      <c r="H349" s="39">
        <f>MROUND((J349*0.97),500)</f>
        <v>22500</v>
      </c>
      <c r="I349" s="39">
        <f t="shared" si="21"/>
        <v>941</v>
      </c>
      <c r="J349" s="39">
        <v>23441</v>
      </c>
      <c r="K349" s="39">
        <v>2344</v>
      </c>
      <c r="L349" s="37"/>
      <c r="M349" s="37" t="s">
        <v>71</v>
      </c>
      <c r="N349" s="37" t="s">
        <v>67</v>
      </c>
      <c r="O349" s="37" t="s">
        <v>16</v>
      </c>
      <c r="P349" s="38">
        <v>43641</v>
      </c>
      <c r="Q349" s="37">
        <v>5</v>
      </c>
      <c r="R349" s="41">
        <f t="shared" si="22"/>
        <v>4.1822222222222219E-2</v>
      </c>
      <c r="S349" s="21"/>
      <c r="T349" s="26" t="s">
        <v>478</v>
      </c>
      <c r="U349" s="27">
        <v>2151247</v>
      </c>
    </row>
    <row r="350" spans="1:21" x14ac:dyDescent="0.3">
      <c r="A350" s="37" t="s">
        <v>18</v>
      </c>
      <c r="B350" s="37">
        <v>338</v>
      </c>
      <c r="C350" s="38">
        <v>43646</v>
      </c>
      <c r="D350" s="38" t="s">
        <v>726</v>
      </c>
      <c r="E350" s="38" t="s">
        <v>726</v>
      </c>
      <c r="F350" s="37" t="s">
        <v>464</v>
      </c>
      <c r="G350" s="37" t="s">
        <v>174</v>
      </c>
      <c r="H350" s="39">
        <f>MROUND((J350*0.97),500)</f>
        <v>22500</v>
      </c>
      <c r="I350" s="39">
        <f t="shared" si="21"/>
        <v>941</v>
      </c>
      <c r="J350" s="39">
        <v>23441</v>
      </c>
      <c r="K350" s="39">
        <v>2344</v>
      </c>
      <c r="L350" s="37"/>
      <c r="M350" s="37" t="s">
        <v>71</v>
      </c>
      <c r="N350" s="37" t="s">
        <v>67</v>
      </c>
      <c r="O350" s="37" t="s">
        <v>16</v>
      </c>
      <c r="P350" s="38">
        <v>43641</v>
      </c>
      <c r="Q350" s="37">
        <v>5</v>
      </c>
      <c r="R350" s="41">
        <f t="shared" si="22"/>
        <v>4.1822222222222219E-2</v>
      </c>
      <c r="S350" s="21"/>
      <c r="T350" s="83">
        <v>43610</v>
      </c>
      <c r="U350" s="13">
        <v>185360</v>
      </c>
    </row>
    <row r="351" spans="1:21" x14ac:dyDescent="0.3">
      <c r="A351" s="37" t="s">
        <v>18</v>
      </c>
      <c r="B351" s="37">
        <v>347</v>
      </c>
      <c r="C351" s="38">
        <v>43646</v>
      </c>
      <c r="D351" s="37" t="s">
        <v>726</v>
      </c>
      <c r="E351" s="38" t="s">
        <v>726</v>
      </c>
      <c r="F351" s="37" t="s">
        <v>487</v>
      </c>
      <c r="G351" s="37" t="s">
        <v>198</v>
      </c>
      <c r="H351" s="39">
        <f>MROUND((J351*0.97),500)</f>
        <v>22500</v>
      </c>
      <c r="I351" s="39">
        <f t="shared" si="21"/>
        <v>941</v>
      </c>
      <c r="J351" s="39">
        <v>23441</v>
      </c>
      <c r="K351" s="39">
        <v>2344</v>
      </c>
      <c r="L351" s="37"/>
      <c r="M351" s="37" t="s">
        <v>71</v>
      </c>
      <c r="N351" s="37" t="s">
        <v>67</v>
      </c>
      <c r="O351" s="37" t="s">
        <v>16</v>
      </c>
      <c r="P351" s="38">
        <v>43641</v>
      </c>
      <c r="Q351" s="37">
        <v>5</v>
      </c>
      <c r="R351" s="41">
        <f t="shared" si="22"/>
        <v>4.1822222222222219E-2</v>
      </c>
      <c r="S351" s="21"/>
      <c r="T351" s="84" t="s">
        <v>491</v>
      </c>
      <c r="U351" s="27">
        <v>55608</v>
      </c>
    </row>
    <row r="352" spans="1:21" x14ac:dyDescent="0.3">
      <c r="A352" s="37" t="s">
        <v>18</v>
      </c>
      <c r="B352" s="37">
        <v>356</v>
      </c>
      <c r="C352" s="38">
        <v>43646</v>
      </c>
      <c r="D352" s="38" t="s">
        <v>726</v>
      </c>
      <c r="E352" s="38" t="s">
        <v>726</v>
      </c>
      <c r="F352" s="37" t="s">
        <v>463</v>
      </c>
      <c r="G352" s="37" t="s">
        <v>173</v>
      </c>
      <c r="H352" s="39">
        <f>MROUND((J352*0.97),5000)</f>
        <v>45000</v>
      </c>
      <c r="I352" s="39">
        <f t="shared" si="21"/>
        <v>1882</v>
      </c>
      <c r="J352" s="39">
        <v>46882</v>
      </c>
      <c r="K352" s="39">
        <v>4688</v>
      </c>
      <c r="L352" s="37"/>
      <c r="M352" s="37" t="s">
        <v>71</v>
      </c>
      <c r="N352" s="37" t="s">
        <v>67</v>
      </c>
      <c r="O352" s="37" t="s">
        <v>16</v>
      </c>
      <c r="P352" s="38">
        <v>43641</v>
      </c>
      <c r="Q352" s="37">
        <v>5</v>
      </c>
      <c r="R352" s="41">
        <f t="shared" si="22"/>
        <v>4.1822222222222219E-2</v>
      </c>
      <c r="S352" s="21"/>
      <c r="T352" s="84" t="s">
        <v>478</v>
      </c>
      <c r="U352" s="27">
        <v>129752</v>
      </c>
    </row>
    <row r="353" spans="1:21" x14ac:dyDescent="0.3">
      <c r="A353" s="37" t="s">
        <v>18</v>
      </c>
      <c r="B353" s="37">
        <v>330</v>
      </c>
      <c r="C353" s="38">
        <v>43682</v>
      </c>
      <c r="D353" s="37" t="s">
        <v>726</v>
      </c>
      <c r="E353" s="38" t="s">
        <v>726</v>
      </c>
      <c r="F353" s="37" t="s">
        <v>476</v>
      </c>
      <c r="G353" s="37" t="s">
        <v>187</v>
      </c>
      <c r="H353" s="39">
        <f>MROUND((J353*0.97),1000)</f>
        <v>31000</v>
      </c>
      <c r="I353" s="39">
        <f t="shared" si="21"/>
        <v>756</v>
      </c>
      <c r="J353" s="39">
        <v>31756</v>
      </c>
      <c r="K353" s="39">
        <v>3176</v>
      </c>
      <c r="L353" s="37"/>
      <c r="M353" s="37" t="s">
        <v>73</v>
      </c>
      <c r="N353" s="37" t="s">
        <v>67</v>
      </c>
      <c r="O353" s="37" t="s">
        <v>16</v>
      </c>
      <c r="P353" s="38">
        <v>43668</v>
      </c>
      <c r="Q353" s="37">
        <v>14</v>
      </c>
      <c r="R353" s="41">
        <f t="shared" si="22"/>
        <v>2.438709677419355E-2</v>
      </c>
      <c r="S353" s="21"/>
      <c r="T353" s="83">
        <v>43698</v>
      </c>
      <c r="U353" s="13">
        <v>420763</v>
      </c>
    </row>
    <row r="354" spans="1:21" x14ac:dyDescent="0.3">
      <c r="A354" s="37" t="s">
        <v>18</v>
      </c>
      <c r="B354" s="37">
        <v>339</v>
      </c>
      <c r="C354" s="38">
        <v>43682</v>
      </c>
      <c r="D354" s="38" t="s">
        <v>726</v>
      </c>
      <c r="E354" s="38" t="s">
        <v>726</v>
      </c>
      <c r="F354" s="37" t="s">
        <v>464</v>
      </c>
      <c r="G354" s="37" t="s">
        <v>174</v>
      </c>
      <c r="H354" s="39">
        <f>MROUND((J354*0.97),1000)</f>
        <v>31000</v>
      </c>
      <c r="I354" s="39">
        <f t="shared" si="21"/>
        <v>756</v>
      </c>
      <c r="J354" s="39">
        <v>31756</v>
      </c>
      <c r="K354" s="39">
        <v>3176</v>
      </c>
      <c r="L354" s="37"/>
      <c r="M354" s="37" t="s">
        <v>73</v>
      </c>
      <c r="N354" s="37" t="s">
        <v>67</v>
      </c>
      <c r="O354" s="37" t="s">
        <v>16</v>
      </c>
      <c r="P354" s="38">
        <v>43668</v>
      </c>
      <c r="Q354" s="37">
        <v>14</v>
      </c>
      <c r="R354" s="41">
        <f t="shared" si="22"/>
        <v>2.438709677419355E-2</v>
      </c>
      <c r="S354" s="21"/>
      <c r="T354" s="84" t="s">
        <v>491</v>
      </c>
      <c r="U354" s="27">
        <v>110727</v>
      </c>
    </row>
    <row r="355" spans="1:21" x14ac:dyDescent="0.3">
      <c r="A355" s="37" t="s">
        <v>18</v>
      </c>
      <c r="B355" s="37">
        <v>348</v>
      </c>
      <c r="C355" s="38">
        <v>43682</v>
      </c>
      <c r="D355" s="37" t="s">
        <v>726</v>
      </c>
      <c r="E355" s="38" t="s">
        <v>726</v>
      </c>
      <c r="F355" s="37" t="s">
        <v>487</v>
      </c>
      <c r="G355" s="37" t="s">
        <v>198</v>
      </c>
      <c r="H355" s="39">
        <f>MROUND((J355*0.97),1000)</f>
        <v>31000</v>
      </c>
      <c r="I355" s="39">
        <f t="shared" si="21"/>
        <v>756</v>
      </c>
      <c r="J355" s="39">
        <v>31756</v>
      </c>
      <c r="K355" s="39">
        <v>3176</v>
      </c>
      <c r="L355" s="37"/>
      <c r="M355" s="37" t="s">
        <v>73</v>
      </c>
      <c r="N355" s="37" t="s">
        <v>67</v>
      </c>
      <c r="O355" s="37" t="s">
        <v>16</v>
      </c>
      <c r="P355" s="38">
        <v>43668</v>
      </c>
      <c r="Q355" s="37">
        <v>14</v>
      </c>
      <c r="R355" s="41">
        <f t="shared" si="22"/>
        <v>2.438709677419355E-2</v>
      </c>
      <c r="S355" s="21"/>
      <c r="T355" s="84" t="s">
        <v>478</v>
      </c>
      <c r="U355" s="27">
        <v>310036</v>
      </c>
    </row>
    <row r="356" spans="1:21" x14ac:dyDescent="0.3">
      <c r="A356" s="37" t="s">
        <v>18</v>
      </c>
      <c r="B356" s="37">
        <v>357</v>
      </c>
      <c r="C356" s="38">
        <v>43682</v>
      </c>
      <c r="D356" s="38" t="s">
        <v>726</v>
      </c>
      <c r="E356" s="38" t="s">
        <v>726</v>
      </c>
      <c r="F356" s="37" t="s">
        <v>463</v>
      </c>
      <c r="G356" s="37" t="s">
        <v>173</v>
      </c>
      <c r="H356" s="39">
        <f>MROUND((J356*0.97),1000)</f>
        <v>62000</v>
      </c>
      <c r="I356" s="39">
        <f t="shared" si="21"/>
        <v>1511</v>
      </c>
      <c r="J356" s="39">
        <v>63511</v>
      </c>
      <c r="K356" s="39">
        <v>6351</v>
      </c>
      <c r="L356" s="37"/>
      <c r="M356" s="37" t="s">
        <v>73</v>
      </c>
      <c r="N356" s="37" t="s">
        <v>67</v>
      </c>
      <c r="O356" s="37" t="s">
        <v>16</v>
      </c>
      <c r="P356" s="38">
        <v>43668</v>
      </c>
      <c r="Q356" s="37">
        <v>14</v>
      </c>
      <c r="R356" s="41">
        <f t="shared" si="22"/>
        <v>2.4370967741935486E-2</v>
      </c>
      <c r="S356" s="21"/>
      <c r="T356" s="83">
        <v>43731</v>
      </c>
      <c r="U356" s="13">
        <v>347256</v>
      </c>
    </row>
    <row r="357" spans="1:21" x14ac:dyDescent="0.3">
      <c r="A357" s="37" t="s">
        <v>18</v>
      </c>
      <c r="B357" s="37">
        <v>331</v>
      </c>
      <c r="C357" s="38">
        <v>43712</v>
      </c>
      <c r="D357" s="37" t="s">
        <v>726</v>
      </c>
      <c r="E357" s="38" t="s">
        <v>726</v>
      </c>
      <c r="F357" s="37" t="s">
        <v>476</v>
      </c>
      <c r="G357" s="37" t="s">
        <v>187</v>
      </c>
      <c r="H357" s="39">
        <f>MROUND((J357*0.97),5000)</f>
        <v>30000</v>
      </c>
      <c r="I357" s="39">
        <f t="shared" si="21"/>
        <v>874</v>
      </c>
      <c r="J357" s="39">
        <v>30874</v>
      </c>
      <c r="K357" s="39">
        <v>3087</v>
      </c>
      <c r="L357" s="37"/>
      <c r="M357" s="37" t="s">
        <v>75</v>
      </c>
      <c r="N357" s="37" t="s">
        <v>67</v>
      </c>
      <c r="O357" s="37" t="s">
        <v>16</v>
      </c>
      <c r="P357" s="38">
        <v>43698</v>
      </c>
      <c r="Q357" s="37">
        <v>14</v>
      </c>
      <c r="R357" s="41">
        <f t="shared" si="22"/>
        <v>2.9133333333333334E-2</v>
      </c>
      <c r="S357" s="21"/>
      <c r="T357" s="84" t="s">
        <v>491</v>
      </c>
      <c r="U357" s="27">
        <v>115752</v>
      </c>
    </row>
    <row r="358" spans="1:21" x14ac:dyDescent="0.3">
      <c r="A358" s="37" t="s">
        <v>18</v>
      </c>
      <c r="B358" s="37">
        <v>340</v>
      </c>
      <c r="C358" s="38">
        <v>43712</v>
      </c>
      <c r="D358" s="37" t="s">
        <v>726</v>
      </c>
      <c r="E358" s="38" t="s">
        <v>726</v>
      </c>
      <c r="F358" s="37" t="s">
        <v>464</v>
      </c>
      <c r="G358" s="37" t="s">
        <v>174</v>
      </c>
      <c r="H358" s="39">
        <f>MROUND((J358*0.97),5000)</f>
        <v>30000</v>
      </c>
      <c r="I358" s="39">
        <f t="shared" si="21"/>
        <v>874</v>
      </c>
      <c r="J358" s="39">
        <v>30874</v>
      </c>
      <c r="K358" s="39">
        <v>3087</v>
      </c>
      <c r="L358" s="37"/>
      <c r="M358" s="37" t="s">
        <v>75</v>
      </c>
      <c r="N358" s="37" t="s">
        <v>67</v>
      </c>
      <c r="O358" s="37" t="s">
        <v>16</v>
      </c>
      <c r="P358" s="38">
        <v>43698</v>
      </c>
      <c r="Q358" s="37">
        <v>14</v>
      </c>
      <c r="R358" s="41">
        <f t="shared" si="22"/>
        <v>2.9133333333333334E-2</v>
      </c>
      <c r="S358" s="21"/>
      <c r="T358" s="84" t="s">
        <v>478</v>
      </c>
      <c r="U358" s="27">
        <v>231504</v>
      </c>
    </row>
    <row r="359" spans="1:21" x14ac:dyDescent="0.3">
      <c r="A359" s="37" t="s">
        <v>18</v>
      </c>
      <c r="B359" s="37">
        <v>349</v>
      </c>
      <c r="C359" s="38">
        <v>43712</v>
      </c>
      <c r="D359" s="37" t="s">
        <v>726</v>
      </c>
      <c r="E359" s="38" t="s">
        <v>726</v>
      </c>
      <c r="F359" s="37" t="s">
        <v>487</v>
      </c>
      <c r="G359" s="37" t="s">
        <v>198</v>
      </c>
      <c r="H359" s="39">
        <f>MROUND((J359*0.97),5000)</f>
        <v>30000</v>
      </c>
      <c r="I359" s="39">
        <f t="shared" si="21"/>
        <v>874</v>
      </c>
      <c r="J359" s="39">
        <v>30874</v>
      </c>
      <c r="K359" s="39">
        <v>3087</v>
      </c>
      <c r="L359" s="37"/>
      <c r="M359" s="37" t="s">
        <v>75</v>
      </c>
      <c r="N359" s="37" t="s">
        <v>67</v>
      </c>
      <c r="O359" s="37" t="s">
        <v>16</v>
      </c>
      <c r="P359" s="38">
        <v>43698</v>
      </c>
      <c r="Q359" s="37">
        <v>14</v>
      </c>
      <c r="R359" s="41">
        <f t="shared" si="22"/>
        <v>2.9133333333333334E-2</v>
      </c>
      <c r="S359" s="21"/>
      <c r="T359" s="83">
        <v>43776</v>
      </c>
      <c r="U359" s="13">
        <v>140000</v>
      </c>
    </row>
    <row r="360" spans="1:21" x14ac:dyDescent="0.3">
      <c r="A360" s="37" t="s">
        <v>18</v>
      </c>
      <c r="B360" s="37">
        <v>358</v>
      </c>
      <c r="C360" s="38">
        <v>43712</v>
      </c>
      <c r="D360" s="38" t="s">
        <v>726</v>
      </c>
      <c r="E360" s="38" t="s">
        <v>726</v>
      </c>
      <c r="F360" s="37" t="s">
        <v>463</v>
      </c>
      <c r="G360" s="37" t="s">
        <v>173</v>
      </c>
      <c r="H360" s="39">
        <f>MROUND((J360*0.97),5000)</f>
        <v>60000</v>
      </c>
      <c r="I360" s="39">
        <f t="shared" si="21"/>
        <v>1750</v>
      </c>
      <c r="J360" s="39">
        <v>61750</v>
      </c>
      <c r="K360" s="39">
        <v>6175</v>
      </c>
      <c r="L360" s="37"/>
      <c r="M360" s="37" t="s">
        <v>75</v>
      </c>
      <c r="N360" s="37" t="s">
        <v>67</v>
      </c>
      <c r="O360" s="37" t="s">
        <v>16</v>
      </c>
      <c r="P360" s="38">
        <v>43698</v>
      </c>
      <c r="Q360" s="37">
        <v>14</v>
      </c>
      <c r="R360" s="41">
        <f t="shared" si="22"/>
        <v>2.9166666666666667E-2</v>
      </c>
      <c r="S360" s="21"/>
      <c r="T360" s="84" t="s">
        <v>491</v>
      </c>
      <c r="U360" s="27">
        <v>140000</v>
      </c>
    </row>
    <row r="361" spans="1:21" x14ac:dyDescent="0.3">
      <c r="A361" s="37" t="s">
        <v>18</v>
      </c>
      <c r="B361" s="37">
        <v>332</v>
      </c>
      <c r="C361" s="38">
        <v>43738</v>
      </c>
      <c r="D361" s="38" t="s">
        <v>726</v>
      </c>
      <c r="E361" s="38" t="s">
        <v>726</v>
      </c>
      <c r="F361" s="37" t="s">
        <v>476</v>
      </c>
      <c r="G361" s="37" t="s">
        <v>187</v>
      </c>
      <c r="H361" s="39">
        <f>MROUND((J361*0.97),1000)</f>
        <v>32000</v>
      </c>
      <c r="I361" s="39">
        <f t="shared" si="21"/>
        <v>638</v>
      </c>
      <c r="J361" s="39">
        <v>32638</v>
      </c>
      <c r="K361" s="39">
        <v>3264</v>
      </c>
      <c r="L361" s="37"/>
      <c r="M361" s="37" t="s">
        <v>77</v>
      </c>
      <c r="N361" s="37" t="s">
        <v>67</v>
      </c>
      <c r="O361" s="37" t="s">
        <v>16</v>
      </c>
      <c r="P361" s="38">
        <v>43731</v>
      </c>
      <c r="Q361" s="37">
        <v>7</v>
      </c>
      <c r="R361" s="41">
        <f t="shared" si="22"/>
        <v>1.99375E-2</v>
      </c>
      <c r="S361" s="21"/>
      <c r="T361" s="83">
        <v>43790</v>
      </c>
      <c r="U361" s="13">
        <v>140000</v>
      </c>
    </row>
    <row r="362" spans="1:21" x14ac:dyDescent="0.3">
      <c r="A362" s="37" t="s">
        <v>18</v>
      </c>
      <c r="B362" s="37">
        <v>341</v>
      </c>
      <c r="C362" s="38">
        <v>43738</v>
      </c>
      <c r="D362" s="37" t="s">
        <v>726</v>
      </c>
      <c r="E362" s="38" t="s">
        <v>726</v>
      </c>
      <c r="F362" s="37" t="s">
        <v>464</v>
      </c>
      <c r="G362" s="37" t="s">
        <v>174</v>
      </c>
      <c r="H362" s="39">
        <f>MROUND((J362*0.97),1000)</f>
        <v>32000</v>
      </c>
      <c r="I362" s="39">
        <f t="shared" si="21"/>
        <v>638</v>
      </c>
      <c r="J362" s="39">
        <v>32638</v>
      </c>
      <c r="K362" s="39">
        <v>3264</v>
      </c>
      <c r="L362" s="37"/>
      <c r="M362" s="37" t="s">
        <v>77</v>
      </c>
      <c r="N362" s="37" t="s">
        <v>67</v>
      </c>
      <c r="O362" s="37" t="s">
        <v>16</v>
      </c>
      <c r="P362" s="38">
        <v>43731</v>
      </c>
      <c r="Q362" s="37">
        <v>7</v>
      </c>
      <c r="R362" s="41">
        <f t="shared" si="22"/>
        <v>1.99375E-2</v>
      </c>
      <c r="S362" s="21"/>
      <c r="T362" s="84" t="s">
        <v>534</v>
      </c>
      <c r="U362" s="27">
        <v>40000</v>
      </c>
    </row>
    <row r="363" spans="1:21" x14ac:dyDescent="0.3">
      <c r="A363" s="37" t="s">
        <v>18</v>
      </c>
      <c r="B363" s="37">
        <v>350</v>
      </c>
      <c r="C363" s="38">
        <v>43738</v>
      </c>
      <c r="D363" s="38" t="s">
        <v>726</v>
      </c>
      <c r="E363" s="38" t="s">
        <v>726</v>
      </c>
      <c r="F363" s="37" t="s">
        <v>487</v>
      </c>
      <c r="G363" s="37" t="s">
        <v>198</v>
      </c>
      <c r="H363" s="39">
        <f>MROUND((J363*0.97),1000)</f>
        <v>32000</v>
      </c>
      <c r="I363" s="39">
        <f t="shared" si="21"/>
        <v>638</v>
      </c>
      <c r="J363" s="39">
        <v>32638</v>
      </c>
      <c r="K363" s="39">
        <v>3264</v>
      </c>
      <c r="L363" s="37"/>
      <c r="M363" s="37" t="s">
        <v>77</v>
      </c>
      <c r="N363" s="37" t="s">
        <v>67</v>
      </c>
      <c r="O363" s="37" t="s">
        <v>16</v>
      </c>
      <c r="P363" s="38">
        <v>43731</v>
      </c>
      <c r="Q363" s="37">
        <v>7</v>
      </c>
      <c r="R363" s="41">
        <f t="shared" si="22"/>
        <v>1.99375E-2</v>
      </c>
      <c r="S363" s="21"/>
      <c r="T363" s="84" t="s">
        <v>491</v>
      </c>
      <c r="U363" s="27">
        <v>50000</v>
      </c>
    </row>
    <row r="364" spans="1:21" x14ac:dyDescent="0.3">
      <c r="A364" s="37" t="s">
        <v>18</v>
      </c>
      <c r="B364" s="37">
        <v>359</v>
      </c>
      <c r="C364" s="38">
        <v>43738</v>
      </c>
      <c r="D364" s="38" t="s">
        <v>726</v>
      </c>
      <c r="E364" s="38" t="s">
        <v>726</v>
      </c>
      <c r="F364" s="37" t="s">
        <v>463</v>
      </c>
      <c r="G364" s="37" t="s">
        <v>173</v>
      </c>
      <c r="H364" s="39">
        <f>MROUND((J364*0.97),1000)</f>
        <v>63000</v>
      </c>
      <c r="I364" s="39">
        <f t="shared" si="21"/>
        <v>2277</v>
      </c>
      <c r="J364" s="39">
        <v>65277</v>
      </c>
      <c r="K364" s="39">
        <v>6528</v>
      </c>
      <c r="L364" s="37"/>
      <c r="M364" s="37" t="s">
        <v>77</v>
      </c>
      <c r="N364" s="37" t="s">
        <v>67</v>
      </c>
      <c r="O364" s="37" t="s">
        <v>16</v>
      </c>
      <c r="P364" s="38">
        <v>43731</v>
      </c>
      <c r="Q364" s="37">
        <v>7</v>
      </c>
      <c r="R364" s="41">
        <f t="shared" si="22"/>
        <v>3.6142857142857143E-2</v>
      </c>
      <c r="S364" s="21"/>
      <c r="T364" s="84" t="s">
        <v>478</v>
      </c>
      <c r="U364" s="27">
        <v>50000</v>
      </c>
    </row>
    <row r="365" spans="1:21" x14ac:dyDescent="0.3">
      <c r="A365" s="37" t="s">
        <v>18</v>
      </c>
      <c r="B365" s="37">
        <v>333</v>
      </c>
      <c r="C365" s="38">
        <v>43775</v>
      </c>
      <c r="D365" s="37" t="s">
        <v>726</v>
      </c>
      <c r="E365" s="38" t="s">
        <v>726</v>
      </c>
      <c r="F365" s="37" t="s">
        <v>476</v>
      </c>
      <c r="G365" s="37" t="s">
        <v>187</v>
      </c>
      <c r="H365" s="39">
        <f>MROUND((J365*0.97),500)</f>
        <v>62500</v>
      </c>
      <c r="I365" s="39">
        <f t="shared" si="21"/>
        <v>2010</v>
      </c>
      <c r="J365" s="39">
        <v>64510</v>
      </c>
      <c r="K365" s="39">
        <v>6451</v>
      </c>
      <c r="L365" s="37"/>
      <c r="M365" s="37" t="s">
        <v>80</v>
      </c>
      <c r="N365" s="37" t="s">
        <v>67</v>
      </c>
      <c r="O365" s="37" t="s">
        <v>16</v>
      </c>
      <c r="P365" s="38">
        <v>43768</v>
      </c>
      <c r="Q365" s="37">
        <v>7</v>
      </c>
      <c r="R365" s="41">
        <f t="shared" si="22"/>
        <v>3.2160000000000001E-2</v>
      </c>
      <c r="S365" s="21"/>
      <c r="T365" s="83">
        <v>43823</v>
      </c>
      <c r="U365" s="13">
        <v>100000</v>
      </c>
    </row>
    <row r="366" spans="1:21" x14ac:dyDescent="0.3">
      <c r="A366" s="37" t="s">
        <v>18</v>
      </c>
      <c r="B366" s="37">
        <v>342</v>
      </c>
      <c r="C366" s="38">
        <v>43775</v>
      </c>
      <c r="D366" s="37" t="s">
        <v>726</v>
      </c>
      <c r="E366" s="38" t="s">
        <v>726</v>
      </c>
      <c r="F366" s="37" t="s">
        <v>464</v>
      </c>
      <c r="G366" s="37" t="s">
        <v>174</v>
      </c>
      <c r="H366" s="39">
        <f>MROUND((J366*0.97),500)</f>
        <v>62500</v>
      </c>
      <c r="I366" s="39">
        <f t="shared" si="21"/>
        <v>2010</v>
      </c>
      <c r="J366" s="39">
        <v>64510</v>
      </c>
      <c r="K366" s="39">
        <v>6451</v>
      </c>
      <c r="L366" s="37"/>
      <c r="M366" s="37" t="s">
        <v>80</v>
      </c>
      <c r="N366" s="37" t="s">
        <v>67</v>
      </c>
      <c r="O366" s="37" t="s">
        <v>16</v>
      </c>
      <c r="P366" s="38">
        <v>43768</v>
      </c>
      <c r="Q366" s="37">
        <v>7</v>
      </c>
      <c r="R366" s="41">
        <f t="shared" si="22"/>
        <v>3.2160000000000001E-2</v>
      </c>
      <c r="S366" s="21"/>
      <c r="T366" s="84" t="s">
        <v>491</v>
      </c>
      <c r="U366" s="27">
        <v>50000</v>
      </c>
    </row>
    <row r="367" spans="1:21" x14ac:dyDescent="0.3">
      <c r="A367" s="37" t="s">
        <v>18</v>
      </c>
      <c r="B367" s="37">
        <v>351</v>
      </c>
      <c r="C367" s="38">
        <v>43775</v>
      </c>
      <c r="D367" s="38" t="s">
        <v>726</v>
      </c>
      <c r="E367" s="38" t="s">
        <v>726</v>
      </c>
      <c r="F367" s="37" t="s">
        <v>487</v>
      </c>
      <c r="G367" s="37" t="s">
        <v>198</v>
      </c>
      <c r="H367" s="39">
        <f>MROUND((J367*0.97),500)</f>
        <v>62500</v>
      </c>
      <c r="I367" s="39">
        <f t="shared" si="21"/>
        <v>2010</v>
      </c>
      <c r="J367" s="39">
        <v>64510</v>
      </c>
      <c r="K367" s="39">
        <v>6451</v>
      </c>
      <c r="L367" s="37"/>
      <c r="M367" s="37" t="s">
        <v>80</v>
      </c>
      <c r="N367" s="37" t="s">
        <v>67</v>
      </c>
      <c r="O367" s="37" t="s">
        <v>16</v>
      </c>
      <c r="P367" s="38">
        <v>43768</v>
      </c>
      <c r="Q367" s="37">
        <v>7</v>
      </c>
      <c r="R367" s="41">
        <f t="shared" si="22"/>
        <v>3.2160000000000001E-2</v>
      </c>
      <c r="S367" s="21"/>
      <c r="T367" s="84" t="s">
        <v>478</v>
      </c>
      <c r="U367" s="27">
        <v>50000</v>
      </c>
    </row>
    <row r="368" spans="1:21" x14ac:dyDescent="0.3">
      <c r="A368" s="37" t="s">
        <v>18</v>
      </c>
      <c r="B368" s="37">
        <v>360</v>
      </c>
      <c r="C368" s="38">
        <v>43775</v>
      </c>
      <c r="D368" s="38" t="s">
        <v>726</v>
      </c>
      <c r="E368" s="38" t="s">
        <v>726</v>
      </c>
      <c r="F368" s="37" t="s">
        <v>463</v>
      </c>
      <c r="G368" s="37" t="s">
        <v>173</v>
      </c>
      <c r="H368" s="39">
        <f t="shared" ref="H368:H376" si="25">MROUND((J368*0.97),5000)</f>
        <v>125000</v>
      </c>
      <c r="I368" s="39">
        <f t="shared" si="21"/>
        <v>4021</v>
      </c>
      <c r="J368" s="39">
        <v>129021</v>
      </c>
      <c r="K368" s="39">
        <v>12902</v>
      </c>
      <c r="L368" s="37"/>
      <c r="M368" s="37" t="s">
        <v>80</v>
      </c>
      <c r="N368" s="37" t="s">
        <v>67</v>
      </c>
      <c r="O368" s="37" t="s">
        <v>16</v>
      </c>
      <c r="P368" s="38">
        <v>43768</v>
      </c>
      <c r="Q368" s="37">
        <v>7</v>
      </c>
      <c r="R368" s="41">
        <f t="shared" si="22"/>
        <v>3.2168000000000002E-2</v>
      </c>
      <c r="S368" s="21"/>
      <c r="T368" s="83">
        <v>43859</v>
      </c>
      <c r="U368" s="13">
        <v>250000</v>
      </c>
    </row>
    <row r="369" spans="1:21" x14ac:dyDescent="0.3">
      <c r="A369" s="37" t="s">
        <v>18</v>
      </c>
      <c r="B369" s="37">
        <v>334</v>
      </c>
      <c r="C369" s="38">
        <v>43867</v>
      </c>
      <c r="D369" s="37" t="s">
        <v>726</v>
      </c>
      <c r="E369" s="38" t="s">
        <v>726</v>
      </c>
      <c r="F369" s="37" t="s">
        <v>476</v>
      </c>
      <c r="G369" s="37" t="s">
        <v>187</v>
      </c>
      <c r="H369" s="39">
        <f t="shared" si="25"/>
        <v>20000</v>
      </c>
      <c r="I369" s="39">
        <f t="shared" si="21"/>
        <v>0</v>
      </c>
      <c r="J369" s="39">
        <v>20000</v>
      </c>
      <c r="K369" s="39">
        <v>2000</v>
      </c>
      <c r="L369" s="37"/>
      <c r="M369" s="37" t="s">
        <v>88</v>
      </c>
      <c r="N369" s="37" t="s">
        <v>67</v>
      </c>
      <c r="O369" s="37" t="s">
        <v>16</v>
      </c>
      <c r="P369" s="38">
        <v>43859</v>
      </c>
      <c r="Q369" s="37">
        <v>8</v>
      </c>
      <c r="R369" s="41">
        <f t="shared" si="22"/>
        <v>0</v>
      </c>
      <c r="S369" s="21"/>
      <c r="T369" s="84" t="s">
        <v>534</v>
      </c>
      <c r="U369" s="27">
        <v>40000</v>
      </c>
    </row>
    <row r="370" spans="1:21" x14ac:dyDescent="0.3">
      <c r="A370" s="37" t="s">
        <v>18</v>
      </c>
      <c r="B370" s="37">
        <v>343</v>
      </c>
      <c r="C370" s="38">
        <v>43867</v>
      </c>
      <c r="D370" s="37" t="s">
        <v>726</v>
      </c>
      <c r="E370" s="38" t="s">
        <v>726</v>
      </c>
      <c r="F370" s="37" t="s">
        <v>464</v>
      </c>
      <c r="G370" s="37" t="s">
        <v>174</v>
      </c>
      <c r="H370" s="39">
        <f t="shared" si="25"/>
        <v>20000</v>
      </c>
      <c r="I370" s="39">
        <f t="shared" si="21"/>
        <v>0</v>
      </c>
      <c r="J370" s="39">
        <v>20000</v>
      </c>
      <c r="K370" s="39">
        <v>2000</v>
      </c>
      <c r="L370" s="37"/>
      <c r="M370" s="37" t="s">
        <v>88</v>
      </c>
      <c r="N370" s="37" t="s">
        <v>67</v>
      </c>
      <c r="O370" s="37" t="s">
        <v>16</v>
      </c>
      <c r="P370" s="38">
        <v>43859</v>
      </c>
      <c r="Q370" s="37">
        <v>8</v>
      </c>
      <c r="R370" s="41">
        <f t="shared" si="22"/>
        <v>0</v>
      </c>
      <c r="S370" s="21"/>
      <c r="T370" s="84" t="s">
        <v>491</v>
      </c>
      <c r="U370" s="27">
        <v>150000</v>
      </c>
    </row>
    <row r="371" spans="1:21" x14ac:dyDescent="0.3">
      <c r="A371" s="37" t="s">
        <v>18</v>
      </c>
      <c r="B371" s="37">
        <v>352</v>
      </c>
      <c r="C371" s="38">
        <v>43867</v>
      </c>
      <c r="D371" s="38" t="s">
        <v>726</v>
      </c>
      <c r="E371" s="38" t="s">
        <v>726</v>
      </c>
      <c r="F371" s="37" t="s">
        <v>487</v>
      </c>
      <c r="G371" s="37" t="s">
        <v>198</v>
      </c>
      <c r="H371" s="39">
        <f t="shared" si="25"/>
        <v>20000</v>
      </c>
      <c r="I371" s="39">
        <f t="shared" si="21"/>
        <v>0</v>
      </c>
      <c r="J371" s="39">
        <v>20000</v>
      </c>
      <c r="K371" s="39">
        <v>2000</v>
      </c>
      <c r="L371" s="37"/>
      <c r="M371" s="37" t="s">
        <v>88</v>
      </c>
      <c r="N371" s="37" t="s">
        <v>67</v>
      </c>
      <c r="O371" s="37" t="s">
        <v>16</v>
      </c>
      <c r="P371" s="38">
        <v>43859</v>
      </c>
      <c r="Q371" s="37">
        <v>8</v>
      </c>
      <c r="R371" s="41">
        <f t="shared" si="22"/>
        <v>0</v>
      </c>
      <c r="S371" s="21"/>
      <c r="T371" s="84" t="s">
        <v>478</v>
      </c>
      <c r="U371" s="27">
        <v>60000</v>
      </c>
    </row>
    <row r="372" spans="1:21" x14ac:dyDescent="0.3">
      <c r="A372" s="37" t="s">
        <v>18</v>
      </c>
      <c r="B372" s="37">
        <v>361</v>
      </c>
      <c r="C372" s="38">
        <v>43867</v>
      </c>
      <c r="D372" s="38" t="s">
        <v>726</v>
      </c>
      <c r="E372" s="38" t="s">
        <v>726</v>
      </c>
      <c r="F372" s="37" t="s">
        <v>463</v>
      </c>
      <c r="G372" s="37" t="s">
        <v>173</v>
      </c>
      <c r="H372" s="39">
        <f t="shared" si="25"/>
        <v>40000</v>
      </c>
      <c r="I372" s="39">
        <f t="shared" si="21"/>
        <v>0</v>
      </c>
      <c r="J372" s="39">
        <v>40000</v>
      </c>
      <c r="K372" s="39">
        <v>4000</v>
      </c>
      <c r="L372" s="37"/>
      <c r="M372" s="37" t="s">
        <v>88</v>
      </c>
      <c r="N372" s="37" t="s">
        <v>67</v>
      </c>
      <c r="O372" s="37" t="s">
        <v>16</v>
      </c>
      <c r="P372" s="38">
        <v>43859</v>
      </c>
      <c r="Q372" s="37">
        <v>8</v>
      </c>
      <c r="R372" s="41">
        <f t="shared" si="22"/>
        <v>0</v>
      </c>
      <c r="S372" s="21"/>
      <c r="T372" s="83">
        <v>43880</v>
      </c>
      <c r="U372" s="13">
        <v>136824</v>
      </c>
    </row>
    <row r="373" spans="1:21" x14ac:dyDescent="0.3">
      <c r="A373" s="37" t="s">
        <v>18</v>
      </c>
      <c r="B373" s="37">
        <v>335</v>
      </c>
      <c r="C373" s="38">
        <v>43921</v>
      </c>
      <c r="D373" s="37" t="s">
        <v>726</v>
      </c>
      <c r="E373" s="38" t="s">
        <v>726</v>
      </c>
      <c r="F373" s="37" t="s">
        <v>476</v>
      </c>
      <c r="G373" s="37" t="s">
        <v>187</v>
      </c>
      <c r="H373" s="39">
        <f t="shared" si="25"/>
        <v>470000</v>
      </c>
      <c r="I373" s="39">
        <f t="shared" si="21"/>
        <v>14360</v>
      </c>
      <c r="J373" s="39">
        <v>484360</v>
      </c>
      <c r="K373" s="39">
        <v>48436</v>
      </c>
      <c r="L373" s="37"/>
      <c r="M373" s="37" t="s">
        <v>92</v>
      </c>
      <c r="N373" s="37" t="s">
        <v>67</v>
      </c>
      <c r="O373" s="37" t="s">
        <v>16</v>
      </c>
      <c r="P373" s="38">
        <v>43921</v>
      </c>
      <c r="Q373" s="37">
        <v>0</v>
      </c>
      <c r="R373" s="41">
        <f t="shared" si="22"/>
        <v>3.0553191489361701E-2</v>
      </c>
      <c r="S373" s="21"/>
      <c r="T373" s="84" t="s">
        <v>491</v>
      </c>
      <c r="U373" s="27">
        <v>68412</v>
      </c>
    </row>
    <row r="374" spans="1:21" x14ac:dyDescent="0.3">
      <c r="A374" s="37" t="s">
        <v>18</v>
      </c>
      <c r="B374" s="37">
        <v>344</v>
      </c>
      <c r="C374" s="38">
        <v>43921</v>
      </c>
      <c r="D374" s="37" t="s">
        <v>726</v>
      </c>
      <c r="E374" s="38" t="s">
        <v>726</v>
      </c>
      <c r="F374" s="37" t="s">
        <v>464</v>
      </c>
      <c r="G374" s="37" t="s">
        <v>174</v>
      </c>
      <c r="H374" s="39">
        <f t="shared" si="25"/>
        <v>470000</v>
      </c>
      <c r="I374" s="39">
        <f t="shared" si="21"/>
        <v>14360</v>
      </c>
      <c r="J374" s="39">
        <v>484360</v>
      </c>
      <c r="K374" s="39">
        <v>48436</v>
      </c>
      <c r="L374" s="37"/>
      <c r="M374" s="37" t="s">
        <v>92</v>
      </c>
      <c r="N374" s="37" t="s">
        <v>67</v>
      </c>
      <c r="O374" s="37" t="s">
        <v>16</v>
      </c>
      <c r="P374" s="38">
        <v>43921</v>
      </c>
      <c r="Q374" s="37">
        <v>0</v>
      </c>
      <c r="R374" s="41">
        <f t="shared" si="22"/>
        <v>3.0553191489361701E-2</v>
      </c>
      <c r="S374" s="21"/>
      <c r="T374" s="84" t="s">
        <v>478</v>
      </c>
      <c r="U374" s="27">
        <v>68412</v>
      </c>
    </row>
    <row r="375" spans="1:21" x14ac:dyDescent="0.3">
      <c r="A375" s="37" t="s">
        <v>18</v>
      </c>
      <c r="B375" s="37">
        <v>353</v>
      </c>
      <c r="C375" s="38">
        <v>43921</v>
      </c>
      <c r="D375" s="38" t="s">
        <v>726</v>
      </c>
      <c r="E375" s="38" t="s">
        <v>726</v>
      </c>
      <c r="F375" s="37" t="s">
        <v>487</v>
      </c>
      <c r="G375" s="37" t="s">
        <v>198</v>
      </c>
      <c r="H375" s="39">
        <f t="shared" si="25"/>
        <v>505000</v>
      </c>
      <c r="I375" s="39">
        <f t="shared" si="21"/>
        <v>15280</v>
      </c>
      <c r="J375" s="39">
        <v>520280</v>
      </c>
      <c r="K375" s="39">
        <v>52028</v>
      </c>
      <c r="L375" s="37"/>
      <c r="M375" s="37" t="s">
        <v>92</v>
      </c>
      <c r="N375" s="37" t="s">
        <v>67</v>
      </c>
      <c r="O375" s="37" t="s">
        <v>16</v>
      </c>
      <c r="P375" s="38">
        <v>43921</v>
      </c>
      <c r="Q375" s="37">
        <v>0</v>
      </c>
      <c r="R375" s="41">
        <f t="shared" si="22"/>
        <v>3.0257425742574257E-2</v>
      </c>
      <c r="S375" s="21"/>
      <c r="T375" s="83">
        <v>43921</v>
      </c>
      <c r="U375" s="13">
        <v>431044</v>
      </c>
    </row>
    <row r="376" spans="1:21" x14ac:dyDescent="0.3">
      <c r="A376" s="37" t="s">
        <v>18</v>
      </c>
      <c r="B376" s="37">
        <v>362</v>
      </c>
      <c r="C376" s="38">
        <v>43921</v>
      </c>
      <c r="D376" s="38" t="s">
        <v>726</v>
      </c>
      <c r="E376" s="38" t="s">
        <v>726</v>
      </c>
      <c r="F376" s="37" t="s">
        <v>463</v>
      </c>
      <c r="G376" s="37" t="s">
        <v>173</v>
      </c>
      <c r="H376" s="39">
        <f t="shared" si="25"/>
        <v>610000</v>
      </c>
      <c r="I376" s="39">
        <f t="shared" si="21"/>
        <v>17364</v>
      </c>
      <c r="J376" s="39">
        <v>627364</v>
      </c>
      <c r="K376" s="39">
        <v>62736</v>
      </c>
      <c r="L376" s="37"/>
      <c r="M376" s="37" t="s">
        <v>92</v>
      </c>
      <c r="N376" s="37" t="s">
        <v>67</v>
      </c>
      <c r="O376" s="37" t="s">
        <v>16</v>
      </c>
      <c r="P376" s="38">
        <v>43921</v>
      </c>
      <c r="Q376" s="37">
        <v>0</v>
      </c>
      <c r="R376" s="41">
        <f t="shared" si="22"/>
        <v>2.8465573770491803E-2</v>
      </c>
      <c r="S376" s="21"/>
      <c r="T376" s="84" t="s">
        <v>491</v>
      </c>
      <c r="U376" s="27">
        <v>198788</v>
      </c>
    </row>
    <row r="377" spans="1:21" x14ac:dyDescent="0.3">
      <c r="A377" t="s">
        <v>18</v>
      </c>
      <c r="B377">
        <v>363</v>
      </c>
      <c r="C377" s="1">
        <v>43619</v>
      </c>
      <c r="D377" s="1" t="s">
        <v>524</v>
      </c>
      <c r="E377" s="1" t="s">
        <v>524</v>
      </c>
      <c r="F377" t="s">
        <v>524</v>
      </c>
      <c r="G377" t="s">
        <v>235</v>
      </c>
      <c r="H377" s="5">
        <f>MROUND((J377*0.97),50)</f>
        <v>6600</v>
      </c>
      <c r="I377" s="5">
        <f t="shared" si="21"/>
        <v>200</v>
      </c>
      <c r="J377" s="5">
        <v>6800</v>
      </c>
      <c r="K377" s="5">
        <v>680</v>
      </c>
      <c r="M377" t="s">
        <v>68</v>
      </c>
      <c r="N377" t="s">
        <v>67</v>
      </c>
      <c r="O377" t="s">
        <v>16</v>
      </c>
      <c r="P377" s="1">
        <v>43610</v>
      </c>
      <c r="Q377">
        <v>9</v>
      </c>
      <c r="R377" s="21">
        <f t="shared" si="22"/>
        <v>3.0303030303030304E-2</v>
      </c>
      <c r="S377" s="21"/>
      <c r="T377" s="84" t="s">
        <v>478</v>
      </c>
      <c r="U377" s="27">
        <v>232256</v>
      </c>
    </row>
    <row r="378" spans="1:21" x14ac:dyDescent="0.3">
      <c r="A378" t="s">
        <v>18</v>
      </c>
      <c r="B378">
        <v>364</v>
      </c>
      <c r="C378" s="1">
        <v>43804</v>
      </c>
      <c r="D378" s="1" t="s">
        <v>524</v>
      </c>
      <c r="E378" s="1" t="s">
        <v>524</v>
      </c>
      <c r="F378" t="s">
        <v>524</v>
      </c>
      <c r="G378" t="s">
        <v>235</v>
      </c>
      <c r="H378" s="5">
        <f>MROUND((J378*0.97),50)</f>
        <v>3800</v>
      </c>
      <c r="I378" s="5">
        <f t="shared" si="21"/>
        <v>102</v>
      </c>
      <c r="J378" s="5">
        <v>3902</v>
      </c>
      <c r="K378" s="5">
        <v>390</v>
      </c>
      <c r="M378" t="s">
        <v>82</v>
      </c>
      <c r="N378" t="s">
        <v>67</v>
      </c>
      <c r="O378" t="s">
        <v>16</v>
      </c>
      <c r="P378" s="1">
        <v>43790</v>
      </c>
      <c r="Q378">
        <v>14</v>
      </c>
      <c r="R378" s="21">
        <f t="shared" si="22"/>
        <v>2.6842105263157896E-2</v>
      </c>
      <c r="S378" s="21"/>
      <c r="T378" s="12" t="s">
        <v>442</v>
      </c>
      <c r="U378" s="13">
        <v>6487982</v>
      </c>
    </row>
    <row r="379" spans="1:21" x14ac:dyDescent="0.3">
      <c r="A379" t="s">
        <v>18</v>
      </c>
      <c r="B379">
        <v>365</v>
      </c>
      <c r="C379" s="1">
        <v>43830</v>
      </c>
      <c r="D379" s="1" t="s">
        <v>524</v>
      </c>
      <c r="E379" s="1" t="s">
        <v>524</v>
      </c>
      <c r="F379" t="s">
        <v>524</v>
      </c>
      <c r="G379" t="s">
        <v>235</v>
      </c>
      <c r="H379" s="5">
        <f>MROUND((J379*0.97),500)</f>
        <v>4000</v>
      </c>
      <c r="I379" s="5">
        <f t="shared" si="21"/>
        <v>110</v>
      </c>
      <c r="J379" s="5">
        <v>4110</v>
      </c>
      <c r="K379" s="5">
        <v>411</v>
      </c>
      <c r="M379" t="s">
        <v>84</v>
      </c>
      <c r="N379" t="s">
        <v>67</v>
      </c>
      <c r="O379" t="s">
        <v>16</v>
      </c>
      <c r="P379" s="1">
        <v>43822</v>
      </c>
      <c r="Q379">
        <v>8</v>
      </c>
      <c r="R379" s="21">
        <f t="shared" si="22"/>
        <v>2.75E-2</v>
      </c>
      <c r="S379" s="21"/>
      <c r="T379" s="83">
        <v>43624</v>
      </c>
      <c r="U379" s="13">
        <v>312380</v>
      </c>
    </row>
    <row r="380" spans="1:21" x14ac:dyDescent="0.3">
      <c r="A380" t="s">
        <v>18</v>
      </c>
      <c r="B380">
        <v>141</v>
      </c>
      <c r="C380" s="1">
        <v>43738</v>
      </c>
      <c r="D380" s="1" t="s">
        <v>438</v>
      </c>
      <c r="E380" t="s">
        <v>527</v>
      </c>
      <c r="F380" t="s">
        <v>527</v>
      </c>
      <c r="G380" t="s">
        <v>237</v>
      </c>
      <c r="H380" s="5">
        <f>MROUND((J380*0.97),5000)</f>
        <v>335000</v>
      </c>
      <c r="I380" s="5">
        <f t="shared" si="21"/>
        <v>12632</v>
      </c>
      <c r="J380" s="5">
        <v>347632</v>
      </c>
      <c r="K380" s="5">
        <v>34763</v>
      </c>
      <c r="M380" t="s">
        <v>78</v>
      </c>
      <c r="N380" t="s">
        <v>67</v>
      </c>
      <c r="O380" t="s">
        <v>16</v>
      </c>
      <c r="P380" s="1">
        <v>43731</v>
      </c>
      <c r="Q380">
        <v>7</v>
      </c>
      <c r="R380" s="21">
        <f t="shared" si="22"/>
        <v>3.7707462686567161E-2</v>
      </c>
      <c r="S380" s="21"/>
      <c r="T380" s="82" t="s">
        <v>443</v>
      </c>
      <c r="U380" s="13">
        <v>124952</v>
      </c>
    </row>
    <row r="381" spans="1:21" x14ac:dyDescent="0.3">
      <c r="A381" t="s">
        <v>18</v>
      </c>
      <c r="B381">
        <v>142</v>
      </c>
      <c r="C381" s="1">
        <v>43921</v>
      </c>
      <c r="D381" s="1" t="s">
        <v>438</v>
      </c>
      <c r="E381" t="s">
        <v>527</v>
      </c>
      <c r="F381" t="s">
        <v>551</v>
      </c>
      <c r="G381" t="s">
        <v>262</v>
      </c>
      <c r="H381" s="5">
        <f>MROUND((J381*0.97),5000)</f>
        <v>180000</v>
      </c>
      <c r="I381" s="5">
        <f t="shared" si="21"/>
        <v>4639</v>
      </c>
      <c r="J381" s="5">
        <v>184639</v>
      </c>
      <c r="K381" s="5">
        <v>18464</v>
      </c>
      <c r="M381" t="s">
        <v>92</v>
      </c>
      <c r="N381" t="s">
        <v>67</v>
      </c>
      <c r="O381" t="s">
        <v>16</v>
      </c>
      <c r="P381" s="1">
        <v>43921</v>
      </c>
      <c r="Q381">
        <v>0</v>
      </c>
      <c r="R381" s="21">
        <f t="shared" si="22"/>
        <v>2.5772222222222221E-2</v>
      </c>
      <c r="S381" s="21"/>
      <c r="T381" s="82" t="s">
        <v>442</v>
      </c>
      <c r="U381" s="13">
        <v>124952</v>
      </c>
    </row>
    <row r="382" spans="1:21" x14ac:dyDescent="0.3">
      <c r="A382" t="s">
        <v>18</v>
      </c>
      <c r="B382">
        <v>140</v>
      </c>
      <c r="C382" s="1">
        <v>43921</v>
      </c>
      <c r="D382" s="1" t="s">
        <v>438</v>
      </c>
      <c r="E382" t="s">
        <v>527</v>
      </c>
      <c r="F382" t="s">
        <v>550</v>
      </c>
      <c r="G382" t="s">
        <v>261</v>
      </c>
      <c r="H382" s="5">
        <f>MROUND((J382*0.97),5000)</f>
        <v>180000</v>
      </c>
      <c r="I382" s="5">
        <f t="shared" si="21"/>
        <v>4639</v>
      </c>
      <c r="J382" s="5">
        <v>184639</v>
      </c>
      <c r="K382" s="5">
        <v>18464</v>
      </c>
      <c r="M382" t="s">
        <v>92</v>
      </c>
      <c r="N382" t="s">
        <v>67</v>
      </c>
      <c r="O382" t="s">
        <v>16</v>
      </c>
      <c r="P382" s="1">
        <v>43921</v>
      </c>
      <c r="Q382">
        <v>0</v>
      </c>
      <c r="R382" s="21">
        <f t="shared" si="22"/>
        <v>2.5772222222222221E-2</v>
      </c>
      <c r="S382" s="21"/>
      <c r="T382" s="82" t="s">
        <v>446</v>
      </c>
      <c r="U382" s="13">
        <v>62476</v>
      </c>
    </row>
    <row r="383" spans="1:21" x14ac:dyDescent="0.3">
      <c r="A383" t="s">
        <v>18</v>
      </c>
      <c r="B383">
        <v>143</v>
      </c>
      <c r="C383" s="1">
        <v>43921</v>
      </c>
      <c r="D383" s="1" t="s">
        <v>438</v>
      </c>
      <c r="E383" t="s">
        <v>527</v>
      </c>
      <c r="F383" t="s">
        <v>734</v>
      </c>
      <c r="G383" t="s">
        <v>253</v>
      </c>
      <c r="H383" s="5">
        <f>MROUND((J383*0.97),5000)</f>
        <v>180000</v>
      </c>
      <c r="I383" s="5">
        <f t="shared" si="21"/>
        <v>4639</v>
      </c>
      <c r="J383" s="5">
        <v>184639</v>
      </c>
      <c r="K383" s="5">
        <v>18464</v>
      </c>
      <c r="M383" t="s">
        <v>92</v>
      </c>
      <c r="N383" t="s">
        <v>67</v>
      </c>
      <c r="O383" t="s">
        <v>16</v>
      </c>
      <c r="P383" s="1">
        <v>43921</v>
      </c>
      <c r="Q383">
        <v>0</v>
      </c>
      <c r="R383" s="21">
        <f t="shared" si="22"/>
        <v>2.5772222222222221E-2</v>
      </c>
      <c r="S383" s="21"/>
      <c r="T383" s="83">
        <v>43650</v>
      </c>
      <c r="U383" s="13">
        <v>555759</v>
      </c>
    </row>
    <row r="384" spans="1:21" x14ac:dyDescent="0.3">
      <c r="A384" t="s">
        <v>18</v>
      </c>
      <c r="B384">
        <v>144</v>
      </c>
      <c r="C384" s="1">
        <v>43921</v>
      </c>
      <c r="D384" s="1" t="s">
        <v>438</v>
      </c>
      <c r="E384" t="s">
        <v>527</v>
      </c>
      <c r="F384" t="s">
        <v>542</v>
      </c>
      <c r="G384" t="s">
        <v>252</v>
      </c>
      <c r="H384" s="5">
        <f>MROUND((J384*0.97),5000)</f>
        <v>180000</v>
      </c>
      <c r="I384" s="5">
        <f t="shared" si="21"/>
        <v>4639</v>
      </c>
      <c r="J384" s="5">
        <v>184639</v>
      </c>
      <c r="K384" s="5">
        <v>18464</v>
      </c>
      <c r="M384" t="s">
        <v>92</v>
      </c>
      <c r="N384" t="s">
        <v>67</v>
      </c>
      <c r="O384" t="s">
        <v>16</v>
      </c>
      <c r="P384" s="1">
        <v>43921</v>
      </c>
      <c r="Q384">
        <v>0</v>
      </c>
      <c r="R384" s="21">
        <f t="shared" si="22"/>
        <v>2.5772222222222221E-2</v>
      </c>
      <c r="S384" s="21"/>
      <c r="T384" s="82" t="s">
        <v>443</v>
      </c>
      <c r="U384" s="13">
        <v>166728</v>
      </c>
    </row>
    <row r="385" spans="1:21" x14ac:dyDescent="0.3">
      <c r="A385" t="s">
        <v>18</v>
      </c>
      <c r="B385">
        <v>382</v>
      </c>
      <c r="C385" s="1">
        <v>43587</v>
      </c>
      <c r="D385" s="1" t="s">
        <v>504</v>
      </c>
      <c r="E385" s="1" t="s">
        <v>504</v>
      </c>
      <c r="F385" t="s">
        <v>504</v>
      </c>
      <c r="G385" t="s">
        <v>215</v>
      </c>
      <c r="H385" s="5">
        <f>MROUND((J385*0.97),50)</f>
        <v>21550</v>
      </c>
      <c r="I385" s="5">
        <f t="shared" si="21"/>
        <v>641</v>
      </c>
      <c r="J385" s="5">
        <v>22191</v>
      </c>
      <c r="K385" s="5">
        <v>2219</v>
      </c>
      <c r="M385" t="s">
        <v>66</v>
      </c>
      <c r="N385" t="s">
        <v>67</v>
      </c>
      <c r="O385" t="s">
        <v>16</v>
      </c>
      <c r="P385" s="1">
        <v>43575</v>
      </c>
      <c r="Q385">
        <v>12</v>
      </c>
      <c r="R385" s="21">
        <f t="shared" si="22"/>
        <v>2.9744779582366588E-2</v>
      </c>
      <c r="S385" s="21"/>
      <c r="T385" s="82" t="s">
        <v>442</v>
      </c>
      <c r="U385" s="13">
        <v>250091</v>
      </c>
    </row>
    <row r="386" spans="1:21" x14ac:dyDescent="0.3">
      <c r="A386" t="s">
        <v>18</v>
      </c>
      <c r="B386">
        <v>383</v>
      </c>
      <c r="C386" s="1">
        <v>43646</v>
      </c>
      <c r="D386" s="1" t="s">
        <v>504</v>
      </c>
      <c r="E386" s="1" t="s">
        <v>504</v>
      </c>
      <c r="F386" t="s">
        <v>504</v>
      </c>
      <c r="G386" t="s">
        <v>215</v>
      </c>
      <c r="H386" s="5">
        <f>MROUND((J386*0.97),250)</f>
        <v>3250</v>
      </c>
      <c r="I386" s="5">
        <f t="shared" ref="I386:I449" si="26">J386-H386</f>
        <v>44</v>
      </c>
      <c r="J386" s="5">
        <v>3294</v>
      </c>
      <c r="K386" s="5">
        <v>329</v>
      </c>
      <c r="M386" t="s">
        <v>71</v>
      </c>
      <c r="N386" t="s">
        <v>67</v>
      </c>
      <c r="O386" t="s">
        <v>16</v>
      </c>
      <c r="P386" s="1">
        <v>43641</v>
      </c>
      <c r="Q386">
        <v>5</v>
      </c>
      <c r="R386" s="21">
        <f t="shared" ref="R386:R449" si="27">I386/H386</f>
        <v>1.3538461538461539E-2</v>
      </c>
      <c r="S386" s="21"/>
      <c r="T386" s="82" t="s">
        <v>446</v>
      </c>
      <c r="U386" s="13">
        <v>138940</v>
      </c>
    </row>
    <row r="387" spans="1:21" x14ac:dyDescent="0.3">
      <c r="A387" t="s">
        <v>18</v>
      </c>
      <c r="B387">
        <v>384</v>
      </c>
      <c r="C387" s="1">
        <v>43682</v>
      </c>
      <c r="D387" s="1" t="s">
        <v>504</v>
      </c>
      <c r="E387" s="1" t="s">
        <v>504</v>
      </c>
      <c r="F387" t="s">
        <v>504</v>
      </c>
      <c r="G387" t="s">
        <v>215</v>
      </c>
      <c r="H387" s="5">
        <f>MROUND((J387*0.97),500)</f>
        <v>58000</v>
      </c>
      <c r="I387" s="5">
        <f t="shared" si="26"/>
        <v>1571</v>
      </c>
      <c r="J387" s="5">
        <v>59571</v>
      </c>
      <c r="K387" s="5">
        <v>5957</v>
      </c>
      <c r="M387" t="s">
        <v>73</v>
      </c>
      <c r="N387" t="s">
        <v>67</v>
      </c>
      <c r="O387" t="s">
        <v>16</v>
      </c>
      <c r="P387" s="1">
        <v>43668</v>
      </c>
      <c r="Q387">
        <v>14</v>
      </c>
      <c r="R387" s="21">
        <f t="shared" si="27"/>
        <v>2.7086206896551723E-2</v>
      </c>
      <c r="S387" s="21"/>
      <c r="T387" s="83">
        <v>43673</v>
      </c>
      <c r="U387" s="13">
        <v>249778</v>
      </c>
    </row>
    <row r="388" spans="1:21" x14ac:dyDescent="0.3">
      <c r="A388" t="s">
        <v>18</v>
      </c>
      <c r="B388">
        <v>385</v>
      </c>
      <c r="C388" s="1">
        <v>43712</v>
      </c>
      <c r="D388" s="1" t="s">
        <v>504</v>
      </c>
      <c r="E388" s="1" t="s">
        <v>504</v>
      </c>
      <c r="F388" t="s">
        <v>504</v>
      </c>
      <c r="G388" t="s">
        <v>215</v>
      </c>
      <c r="H388" s="5">
        <f>MROUND((J388*0.97),5000)</f>
        <v>15000</v>
      </c>
      <c r="I388" s="5">
        <f t="shared" si="26"/>
        <v>661</v>
      </c>
      <c r="J388" s="5">
        <v>15661</v>
      </c>
      <c r="K388" s="5">
        <v>1566</v>
      </c>
      <c r="M388" t="s">
        <v>75</v>
      </c>
      <c r="N388" t="s">
        <v>67</v>
      </c>
      <c r="O388" t="s">
        <v>16</v>
      </c>
      <c r="P388" s="1">
        <v>43698</v>
      </c>
      <c r="Q388">
        <v>14</v>
      </c>
      <c r="R388" s="21">
        <f t="shared" si="27"/>
        <v>4.4066666666666664E-2</v>
      </c>
      <c r="S388" s="21"/>
      <c r="T388" s="82" t="s">
        <v>443</v>
      </c>
      <c r="U388" s="13">
        <v>59559</v>
      </c>
    </row>
    <row r="389" spans="1:21" x14ac:dyDescent="0.3">
      <c r="A389" t="s">
        <v>18</v>
      </c>
      <c r="B389">
        <v>386</v>
      </c>
      <c r="C389" s="1">
        <v>43775</v>
      </c>
      <c r="D389" s="1" t="s">
        <v>504</v>
      </c>
      <c r="E389" s="1" t="s">
        <v>504</v>
      </c>
      <c r="F389" t="s">
        <v>504</v>
      </c>
      <c r="G389" t="s">
        <v>215</v>
      </c>
      <c r="H389" s="5">
        <f>MROUND((J389*0.97),50)</f>
        <v>1550</v>
      </c>
      <c r="I389" s="5">
        <f t="shared" si="26"/>
        <v>40</v>
      </c>
      <c r="J389" s="5">
        <v>1590</v>
      </c>
      <c r="K389" s="5">
        <v>159</v>
      </c>
      <c r="M389" t="s">
        <v>80</v>
      </c>
      <c r="N389" t="s">
        <v>67</v>
      </c>
      <c r="O389" t="s">
        <v>16</v>
      </c>
      <c r="P389" s="1">
        <v>43768</v>
      </c>
      <c r="Q389">
        <v>7</v>
      </c>
      <c r="R389" s="21">
        <f t="shared" si="27"/>
        <v>2.5806451612903226E-2</v>
      </c>
      <c r="S389" s="21"/>
      <c r="T389" s="82" t="s">
        <v>442</v>
      </c>
      <c r="U389" s="13">
        <v>149275</v>
      </c>
    </row>
    <row r="390" spans="1:21" x14ac:dyDescent="0.3">
      <c r="A390" t="s">
        <v>18</v>
      </c>
      <c r="B390">
        <v>380</v>
      </c>
      <c r="C390" s="1">
        <v>43804</v>
      </c>
      <c r="D390" s="1" t="s">
        <v>504</v>
      </c>
      <c r="E390" s="1" t="s">
        <v>504</v>
      </c>
      <c r="F390" t="s">
        <v>533</v>
      </c>
      <c r="G390" t="s">
        <v>243</v>
      </c>
      <c r="H390" s="5">
        <f>MROUND((J390*0.97),5000)</f>
        <v>300000</v>
      </c>
      <c r="I390" s="5">
        <f t="shared" si="26"/>
        <v>7026</v>
      </c>
      <c r="J390" s="5">
        <v>307026</v>
      </c>
      <c r="K390" s="5">
        <v>30703</v>
      </c>
      <c r="M390" t="s">
        <v>82</v>
      </c>
      <c r="N390" t="s">
        <v>67</v>
      </c>
      <c r="O390" t="s">
        <v>16</v>
      </c>
      <c r="P390" s="1">
        <v>43790</v>
      </c>
      <c r="Q390">
        <v>14</v>
      </c>
      <c r="R390" s="21">
        <f t="shared" si="27"/>
        <v>2.342E-2</v>
      </c>
      <c r="S390" s="21"/>
      <c r="T390" s="82" t="s">
        <v>446</v>
      </c>
      <c r="U390" s="13">
        <v>40944</v>
      </c>
    </row>
    <row r="391" spans="1:21" x14ac:dyDescent="0.3">
      <c r="A391" t="s">
        <v>18</v>
      </c>
      <c r="B391">
        <v>387</v>
      </c>
      <c r="C391" s="1">
        <v>43804</v>
      </c>
      <c r="D391" s="1" t="s">
        <v>504</v>
      </c>
      <c r="E391" s="1" t="s">
        <v>504</v>
      </c>
      <c r="F391" t="s">
        <v>504</v>
      </c>
      <c r="G391" t="s">
        <v>215</v>
      </c>
      <c r="H391" s="5">
        <f>MROUND((J391*0.97),5000)</f>
        <v>100000</v>
      </c>
      <c r="I391" s="5">
        <f t="shared" si="26"/>
        <v>2342</v>
      </c>
      <c r="J391" s="5">
        <v>102342</v>
      </c>
      <c r="K391" s="5">
        <v>10234</v>
      </c>
      <c r="M391" t="s">
        <v>82</v>
      </c>
      <c r="N391" t="s">
        <v>67</v>
      </c>
      <c r="O391" t="s">
        <v>16</v>
      </c>
      <c r="P391" s="1">
        <v>43790</v>
      </c>
      <c r="Q391">
        <v>14</v>
      </c>
      <c r="R391" s="21">
        <f t="shared" si="27"/>
        <v>2.342E-2</v>
      </c>
      <c r="S391" s="21"/>
      <c r="T391" s="83">
        <v>43728</v>
      </c>
      <c r="U391" s="13">
        <v>356997</v>
      </c>
    </row>
    <row r="392" spans="1:21" x14ac:dyDescent="0.3">
      <c r="A392" t="s">
        <v>18</v>
      </c>
      <c r="B392">
        <v>388</v>
      </c>
      <c r="C392" s="1">
        <v>43804</v>
      </c>
      <c r="D392" s="1" t="s">
        <v>504</v>
      </c>
      <c r="E392" s="1" t="s">
        <v>504</v>
      </c>
      <c r="F392" t="s">
        <v>504</v>
      </c>
      <c r="G392" t="s">
        <v>215</v>
      </c>
      <c r="H392" s="5">
        <f>MROUND((J392*0.97),5000)</f>
        <v>10000</v>
      </c>
      <c r="I392" s="5">
        <f t="shared" si="26"/>
        <v>552</v>
      </c>
      <c r="J392" s="5">
        <v>10552</v>
      </c>
      <c r="K392" s="5">
        <v>1055</v>
      </c>
      <c r="M392" t="s">
        <v>82</v>
      </c>
      <c r="N392" t="s">
        <v>67</v>
      </c>
      <c r="O392" t="s">
        <v>16</v>
      </c>
      <c r="P392" s="1">
        <v>43790</v>
      </c>
      <c r="Q392">
        <v>14</v>
      </c>
      <c r="R392" s="21">
        <f t="shared" si="27"/>
        <v>5.5199999999999999E-2</v>
      </c>
      <c r="S392" s="21"/>
      <c r="T392" s="82" t="s">
        <v>443</v>
      </c>
      <c r="U392" s="13">
        <v>92819</v>
      </c>
    </row>
    <row r="393" spans="1:21" x14ac:dyDescent="0.3">
      <c r="A393" t="s">
        <v>18</v>
      </c>
      <c r="B393">
        <v>381</v>
      </c>
      <c r="C393" s="1">
        <v>43830</v>
      </c>
      <c r="D393" s="1" t="s">
        <v>504</v>
      </c>
      <c r="E393" s="1" t="s">
        <v>504</v>
      </c>
      <c r="F393" t="s">
        <v>533</v>
      </c>
      <c r="G393" t="s">
        <v>243</v>
      </c>
      <c r="H393" s="5">
        <f>MROUND((J393*0.97),5000)</f>
        <v>85000</v>
      </c>
      <c r="I393" s="5">
        <f t="shared" si="26"/>
        <v>1223</v>
      </c>
      <c r="J393" s="5">
        <v>86223</v>
      </c>
      <c r="K393" s="5">
        <v>8622</v>
      </c>
      <c r="M393" t="s">
        <v>84</v>
      </c>
      <c r="N393" t="s">
        <v>67</v>
      </c>
      <c r="O393" t="s">
        <v>16</v>
      </c>
      <c r="P393" s="1">
        <v>43822</v>
      </c>
      <c r="Q393">
        <v>8</v>
      </c>
      <c r="R393" s="21">
        <f t="shared" si="27"/>
        <v>1.4388235294117648E-2</v>
      </c>
      <c r="S393" s="21"/>
      <c r="T393" s="82" t="s">
        <v>442</v>
      </c>
      <c r="U393" s="13">
        <v>189209</v>
      </c>
    </row>
    <row r="394" spans="1:21" x14ac:dyDescent="0.3">
      <c r="A394" t="s">
        <v>18</v>
      </c>
      <c r="B394">
        <v>390</v>
      </c>
      <c r="C394" s="1">
        <v>43830</v>
      </c>
      <c r="D394" s="1" t="s">
        <v>504</v>
      </c>
      <c r="E394" s="1" t="s">
        <v>504</v>
      </c>
      <c r="F394" t="s">
        <v>504</v>
      </c>
      <c r="G394" t="s">
        <v>215</v>
      </c>
      <c r="H394" s="5">
        <f>MROUND((J394*0.97),1000)</f>
        <v>27000</v>
      </c>
      <c r="I394" s="5">
        <f t="shared" si="26"/>
        <v>630</v>
      </c>
      <c r="J394" s="5">
        <v>27630</v>
      </c>
      <c r="K394" s="5">
        <v>2763</v>
      </c>
      <c r="M394" t="s">
        <v>84</v>
      </c>
      <c r="N394" t="s">
        <v>67</v>
      </c>
      <c r="O394" t="s">
        <v>16</v>
      </c>
      <c r="P394" s="1">
        <v>43822</v>
      </c>
      <c r="Q394">
        <v>8</v>
      </c>
      <c r="R394" s="21">
        <f t="shared" si="27"/>
        <v>2.3333333333333334E-2</v>
      </c>
      <c r="S394" s="21"/>
      <c r="T394" s="82" t="s">
        <v>446</v>
      </c>
      <c r="U394" s="13">
        <v>74969</v>
      </c>
    </row>
    <row r="395" spans="1:21" x14ac:dyDescent="0.3">
      <c r="A395" t="s">
        <v>18</v>
      </c>
      <c r="B395">
        <v>389</v>
      </c>
      <c r="C395" s="1">
        <v>43830</v>
      </c>
      <c r="D395" s="1" t="s">
        <v>504</v>
      </c>
      <c r="E395" s="1" t="s">
        <v>504</v>
      </c>
      <c r="F395" t="s">
        <v>504</v>
      </c>
      <c r="G395" t="s">
        <v>215</v>
      </c>
      <c r="H395" s="5">
        <f>MROUND((J395*0.97),500)</f>
        <v>14500</v>
      </c>
      <c r="I395" s="5">
        <f t="shared" si="26"/>
        <v>366</v>
      </c>
      <c r="J395" s="5">
        <v>14866</v>
      </c>
      <c r="K395" s="5">
        <v>1487</v>
      </c>
      <c r="M395" t="s">
        <v>84</v>
      </c>
      <c r="N395" t="s">
        <v>67</v>
      </c>
      <c r="O395" t="s">
        <v>16</v>
      </c>
      <c r="P395" s="1">
        <v>43822</v>
      </c>
      <c r="Q395">
        <v>8</v>
      </c>
      <c r="R395" s="21">
        <f t="shared" si="27"/>
        <v>2.5241379310344828E-2</v>
      </c>
      <c r="S395" s="21"/>
      <c r="T395" s="83">
        <v>43790</v>
      </c>
      <c r="U395" s="13">
        <v>550000</v>
      </c>
    </row>
    <row r="396" spans="1:21" x14ac:dyDescent="0.3">
      <c r="A396" t="s">
        <v>18</v>
      </c>
      <c r="B396">
        <v>391</v>
      </c>
      <c r="C396" s="1">
        <v>43867</v>
      </c>
      <c r="D396" s="1" t="s">
        <v>504</v>
      </c>
      <c r="E396" s="1" t="s">
        <v>504</v>
      </c>
      <c r="F396" t="s">
        <v>504</v>
      </c>
      <c r="G396" t="s">
        <v>215</v>
      </c>
      <c r="H396" s="5">
        <f>MROUND((J396*0.97),5000)</f>
        <v>10000</v>
      </c>
      <c r="I396" s="5">
        <f t="shared" si="26"/>
        <v>394</v>
      </c>
      <c r="J396" s="5">
        <v>10394</v>
      </c>
      <c r="K396" s="5">
        <v>1039</v>
      </c>
      <c r="M396" t="s">
        <v>87</v>
      </c>
      <c r="N396" t="s">
        <v>67</v>
      </c>
      <c r="O396" t="s">
        <v>16</v>
      </c>
      <c r="P396" s="1">
        <v>43859</v>
      </c>
      <c r="Q396">
        <v>8</v>
      </c>
      <c r="R396" s="21">
        <f t="shared" si="27"/>
        <v>3.9399999999999998E-2</v>
      </c>
      <c r="S396" s="21"/>
      <c r="T396" s="82" t="s">
        <v>443</v>
      </c>
      <c r="U396" s="13">
        <v>200000</v>
      </c>
    </row>
    <row r="397" spans="1:21" x14ac:dyDescent="0.3">
      <c r="A397" t="s">
        <v>18</v>
      </c>
      <c r="B397">
        <v>392</v>
      </c>
      <c r="C397" s="1">
        <v>43921</v>
      </c>
      <c r="D397" s="1" t="s">
        <v>504</v>
      </c>
      <c r="E397" s="1" t="s">
        <v>504</v>
      </c>
      <c r="F397" t="s">
        <v>504</v>
      </c>
      <c r="G397" t="s">
        <v>215</v>
      </c>
      <c r="H397" s="5">
        <f>MROUND((J397*0.97),5000)</f>
        <v>30000</v>
      </c>
      <c r="I397" s="5">
        <f t="shared" si="26"/>
        <v>942</v>
      </c>
      <c r="J397" s="5">
        <v>30942</v>
      </c>
      <c r="K397" s="5">
        <v>3094</v>
      </c>
      <c r="M397" t="s">
        <v>91</v>
      </c>
      <c r="N397" t="s">
        <v>67</v>
      </c>
      <c r="O397" t="s">
        <v>16</v>
      </c>
      <c r="P397" s="1">
        <v>43921</v>
      </c>
      <c r="Q397">
        <v>0</v>
      </c>
      <c r="R397" s="21">
        <f t="shared" si="27"/>
        <v>3.1399999999999997E-2</v>
      </c>
      <c r="S397" s="21"/>
      <c r="T397" s="82" t="s">
        <v>442</v>
      </c>
      <c r="U397" s="13">
        <v>225000</v>
      </c>
    </row>
    <row r="398" spans="1:21" x14ac:dyDescent="0.3">
      <c r="A398" t="s">
        <v>18</v>
      </c>
      <c r="B398">
        <v>393</v>
      </c>
      <c r="C398" s="1">
        <v>43587</v>
      </c>
      <c r="D398" s="1" t="s">
        <v>469</v>
      </c>
      <c r="E398" s="1" t="s">
        <v>469</v>
      </c>
      <c r="F398" t="s">
        <v>477</v>
      </c>
      <c r="G398" t="s">
        <v>188</v>
      </c>
      <c r="H398" s="5">
        <f>MROUND((J398*0.97),5000)</f>
        <v>190000</v>
      </c>
      <c r="I398" s="5">
        <f t="shared" si="26"/>
        <v>6746</v>
      </c>
      <c r="J398" s="5">
        <v>196746</v>
      </c>
      <c r="K398" s="5">
        <v>19675</v>
      </c>
      <c r="M398" t="s">
        <v>66</v>
      </c>
      <c r="N398" t="s">
        <v>67</v>
      </c>
      <c r="O398" t="s">
        <v>16</v>
      </c>
      <c r="P398" s="1">
        <v>43575</v>
      </c>
      <c r="Q398">
        <v>12</v>
      </c>
      <c r="R398" s="21">
        <f t="shared" si="27"/>
        <v>3.5505263157894734E-2</v>
      </c>
      <c r="S398" s="21"/>
      <c r="T398" s="82" t="s">
        <v>446</v>
      </c>
      <c r="U398" s="13">
        <v>125000</v>
      </c>
    </row>
    <row r="399" spans="1:21" x14ac:dyDescent="0.3">
      <c r="A399" t="s">
        <v>18</v>
      </c>
      <c r="B399">
        <v>404</v>
      </c>
      <c r="C399" s="1">
        <v>43587</v>
      </c>
      <c r="D399" s="1" t="s">
        <v>469</v>
      </c>
      <c r="E399" s="1" t="s">
        <v>469</v>
      </c>
      <c r="F399" t="s">
        <v>469</v>
      </c>
      <c r="G399" t="s">
        <v>179</v>
      </c>
      <c r="H399" s="5">
        <f>MROUND((J399*0.97),5000)</f>
        <v>190000</v>
      </c>
      <c r="I399" s="5">
        <f t="shared" si="26"/>
        <v>6746</v>
      </c>
      <c r="J399" s="5">
        <v>196746</v>
      </c>
      <c r="K399" s="5">
        <v>19675</v>
      </c>
      <c r="M399" t="s">
        <v>66</v>
      </c>
      <c r="N399" t="s">
        <v>67</v>
      </c>
      <c r="O399" t="s">
        <v>16</v>
      </c>
      <c r="P399" s="1">
        <v>43575</v>
      </c>
      <c r="Q399">
        <v>12</v>
      </c>
      <c r="R399" s="21">
        <f t="shared" si="27"/>
        <v>3.5505263157894734E-2</v>
      </c>
      <c r="S399" s="21"/>
      <c r="T399" s="83">
        <v>43859</v>
      </c>
      <c r="U399" s="13">
        <v>475000</v>
      </c>
    </row>
    <row r="400" spans="1:21" x14ac:dyDescent="0.3">
      <c r="A400" t="s">
        <v>18</v>
      </c>
      <c r="B400">
        <v>394</v>
      </c>
      <c r="C400" s="1">
        <v>43619</v>
      </c>
      <c r="D400" s="1" t="s">
        <v>469</v>
      </c>
      <c r="E400" s="1" t="s">
        <v>469</v>
      </c>
      <c r="F400" t="s">
        <v>477</v>
      </c>
      <c r="G400" t="s">
        <v>188</v>
      </c>
      <c r="H400" s="5">
        <f>MROUND((J400*0.97),1000)</f>
        <v>26000</v>
      </c>
      <c r="I400" s="5">
        <f t="shared" si="26"/>
        <v>860</v>
      </c>
      <c r="J400" s="5">
        <v>26860</v>
      </c>
      <c r="K400" s="5">
        <v>2686</v>
      </c>
      <c r="M400" t="s">
        <v>68</v>
      </c>
      <c r="N400" t="s">
        <v>67</v>
      </c>
      <c r="O400" t="s">
        <v>16</v>
      </c>
      <c r="P400" s="1">
        <v>43610</v>
      </c>
      <c r="Q400">
        <v>9</v>
      </c>
      <c r="R400" s="21">
        <f t="shared" si="27"/>
        <v>3.307692307692308E-2</v>
      </c>
      <c r="S400" s="21"/>
      <c r="T400" s="82" t="s">
        <v>443</v>
      </c>
      <c r="U400" s="13">
        <v>150000</v>
      </c>
    </row>
    <row r="401" spans="1:21" x14ac:dyDescent="0.3">
      <c r="A401" t="s">
        <v>18</v>
      </c>
      <c r="B401">
        <v>405</v>
      </c>
      <c r="C401" s="1">
        <v>43619</v>
      </c>
      <c r="D401" s="1" t="s">
        <v>469</v>
      </c>
      <c r="E401" s="1" t="s">
        <v>469</v>
      </c>
      <c r="F401" t="s">
        <v>469</v>
      </c>
      <c r="G401" t="s">
        <v>179</v>
      </c>
      <c r="H401" s="5">
        <f>MROUND((J401*0.97),1000)</f>
        <v>26000</v>
      </c>
      <c r="I401" s="5">
        <f t="shared" si="26"/>
        <v>860</v>
      </c>
      <c r="J401" s="5">
        <v>26860</v>
      </c>
      <c r="K401" s="5">
        <v>2686</v>
      </c>
      <c r="M401" t="s">
        <v>68</v>
      </c>
      <c r="N401" t="s">
        <v>67</v>
      </c>
      <c r="O401" t="s">
        <v>16</v>
      </c>
      <c r="P401" s="1">
        <v>43610</v>
      </c>
      <c r="Q401">
        <v>9</v>
      </c>
      <c r="R401" s="21">
        <f t="shared" si="27"/>
        <v>3.307692307692308E-2</v>
      </c>
      <c r="S401" s="21"/>
      <c r="T401" s="82" t="s">
        <v>442</v>
      </c>
      <c r="U401" s="13">
        <v>200000</v>
      </c>
    </row>
    <row r="402" spans="1:21" x14ac:dyDescent="0.3">
      <c r="A402" t="s">
        <v>18</v>
      </c>
      <c r="B402">
        <v>395</v>
      </c>
      <c r="C402" s="1">
        <v>43646</v>
      </c>
      <c r="D402" s="1" t="s">
        <v>469</v>
      </c>
      <c r="E402" s="1" t="s">
        <v>469</v>
      </c>
      <c r="F402" t="s">
        <v>477</v>
      </c>
      <c r="G402" t="s">
        <v>188</v>
      </c>
      <c r="H402" s="5">
        <f>MROUND((J402*0.97),1000)</f>
        <v>16000</v>
      </c>
      <c r="I402" s="5">
        <f t="shared" si="26"/>
        <v>253</v>
      </c>
      <c r="J402" s="5">
        <v>16253</v>
      </c>
      <c r="K402" s="5">
        <v>1625</v>
      </c>
      <c r="M402" t="s">
        <v>71</v>
      </c>
      <c r="N402" t="s">
        <v>67</v>
      </c>
      <c r="O402" t="s">
        <v>16</v>
      </c>
      <c r="P402" s="1">
        <v>43641</v>
      </c>
      <c r="Q402">
        <v>5</v>
      </c>
      <c r="R402" s="21">
        <f t="shared" si="27"/>
        <v>1.58125E-2</v>
      </c>
      <c r="S402" s="21"/>
      <c r="T402" s="82" t="s">
        <v>446</v>
      </c>
      <c r="U402" s="13">
        <v>125000</v>
      </c>
    </row>
    <row r="403" spans="1:21" x14ac:dyDescent="0.3">
      <c r="A403" t="s">
        <v>18</v>
      </c>
      <c r="B403">
        <v>406</v>
      </c>
      <c r="C403" s="1">
        <v>43646</v>
      </c>
      <c r="D403" s="1" t="s">
        <v>469</v>
      </c>
      <c r="E403" s="1" t="s">
        <v>469</v>
      </c>
      <c r="F403" t="s">
        <v>469</v>
      </c>
      <c r="G403" t="s">
        <v>179</v>
      </c>
      <c r="H403" s="5">
        <f>MROUND((J403*0.97),1000)</f>
        <v>16000</v>
      </c>
      <c r="I403" s="5">
        <f t="shared" si="26"/>
        <v>253</v>
      </c>
      <c r="J403" s="5">
        <v>16253</v>
      </c>
      <c r="K403" s="5">
        <v>1625</v>
      </c>
      <c r="M403" t="s">
        <v>71</v>
      </c>
      <c r="N403" t="s">
        <v>67</v>
      </c>
      <c r="O403" t="s">
        <v>16</v>
      </c>
      <c r="P403" s="1">
        <v>43641</v>
      </c>
      <c r="Q403">
        <v>5</v>
      </c>
      <c r="R403" s="21">
        <f t="shared" si="27"/>
        <v>1.58125E-2</v>
      </c>
      <c r="S403" s="21"/>
      <c r="T403" s="83">
        <v>43874</v>
      </c>
      <c r="U403" s="13">
        <v>150000</v>
      </c>
    </row>
    <row r="404" spans="1:21" x14ac:dyDescent="0.3">
      <c r="A404" t="s">
        <v>18</v>
      </c>
      <c r="B404">
        <v>396</v>
      </c>
      <c r="C404" s="1">
        <v>43682</v>
      </c>
      <c r="D404" s="1" t="s">
        <v>469</v>
      </c>
      <c r="E404" s="1" t="s">
        <v>469</v>
      </c>
      <c r="F404" t="s">
        <v>477</v>
      </c>
      <c r="G404" t="s">
        <v>188</v>
      </c>
      <c r="H404" s="5">
        <f>MROUND((J404*0.97),500)</f>
        <v>8000</v>
      </c>
      <c r="I404" s="5">
        <f t="shared" si="26"/>
        <v>149</v>
      </c>
      <c r="J404" s="5">
        <v>8149</v>
      </c>
      <c r="K404" s="5">
        <v>815</v>
      </c>
      <c r="M404" t="s">
        <v>73</v>
      </c>
      <c r="N404" t="s">
        <v>67</v>
      </c>
      <c r="O404" t="s">
        <v>16</v>
      </c>
      <c r="P404" s="1">
        <v>43668</v>
      </c>
      <c r="Q404">
        <v>14</v>
      </c>
      <c r="R404" s="21">
        <f t="shared" si="27"/>
        <v>1.8624999999999999E-2</v>
      </c>
      <c r="S404" s="21"/>
      <c r="T404" s="82" t="s">
        <v>446</v>
      </c>
      <c r="U404" s="13">
        <v>150000</v>
      </c>
    </row>
    <row r="405" spans="1:21" x14ac:dyDescent="0.3">
      <c r="A405" t="s">
        <v>18</v>
      </c>
      <c r="B405">
        <v>407</v>
      </c>
      <c r="C405" s="1">
        <v>43682</v>
      </c>
      <c r="D405" s="1" t="s">
        <v>469</v>
      </c>
      <c r="E405" s="1" t="s">
        <v>469</v>
      </c>
      <c r="F405" t="s">
        <v>469</v>
      </c>
      <c r="G405" t="s">
        <v>179</v>
      </c>
      <c r="H405" s="5">
        <f>MROUND((J405*0.97),500)</f>
        <v>8000</v>
      </c>
      <c r="I405" s="5">
        <f t="shared" si="26"/>
        <v>149</v>
      </c>
      <c r="J405" s="5">
        <v>8149</v>
      </c>
      <c r="K405" s="5">
        <v>815</v>
      </c>
      <c r="M405" t="s">
        <v>73</v>
      </c>
      <c r="N405" t="s">
        <v>67</v>
      </c>
      <c r="O405" t="s">
        <v>16</v>
      </c>
      <c r="P405" s="1">
        <v>43668</v>
      </c>
      <c r="Q405">
        <v>14</v>
      </c>
      <c r="R405" s="21">
        <f t="shared" si="27"/>
        <v>1.8624999999999999E-2</v>
      </c>
      <c r="S405" s="21"/>
      <c r="T405" s="83">
        <v>43880</v>
      </c>
      <c r="U405" s="13">
        <v>335000</v>
      </c>
    </row>
    <row r="406" spans="1:21" x14ac:dyDescent="0.3">
      <c r="A406" t="s">
        <v>18</v>
      </c>
      <c r="B406">
        <v>397</v>
      </c>
      <c r="C406" s="1">
        <v>43712</v>
      </c>
      <c r="D406" s="1" t="s">
        <v>469</v>
      </c>
      <c r="E406" s="1" t="s">
        <v>469</v>
      </c>
      <c r="F406" t="s">
        <v>477</v>
      </c>
      <c r="G406" t="s">
        <v>188</v>
      </c>
      <c r="H406" s="5">
        <f>MROUND((J406*0.97),500)</f>
        <v>28000</v>
      </c>
      <c r="I406" s="5">
        <f t="shared" si="26"/>
        <v>761</v>
      </c>
      <c r="J406" s="5">
        <v>28761</v>
      </c>
      <c r="K406" s="5">
        <v>2876</v>
      </c>
      <c r="M406" t="s">
        <v>75</v>
      </c>
      <c r="N406" t="s">
        <v>67</v>
      </c>
      <c r="O406" t="s">
        <v>16</v>
      </c>
      <c r="P406" s="1">
        <v>43698</v>
      </c>
      <c r="Q406">
        <v>14</v>
      </c>
      <c r="R406" s="21">
        <f t="shared" si="27"/>
        <v>2.7178571428571427E-2</v>
      </c>
      <c r="S406" s="21"/>
      <c r="T406" s="82" t="s">
        <v>443</v>
      </c>
      <c r="U406" s="13">
        <v>90000</v>
      </c>
    </row>
    <row r="407" spans="1:21" x14ac:dyDescent="0.3">
      <c r="A407" t="s">
        <v>18</v>
      </c>
      <c r="B407">
        <v>408</v>
      </c>
      <c r="C407" s="1">
        <v>43712</v>
      </c>
      <c r="D407" s="1" t="s">
        <v>469</v>
      </c>
      <c r="E407" s="1" t="s">
        <v>469</v>
      </c>
      <c r="F407" t="s">
        <v>469</v>
      </c>
      <c r="G407" t="s">
        <v>179</v>
      </c>
      <c r="H407" s="5">
        <f>MROUND((J407*0.97),500)</f>
        <v>28000</v>
      </c>
      <c r="I407" s="5">
        <f t="shared" si="26"/>
        <v>761</v>
      </c>
      <c r="J407" s="5">
        <v>28761</v>
      </c>
      <c r="K407" s="5">
        <v>2876</v>
      </c>
      <c r="M407" t="s">
        <v>75</v>
      </c>
      <c r="N407" t="s">
        <v>67</v>
      </c>
      <c r="O407" t="s">
        <v>16</v>
      </c>
      <c r="P407" s="1">
        <v>43698</v>
      </c>
      <c r="Q407">
        <v>14</v>
      </c>
      <c r="R407" s="21">
        <f t="shared" si="27"/>
        <v>2.7178571428571427E-2</v>
      </c>
      <c r="S407" s="21"/>
      <c r="T407" s="82" t="s">
        <v>442</v>
      </c>
      <c r="U407" s="13">
        <v>135000</v>
      </c>
    </row>
    <row r="408" spans="1:21" x14ac:dyDescent="0.3">
      <c r="A408" t="s">
        <v>18</v>
      </c>
      <c r="B408">
        <v>398</v>
      </c>
      <c r="C408" s="1">
        <v>43738</v>
      </c>
      <c r="D408" s="1" t="s">
        <v>469</v>
      </c>
      <c r="E408" s="1" t="s">
        <v>469</v>
      </c>
      <c r="F408" t="s">
        <v>477</v>
      </c>
      <c r="G408" t="s">
        <v>188</v>
      </c>
      <c r="H408" s="5">
        <f>MROUND((J408*0.97),1000)</f>
        <v>37000</v>
      </c>
      <c r="I408" s="5">
        <f t="shared" si="26"/>
        <v>1537</v>
      </c>
      <c r="J408" s="5">
        <v>38537</v>
      </c>
      <c r="K408" s="5">
        <v>3854</v>
      </c>
      <c r="M408" t="s">
        <v>77</v>
      </c>
      <c r="N408" t="s">
        <v>67</v>
      </c>
      <c r="O408" t="s">
        <v>16</v>
      </c>
      <c r="P408" s="1">
        <v>43731</v>
      </c>
      <c r="Q408">
        <v>7</v>
      </c>
      <c r="R408" s="21">
        <f t="shared" si="27"/>
        <v>4.1540540540540544E-2</v>
      </c>
      <c r="S408" s="21"/>
      <c r="T408" s="82" t="s">
        <v>446</v>
      </c>
      <c r="U408" s="13">
        <v>110000</v>
      </c>
    </row>
    <row r="409" spans="1:21" x14ac:dyDescent="0.3">
      <c r="A409" t="s">
        <v>18</v>
      </c>
      <c r="B409">
        <v>409</v>
      </c>
      <c r="C409" s="1">
        <v>43738</v>
      </c>
      <c r="D409" s="1" t="s">
        <v>469</v>
      </c>
      <c r="E409" s="1" t="s">
        <v>469</v>
      </c>
      <c r="F409" t="s">
        <v>469</v>
      </c>
      <c r="G409" t="s">
        <v>179</v>
      </c>
      <c r="H409" s="5">
        <f>MROUND((J409*0.97),1000)</f>
        <v>37000</v>
      </c>
      <c r="I409" s="5">
        <f t="shared" si="26"/>
        <v>1537</v>
      </c>
      <c r="J409" s="5">
        <v>38537</v>
      </c>
      <c r="K409" s="5">
        <v>3854</v>
      </c>
      <c r="M409" t="s">
        <v>77</v>
      </c>
      <c r="N409" t="s">
        <v>67</v>
      </c>
      <c r="O409" t="s">
        <v>16</v>
      </c>
      <c r="P409" s="1">
        <v>43731</v>
      </c>
      <c r="Q409">
        <v>7</v>
      </c>
      <c r="R409" s="21">
        <f t="shared" si="27"/>
        <v>4.1540540540540544E-2</v>
      </c>
      <c r="S409" s="21"/>
      <c r="T409" s="83">
        <v>43921</v>
      </c>
      <c r="U409" s="13">
        <v>3503068</v>
      </c>
    </row>
    <row r="410" spans="1:21" x14ac:dyDescent="0.3">
      <c r="A410" t="s">
        <v>18</v>
      </c>
      <c r="B410">
        <v>399</v>
      </c>
      <c r="C410" s="1">
        <v>43775</v>
      </c>
      <c r="D410" s="1" t="s">
        <v>469</v>
      </c>
      <c r="E410" s="1" t="s">
        <v>469</v>
      </c>
      <c r="F410" t="s">
        <v>477</v>
      </c>
      <c r="G410" t="s">
        <v>188</v>
      </c>
      <c r="H410" s="5">
        <f>MROUND((J410*0.97),5000)</f>
        <v>100000</v>
      </c>
      <c r="I410" s="5">
        <f t="shared" si="26"/>
        <v>3564</v>
      </c>
      <c r="J410" s="5">
        <v>103564</v>
      </c>
      <c r="K410" s="5">
        <v>10356</v>
      </c>
      <c r="M410" t="s">
        <v>80</v>
      </c>
      <c r="N410" t="s">
        <v>67</v>
      </c>
      <c r="O410" t="s">
        <v>16</v>
      </c>
      <c r="P410" s="1">
        <v>43768</v>
      </c>
      <c r="Q410">
        <v>7</v>
      </c>
      <c r="R410" s="21">
        <f t="shared" si="27"/>
        <v>3.5639999999999998E-2</v>
      </c>
      <c r="S410" s="21"/>
      <c r="T410" s="82" t="s">
        <v>566</v>
      </c>
      <c r="U410" s="13">
        <v>450115</v>
      </c>
    </row>
    <row r="411" spans="1:21" x14ac:dyDescent="0.3">
      <c r="A411" t="s">
        <v>18</v>
      </c>
      <c r="B411">
        <v>410</v>
      </c>
      <c r="C411" s="1">
        <v>43775</v>
      </c>
      <c r="D411" s="1" t="s">
        <v>469</v>
      </c>
      <c r="E411" s="1" t="s">
        <v>469</v>
      </c>
      <c r="F411" t="s">
        <v>469</v>
      </c>
      <c r="G411" t="s">
        <v>179</v>
      </c>
      <c r="H411" s="5">
        <f>MROUND((J411*0.97),5000)</f>
        <v>100000</v>
      </c>
      <c r="I411" s="5">
        <f t="shared" si="26"/>
        <v>3564</v>
      </c>
      <c r="J411" s="5">
        <v>103564</v>
      </c>
      <c r="K411" s="5">
        <v>10356</v>
      </c>
      <c r="M411" t="s">
        <v>80</v>
      </c>
      <c r="N411" t="s">
        <v>67</v>
      </c>
      <c r="O411" t="s">
        <v>16</v>
      </c>
      <c r="P411" s="1">
        <v>43768</v>
      </c>
      <c r="Q411">
        <v>7</v>
      </c>
      <c r="R411" s="21">
        <f t="shared" si="27"/>
        <v>3.5639999999999998E-2</v>
      </c>
      <c r="S411" s="21"/>
      <c r="T411" s="82" t="s">
        <v>563</v>
      </c>
      <c r="U411" s="13">
        <v>410974</v>
      </c>
    </row>
    <row r="412" spans="1:21" x14ac:dyDescent="0.3">
      <c r="A412" t="s">
        <v>18</v>
      </c>
      <c r="B412">
        <v>400</v>
      </c>
      <c r="C412" s="1">
        <v>43804</v>
      </c>
      <c r="D412" s="1" t="s">
        <v>469</v>
      </c>
      <c r="E412" s="1" t="s">
        <v>469</v>
      </c>
      <c r="F412" t="s">
        <v>477</v>
      </c>
      <c r="G412" t="s">
        <v>188</v>
      </c>
      <c r="H412" s="5">
        <f>MROUND((J412*0.97),500)</f>
        <v>68000</v>
      </c>
      <c r="I412" s="5">
        <f t="shared" si="26"/>
        <v>1903</v>
      </c>
      <c r="J412" s="5">
        <v>69903</v>
      </c>
      <c r="K412" s="5">
        <v>6990</v>
      </c>
      <c r="M412" t="s">
        <v>82</v>
      </c>
      <c r="N412" t="s">
        <v>67</v>
      </c>
      <c r="O412" t="s">
        <v>16</v>
      </c>
      <c r="P412" s="1">
        <v>43790</v>
      </c>
      <c r="Q412">
        <v>14</v>
      </c>
      <c r="R412" s="21">
        <f t="shared" si="27"/>
        <v>2.798529411764706E-2</v>
      </c>
      <c r="S412" s="21"/>
      <c r="T412" s="82" t="s">
        <v>564</v>
      </c>
      <c r="U412" s="13">
        <v>410974</v>
      </c>
    </row>
    <row r="413" spans="1:21" x14ac:dyDescent="0.3">
      <c r="A413" t="s">
        <v>18</v>
      </c>
      <c r="B413">
        <v>411</v>
      </c>
      <c r="C413" s="1">
        <v>43804</v>
      </c>
      <c r="D413" s="1" t="s">
        <v>469</v>
      </c>
      <c r="E413" s="1" t="s">
        <v>469</v>
      </c>
      <c r="F413" t="s">
        <v>469</v>
      </c>
      <c r="G413" t="s">
        <v>179</v>
      </c>
      <c r="H413" s="5">
        <f>MROUND((J413*0.97),500)</f>
        <v>68000</v>
      </c>
      <c r="I413" s="5">
        <f t="shared" si="26"/>
        <v>1903</v>
      </c>
      <c r="J413" s="5">
        <v>69903</v>
      </c>
      <c r="K413" s="5">
        <v>6990</v>
      </c>
      <c r="M413" t="s">
        <v>82</v>
      </c>
      <c r="N413" t="s">
        <v>67</v>
      </c>
      <c r="O413" t="s">
        <v>16</v>
      </c>
      <c r="P413" s="1">
        <v>43790</v>
      </c>
      <c r="Q413">
        <v>14</v>
      </c>
      <c r="R413" s="21">
        <f t="shared" si="27"/>
        <v>2.798529411764706E-2</v>
      </c>
      <c r="S413" s="21"/>
      <c r="T413" s="82" t="s">
        <v>443</v>
      </c>
      <c r="U413" s="13">
        <v>273983</v>
      </c>
    </row>
    <row r="414" spans="1:21" x14ac:dyDescent="0.3">
      <c r="A414" t="s">
        <v>18</v>
      </c>
      <c r="B414">
        <v>401</v>
      </c>
      <c r="C414" s="1">
        <v>43830</v>
      </c>
      <c r="D414" s="1" t="s">
        <v>469</v>
      </c>
      <c r="E414" s="1" t="s">
        <v>469</v>
      </c>
      <c r="F414" t="s">
        <v>477</v>
      </c>
      <c r="G414" t="s">
        <v>188</v>
      </c>
      <c r="H414" s="5">
        <f>MROUND((J414*0.97),1000)</f>
        <v>19000</v>
      </c>
      <c r="I414" s="5">
        <f t="shared" si="26"/>
        <v>1080</v>
      </c>
      <c r="J414" s="5">
        <v>20080</v>
      </c>
      <c r="K414" s="5">
        <v>2008</v>
      </c>
      <c r="M414" t="s">
        <v>84</v>
      </c>
      <c r="N414" t="s">
        <v>67</v>
      </c>
      <c r="O414" t="s">
        <v>16</v>
      </c>
      <c r="P414" s="1">
        <v>43822</v>
      </c>
      <c r="Q414">
        <v>8</v>
      </c>
      <c r="R414" s="21">
        <f t="shared" si="27"/>
        <v>5.6842105263157895E-2</v>
      </c>
      <c r="S414" s="21"/>
      <c r="T414" s="82" t="s">
        <v>567</v>
      </c>
      <c r="U414" s="13">
        <v>352264</v>
      </c>
    </row>
    <row r="415" spans="1:21" x14ac:dyDescent="0.3">
      <c r="A415" t="s">
        <v>18</v>
      </c>
      <c r="B415">
        <v>412</v>
      </c>
      <c r="C415" s="1">
        <v>43830</v>
      </c>
      <c r="D415" s="1" t="s">
        <v>469</v>
      </c>
      <c r="E415" s="1" t="s">
        <v>469</v>
      </c>
      <c r="F415" t="s">
        <v>469</v>
      </c>
      <c r="G415" t="s">
        <v>179</v>
      </c>
      <c r="H415" s="5">
        <f>MROUND((J415*0.97),1000)</f>
        <v>19000</v>
      </c>
      <c r="I415" s="5">
        <f t="shared" si="26"/>
        <v>1080</v>
      </c>
      <c r="J415" s="5">
        <v>20080</v>
      </c>
      <c r="K415" s="5">
        <v>2008</v>
      </c>
      <c r="M415" t="s">
        <v>84</v>
      </c>
      <c r="N415" t="s">
        <v>67</v>
      </c>
      <c r="O415" t="s">
        <v>16</v>
      </c>
      <c r="P415" s="1">
        <v>43822</v>
      </c>
      <c r="Q415">
        <v>8</v>
      </c>
      <c r="R415" s="21">
        <f t="shared" si="27"/>
        <v>5.6842105263157895E-2</v>
      </c>
      <c r="S415" s="21"/>
      <c r="T415" s="82" t="s">
        <v>565</v>
      </c>
      <c r="U415" s="13">
        <v>410974</v>
      </c>
    </row>
    <row r="416" spans="1:21" x14ac:dyDescent="0.3">
      <c r="A416" t="s">
        <v>18</v>
      </c>
      <c r="B416">
        <v>402</v>
      </c>
      <c r="C416" s="1">
        <v>43893</v>
      </c>
      <c r="D416" s="1" t="s">
        <v>469</v>
      </c>
      <c r="E416" s="1" t="s">
        <v>469</v>
      </c>
      <c r="F416" t="s">
        <v>477</v>
      </c>
      <c r="G416" t="s">
        <v>188</v>
      </c>
      <c r="H416" s="5">
        <f>MROUND((J416*0.97),5000)</f>
        <v>55000</v>
      </c>
      <c r="I416" s="5">
        <f t="shared" si="26"/>
        <v>1481</v>
      </c>
      <c r="J416" s="5">
        <v>56481</v>
      </c>
      <c r="K416" s="5">
        <v>5648</v>
      </c>
      <c r="M416" t="s">
        <v>89</v>
      </c>
      <c r="N416" t="s">
        <v>67</v>
      </c>
      <c r="O416" t="s">
        <v>16</v>
      </c>
      <c r="P416" s="1">
        <v>43880</v>
      </c>
      <c r="Q416">
        <v>13</v>
      </c>
      <c r="R416" s="21">
        <f t="shared" si="27"/>
        <v>2.6927272727272727E-2</v>
      </c>
      <c r="S416" s="21"/>
      <c r="T416" s="82" t="s">
        <v>573</v>
      </c>
      <c r="U416" s="13">
        <v>352265</v>
      </c>
    </row>
    <row r="417" spans="1:21" x14ac:dyDescent="0.3">
      <c r="A417" t="s">
        <v>18</v>
      </c>
      <c r="B417">
        <v>413</v>
      </c>
      <c r="C417" s="1">
        <v>43893</v>
      </c>
      <c r="D417" s="1" t="s">
        <v>469</v>
      </c>
      <c r="E417" s="1" t="s">
        <v>469</v>
      </c>
      <c r="F417" t="s">
        <v>469</v>
      </c>
      <c r="G417" t="s">
        <v>179</v>
      </c>
      <c r="H417" s="5">
        <f>MROUND((J417*0.97),5000)</f>
        <v>55000</v>
      </c>
      <c r="I417" s="5">
        <f t="shared" si="26"/>
        <v>1481</v>
      </c>
      <c r="J417" s="5">
        <v>56481</v>
      </c>
      <c r="K417" s="5">
        <v>5648</v>
      </c>
      <c r="M417" t="s">
        <v>89</v>
      </c>
      <c r="N417" t="s">
        <v>67</v>
      </c>
      <c r="O417" t="s">
        <v>16</v>
      </c>
      <c r="P417" s="1">
        <v>43880</v>
      </c>
      <c r="Q417">
        <v>13</v>
      </c>
      <c r="R417" s="21">
        <f t="shared" si="27"/>
        <v>2.6927272727272727E-2</v>
      </c>
      <c r="S417" s="44"/>
      <c r="T417" s="82" t="s">
        <v>568</v>
      </c>
      <c r="U417" s="13">
        <v>410974</v>
      </c>
    </row>
    <row r="418" spans="1:21" x14ac:dyDescent="0.3">
      <c r="A418" t="s">
        <v>18</v>
      </c>
      <c r="B418">
        <v>403</v>
      </c>
      <c r="C418" s="1">
        <v>43921</v>
      </c>
      <c r="D418" s="1" t="s">
        <v>469</v>
      </c>
      <c r="E418" s="1" t="s">
        <v>469</v>
      </c>
      <c r="F418" t="s">
        <v>477</v>
      </c>
      <c r="G418" t="s">
        <v>188</v>
      </c>
      <c r="H418" s="5">
        <f>MROUND((J418*0.97),5000)</f>
        <v>250000</v>
      </c>
      <c r="I418" s="5">
        <f t="shared" si="26"/>
        <v>7444</v>
      </c>
      <c r="J418" s="5">
        <v>257444</v>
      </c>
      <c r="K418" s="5">
        <v>25744</v>
      </c>
      <c r="M418" t="s">
        <v>91</v>
      </c>
      <c r="N418" t="s">
        <v>67</v>
      </c>
      <c r="O418" t="s">
        <v>16</v>
      </c>
      <c r="P418" s="1">
        <v>43921</v>
      </c>
      <c r="Q418">
        <v>0</v>
      </c>
      <c r="R418" s="21">
        <f t="shared" si="27"/>
        <v>2.9776E-2</v>
      </c>
      <c r="S418" s="44"/>
      <c r="T418" s="82" t="s">
        <v>442</v>
      </c>
      <c r="U418" s="13">
        <v>430545</v>
      </c>
    </row>
    <row r="419" spans="1:21" x14ac:dyDescent="0.3">
      <c r="A419" t="s">
        <v>18</v>
      </c>
      <c r="B419">
        <v>414</v>
      </c>
      <c r="C419" s="1">
        <v>43921</v>
      </c>
      <c r="D419" s="1" t="s">
        <v>469</v>
      </c>
      <c r="E419" s="1" t="s">
        <v>469</v>
      </c>
      <c r="F419" t="s">
        <v>469</v>
      </c>
      <c r="G419" t="s">
        <v>179</v>
      </c>
      <c r="H419" s="5">
        <f>MROUND((J419*0.97),5000)</f>
        <v>250000</v>
      </c>
      <c r="I419" s="5">
        <f t="shared" si="26"/>
        <v>7444</v>
      </c>
      <c r="J419" s="5">
        <v>257444</v>
      </c>
      <c r="K419" s="5">
        <v>25744</v>
      </c>
      <c r="M419" t="s">
        <v>91</v>
      </c>
      <c r="N419" t="s">
        <v>67</v>
      </c>
      <c r="O419" t="s">
        <v>16</v>
      </c>
      <c r="P419" s="1">
        <v>43921</v>
      </c>
      <c r="Q419">
        <v>0</v>
      </c>
      <c r="R419" s="21">
        <f t="shared" si="27"/>
        <v>2.9776E-2</v>
      </c>
      <c r="S419" s="44"/>
      <c r="T419" s="12" t="s">
        <v>737</v>
      </c>
      <c r="U419" s="13">
        <v>7686102</v>
      </c>
    </row>
    <row r="420" spans="1:21" x14ac:dyDescent="0.3">
      <c r="A420" t="s">
        <v>18</v>
      </c>
      <c r="B420">
        <v>252</v>
      </c>
      <c r="C420" s="1">
        <v>43712</v>
      </c>
      <c r="D420" s="1" t="s">
        <v>478</v>
      </c>
      <c r="E420" t="s">
        <v>479</v>
      </c>
      <c r="F420" t="s">
        <v>479</v>
      </c>
      <c r="G420" t="s">
        <v>190</v>
      </c>
      <c r="H420" s="5">
        <f>MROUND((J420*0.97),50)</f>
        <v>21500</v>
      </c>
      <c r="I420" s="5">
        <f t="shared" si="26"/>
        <v>646</v>
      </c>
      <c r="J420" s="5">
        <v>22146</v>
      </c>
      <c r="K420" s="5">
        <v>2215</v>
      </c>
      <c r="M420" t="s">
        <v>75</v>
      </c>
      <c r="N420" t="s">
        <v>67</v>
      </c>
      <c r="O420" t="s">
        <v>16</v>
      </c>
      <c r="P420" s="1">
        <v>43698</v>
      </c>
      <c r="Q420">
        <v>14</v>
      </c>
      <c r="R420" s="21">
        <f t="shared" si="27"/>
        <v>3.0046511627906978E-2</v>
      </c>
      <c r="S420" s="44"/>
      <c r="T420" s="83">
        <v>43575</v>
      </c>
      <c r="U420" s="13">
        <v>961741</v>
      </c>
    </row>
    <row r="421" spans="1:21" x14ac:dyDescent="0.3">
      <c r="A421" t="s">
        <v>18</v>
      </c>
      <c r="B421">
        <v>253</v>
      </c>
      <c r="C421" s="1">
        <v>43738</v>
      </c>
      <c r="D421" s="1" t="s">
        <v>478</v>
      </c>
      <c r="E421" t="s">
        <v>479</v>
      </c>
      <c r="F421" t="s">
        <v>479</v>
      </c>
      <c r="G421" t="s">
        <v>190</v>
      </c>
      <c r="H421" s="5">
        <f>MROUND((J421*0.97),1000)</f>
        <v>37000</v>
      </c>
      <c r="I421" s="5">
        <f t="shared" si="26"/>
        <v>1584</v>
      </c>
      <c r="J421" s="5">
        <v>38584</v>
      </c>
      <c r="K421" s="5">
        <v>3858</v>
      </c>
      <c r="M421" t="s">
        <v>77</v>
      </c>
      <c r="N421" t="s">
        <v>67</v>
      </c>
      <c r="O421" t="s">
        <v>16</v>
      </c>
      <c r="P421" s="1">
        <v>43731</v>
      </c>
      <c r="Q421">
        <v>7</v>
      </c>
      <c r="R421" s="21">
        <f t="shared" si="27"/>
        <v>4.2810810810810812E-2</v>
      </c>
      <c r="S421" s="44"/>
      <c r="T421" s="82" t="s">
        <v>732</v>
      </c>
      <c r="U421" s="13">
        <v>509994</v>
      </c>
    </row>
    <row r="422" spans="1:21" x14ac:dyDescent="0.3">
      <c r="A422" t="s">
        <v>18</v>
      </c>
      <c r="B422">
        <v>254</v>
      </c>
      <c r="C422" s="1">
        <v>43804</v>
      </c>
      <c r="D422" s="1" t="s">
        <v>478</v>
      </c>
      <c r="E422" t="s">
        <v>479</v>
      </c>
      <c r="F422" t="s">
        <v>479</v>
      </c>
      <c r="G422" t="s">
        <v>190</v>
      </c>
      <c r="H422" s="5">
        <f t="shared" ref="H422:H428" si="28">MROUND((J422*0.97),5000)</f>
        <v>50000</v>
      </c>
      <c r="I422" s="5">
        <f t="shared" si="26"/>
        <v>0</v>
      </c>
      <c r="J422" s="5">
        <v>50000</v>
      </c>
      <c r="K422" s="5">
        <v>5000</v>
      </c>
      <c r="M422" t="s">
        <v>83</v>
      </c>
      <c r="N422" t="s">
        <v>67</v>
      </c>
      <c r="O422" t="s">
        <v>16</v>
      </c>
      <c r="P422" s="1">
        <v>43790</v>
      </c>
      <c r="Q422">
        <v>14</v>
      </c>
      <c r="R422" s="21">
        <f t="shared" si="27"/>
        <v>0</v>
      </c>
      <c r="S422" s="44"/>
      <c r="T422" s="82" t="s">
        <v>481</v>
      </c>
      <c r="U422" s="13">
        <v>451747</v>
      </c>
    </row>
    <row r="423" spans="1:21" x14ac:dyDescent="0.3">
      <c r="A423" t="s">
        <v>18</v>
      </c>
      <c r="B423">
        <v>255</v>
      </c>
      <c r="C423" s="1">
        <v>43837</v>
      </c>
      <c r="D423" s="1" t="s">
        <v>478</v>
      </c>
      <c r="E423" t="s">
        <v>479</v>
      </c>
      <c r="F423" t="s">
        <v>479</v>
      </c>
      <c r="G423" t="s">
        <v>190</v>
      </c>
      <c r="H423" s="5">
        <f t="shared" si="28"/>
        <v>135000</v>
      </c>
      <c r="I423" s="5">
        <f t="shared" si="26"/>
        <v>5000</v>
      </c>
      <c r="J423" s="5">
        <v>140000</v>
      </c>
      <c r="K423" s="5">
        <v>14000</v>
      </c>
      <c r="M423" t="s">
        <v>86</v>
      </c>
      <c r="N423" t="s">
        <v>67</v>
      </c>
      <c r="O423" t="s">
        <v>16</v>
      </c>
      <c r="P423" s="1">
        <v>43823</v>
      </c>
      <c r="Q423">
        <v>14</v>
      </c>
      <c r="R423" s="21">
        <f t="shared" si="27"/>
        <v>3.7037037037037035E-2</v>
      </c>
      <c r="S423" s="44"/>
      <c r="T423" s="83">
        <v>43610</v>
      </c>
      <c r="U423" s="13">
        <v>24218</v>
      </c>
    </row>
    <row r="424" spans="1:21" x14ac:dyDescent="0.3">
      <c r="A424" t="s">
        <v>18</v>
      </c>
      <c r="B424">
        <v>256</v>
      </c>
      <c r="C424" s="1">
        <v>43867</v>
      </c>
      <c r="D424" s="1" t="s">
        <v>478</v>
      </c>
      <c r="E424" t="s">
        <v>479</v>
      </c>
      <c r="F424" t="s">
        <v>479</v>
      </c>
      <c r="G424" t="s">
        <v>190</v>
      </c>
      <c r="H424" s="5">
        <f t="shared" si="28"/>
        <v>245000</v>
      </c>
      <c r="I424" s="5">
        <f t="shared" si="26"/>
        <v>5000</v>
      </c>
      <c r="J424" s="5">
        <v>250000</v>
      </c>
      <c r="K424" s="5">
        <v>25000</v>
      </c>
      <c r="M424" t="s">
        <v>88</v>
      </c>
      <c r="N424" t="s">
        <v>67</v>
      </c>
      <c r="O424" t="s">
        <v>16</v>
      </c>
      <c r="P424" s="1">
        <v>43859</v>
      </c>
      <c r="Q424">
        <v>8</v>
      </c>
      <c r="R424" s="21">
        <f t="shared" si="27"/>
        <v>2.0408163265306121E-2</v>
      </c>
      <c r="S424" s="44"/>
      <c r="T424" s="82" t="s">
        <v>732</v>
      </c>
      <c r="U424" s="13">
        <v>24218</v>
      </c>
    </row>
    <row r="425" spans="1:21" x14ac:dyDescent="0.3">
      <c r="A425" t="s">
        <v>18</v>
      </c>
      <c r="B425">
        <v>257</v>
      </c>
      <c r="C425" s="1">
        <v>43893</v>
      </c>
      <c r="D425" s="1" t="s">
        <v>478</v>
      </c>
      <c r="E425" t="s">
        <v>479</v>
      </c>
      <c r="F425" t="s">
        <v>479</v>
      </c>
      <c r="G425" t="s">
        <v>190</v>
      </c>
      <c r="H425" s="5">
        <f t="shared" si="28"/>
        <v>65000</v>
      </c>
      <c r="I425" s="5">
        <f t="shared" si="26"/>
        <v>3412</v>
      </c>
      <c r="J425" s="5">
        <v>68412</v>
      </c>
      <c r="K425" s="5">
        <v>6841</v>
      </c>
      <c r="M425" t="s">
        <v>90</v>
      </c>
      <c r="N425" t="s">
        <v>67</v>
      </c>
      <c r="O425" t="s">
        <v>16</v>
      </c>
      <c r="P425" s="1">
        <v>43880</v>
      </c>
      <c r="Q425">
        <v>13</v>
      </c>
      <c r="R425" s="21">
        <f t="shared" si="27"/>
        <v>5.2492307692307692E-2</v>
      </c>
      <c r="S425" s="44"/>
      <c r="T425" s="83">
        <v>43641</v>
      </c>
      <c r="U425" s="13">
        <v>262822</v>
      </c>
    </row>
    <row r="426" spans="1:21" x14ac:dyDescent="0.3">
      <c r="A426" t="s">
        <v>18</v>
      </c>
      <c r="B426">
        <v>251</v>
      </c>
      <c r="C426" s="1">
        <v>43921</v>
      </c>
      <c r="D426" s="1" t="s">
        <v>478</v>
      </c>
      <c r="E426" t="s">
        <v>479</v>
      </c>
      <c r="F426" t="s">
        <v>543</v>
      </c>
      <c r="G426" t="s">
        <v>254</v>
      </c>
      <c r="H426" s="5">
        <f t="shared" si="28"/>
        <v>775000</v>
      </c>
      <c r="I426" s="5">
        <f t="shared" si="26"/>
        <v>24048</v>
      </c>
      <c r="J426" s="5">
        <v>799048</v>
      </c>
      <c r="K426" s="5">
        <v>79905</v>
      </c>
      <c r="M426" t="s">
        <v>92</v>
      </c>
      <c r="N426" t="s">
        <v>67</v>
      </c>
      <c r="O426" t="s">
        <v>16</v>
      </c>
      <c r="P426" s="1">
        <v>43921</v>
      </c>
      <c r="Q426">
        <v>0</v>
      </c>
      <c r="R426" s="21">
        <f t="shared" si="27"/>
        <v>3.1029677419354838E-2</v>
      </c>
      <c r="S426" s="44"/>
      <c r="T426" s="82" t="s">
        <v>732</v>
      </c>
      <c r="U426" s="13">
        <v>140616</v>
      </c>
    </row>
    <row r="427" spans="1:21" x14ac:dyDescent="0.3">
      <c r="A427" t="s">
        <v>18</v>
      </c>
      <c r="B427">
        <v>250</v>
      </c>
      <c r="C427" s="1">
        <v>43921</v>
      </c>
      <c r="D427" s="1" t="s">
        <v>478</v>
      </c>
      <c r="E427" t="s">
        <v>479</v>
      </c>
      <c r="F427" t="s">
        <v>543</v>
      </c>
      <c r="G427" t="s">
        <v>254</v>
      </c>
      <c r="H427" s="5">
        <f t="shared" si="28"/>
        <v>50000</v>
      </c>
      <c r="I427" s="5">
        <f t="shared" si="26"/>
        <v>0</v>
      </c>
      <c r="J427" s="5">
        <v>50000</v>
      </c>
      <c r="K427" s="5">
        <v>5000</v>
      </c>
      <c r="M427" t="s">
        <v>92</v>
      </c>
      <c r="N427" t="s">
        <v>67</v>
      </c>
      <c r="O427" t="s">
        <v>16</v>
      </c>
      <c r="P427" s="1">
        <v>43921</v>
      </c>
      <c r="Q427">
        <v>0</v>
      </c>
      <c r="R427" s="21">
        <f t="shared" si="27"/>
        <v>0</v>
      </c>
      <c r="S427" s="44"/>
      <c r="T427" s="82" t="s">
        <v>481</v>
      </c>
      <c r="U427" s="13">
        <v>122206</v>
      </c>
    </row>
    <row r="428" spans="1:21" x14ac:dyDescent="0.3">
      <c r="A428" t="s">
        <v>18</v>
      </c>
      <c r="B428">
        <v>258</v>
      </c>
      <c r="C428" s="1">
        <v>43921</v>
      </c>
      <c r="D428" s="1" t="s">
        <v>478</v>
      </c>
      <c r="E428" t="s">
        <v>479</v>
      </c>
      <c r="F428" t="s">
        <v>479</v>
      </c>
      <c r="G428" t="s">
        <v>190</v>
      </c>
      <c r="H428" s="5">
        <f t="shared" si="28"/>
        <v>195000</v>
      </c>
      <c r="I428" s="5">
        <f t="shared" si="26"/>
        <v>5000</v>
      </c>
      <c r="J428" s="5">
        <v>200000</v>
      </c>
      <c r="K428" s="5">
        <v>20000</v>
      </c>
      <c r="M428" t="s">
        <v>92</v>
      </c>
      <c r="N428" t="s">
        <v>67</v>
      </c>
      <c r="O428" t="s">
        <v>16</v>
      </c>
      <c r="P428" s="1">
        <v>43921</v>
      </c>
      <c r="Q428">
        <v>0</v>
      </c>
      <c r="R428" s="21">
        <f t="shared" si="27"/>
        <v>2.564102564102564E-2</v>
      </c>
      <c r="S428" s="44"/>
      <c r="T428" s="83">
        <v>43668</v>
      </c>
      <c r="U428" s="13">
        <v>17937</v>
      </c>
    </row>
    <row r="429" spans="1:21" x14ac:dyDescent="0.3">
      <c r="A429" t="s">
        <v>18</v>
      </c>
      <c r="B429">
        <v>259</v>
      </c>
      <c r="C429" s="1">
        <v>43921</v>
      </c>
      <c r="D429" s="1" t="s">
        <v>478</v>
      </c>
      <c r="E429" t="s">
        <v>479</v>
      </c>
      <c r="F429" t="s">
        <v>479</v>
      </c>
      <c r="G429" t="s">
        <v>190</v>
      </c>
      <c r="H429" s="5">
        <f>MROUND((J429*0.97),1000)</f>
        <v>21000</v>
      </c>
      <c r="I429" s="5">
        <f t="shared" si="26"/>
        <v>1043</v>
      </c>
      <c r="J429" s="5">
        <v>22043</v>
      </c>
      <c r="K429" s="5">
        <v>2204</v>
      </c>
      <c r="M429" t="s">
        <v>92</v>
      </c>
      <c r="N429" t="s">
        <v>67</v>
      </c>
      <c r="O429" t="s">
        <v>16</v>
      </c>
      <c r="P429" s="1">
        <v>43921</v>
      </c>
      <c r="Q429">
        <v>0</v>
      </c>
      <c r="R429" s="21">
        <f t="shared" si="27"/>
        <v>4.9666666666666665E-2</v>
      </c>
      <c r="S429" s="44"/>
      <c r="T429" s="82" t="s">
        <v>732</v>
      </c>
      <c r="U429" s="13">
        <v>14368</v>
      </c>
    </row>
    <row r="430" spans="1:21" x14ac:dyDescent="0.3">
      <c r="A430" t="s">
        <v>18</v>
      </c>
      <c r="B430">
        <v>421</v>
      </c>
      <c r="C430" s="1">
        <v>43690</v>
      </c>
      <c r="D430" s="1" t="s">
        <v>455</v>
      </c>
      <c r="E430" s="1" t="s">
        <v>455</v>
      </c>
      <c r="F430" t="s">
        <v>482</v>
      </c>
      <c r="G430" t="s">
        <v>193</v>
      </c>
      <c r="H430" s="42">
        <f t="shared" ref="H430:H442" si="29">MROUND((J430*0.97),5000)</f>
        <v>65000</v>
      </c>
      <c r="I430" s="42">
        <f t="shared" si="26"/>
        <v>2468</v>
      </c>
      <c r="J430" s="42">
        <v>67468</v>
      </c>
      <c r="K430" s="42">
        <v>6747</v>
      </c>
      <c r="M430" t="s">
        <v>74</v>
      </c>
      <c r="N430" t="s">
        <v>67</v>
      </c>
      <c r="O430" t="s">
        <v>16</v>
      </c>
      <c r="P430" s="1">
        <v>43677</v>
      </c>
      <c r="Q430">
        <v>13</v>
      </c>
      <c r="R430" s="44">
        <f t="shared" si="27"/>
        <v>3.7969230769230769E-2</v>
      </c>
      <c r="S430" s="44"/>
      <c r="T430" s="82" t="s">
        <v>481</v>
      </c>
      <c r="U430" s="13">
        <v>3569</v>
      </c>
    </row>
    <row r="431" spans="1:21" x14ac:dyDescent="0.3">
      <c r="A431" t="s">
        <v>18</v>
      </c>
      <c r="B431">
        <v>428</v>
      </c>
      <c r="C431" s="1">
        <v>43690</v>
      </c>
      <c r="D431" s="1" t="s">
        <v>455</v>
      </c>
      <c r="E431" s="1" t="s">
        <v>455</v>
      </c>
      <c r="F431" t="s">
        <v>456</v>
      </c>
      <c r="G431" t="s">
        <v>166</v>
      </c>
      <c r="H431" s="42">
        <f t="shared" si="29"/>
        <v>65000</v>
      </c>
      <c r="I431" s="42">
        <f t="shared" si="26"/>
        <v>2468</v>
      </c>
      <c r="J431" s="42">
        <v>67468</v>
      </c>
      <c r="K431" s="42">
        <v>6747</v>
      </c>
      <c r="M431" t="s">
        <v>74</v>
      </c>
      <c r="N431" t="s">
        <v>67</v>
      </c>
      <c r="O431" t="s">
        <v>16</v>
      </c>
      <c r="P431" s="1">
        <v>43677</v>
      </c>
      <c r="Q431">
        <v>13</v>
      </c>
      <c r="R431" s="44">
        <f t="shared" si="27"/>
        <v>3.7969230769230769E-2</v>
      </c>
      <c r="S431" s="44"/>
      <c r="T431" s="83">
        <v>43698</v>
      </c>
      <c r="U431" s="13">
        <v>32440</v>
      </c>
    </row>
    <row r="432" spans="1:21" x14ac:dyDescent="0.3">
      <c r="A432" t="s">
        <v>18</v>
      </c>
      <c r="B432">
        <v>438</v>
      </c>
      <c r="C432" s="1">
        <v>43690</v>
      </c>
      <c r="D432" s="1" t="s">
        <v>455</v>
      </c>
      <c r="E432" s="1" t="s">
        <v>455</v>
      </c>
      <c r="F432" t="s">
        <v>455</v>
      </c>
      <c r="G432" t="s">
        <v>165</v>
      </c>
      <c r="H432" s="42">
        <f t="shared" si="29"/>
        <v>195000</v>
      </c>
      <c r="I432" s="42">
        <f t="shared" si="26"/>
        <v>7406</v>
      </c>
      <c r="J432" s="42">
        <v>202406</v>
      </c>
      <c r="K432" s="42">
        <v>20241</v>
      </c>
      <c r="M432" t="s">
        <v>74</v>
      </c>
      <c r="N432" t="s">
        <v>67</v>
      </c>
      <c r="O432" t="s">
        <v>16</v>
      </c>
      <c r="P432" s="1">
        <v>43677</v>
      </c>
      <c r="Q432">
        <v>13</v>
      </c>
      <c r="R432" s="44">
        <f t="shared" si="27"/>
        <v>3.7979487179487181E-2</v>
      </c>
      <c r="S432" s="44"/>
      <c r="T432" s="82" t="s">
        <v>732</v>
      </c>
      <c r="U432" s="13">
        <v>32440</v>
      </c>
    </row>
    <row r="433" spans="1:21" x14ac:dyDescent="0.3">
      <c r="A433" t="s">
        <v>18</v>
      </c>
      <c r="B433">
        <v>439</v>
      </c>
      <c r="C433" s="1">
        <v>43739</v>
      </c>
      <c r="D433" s="1" t="s">
        <v>455</v>
      </c>
      <c r="E433" s="1" t="s">
        <v>455</v>
      </c>
      <c r="F433" t="s">
        <v>455</v>
      </c>
      <c r="G433" t="s">
        <v>165</v>
      </c>
      <c r="H433" s="42">
        <f t="shared" si="29"/>
        <v>55000</v>
      </c>
      <c r="I433" s="42">
        <f t="shared" si="26"/>
        <v>2492</v>
      </c>
      <c r="J433" s="42">
        <v>57492</v>
      </c>
      <c r="K433" s="42">
        <v>5749</v>
      </c>
      <c r="M433" t="s">
        <v>79</v>
      </c>
      <c r="N433" t="s">
        <v>67</v>
      </c>
      <c r="O433" t="s">
        <v>16</v>
      </c>
      <c r="P433" s="1">
        <v>43728</v>
      </c>
      <c r="Q433">
        <v>11</v>
      </c>
      <c r="R433" s="44">
        <f t="shared" si="27"/>
        <v>4.530909090909091E-2</v>
      </c>
      <c r="S433" s="44"/>
      <c r="T433" s="83">
        <v>43731</v>
      </c>
      <c r="U433" s="13">
        <v>413054</v>
      </c>
    </row>
    <row r="434" spans="1:21" x14ac:dyDescent="0.3">
      <c r="A434" t="s">
        <v>18</v>
      </c>
      <c r="B434">
        <v>422</v>
      </c>
      <c r="C434" s="1">
        <v>43868</v>
      </c>
      <c r="D434" s="1" t="s">
        <v>455</v>
      </c>
      <c r="E434" s="1" t="s">
        <v>455</v>
      </c>
      <c r="F434" t="s">
        <v>482</v>
      </c>
      <c r="G434" t="s">
        <v>193</v>
      </c>
      <c r="H434" s="42">
        <f t="shared" si="29"/>
        <v>290000</v>
      </c>
      <c r="I434" s="42">
        <f t="shared" si="26"/>
        <v>10000</v>
      </c>
      <c r="J434" s="42">
        <v>300000</v>
      </c>
      <c r="K434" s="42">
        <v>30000</v>
      </c>
      <c r="M434" t="s">
        <v>88</v>
      </c>
      <c r="N434" t="s">
        <v>67</v>
      </c>
      <c r="O434" t="s">
        <v>16</v>
      </c>
      <c r="P434" s="1">
        <v>43859</v>
      </c>
      <c r="Q434">
        <v>9</v>
      </c>
      <c r="R434" s="44">
        <f t="shared" si="27"/>
        <v>3.4482758620689655E-2</v>
      </c>
      <c r="S434" s="44"/>
      <c r="T434" s="82" t="s">
        <v>732</v>
      </c>
      <c r="U434" s="13">
        <v>214453</v>
      </c>
    </row>
    <row r="435" spans="1:21" x14ac:dyDescent="0.3">
      <c r="A435" t="s">
        <v>18</v>
      </c>
      <c r="B435">
        <v>440</v>
      </c>
      <c r="C435" s="1">
        <v>43868</v>
      </c>
      <c r="D435" s="1" t="s">
        <v>455</v>
      </c>
      <c r="E435" s="1" t="s">
        <v>455</v>
      </c>
      <c r="F435" t="s">
        <v>455</v>
      </c>
      <c r="G435" t="s">
        <v>165</v>
      </c>
      <c r="H435" s="42">
        <f t="shared" si="29"/>
        <v>145000</v>
      </c>
      <c r="I435" s="42">
        <f t="shared" si="26"/>
        <v>5000</v>
      </c>
      <c r="J435" s="42">
        <v>150000</v>
      </c>
      <c r="K435" s="42">
        <v>15000</v>
      </c>
      <c r="M435" t="s">
        <v>88</v>
      </c>
      <c r="N435" t="s">
        <v>67</v>
      </c>
      <c r="O435" t="s">
        <v>16</v>
      </c>
      <c r="P435" s="1">
        <v>43859</v>
      </c>
      <c r="Q435">
        <v>9</v>
      </c>
      <c r="R435" s="44">
        <f t="shared" si="27"/>
        <v>3.4482758620689655E-2</v>
      </c>
      <c r="S435" s="44"/>
      <c r="T435" s="82" t="s">
        <v>481</v>
      </c>
      <c r="U435" s="13">
        <v>198601</v>
      </c>
    </row>
    <row r="436" spans="1:21" x14ac:dyDescent="0.3">
      <c r="A436" t="s">
        <v>18</v>
      </c>
      <c r="B436">
        <v>423</v>
      </c>
      <c r="C436" s="1">
        <v>43921</v>
      </c>
      <c r="D436" s="1" t="s">
        <v>455</v>
      </c>
      <c r="E436" s="1" t="s">
        <v>455</v>
      </c>
      <c r="F436" t="s">
        <v>482</v>
      </c>
      <c r="G436" t="s">
        <v>193</v>
      </c>
      <c r="H436" s="42">
        <f t="shared" si="29"/>
        <v>265000</v>
      </c>
      <c r="I436" s="42">
        <f t="shared" si="26"/>
        <v>10755</v>
      </c>
      <c r="J436" s="42">
        <v>275755</v>
      </c>
      <c r="K436" s="42">
        <v>27576</v>
      </c>
      <c r="M436" t="s">
        <v>92</v>
      </c>
      <c r="N436" t="s">
        <v>67</v>
      </c>
      <c r="O436" t="s">
        <v>16</v>
      </c>
      <c r="P436" s="1">
        <v>43921</v>
      </c>
      <c r="Q436">
        <v>0</v>
      </c>
      <c r="R436" s="44">
        <f t="shared" si="27"/>
        <v>4.0584905660377361E-2</v>
      </c>
      <c r="S436" s="44"/>
      <c r="T436" s="83">
        <v>43768</v>
      </c>
      <c r="U436" s="13">
        <v>31300</v>
      </c>
    </row>
    <row r="437" spans="1:21" x14ac:dyDescent="0.3">
      <c r="A437" t="s">
        <v>18</v>
      </c>
      <c r="B437">
        <v>425</v>
      </c>
      <c r="C437" s="1">
        <v>43921</v>
      </c>
      <c r="D437" s="1" t="s">
        <v>455</v>
      </c>
      <c r="E437" s="1" t="s">
        <v>455</v>
      </c>
      <c r="F437" t="s">
        <v>539</v>
      </c>
      <c r="G437" t="s">
        <v>249</v>
      </c>
      <c r="H437" s="42">
        <f t="shared" si="29"/>
        <v>580000</v>
      </c>
      <c r="I437" s="42">
        <f t="shared" si="26"/>
        <v>19767</v>
      </c>
      <c r="J437" s="42">
        <v>599767</v>
      </c>
      <c r="K437" s="42">
        <v>59977</v>
      </c>
      <c r="M437" t="s">
        <v>92</v>
      </c>
      <c r="N437" t="s">
        <v>67</v>
      </c>
      <c r="O437" t="s">
        <v>16</v>
      </c>
      <c r="P437" s="1">
        <v>43921</v>
      </c>
      <c r="Q437">
        <v>0</v>
      </c>
      <c r="R437" s="44">
        <f t="shared" si="27"/>
        <v>3.4081034482758621E-2</v>
      </c>
      <c r="S437" s="44"/>
      <c r="T437" s="82" t="s">
        <v>732</v>
      </c>
      <c r="U437" s="13">
        <v>31300</v>
      </c>
    </row>
    <row r="438" spans="1:21" x14ac:dyDescent="0.3">
      <c r="A438" t="s">
        <v>18</v>
      </c>
      <c r="B438">
        <v>429</v>
      </c>
      <c r="C438" s="1">
        <v>43921</v>
      </c>
      <c r="D438" s="1" t="s">
        <v>455</v>
      </c>
      <c r="E438" s="1" t="s">
        <v>455</v>
      </c>
      <c r="F438" t="s">
        <v>456</v>
      </c>
      <c r="G438" t="s">
        <v>166</v>
      </c>
      <c r="H438" s="42">
        <f t="shared" si="29"/>
        <v>600000</v>
      </c>
      <c r="I438" s="42">
        <f t="shared" si="26"/>
        <v>20449</v>
      </c>
      <c r="J438" s="42">
        <v>620449</v>
      </c>
      <c r="K438" s="42">
        <v>62045</v>
      </c>
      <c r="M438" t="s">
        <v>92</v>
      </c>
      <c r="N438" t="s">
        <v>67</v>
      </c>
      <c r="O438" t="s">
        <v>16</v>
      </c>
      <c r="P438" s="1">
        <v>43921</v>
      </c>
      <c r="Q438">
        <v>0</v>
      </c>
      <c r="R438" s="44">
        <f t="shared" si="27"/>
        <v>3.408166666666667E-2</v>
      </c>
      <c r="S438" s="44"/>
      <c r="T438" s="83">
        <v>43790</v>
      </c>
      <c r="U438" s="13">
        <v>74209</v>
      </c>
    </row>
    <row r="439" spans="1:21" x14ac:dyDescent="0.3">
      <c r="A439" t="s">
        <v>18</v>
      </c>
      <c r="B439">
        <v>441</v>
      </c>
      <c r="C439" s="1">
        <v>43921</v>
      </c>
      <c r="D439" s="1" t="s">
        <v>455</v>
      </c>
      <c r="E439" s="1" t="s">
        <v>455</v>
      </c>
      <c r="F439" t="s">
        <v>455</v>
      </c>
      <c r="G439" t="s">
        <v>165</v>
      </c>
      <c r="H439" s="42">
        <f t="shared" si="29"/>
        <v>500000</v>
      </c>
      <c r="I439" s="42">
        <f t="shared" si="26"/>
        <v>16351</v>
      </c>
      <c r="J439" s="42">
        <v>516351</v>
      </c>
      <c r="K439" s="42">
        <v>51635</v>
      </c>
      <c r="M439" t="s">
        <v>92</v>
      </c>
      <c r="N439" t="s">
        <v>67</v>
      </c>
      <c r="O439" t="s">
        <v>16</v>
      </c>
      <c r="P439" s="1">
        <v>43921</v>
      </c>
      <c r="Q439">
        <v>0</v>
      </c>
      <c r="R439" s="44">
        <f t="shared" si="27"/>
        <v>3.2702000000000002E-2</v>
      </c>
      <c r="S439" s="44"/>
      <c r="T439" s="82" t="s">
        <v>732</v>
      </c>
      <c r="U439" s="13">
        <v>74209</v>
      </c>
    </row>
    <row r="440" spans="1:21" x14ac:dyDescent="0.3">
      <c r="A440" t="s">
        <v>18</v>
      </c>
      <c r="B440">
        <v>6</v>
      </c>
      <c r="C440" s="1">
        <v>43739</v>
      </c>
      <c r="D440" s="1" t="s">
        <v>484</v>
      </c>
      <c r="E440" t="s">
        <v>570</v>
      </c>
      <c r="F440" t="s">
        <v>529</v>
      </c>
      <c r="G440" t="s">
        <v>239</v>
      </c>
      <c r="H440" s="5">
        <f t="shared" si="29"/>
        <v>280000</v>
      </c>
      <c r="I440" s="5">
        <f t="shared" si="26"/>
        <v>6689</v>
      </c>
      <c r="J440" s="5">
        <v>286689</v>
      </c>
      <c r="K440" s="5">
        <v>28669</v>
      </c>
      <c r="M440" t="s">
        <v>79</v>
      </c>
      <c r="N440" t="s">
        <v>67</v>
      </c>
      <c r="O440" t="s">
        <v>16</v>
      </c>
      <c r="P440" s="1">
        <v>43728</v>
      </c>
      <c r="Q440">
        <v>11</v>
      </c>
      <c r="R440" s="21">
        <f t="shared" si="27"/>
        <v>2.3889285714285714E-2</v>
      </c>
      <c r="S440" s="44"/>
      <c r="T440" s="83">
        <v>43822</v>
      </c>
      <c r="U440" s="13">
        <v>18622</v>
      </c>
    </row>
    <row r="441" spans="1:21" x14ac:dyDescent="0.3">
      <c r="A441" t="s">
        <v>18</v>
      </c>
      <c r="B441">
        <v>17</v>
      </c>
      <c r="C441" s="1">
        <v>43921</v>
      </c>
      <c r="D441" s="1" t="s">
        <v>484</v>
      </c>
      <c r="E441" t="s">
        <v>570</v>
      </c>
      <c r="F441" t="s">
        <v>570</v>
      </c>
      <c r="G441" t="s">
        <v>281</v>
      </c>
      <c r="H441" s="5">
        <f t="shared" si="29"/>
        <v>385000</v>
      </c>
      <c r="I441" s="5">
        <f t="shared" si="26"/>
        <v>11150</v>
      </c>
      <c r="J441" s="5">
        <v>396150</v>
      </c>
      <c r="K441" s="5">
        <v>39615</v>
      </c>
      <c r="M441" t="s">
        <v>92</v>
      </c>
      <c r="N441" t="s">
        <v>67</v>
      </c>
      <c r="O441" t="s">
        <v>16</v>
      </c>
      <c r="P441" s="1">
        <v>43921</v>
      </c>
      <c r="Q441">
        <v>0</v>
      </c>
      <c r="R441" s="21">
        <f t="shared" si="27"/>
        <v>2.8961038961038962E-2</v>
      </c>
      <c r="S441" s="44"/>
      <c r="T441" s="82" t="s">
        <v>732</v>
      </c>
      <c r="U441" s="13">
        <v>18622</v>
      </c>
    </row>
    <row r="442" spans="1:21" x14ac:dyDescent="0.3">
      <c r="A442" t="s">
        <v>18</v>
      </c>
      <c r="B442">
        <v>442</v>
      </c>
      <c r="C442" s="1">
        <v>43587</v>
      </c>
      <c r="D442" s="1" t="s">
        <v>727</v>
      </c>
      <c r="E442" s="1" t="s">
        <v>727</v>
      </c>
      <c r="F442" t="s">
        <v>512</v>
      </c>
      <c r="G442" t="s">
        <v>223</v>
      </c>
      <c r="H442" s="5">
        <f t="shared" si="29"/>
        <v>55000</v>
      </c>
      <c r="I442" s="5">
        <f t="shared" si="26"/>
        <v>1424</v>
      </c>
      <c r="J442" s="5">
        <v>56424</v>
      </c>
      <c r="K442" s="5">
        <v>5642</v>
      </c>
      <c r="M442" t="s">
        <v>66</v>
      </c>
      <c r="N442" t="s">
        <v>67</v>
      </c>
      <c r="O442" t="s">
        <v>16</v>
      </c>
      <c r="P442" s="1">
        <v>43575</v>
      </c>
      <c r="Q442">
        <v>12</v>
      </c>
      <c r="R442" s="21">
        <f t="shared" si="27"/>
        <v>2.5890909090909089E-2</v>
      </c>
      <c r="S442" s="21"/>
      <c r="T442" s="83">
        <v>43859</v>
      </c>
      <c r="U442" s="13">
        <v>38114</v>
      </c>
    </row>
    <row r="443" spans="1:21" x14ac:dyDescent="0.3">
      <c r="A443" t="s">
        <v>18</v>
      </c>
      <c r="B443">
        <v>443</v>
      </c>
      <c r="C443" s="1">
        <v>43646</v>
      </c>
      <c r="D443" s="1" t="s">
        <v>727</v>
      </c>
      <c r="E443" s="1" t="s">
        <v>727</v>
      </c>
      <c r="F443" t="s">
        <v>512</v>
      </c>
      <c r="G443" t="s">
        <v>223</v>
      </c>
      <c r="H443" s="5">
        <f>MROUND((J443*0.97),1000)</f>
        <v>24000</v>
      </c>
      <c r="I443" s="5">
        <f t="shared" si="26"/>
        <v>1028</v>
      </c>
      <c r="J443" s="5">
        <v>25028</v>
      </c>
      <c r="K443" s="5">
        <v>2503</v>
      </c>
      <c r="M443" t="s">
        <v>71</v>
      </c>
      <c r="N443" t="s">
        <v>67</v>
      </c>
      <c r="O443" t="s">
        <v>16</v>
      </c>
      <c r="P443" s="1">
        <v>43641</v>
      </c>
      <c r="Q443">
        <v>5</v>
      </c>
      <c r="R443" s="21">
        <f t="shared" si="27"/>
        <v>4.2833333333333334E-2</v>
      </c>
      <c r="S443" s="21"/>
      <c r="T443" s="82" t="s">
        <v>732</v>
      </c>
      <c r="U443" s="13">
        <v>38114</v>
      </c>
    </row>
    <row r="444" spans="1:21" x14ac:dyDescent="0.3">
      <c r="A444" t="s">
        <v>18</v>
      </c>
      <c r="B444">
        <v>444</v>
      </c>
      <c r="C444" s="1">
        <v>43682</v>
      </c>
      <c r="D444" s="1" t="s">
        <v>727</v>
      </c>
      <c r="E444" s="1" t="s">
        <v>727</v>
      </c>
      <c r="F444" t="s">
        <v>512</v>
      </c>
      <c r="G444" t="s">
        <v>223</v>
      </c>
      <c r="H444" s="5">
        <f>MROUND((J444*0.97),50)</f>
        <v>1750</v>
      </c>
      <c r="I444" s="5">
        <f t="shared" si="26"/>
        <v>76</v>
      </c>
      <c r="J444" s="5">
        <v>1826</v>
      </c>
      <c r="K444" s="5">
        <v>183</v>
      </c>
      <c r="M444" t="s">
        <v>73</v>
      </c>
      <c r="N444" t="s">
        <v>67</v>
      </c>
      <c r="O444" t="s">
        <v>16</v>
      </c>
      <c r="P444" s="1">
        <v>43668</v>
      </c>
      <c r="Q444">
        <v>14</v>
      </c>
      <c r="R444" s="21">
        <f t="shared" si="27"/>
        <v>4.3428571428571427E-2</v>
      </c>
      <c r="S444" s="21"/>
      <c r="T444" s="83">
        <v>43880</v>
      </c>
      <c r="U444" s="13">
        <v>10953</v>
      </c>
    </row>
    <row r="445" spans="1:21" x14ac:dyDescent="0.3">
      <c r="A445" t="s">
        <v>18</v>
      </c>
      <c r="B445">
        <v>445</v>
      </c>
      <c r="C445" s="1">
        <v>43712</v>
      </c>
      <c r="D445" s="1" t="s">
        <v>727</v>
      </c>
      <c r="E445" s="1" t="s">
        <v>727</v>
      </c>
      <c r="F445" t="s">
        <v>512</v>
      </c>
      <c r="G445" t="s">
        <v>223</v>
      </c>
      <c r="H445" s="5">
        <f>MROUND((J445*0.97),5000)</f>
        <v>85000</v>
      </c>
      <c r="I445" s="5">
        <f t="shared" si="26"/>
        <v>1923</v>
      </c>
      <c r="J445" s="5">
        <v>86923</v>
      </c>
      <c r="K445" s="5">
        <v>8692</v>
      </c>
      <c r="M445" t="s">
        <v>75</v>
      </c>
      <c r="N445" t="s">
        <v>67</v>
      </c>
      <c r="O445" t="s">
        <v>16</v>
      </c>
      <c r="P445" s="1">
        <v>43698</v>
      </c>
      <c r="Q445">
        <v>14</v>
      </c>
      <c r="R445" s="21">
        <f t="shared" si="27"/>
        <v>2.2623529411764706E-2</v>
      </c>
      <c r="S445" s="21"/>
      <c r="T445" s="82" t="s">
        <v>732</v>
      </c>
      <c r="U445" s="13">
        <v>10953</v>
      </c>
    </row>
    <row r="446" spans="1:21" x14ac:dyDescent="0.3">
      <c r="A446" t="s">
        <v>18</v>
      </c>
      <c r="B446">
        <v>446</v>
      </c>
      <c r="C446" s="1">
        <v>43738</v>
      </c>
      <c r="D446" s="1" t="s">
        <v>727</v>
      </c>
      <c r="E446" s="1" t="s">
        <v>727</v>
      </c>
      <c r="F446" t="s">
        <v>512</v>
      </c>
      <c r="G446" t="s">
        <v>223</v>
      </c>
      <c r="H446" s="5">
        <f>MROUND((J446*0.97),5000)</f>
        <v>95000</v>
      </c>
      <c r="I446" s="5">
        <f t="shared" si="26"/>
        <v>3383</v>
      </c>
      <c r="J446" s="5">
        <v>98383</v>
      </c>
      <c r="K446" s="5">
        <v>9838</v>
      </c>
      <c r="M446" t="s">
        <v>77</v>
      </c>
      <c r="N446" t="s">
        <v>67</v>
      </c>
      <c r="O446" t="s">
        <v>16</v>
      </c>
      <c r="P446" s="1">
        <v>43731</v>
      </c>
      <c r="Q446">
        <v>7</v>
      </c>
      <c r="R446" s="21">
        <f t="shared" si="27"/>
        <v>3.5610526315789474E-2</v>
      </c>
      <c r="S446" s="21"/>
      <c r="T446" s="83">
        <v>43921</v>
      </c>
      <c r="U446" s="13">
        <v>5800692</v>
      </c>
    </row>
    <row r="447" spans="1:21" x14ac:dyDescent="0.3">
      <c r="A447" t="s">
        <v>18</v>
      </c>
      <c r="B447">
        <v>447</v>
      </c>
      <c r="C447" s="1">
        <v>43921</v>
      </c>
      <c r="D447" s="1" t="s">
        <v>727</v>
      </c>
      <c r="E447" s="1" t="s">
        <v>727</v>
      </c>
      <c r="F447" t="s">
        <v>512</v>
      </c>
      <c r="G447" t="s">
        <v>223</v>
      </c>
      <c r="H447" s="5">
        <f>MROUND((J447*0.97),5000)</f>
        <v>355000</v>
      </c>
      <c r="I447" s="5">
        <f t="shared" si="26"/>
        <v>8587</v>
      </c>
      <c r="J447" s="5">
        <v>363587</v>
      </c>
      <c r="K447" s="5">
        <v>36359</v>
      </c>
      <c r="M447" t="s">
        <v>92</v>
      </c>
      <c r="N447" t="s">
        <v>67</v>
      </c>
      <c r="O447" t="s">
        <v>16</v>
      </c>
      <c r="P447" s="1">
        <v>43921</v>
      </c>
      <c r="Q447">
        <v>0</v>
      </c>
      <c r="R447" s="21">
        <f t="shared" si="27"/>
        <v>2.4188732394366197E-2</v>
      </c>
      <c r="S447" s="21"/>
      <c r="T447" s="82" t="s">
        <v>569</v>
      </c>
      <c r="U447" s="13">
        <v>906495</v>
      </c>
    </row>
    <row r="448" spans="1:21" x14ac:dyDescent="0.3">
      <c r="A448" t="s">
        <v>18</v>
      </c>
      <c r="B448">
        <v>449</v>
      </c>
      <c r="C448" s="1">
        <v>43587</v>
      </c>
      <c r="D448" s="1" t="s">
        <v>515</v>
      </c>
      <c r="E448" s="1" t="s">
        <v>515</v>
      </c>
      <c r="F448" t="s">
        <v>515</v>
      </c>
      <c r="G448" t="s">
        <v>226</v>
      </c>
      <c r="H448" s="5">
        <f>MROUND((J448*0.97),5000)</f>
        <v>35000</v>
      </c>
      <c r="I448" s="5">
        <f t="shared" si="26"/>
        <v>586</v>
      </c>
      <c r="J448" s="5">
        <v>35586</v>
      </c>
      <c r="K448" s="5">
        <v>3559</v>
      </c>
      <c r="M448" t="s">
        <v>66</v>
      </c>
      <c r="N448" t="s">
        <v>67</v>
      </c>
      <c r="O448" t="s">
        <v>16</v>
      </c>
      <c r="P448" s="1">
        <v>43575</v>
      </c>
      <c r="Q448">
        <v>12</v>
      </c>
      <c r="R448" s="21">
        <f t="shared" si="27"/>
        <v>1.6742857142857143E-2</v>
      </c>
      <c r="S448" s="21"/>
      <c r="T448" s="82" t="s">
        <v>562</v>
      </c>
      <c r="U448" s="13">
        <v>1264344</v>
      </c>
    </row>
    <row r="449" spans="1:21" x14ac:dyDescent="0.3">
      <c r="A449" t="s">
        <v>18</v>
      </c>
      <c r="B449">
        <v>450</v>
      </c>
      <c r="C449" s="1">
        <v>43646</v>
      </c>
      <c r="D449" s="1" t="s">
        <v>515</v>
      </c>
      <c r="E449" s="1" t="s">
        <v>515</v>
      </c>
      <c r="F449" t="s">
        <v>515</v>
      </c>
      <c r="G449" t="s">
        <v>226</v>
      </c>
      <c r="H449" s="5">
        <f>MROUND((J449*0.97),1000)</f>
        <v>19000</v>
      </c>
      <c r="I449" s="5">
        <f t="shared" si="26"/>
        <v>1041</v>
      </c>
      <c r="J449" s="5">
        <v>20041</v>
      </c>
      <c r="K449" s="5">
        <v>2004</v>
      </c>
      <c r="M449" t="s">
        <v>71</v>
      </c>
      <c r="N449" t="s">
        <v>67</v>
      </c>
      <c r="O449" t="s">
        <v>16</v>
      </c>
      <c r="P449" s="1">
        <v>43641</v>
      </c>
      <c r="Q449">
        <v>5</v>
      </c>
      <c r="R449" s="21">
        <f t="shared" si="27"/>
        <v>5.4789473684210527E-2</v>
      </c>
      <c r="S449" s="21"/>
      <c r="T449" s="82" t="s">
        <v>561</v>
      </c>
      <c r="U449" s="13">
        <v>1264344</v>
      </c>
    </row>
    <row r="450" spans="1:21" x14ac:dyDescent="0.3">
      <c r="A450" t="s">
        <v>18</v>
      </c>
      <c r="B450">
        <v>451</v>
      </c>
      <c r="C450" s="1">
        <v>43775</v>
      </c>
      <c r="D450" s="1" t="s">
        <v>515</v>
      </c>
      <c r="E450" s="1" t="s">
        <v>515</v>
      </c>
      <c r="F450" t="s">
        <v>515</v>
      </c>
      <c r="G450" t="s">
        <v>226</v>
      </c>
      <c r="H450" s="5">
        <f>MROUND((J450*0.97),1000)</f>
        <v>15000</v>
      </c>
      <c r="I450" s="5">
        <f t="shared" ref="I450:I455" si="30">J450-H450</f>
        <v>61</v>
      </c>
      <c r="J450" s="5">
        <v>15061</v>
      </c>
      <c r="K450" s="5">
        <v>1506</v>
      </c>
      <c r="M450" t="s">
        <v>80</v>
      </c>
      <c r="N450" t="s">
        <v>67</v>
      </c>
      <c r="O450" t="s">
        <v>16</v>
      </c>
      <c r="P450" s="1">
        <v>43768</v>
      </c>
      <c r="Q450">
        <v>7</v>
      </c>
      <c r="R450" s="21">
        <f t="shared" ref="R450:R455" si="31">I450/H450</f>
        <v>4.0666666666666663E-3</v>
      </c>
      <c r="S450" s="21"/>
      <c r="T450" s="82" t="s">
        <v>732</v>
      </c>
      <c r="U450" s="13">
        <v>586062</v>
      </c>
    </row>
    <row r="451" spans="1:21" x14ac:dyDescent="0.3">
      <c r="A451" t="s">
        <v>18</v>
      </c>
      <c r="B451">
        <v>452</v>
      </c>
      <c r="C451" s="1">
        <v>43804</v>
      </c>
      <c r="D451" s="1" t="s">
        <v>515</v>
      </c>
      <c r="E451" s="1" t="s">
        <v>515</v>
      </c>
      <c r="F451" t="s">
        <v>515</v>
      </c>
      <c r="G451" t="s">
        <v>226</v>
      </c>
      <c r="H451" s="5">
        <f>MROUND((J451*0.97),5000)</f>
        <v>50000</v>
      </c>
      <c r="I451" s="5">
        <f t="shared" si="30"/>
        <v>1048</v>
      </c>
      <c r="J451" s="5">
        <v>51048</v>
      </c>
      <c r="K451" s="5">
        <v>5105</v>
      </c>
      <c r="M451" t="s">
        <v>82</v>
      </c>
      <c r="N451" t="s">
        <v>67</v>
      </c>
      <c r="O451" t="s">
        <v>16</v>
      </c>
      <c r="P451" s="1">
        <v>43790</v>
      </c>
      <c r="Q451">
        <v>14</v>
      </c>
      <c r="R451" s="21">
        <f t="shared" si="31"/>
        <v>2.0959999999999999E-2</v>
      </c>
      <c r="S451" s="21"/>
      <c r="T451" s="82" t="s">
        <v>553</v>
      </c>
      <c r="U451" s="13">
        <v>1217516</v>
      </c>
    </row>
    <row r="452" spans="1:21" x14ac:dyDescent="0.3">
      <c r="A452" t="s">
        <v>18</v>
      </c>
      <c r="B452">
        <v>453</v>
      </c>
      <c r="C452" s="1">
        <v>43830</v>
      </c>
      <c r="D452" s="1" t="s">
        <v>515</v>
      </c>
      <c r="E452" s="1" t="s">
        <v>515</v>
      </c>
      <c r="F452" t="s">
        <v>515</v>
      </c>
      <c r="G452" t="s">
        <v>226</v>
      </c>
      <c r="H452" s="5">
        <f>MROUND((J452*0.97),1000)</f>
        <v>26000</v>
      </c>
      <c r="I452" s="5">
        <f t="shared" si="30"/>
        <v>1099</v>
      </c>
      <c r="J452" s="5">
        <v>27099</v>
      </c>
      <c r="K452" s="5">
        <v>2710</v>
      </c>
      <c r="M452" t="s">
        <v>84</v>
      </c>
      <c r="N452" t="s">
        <v>67</v>
      </c>
      <c r="O452" t="s">
        <v>16</v>
      </c>
      <c r="P452" s="1">
        <v>43822</v>
      </c>
      <c r="Q452">
        <v>8</v>
      </c>
      <c r="R452" s="21">
        <f t="shared" si="31"/>
        <v>4.2269230769230767E-2</v>
      </c>
      <c r="S452" s="21"/>
      <c r="T452" s="82" t="s">
        <v>481</v>
      </c>
      <c r="U452" s="13">
        <v>561931</v>
      </c>
    </row>
    <row r="453" spans="1:21" x14ac:dyDescent="0.3">
      <c r="A453" t="s">
        <v>18</v>
      </c>
      <c r="B453">
        <v>454</v>
      </c>
      <c r="C453" s="1">
        <v>43893</v>
      </c>
      <c r="D453" s="1" t="s">
        <v>515</v>
      </c>
      <c r="E453" s="1" t="s">
        <v>515</v>
      </c>
      <c r="F453" t="s">
        <v>515</v>
      </c>
      <c r="G453" t="s">
        <v>226</v>
      </c>
      <c r="H453" s="5">
        <f>MROUND((J453*0.97),500)</f>
        <v>24000</v>
      </c>
      <c r="I453" s="5">
        <f t="shared" si="30"/>
        <v>494</v>
      </c>
      <c r="J453" s="5">
        <v>24494</v>
      </c>
      <c r="K453" s="5">
        <v>2449</v>
      </c>
      <c r="M453" t="s">
        <v>89</v>
      </c>
      <c r="N453" t="s">
        <v>67</v>
      </c>
      <c r="O453" t="s">
        <v>16</v>
      </c>
      <c r="P453" s="1">
        <v>43880</v>
      </c>
      <c r="Q453">
        <v>13</v>
      </c>
      <c r="R453" s="21">
        <f t="shared" si="31"/>
        <v>2.0583333333333332E-2</v>
      </c>
      <c r="S453" s="21"/>
      <c r="T453" s="12" t="s">
        <v>503</v>
      </c>
      <c r="U453" s="13">
        <v>917131</v>
      </c>
    </row>
    <row r="454" spans="1:21" x14ac:dyDescent="0.3">
      <c r="A454" t="s">
        <v>18</v>
      </c>
      <c r="B454">
        <v>448</v>
      </c>
      <c r="C454" s="1">
        <v>43921</v>
      </c>
      <c r="D454" s="1" t="s">
        <v>515</v>
      </c>
      <c r="E454" s="1" t="s">
        <v>515</v>
      </c>
      <c r="F454" t="s">
        <v>537</v>
      </c>
      <c r="G454" t="s">
        <v>247</v>
      </c>
      <c r="H454" s="5">
        <f>MROUND((J454*0.97),5000)</f>
        <v>165000</v>
      </c>
      <c r="I454" s="5">
        <f t="shared" si="30"/>
        <v>4481</v>
      </c>
      <c r="J454" s="5">
        <v>169481</v>
      </c>
      <c r="K454" s="5">
        <v>16948</v>
      </c>
      <c r="M454" t="s">
        <v>91</v>
      </c>
      <c r="N454" t="s">
        <v>67</v>
      </c>
      <c r="O454" t="s">
        <v>16</v>
      </c>
      <c r="P454" s="1">
        <v>43921</v>
      </c>
      <c r="Q454">
        <v>0</v>
      </c>
      <c r="R454" s="21">
        <f t="shared" si="31"/>
        <v>2.7157575757575759E-2</v>
      </c>
      <c r="S454" s="21"/>
      <c r="T454" s="83">
        <v>43575</v>
      </c>
      <c r="U454" s="13">
        <v>59900</v>
      </c>
    </row>
    <row r="455" spans="1:21" x14ac:dyDescent="0.3">
      <c r="A455" t="s">
        <v>18</v>
      </c>
      <c r="B455">
        <v>455</v>
      </c>
      <c r="C455" s="1">
        <v>43921</v>
      </c>
      <c r="D455" s="1" t="s">
        <v>515</v>
      </c>
      <c r="E455" s="1" t="s">
        <v>515</v>
      </c>
      <c r="F455" t="s">
        <v>515</v>
      </c>
      <c r="G455" t="s">
        <v>226</v>
      </c>
      <c r="H455" s="5">
        <f>MROUND((J455*0.97),5000)</f>
        <v>45000</v>
      </c>
      <c r="I455" s="5">
        <f t="shared" si="30"/>
        <v>2077</v>
      </c>
      <c r="J455" s="5">
        <v>47077</v>
      </c>
      <c r="K455" s="5">
        <v>4708</v>
      </c>
      <c r="M455" t="s">
        <v>91</v>
      </c>
      <c r="N455" t="s">
        <v>67</v>
      </c>
      <c r="O455" t="s">
        <v>16</v>
      </c>
      <c r="P455" s="1">
        <v>43921</v>
      </c>
      <c r="Q455">
        <v>0</v>
      </c>
      <c r="R455" s="21">
        <f t="shared" si="31"/>
        <v>4.6155555555555554E-2</v>
      </c>
      <c r="S455" s="21"/>
      <c r="T455" s="82" t="s">
        <v>503</v>
      </c>
      <c r="U455" s="13">
        <v>59900</v>
      </c>
    </row>
    <row r="456" spans="1:21" x14ac:dyDescent="0.3">
      <c r="T456" s="83">
        <v>43610</v>
      </c>
      <c r="U456" s="13">
        <v>38506</v>
      </c>
    </row>
    <row r="457" spans="1:21" x14ac:dyDescent="0.3">
      <c r="T457" s="82" t="s">
        <v>503</v>
      </c>
      <c r="U457" s="13">
        <v>38506</v>
      </c>
    </row>
    <row r="458" spans="1:21" x14ac:dyDescent="0.3">
      <c r="T458" s="83">
        <v>43698</v>
      </c>
      <c r="U458" s="13">
        <v>39260</v>
      </c>
    </row>
    <row r="459" spans="1:21" x14ac:dyDescent="0.3">
      <c r="T459" s="82" t="s">
        <v>503</v>
      </c>
      <c r="U459" s="13">
        <v>39260</v>
      </c>
    </row>
    <row r="460" spans="1:21" x14ac:dyDescent="0.3">
      <c r="T460" s="83">
        <v>43731</v>
      </c>
      <c r="U460" s="13">
        <v>68144</v>
      </c>
    </row>
    <row r="461" spans="1:21" x14ac:dyDescent="0.3">
      <c r="T461" s="82" t="s">
        <v>503</v>
      </c>
      <c r="U461" s="13">
        <v>68144</v>
      </c>
    </row>
    <row r="462" spans="1:21" x14ac:dyDescent="0.3">
      <c r="T462" s="83">
        <v>43768</v>
      </c>
      <c r="U462" s="13">
        <v>98699</v>
      </c>
    </row>
    <row r="463" spans="1:21" x14ac:dyDescent="0.3">
      <c r="T463" s="82" t="s">
        <v>503</v>
      </c>
      <c r="U463" s="13">
        <v>98699</v>
      </c>
    </row>
    <row r="464" spans="1:21" x14ac:dyDescent="0.3">
      <c r="T464" s="83">
        <v>43790</v>
      </c>
      <c r="U464" s="13">
        <v>52738</v>
      </c>
    </row>
    <row r="465" spans="20:21" x14ac:dyDescent="0.3">
      <c r="T465" s="82" t="s">
        <v>503</v>
      </c>
      <c r="U465" s="13">
        <v>52738</v>
      </c>
    </row>
    <row r="466" spans="20:21" x14ac:dyDescent="0.3">
      <c r="T466" s="83">
        <v>43822</v>
      </c>
      <c r="U466" s="13">
        <v>114661</v>
      </c>
    </row>
    <row r="467" spans="20:21" x14ac:dyDescent="0.3">
      <c r="T467" s="82" t="s">
        <v>503</v>
      </c>
      <c r="U467" s="13">
        <v>114661</v>
      </c>
    </row>
    <row r="468" spans="20:21" x14ac:dyDescent="0.3">
      <c r="T468" s="83">
        <v>43859</v>
      </c>
      <c r="U468" s="13">
        <v>95000</v>
      </c>
    </row>
    <row r="469" spans="20:21" x14ac:dyDescent="0.3">
      <c r="T469" s="82" t="s">
        <v>503</v>
      </c>
      <c r="U469" s="13">
        <v>95000</v>
      </c>
    </row>
    <row r="470" spans="20:21" x14ac:dyDescent="0.3">
      <c r="T470" s="83">
        <v>43880</v>
      </c>
      <c r="U470" s="13">
        <v>104697</v>
      </c>
    </row>
    <row r="471" spans="20:21" x14ac:dyDescent="0.3">
      <c r="T471" s="82" t="s">
        <v>503</v>
      </c>
      <c r="U471" s="13">
        <v>104697</v>
      </c>
    </row>
    <row r="472" spans="20:21" x14ac:dyDescent="0.3">
      <c r="T472" s="83">
        <v>43921</v>
      </c>
      <c r="U472" s="13">
        <v>245526</v>
      </c>
    </row>
    <row r="473" spans="20:21" x14ac:dyDescent="0.3">
      <c r="T473" s="82" t="s">
        <v>503</v>
      </c>
      <c r="U473" s="13">
        <v>245526</v>
      </c>
    </row>
    <row r="474" spans="20:21" x14ac:dyDescent="0.3">
      <c r="T474" s="26" t="s">
        <v>726</v>
      </c>
      <c r="U474" s="27">
        <v>3457268</v>
      </c>
    </row>
    <row r="475" spans="20:21" x14ac:dyDescent="0.3">
      <c r="T475" s="83">
        <v>43575</v>
      </c>
      <c r="U475" s="13">
        <v>219246</v>
      </c>
    </row>
    <row r="476" spans="20:21" x14ac:dyDescent="0.3">
      <c r="T476" s="84" t="s">
        <v>476</v>
      </c>
      <c r="U476" s="27">
        <v>43849</v>
      </c>
    </row>
    <row r="477" spans="20:21" x14ac:dyDescent="0.3">
      <c r="T477" s="84" t="s">
        <v>464</v>
      </c>
      <c r="U477" s="27">
        <v>43849</v>
      </c>
    </row>
    <row r="478" spans="20:21" x14ac:dyDescent="0.3">
      <c r="T478" s="84" t="s">
        <v>487</v>
      </c>
      <c r="U478" s="27">
        <v>43849</v>
      </c>
    </row>
    <row r="479" spans="20:21" x14ac:dyDescent="0.3">
      <c r="T479" s="84" t="s">
        <v>463</v>
      </c>
      <c r="U479" s="27">
        <v>87699</v>
      </c>
    </row>
    <row r="480" spans="20:21" x14ac:dyDescent="0.3">
      <c r="T480" s="83">
        <v>43610</v>
      </c>
      <c r="U480" s="13">
        <v>105560</v>
      </c>
    </row>
    <row r="481" spans="20:21" x14ac:dyDescent="0.3">
      <c r="T481" s="84" t="s">
        <v>476</v>
      </c>
      <c r="U481" s="27">
        <v>21112</v>
      </c>
    </row>
    <row r="482" spans="20:21" x14ac:dyDescent="0.3">
      <c r="T482" s="84" t="s">
        <v>464</v>
      </c>
      <c r="U482" s="27">
        <v>21112</v>
      </c>
    </row>
    <row r="483" spans="20:21" x14ac:dyDescent="0.3">
      <c r="T483" s="84" t="s">
        <v>487</v>
      </c>
      <c r="U483" s="27">
        <v>21112</v>
      </c>
    </row>
    <row r="484" spans="20:21" x14ac:dyDescent="0.3">
      <c r="T484" s="84" t="s">
        <v>463</v>
      </c>
      <c r="U484" s="27">
        <v>42224</v>
      </c>
    </row>
    <row r="485" spans="20:21" x14ac:dyDescent="0.3">
      <c r="T485" s="83">
        <v>43641</v>
      </c>
      <c r="U485" s="13">
        <v>117205</v>
      </c>
    </row>
    <row r="486" spans="20:21" x14ac:dyDescent="0.3">
      <c r="T486" s="84" t="s">
        <v>476</v>
      </c>
      <c r="U486" s="27">
        <v>23441</v>
      </c>
    </row>
    <row r="487" spans="20:21" x14ac:dyDescent="0.3">
      <c r="T487" s="84" t="s">
        <v>464</v>
      </c>
      <c r="U487" s="27">
        <v>23441</v>
      </c>
    </row>
    <row r="488" spans="20:21" x14ac:dyDescent="0.3">
      <c r="T488" s="84" t="s">
        <v>487</v>
      </c>
      <c r="U488" s="27">
        <v>23441</v>
      </c>
    </row>
    <row r="489" spans="20:21" x14ac:dyDescent="0.3">
      <c r="T489" s="84" t="s">
        <v>463</v>
      </c>
      <c r="U489" s="27">
        <v>46882</v>
      </c>
    </row>
    <row r="490" spans="20:21" x14ac:dyDescent="0.3">
      <c r="T490" s="83">
        <v>43668</v>
      </c>
      <c r="U490" s="13">
        <v>158779</v>
      </c>
    </row>
    <row r="491" spans="20:21" x14ac:dyDescent="0.3">
      <c r="T491" s="84" t="s">
        <v>476</v>
      </c>
      <c r="U491" s="27">
        <v>31756</v>
      </c>
    </row>
    <row r="492" spans="20:21" x14ac:dyDescent="0.3">
      <c r="T492" s="84" t="s">
        <v>464</v>
      </c>
      <c r="U492" s="27">
        <v>31756</v>
      </c>
    </row>
    <row r="493" spans="20:21" x14ac:dyDescent="0.3">
      <c r="T493" s="84" t="s">
        <v>487</v>
      </c>
      <c r="U493" s="27">
        <v>31756</v>
      </c>
    </row>
    <row r="494" spans="20:21" x14ac:dyDescent="0.3">
      <c r="T494" s="84" t="s">
        <v>463</v>
      </c>
      <c r="U494" s="27">
        <v>63511</v>
      </c>
    </row>
    <row r="495" spans="20:21" x14ac:dyDescent="0.3">
      <c r="T495" s="83">
        <v>43698</v>
      </c>
      <c r="U495" s="13">
        <v>154372</v>
      </c>
    </row>
    <row r="496" spans="20:21" x14ac:dyDescent="0.3">
      <c r="T496" s="84" t="s">
        <v>476</v>
      </c>
      <c r="U496" s="27">
        <v>30874</v>
      </c>
    </row>
    <row r="497" spans="20:21" x14ac:dyDescent="0.3">
      <c r="T497" s="84" t="s">
        <v>464</v>
      </c>
      <c r="U497" s="27">
        <v>30874</v>
      </c>
    </row>
    <row r="498" spans="20:21" x14ac:dyDescent="0.3">
      <c r="T498" s="84" t="s">
        <v>487</v>
      </c>
      <c r="U498" s="27">
        <v>30874</v>
      </c>
    </row>
    <row r="499" spans="20:21" x14ac:dyDescent="0.3">
      <c r="T499" s="84" t="s">
        <v>463</v>
      </c>
      <c r="U499" s="27">
        <v>61750</v>
      </c>
    </row>
    <row r="500" spans="20:21" x14ac:dyDescent="0.3">
      <c r="T500" s="83">
        <v>43731</v>
      </c>
      <c r="U500" s="13">
        <v>163191</v>
      </c>
    </row>
    <row r="501" spans="20:21" x14ac:dyDescent="0.3">
      <c r="T501" s="84" t="s">
        <v>476</v>
      </c>
      <c r="U501" s="27">
        <v>32638</v>
      </c>
    </row>
    <row r="502" spans="20:21" x14ac:dyDescent="0.3">
      <c r="T502" s="84" t="s">
        <v>464</v>
      </c>
      <c r="U502" s="27">
        <v>32638</v>
      </c>
    </row>
    <row r="503" spans="20:21" x14ac:dyDescent="0.3">
      <c r="T503" s="84" t="s">
        <v>487</v>
      </c>
      <c r="U503" s="27">
        <v>32638</v>
      </c>
    </row>
    <row r="504" spans="20:21" x14ac:dyDescent="0.3">
      <c r="T504" s="84" t="s">
        <v>463</v>
      </c>
      <c r="U504" s="27">
        <v>65277</v>
      </c>
    </row>
    <row r="505" spans="20:21" x14ac:dyDescent="0.3">
      <c r="T505" s="83">
        <v>43768</v>
      </c>
      <c r="U505" s="13">
        <v>322551</v>
      </c>
    </row>
    <row r="506" spans="20:21" x14ac:dyDescent="0.3">
      <c r="T506" s="84" t="s">
        <v>476</v>
      </c>
      <c r="U506" s="27">
        <v>64510</v>
      </c>
    </row>
    <row r="507" spans="20:21" x14ac:dyDescent="0.3">
      <c r="T507" s="84" t="s">
        <v>464</v>
      </c>
      <c r="U507" s="27">
        <v>64510</v>
      </c>
    </row>
    <row r="508" spans="20:21" x14ac:dyDescent="0.3">
      <c r="T508" s="84" t="s">
        <v>487</v>
      </c>
      <c r="U508" s="27">
        <v>64510</v>
      </c>
    </row>
    <row r="509" spans="20:21" x14ac:dyDescent="0.3">
      <c r="T509" s="84" t="s">
        <v>463</v>
      </c>
      <c r="U509" s="27">
        <v>129021</v>
      </c>
    </row>
    <row r="510" spans="20:21" x14ac:dyDescent="0.3">
      <c r="T510" s="83">
        <v>43859</v>
      </c>
      <c r="U510" s="13">
        <v>100000</v>
      </c>
    </row>
    <row r="511" spans="20:21" x14ac:dyDescent="0.3">
      <c r="T511" s="84" t="s">
        <v>476</v>
      </c>
      <c r="U511" s="27">
        <v>20000</v>
      </c>
    </row>
    <row r="512" spans="20:21" x14ac:dyDescent="0.3">
      <c r="T512" s="84" t="s">
        <v>464</v>
      </c>
      <c r="U512" s="27">
        <v>20000</v>
      </c>
    </row>
    <row r="513" spans="20:21" x14ac:dyDescent="0.3">
      <c r="T513" s="84" t="s">
        <v>487</v>
      </c>
      <c r="U513" s="27">
        <v>20000</v>
      </c>
    </row>
    <row r="514" spans="20:21" x14ac:dyDescent="0.3">
      <c r="T514" s="84" t="s">
        <v>463</v>
      </c>
      <c r="U514" s="27">
        <v>40000</v>
      </c>
    </row>
    <row r="515" spans="20:21" x14ac:dyDescent="0.3">
      <c r="T515" s="83">
        <v>43921</v>
      </c>
      <c r="U515" s="13">
        <v>2116364</v>
      </c>
    </row>
    <row r="516" spans="20:21" x14ac:dyDescent="0.3">
      <c r="T516" s="84" t="s">
        <v>476</v>
      </c>
      <c r="U516" s="27">
        <v>484360</v>
      </c>
    </row>
    <row r="517" spans="20:21" x14ac:dyDescent="0.3">
      <c r="T517" s="84" t="s">
        <v>464</v>
      </c>
      <c r="U517" s="27">
        <v>484360</v>
      </c>
    </row>
    <row r="518" spans="20:21" x14ac:dyDescent="0.3">
      <c r="T518" s="84" t="s">
        <v>487</v>
      </c>
      <c r="U518" s="27">
        <v>520280</v>
      </c>
    </row>
    <row r="519" spans="20:21" x14ac:dyDescent="0.3">
      <c r="T519" s="84" t="s">
        <v>463</v>
      </c>
      <c r="U519" s="27">
        <v>627364</v>
      </c>
    </row>
    <row r="520" spans="20:21" x14ac:dyDescent="0.3">
      <c r="T520" s="12" t="s">
        <v>524</v>
      </c>
      <c r="U520" s="13">
        <v>14812</v>
      </c>
    </row>
    <row r="521" spans="20:21" x14ac:dyDescent="0.3">
      <c r="T521" s="83">
        <v>43610</v>
      </c>
      <c r="U521" s="13">
        <v>6800</v>
      </c>
    </row>
    <row r="522" spans="20:21" x14ac:dyDescent="0.3">
      <c r="T522" s="82" t="s">
        <v>524</v>
      </c>
      <c r="U522" s="13">
        <v>6800</v>
      </c>
    </row>
    <row r="523" spans="20:21" x14ac:dyDescent="0.3">
      <c r="T523" s="83">
        <v>43790</v>
      </c>
      <c r="U523" s="13">
        <v>3902</v>
      </c>
    </row>
    <row r="524" spans="20:21" x14ac:dyDescent="0.3">
      <c r="T524" s="82" t="s">
        <v>524</v>
      </c>
      <c r="U524" s="13">
        <v>3902</v>
      </c>
    </row>
    <row r="525" spans="20:21" x14ac:dyDescent="0.3">
      <c r="T525" s="83">
        <v>43822</v>
      </c>
      <c r="U525" s="13">
        <v>4110</v>
      </c>
    </row>
    <row r="526" spans="20:21" x14ac:dyDescent="0.3">
      <c r="T526" s="82" t="s">
        <v>524</v>
      </c>
      <c r="U526" s="13">
        <v>4110</v>
      </c>
    </row>
    <row r="527" spans="20:21" x14ac:dyDescent="0.3">
      <c r="T527" s="12" t="s">
        <v>504</v>
      </c>
      <c r="U527" s="13">
        <v>692282</v>
      </c>
    </row>
    <row r="528" spans="20:21" x14ac:dyDescent="0.3">
      <c r="T528" s="83">
        <v>43575</v>
      </c>
      <c r="U528" s="13">
        <v>22191</v>
      </c>
    </row>
    <row r="529" spans="20:21" x14ac:dyDescent="0.3">
      <c r="T529" s="82" t="s">
        <v>504</v>
      </c>
      <c r="U529" s="13">
        <v>22191</v>
      </c>
    </row>
    <row r="530" spans="20:21" x14ac:dyDescent="0.3">
      <c r="T530" s="83">
        <v>43641</v>
      </c>
      <c r="U530" s="13">
        <v>3294</v>
      </c>
    </row>
    <row r="531" spans="20:21" x14ac:dyDescent="0.3">
      <c r="T531" s="82" t="s">
        <v>504</v>
      </c>
      <c r="U531" s="13">
        <v>3294</v>
      </c>
    </row>
    <row r="532" spans="20:21" x14ac:dyDescent="0.3">
      <c r="T532" s="83">
        <v>43668</v>
      </c>
      <c r="U532" s="13">
        <v>59571</v>
      </c>
    </row>
    <row r="533" spans="20:21" x14ac:dyDescent="0.3">
      <c r="T533" s="82" t="s">
        <v>504</v>
      </c>
      <c r="U533" s="13">
        <v>59571</v>
      </c>
    </row>
    <row r="534" spans="20:21" x14ac:dyDescent="0.3">
      <c r="T534" s="83">
        <v>43698</v>
      </c>
      <c r="U534" s="13">
        <v>15661</v>
      </c>
    </row>
    <row r="535" spans="20:21" x14ac:dyDescent="0.3">
      <c r="T535" s="82" t="s">
        <v>504</v>
      </c>
      <c r="U535" s="13">
        <v>15661</v>
      </c>
    </row>
    <row r="536" spans="20:21" x14ac:dyDescent="0.3">
      <c r="T536" s="83">
        <v>43768</v>
      </c>
      <c r="U536" s="13">
        <v>1590</v>
      </c>
    </row>
    <row r="537" spans="20:21" x14ac:dyDescent="0.3">
      <c r="T537" s="82" t="s">
        <v>504</v>
      </c>
      <c r="U537" s="13">
        <v>1590</v>
      </c>
    </row>
    <row r="538" spans="20:21" x14ac:dyDescent="0.3">
      <c r="T538" s="83">
        <v>43790</v>
      </c>
      <c r="U538" s="13">
        <v>419920</v>
      </c>
    </row>
    <row r="539" spans="20:21" x14ac:dyDescent="0.3">
      <c r="T539" s="82" t="s">
        <v>533</v>
      </c>
      <c r="U539" s="13">
        <v>307026</v>
      </c>
    </row>
    <row r="540" spans="20:21" x14ac:dyDescent="0.3">
      <c r="T540" s="82" t="s">
        <v>504</v>
      </c>
      <c r="U540" s="13">
        <v>112894</v>
      </c>
    </row>
    <row r="541" spans="20:21" x14ac:dyDescent="0.3">
      <c r="T541" s="83">
        <v>43822</v>
      </c>
      <c r="U541" s="13">
        <v>128719</v>
      </c>
    </row>
    <row r="542" spans="20:21" x14ac:dyDescent="0.3">
      <c r="T542" s="82" t="s">
        <v>533</v>
      </c>
      <c r="U542" s="13">
        <v>86223</v>
      </c>
    </row>
    <row r="543" spans="20:21" x14ac:dyDescent="0.3">
      <c r="T543" s="82" t="s">
        <v>504</v>
      </c>
      <c r="U543" s="13">
        <v>42496</v>
      </c>
    </row>
    <row r="544" spans="20:21" x14ac:dyDescent="0.3">
      <c r="T544" s="83">
        <v>43859</v>
      </c>
      <c r="U544" s="13">
        <v>10394</v>
      </c>
    </row>
    <row r="545" spans="20:21" x14ac:dyDescent="0.3">
      <c r="T545" s="82" t="s">
        <v>504</v>
      </c>
      <c r="U545" s="13">
        <v>10394</v>
      </c>
    </row>
    <row r="546" spans="20:21" x14ac:dyDescent="0.3">
      <c r="T546" s="83">
        <v>43921</v>
      </c>
      <c r="U546" s="13">
        <v>30942</v>
      </c>
    </row>
    <row r="547" spans="20:21" x14ac:dyDescent="0.3">
      <c r="T547" s="82" t="s">
        <v>504</v>
      </c>
      <c r="U547" s="13">
        <v>30942</v>
      </c>
    </row>
    <row r="548" spans="20:21" x14ac:dyDescent="0.3">
      <c r="T548" s="12" t="s">
        <v>469</v>
      </c>
      <c r="U548" s="13">
        <v>1645556</v>
      </c>
    </row>
    <row r="549" spans="20:21" x14ac:dyDescent="0.3">
      <c r="T549" s="83">
        <v>43575</v>
      </c>
      <c r="U549" s="13">
        <v>393492</v>
      </c>
    </row>
    <row r="550" spans="20:21" x14ac:dyDescent="0.3">
      <c r="T550" s="82" t="s">
        <v>477</v>
      </c>
      <c r="U550" s="13">
        <v>196746</v>
      </c>
    </row>
    <row r="551" spans="20:21" x14ac:dyDescent="0.3">
      <c r="T551" s="82" t="s">
        <v>469</v>
      </c>
      <c r="U551" s="13">
        <v>196746</v>
      </c>
    </row>
    <row r="552" spans="20:21" x14ac:dyDescent="0.3">
      <c r="T552" s="83">
        <v>43610</v>
      </c>
      <c r="U552" s="13">
        <v>53720</v>
      </c>
    </row>
    <row r="553" spans="20:21" x14ac:dyDescent="0.3">
      <c r="T553" s="82" t="s">
        <v>477</v>
      </c>
      <c r="U553" s="13">
        <v>26860</v>
      </c>
    </row>
    <row r="554" spans="20:21" x14ac:dyDescent="0.3">
      <c r="T554" s="82" t="s">
        <v>469</v>
      </c>
      <c r="U554" s="13">
        <v>26860</v>
      </c>
    </row>
    <row r="555" spans="20:21" x14ac:dyDescent="0.3">
      <c r="T555" s="83">
        <v>43641</v>
      </c>
      <c r="U555" s="13">
        <v>32506</v>
      </c>
    </row>
    <row r="556" spans="20:21" x14ac:dyDescent="0.3">
      <c r="T556" s="82" t="s">
        <v>477</v>
      </c>
      <c r="U556" s="13">
        <v>16253</v>
      </c>
    </row>
    <row r="557" spans="20:21" x14ac:dyDescent="0.3">
      <c r="T557" s="82" t="s">
        <v>469</v>
      </c>
      <c r="U557" s="13">
        <v>16253</v>
      </c>
    </row>
    <row r="558" spans="20:21" x14ac:dyDescent="0.3">
      <c r="T558" s="83">
        <v>43668</v>
      </c>
      <c r="U558" s="13">
        <v>16298</v>
      </c>
    </row>
    <row r="559" spans="20:21" x14ac:dyDescent="0.3">
      <c r="T559" s="82" t="s">
        <v>477</v>
      </c>
      <c r="U559" s="13">
        <v>8149</v>
      </c>
    </row>
    <row r="560" spans="20:21" x14ac:dyDescent="0.3">
      <c r="T560" s="82" t="s">
        <v>469</v>
      </c>
      <c r="U560" s="13">
        <v>8149</v>
      </c>
    </row>
    <row r="561" spans="20:21" x14ac:dyDescent="0.3">
      <c r="T561" s="83">
        <v>43698</v>
      </c>
      <c r="U561" s="13">
        <v>57522</v>
      </c>
    </row>
    <row r="562" spans="20:21" x14ac:dyDescent="0.3">
      <c r="T562" s="82" t="s">
        <v>477</v>
      </c>
      <c r="U562" s="13">
        <v>28761</v>
      </c>
    </row>
    <row r="563" spans="20:21" x14ac:dyDescent="0.3">
      <c r="T563" s="82" t="s">
        <v>469</v>
      </c>
      <c r="U563" s="13">
        <v>28761</v>
      </c>
    </row>
    <row r="564" spans="20:21" x14ac:dyDescent="0.3">
      <c r="T564" s="83">
        <v>43731</v>
      </c>
      <c r="U564" s="13">
        <v>77074</v>
      </c>
    </row>
    <row r="565" spans="20:21" x14ac:dyDescent="0.3">
      <c r="T565" s="82" t="s">
        <v>477</v>
      </c>
      <c r="U565" s="13">
        <v>38537</v>
      </c>
    </row>
    <row r="566" spans="20:21" x14ac:dyDescent="0.3">
      <c r="T566" s="82" t="s">
        <v>469</v>
      </c>
      <c r="U566" s="13">
        <v>38537</v>
      </c>
    </row>
    <row r="567" spans="20:21" x14ac:dyDescent="0.3">
      <c r="T567" s="83">
        <v>43768</v>
      </c>
      <c r="U567" s="13">
        <v>207128</v>
      </c>
    </row>
    <row r="568" spans="20:21" x14ac:dyDescent="0.3">
      <c r="T568" s="82" t="s">
        <v>477</v>
      </c>
      <c r="U568" s="13">
        <v>103564</v>
      </c>
    </row>
    <row r="569" spans="20:21" x14ac:dyDescent="0.3">
      <c r="T569" s="82" t="s">
        <v>469</v>
      </c>
      <c r="U569" s="13">
        <v>103564</v>
      </c>
    </row>
    <row r="570" spans="20:21" x14ac:dyDescent="0.3">
      <c r="T570" s="83">
        <v>43790</v>
      </c>
      <c r="U570" s="13">
        <v>139806</v>
      </c>
    </row>
    <row r="571" spans="20:21" x14ac:dyDescent="0.3">
      <c r="T571" s="82" t="s">
        <v>477</v>
      </c>
      <c r="U571" s="13">
        <v>69903</v>
      </c>
    </row>
    <row r="572" spans="20:21" x14ac:dyDescent="0.3">
      <c r="T572" s="82" t="s">
        <v>469</v>
      </c>
      <c r="U572" s="13">
        <v>69903</v>
      </c>
    </row>
    <row r="573" spans="20:21" x14ac:dyDescent="0.3">
      <c r="T573" s="83">
        <v>43822</v>
      </c>
      <c r="U573" s="13">
        <v>40160</v>
      </c>
    </row>
    <row r="574" spans="20:21" x14ac:dyDescent="0.3">
      <c r="T574" s="82" t="s">
        <v>477</v>
      </c>
      <c r="U574" s="13">
        <v>20080</v>
      </c>
    </row>
    <row r="575" spans="20:21" x14ac:dyDescent="0.3">
      <c r="T575" s="82" t="s">
        <v>469</v>
      </c>
      <c r="U575" s="13">
        <v>20080</v>
      </c>
    </row>
    <row r="576" spans="20:21" x14ac:dyDescent="0.3">
      <c r="T576" s="83">
        <v>43880</v>
      </c>
      <c r="U576" s="13">
        <v>112962</v>
      </c>
    </row>
    <row r="577" spans="20:21" x14ac:dyDescent="0.3">
      <c r="T577" s="82" t="s">
        <v>477</v>
      </c>
      <c r="U577" s="13">
        <v>56481</v>
      </c>
    </row>
    <row r="578" spans="20:21" x14ac:dyDescent="0.3">
      <c r="T578" s="82" t="s">
        <v>469</v>
      </c>
      <c r="U578" s="13">
        <v>56481</v>
      </c>
    </row>
    <row r="579" spans="20:21" x14ac:dyDescent="0.3">
      <c r="T579" s="83">
        <v>43921</v>
      </c>
      <c r="U579" s="13">
        <v>514888</v>
      </c>
    </row>
    <row r="580" spans="20:21" x14ac:dyDescent="0.3">
      <c r="T580" s="82" t="s">
        <v>477</v>
      </c>
      <c r="U580" s="13">
        <v>257444</v>
      </c>
    </row>
    <row r="581" spans="20:21" x14ac:dyDescent="0.3">
      <c r="T581" s="82" t="s">
        <v>469</v>
      </c>
      <c r="U581" s="13">
        <v>257444</v>
      </c>
    </row>
    <row r="582" spans="20:21" x14ac:dyDescent="0.3">
      <c r="T582" s="12" t="s">
        <v>455</v>
      </c>
      <c r="U582" s="13">
        <v>2857156</v>
      </c>
    </row>
    <row r="583" spans="20:21" x14ac:dyDescent="0.3">
      <c r="T583" s="83">
        <v>43677</v>
      </c>
      <c r="U583" s="13">
        <v>337342</v>
      </c>
    </row>
    <row r="584" spans="20:21" x14ac:dyDescent="0.3">
      <c r="T584" s="82" t="s">
        <v>482</v>
      </c>
      <c r="U584" s="13">
        <v>67468</v>
      </c>
    </row>
    <row r="585" spans="20:21" x14ac:dyDescent="0.3">
      <c r="T585" s="82" t="s">
        <v>456</v>
      </c>
      <c r="U585" s="13">
        <v>67468</v>
      </c>
    </row>
    <row r="586" spans="20:21" x14ac:dyDescent="0.3">
      <c r="T586" s="82" t="s">
        <v>455</v>
      </c>
      <c r="U586" s="13">
        <v>202406</v>
      </c>
    </row>
    <row r="587" spans="20:21" x14ac:dyDescent="0.3">
      <c r="T587" s="83">
        <v>43728</v>
      </c>
      <c r="U587" s="13">
        <v>57492</v>
      </c>
    </row>
    <row r="588" spans="20:21" x14ac:dyDescent="0.3">
      <c r="T588" s="82" t="s">
        <v>455</v>
      </c>
      <c r="U588" s="13">
        <v>57492</v>
      </c>
    </row>
    <row r="589" spans="20:21" x14ac:dyDescent="0.3">
      <c r="T589" s="83">
        <v>43859</v>
      </c>
      <c r="U589" s="13">
        <v>450000</v>
      </c>
    </row>
    <row r="590" spans="20:21" x14ac:dyDescent="0.3">
      <c r="T590" s="82" t="s">
        <v>482</v>
      </c>
      <c r="U590" s="13">
        <v>300000</v>
      </c>
    </row>
    <row r="591" spans="20:21" x14ac:dyDescent="0.3">
      <c r="T591" s="82" t="s">
        <v>455</v>
      </c>
      <c r="U591" s="13">
        <v>150000</v>
      </c>
    </row>
    <row r="592" spans="20:21" x14ac:dyDescent="0.3">
      <c r="T592" s="83">
        <v>43921</v>
      </c>
      <c r="U592" s="13">
        <v>2012322</v>
      </c>
    </row>
    <row r="593" spans="20:21" x14ac:dyDescent="0.3">
      <c r="T593" s="82" t="s">
        <v>482</v>
      </c>
      <c r="U593" s="13">
        <v>275755</v>
      </c>
    </row>
    <row r="594" spans="20:21" x14ac:dyDescent="0.3">
      <c r="T594" s="82" t="s">
        <v>539</v>
      </c>
      <c r="U594" s="13">
        <v>599767</v>
      </c>
    </row>
    <row r="595" spans="20:21" x14ac:dyDescent="0.3">
      <c r="T595" s="82" t="s">
        <v>456</v>
      </c>
      <c r="U595" s="13">
        <v>620449</v>
      </c>
    </row>
    <row r="596" spans="20:21" x14ac:dyDescent="0.3">
      <c r="T596" s="82" t="s">
        <v>455</v>
      </c>
      <c r="U596" s="13">
        <v>516351</v>
      </c>
    </row>
    <row r="597" spans="20:21" x14ac:dyDescent="0.3">
      <c r="T597" s="12" t="s">
        <v>727</v>
      </c>
      <c r="U597" s="13">
        <v>632171</v>
      </c>
    </row>
    <row r="598" spans="20:21" x14ac:dyDescent="0.3">
      <c r="T598" s="83">
        <v>43575</v>
      </c>
      <c r="U598" s="13">
        <v>56424</v>
      </c>
    </row>
    <row r="599" spans="20:21" x14ac:dyDescent="0.3">
      <c r="T599" s="82" t="s">
        <v>512</v>
      </c>
      <c r="U599" s="13">
        <v>56424</v>
      </c>
    </row>
    <row r="600" spans="20:21" x14ac:dyDescent="0.3">
      <c r="T600" s="83">
        <v>43641</v>
      </c>
      <c r="U600" s="13">
        <v>25028</v>
      </c>
    </row>
    <row r="601" spans="20:21" x14ac:dyDescent="0.3">
      <c r="T601" s="82" t="s">
        <v>512</v>
      </c>
      <c r="U601" s="13">
        <v>25028</v>
      </c>
    </row>
    <row r="602" spans="20:21" x14ac:dyDescent="0.3">
      <c r="T602" s="83">
        <v>43668</v>
      </c>
      <c r="U602" s="13">
        <v>1826</v>
      </c>
    </row>
    <row r="603" spans="20:21" x14ac:dyDescent="0.3">
      <c r="T603" s="82" t="s">
        <v>512</v>
      </c>
      <c r="U603" s="13">
        <v>1826</v>
      </c>
    </row>
    <row r="604" spans="20:21" x14ac:dyDescent="0.3">
      <c r="T604" s="83">
        <v>43698</v>
      </c>
      <c r="U604" s="13">
        <v>86923</v>
      </c>
    </row>
    <row r="605" spans="20:21" x14ac:dyDescent="0.3">
      <c r="T605" s="82" t="s">
        <v>512</v>
      </c>
      <c r="U605" s="13">
        <v>86923</v>
      </c>
    </row>
    <row r="606" spans="20:21" x14ac:dyDescent="0.3">
      <c r="T606" s="83">
        <v>43731</v>
      </c>
      <c r="U606" s="13">
        <v>98383</v>
      </c>
    </row>
    <row r="607" spans="20:21" x14ac:dyDescent="0.3">
      <c r="T607" s="82" t="s">
        <v>512</v>
      </c>
      <c r="U607" s="13">
        <v>98383</v>
      </c>
    </row>
    <row r="608" spans="20:21" x14ac:dyDescent="0.3">
      <c r="T608" s="83">
        <v>43921</v>
      </c>
      <c r="U608" s="13">
        <v>363587</v>
      </c>
    </row>
    <row r="609" spans="20:21" x14ac:dyDescent="0.3">
      <c r="T609" s="82" t="s">
        <v>512</v>
      </c>
      <c r="U609" s="13">
        <v>363587</v>
      </c>
    </row>
    <row r="610" spans="20:21" x14ac:dyDescent="0.3">
      <c r="T610" s="12" t="s">
        <v>515</v>
      </c>
      <c r="U610" s="13">
        <v>389887</v>
      </c>
    </row>
    <row r="611" spans="20:21" x14ac:dyDescent="0.3">
      <c r="T611" s="83">
        <v>43575</v>
      </c>
      <c r="U611" s="13">
        <v>35586</v>
      </c>
    </row>
    <row r="612" spans="20:21" x14ac:dyDescent="0.3">
      <c r="T612" s="82" t="s">
        <v>515</v>
      </c>
      <c r="U612" s="13">
        <v>35586</v>
      </c>
    </row>
    <row r="613" spans="20:21" x14ac:dyDescent="0.3">
      <c r="T613" s="83">
        <v>43641</v>
      </c>
      <c r="U613" s="13">
        <v>20041</v>
      </c>
    </row>
    <row r="614" spans="20:21" x14ac:dyDescent="0.3">
      <c r="T614" s="82" t="s">
        <v>515</v>
      </c>
      <c r="U614" s="13">
        <v>20041</v>
      </c>
    </row>
    <row r="615" spans="20:21" x14ac:dyDescent="0.3">
      <c r="T615" s="83">
        <v>43768</v>
      </c>
      <c r="U615" s="13">
        <v>15061</v>
      </c>
    </row>
    <row r="616" spans="20:21" x14ac:dyDescent="0.3">
      <c r="T616" s="82" t="s">
        <v>515</v>
      </c>
      <c r="U616" s="13">
        <v>15061</v>
      </c>
    </row>
    <row r="617" spans="20:21" x14ac:dyDescent="0.3">
      <c r="T617" s="83">
        <v>43790</v>
      </c>
      <c r="U617" s="13">
        <v>51048</v>
      </c>
    </row>
    <row r="618" spans="20:21" x14ac:dyDescent="0.3">
      <c r="T618" s="82" t="s">
        <v>515</v>
      </c>
      <c r="U618" s="13">
        <v>51048</v>
      </c>
    </row>
    <row r="619" spans="20:21" x14ac:dyDescent="0.3">
      <c r="T619" s="83">
        <v>43822</v>
      </c>
      <c r="U619" s="13">
        <v>27099</v>
      </c>
    </row>
    <row r="620" spans="20:21" x14ac:dyDescent="0.3">
      <c r="T620" s="82" t="s">
        <v>515</v>
      </c>
      <c r="U620" s="13">
        <v>27099</v>
      </c>
    </row>
    <row r="621" spans="20:21" x14ac:dyDescent="0.3">
      <c r="T621" s="83">
        <v>43880</v>
      </c>
      <c r="U621" s="13">
        <v>24494</v>
      </c>
    </row>
    <row r="622" spans="20:21" x14ac:dyDescent="0.3">
      <c r="T622" s="82" t="s">
        <v>515</v>
      </c>
      <c r="U622" s="13">
        <v>24494</v>
      </c>
    </row>
    <row r="623" spans="20:21" x14ac:dyDescent="0.3">
      <c r="T623" s="83">
        <v>43921</v>
      </c>
      <c r="U623" s="13">
        <v>216558</v>
      </c>
    </row>
    <row r="624" spans="20:21" x14ac:dyDescent="0.3">
      <c r="T624" s="82" t="s">
        <v>537</v>
      </c>
      <c r="U624" s="13">
        <v>169481</v>
      </c>
    </row>
    <row r="625" spans="20:21" x14ac:dyDescent="0.3">
      <c r="T625" s="82" t="s">
        <v>515</v>
      </c>
      <c r="U625" s="13">
        <v>47077</v>
      </c>
    </row>
    <row r="626" spans="20:21" x14ac:dyDescent="0.3">
      <c r="T626" s="12" t="s">
        <v>531</v>
      </c>
      <c r="U626" s="13">
        <v>982934</v>
      </c>
    </row>
    <row r="627" spans="20:21" x14ac:dyDescent="0.3">
      <c r="T627" s="83">
        <v>43728</v>
      </c>
      <c r="U627" s="13">
        <v>982934</v>
      </c>
    </row>
    <row r="628" spans="20:21" x14ac:dyDescent="0.3">
      <c r="T628" s="82" t="s">
        <v>531</v>
      </c>
      <c r="U628" s="13">
        <v>491467</v>
      </c>
    </row>
    <row r="629" spans="20:21" x14ac:dyDescent="0.3">
      <c r="T629" s="82" t="s">
        <v>530</v>
      </c>
      <c r="U629" s="13">
        <v>491467</v>
      </c>
    </row>
    <row r="630" spans="20:21" x14ac:dyDescent="0.3">
      <c r="T630" s="12" t="s">
        <v>522</v>
      </c>
      <c r="U630" s="13">
        <v>1348811</v>
      </c>
    </row>
    <row r="631" spans="20:21" x14ac:dyDescent="0.3">
      <c r="T631" s="83">
        <v>43728</v>
      </c>
      <c r="U631" s="13">
        <v>307167</v>
      </c>
    </row>
    <row r="632" spans="20:21" x14ac:dyDescent="0.3">
      <c r="T632" s="82" t="s">
        <v>522</v>
      </c>
      <c r="U632" s="13">
        <v>307167</v>
      </c>
    </row>
    <row r="633" spans="20:21" x14ac:dyDescent="0.3">
      <c r="T633" s="83">
        <v>43921</v>
      </c>
      <c r="U633" s="13">
        <v>1041644</v>
      </c>
    </row>
    <row r="634" spans="20:21" x14ac:dyDescent="0.3">
      <c r="T634" s="82" t="s">
        <v>560</v>
      </c>
      <c r="U634" s="13">
        <v>475379</v>
      </c>
    </row>
    <row r="635" spans="20:21" x14ac:dyDescent="0.3">
      <c r="T635" s="82" t="s">
        <v>522</v>
      </c>
      <c r="U635" s="13">
        <v>290510</v>
      </c>
    </row>
    <row r="636" spans="20:21" x14ac:dyDescent="0.3">
      <c r="T636" s="82" t="s">
        <v>517</v>
      </c>
      <c r="U636" s="13">
        <v>275755</v>
      </c>
    </row>
    <row r="637" spans="20:21" x14ac:dyDescent="0.3">
      <c r="T637" s="12" t="s">
        <v>570</v>
      </c>
      <c r="U637" s="13">
        <v>682839</v>
      </c>
    </row>
    <row r="638" spans="20:21" x14ac:dyDescent="0.3">
      <c r="T638" s="83">
        <v>43728</v>
      </c>
      <c r="U638" s="13">
        <v>286689</v>
      </c>
    </row>
    <row r="639" spans="20:21" x14ac:dyDescent="0.3">
      <c r="T639" s="82" t="s">
        <v>529</v>
      </c>
      <c r="U639" s="13">
        <v>286689</v>
      </c>
    </row>
    <row r="640" spans="20:21" x14ac:dyDescent="0.3">
      <c r="T640" s="83">
        <v>43921</v>
      </c>
      <c r="U640" s="13">
        <v>396150</v>
      </c>
    </row>
    <row r="641" spans="20:21" x14ac:dyDescent="0.3">
      <c r="T641" s="82" t="s">
        <v>570</v>
      </c>
      <c r="U641" s="13">
        <v>396150</v>
      </c>
    </row>
    <row r="642" spans="20:21" x14ac:dyDescent="0.3">
      <c r="T642" s="12" t="s">
        <v>471</v>
      </c>
      <c r="U642" s="13">
        <v>2790430</v>
      </c>
    </row>
    <row r="643" spans="20:21" x14ac:dyDescent="0.3">
      <c r="T643" s="83">
        <v>43624</v>
      </c>
      <c r="U643" s="13">
        <v>237020</v>
      </c>
    </row>
    <row r="644" spans="20:21" x14ac:dyDescent="0.3">
      <c r="T644" s="82" t="s">
        <v>525</v>
      </c>
      <c r="U644" s="13">
        <v>118510</v>
      </c>
    </row>
    <row r="645" spans="20:21" x14ac:dyDescent="0.3">
      <c r="T645" s="82" t="s">
        <v>471</v>
      </c>
      <c r="U645" s="13">
        <v>118510</v>
      </c>
    </row>
    <row r="646" spans="20:21" x14ac:dyDescent="0.3">
      <c r="T646" s="83">
        <v>43705</v>
      </c>
      <c r="U646" s="13">
        <v>200000</v>
      </c>
    </row>
    <row r="647" spans="20:21" x14ac:dyDescent="0.3">
      <c r="T647" s="82" t="s">
        <v>471</v>
      </c>
      <c r="U647" s="13">
        <v>200000</v>
      </c>
    </row>
    <row r="648" spans="20:21" x14ac:dyDescent="0.3">
      <c r="T648" s="83">
        <v>43731</v>
      </c>
      <c r="U648" s="13">
        <v>597307</v>
      </c>
    </row>
    <row r="649" spans="20:21" x14ac:dyDescent="0.3">
      <c r="T649" s="82" t="s">
        <v>471</v>
      </c>
      <c r="U649" s="13">
        <v>597307</v>
      </c>
    </row>
    <row r="650" spans="20:21" x14ac:dyDescent="0.3">
      <c r="T650" s="83">
        <v>43921</v>
      </c>
      <c r="U650" s="13">
        <v>1756103</v>
      </c>
    </row>
    <row r="651" spans="20:21" x14ac:dyDescent="0.3">
      <c r="T651" s="82" t="s">
        <v>525</v>
      </c>
      <c r="U651" s="13">
        <v>1294992</v>
      </c>
    </row>
    <row r="652" spans="20:21" x14ac:dyDescent="0.3">
      <c r="T652" s="82" t="s">
        <v>471</v>
      </c>
      <c r="U652" s="13">
        <v>461111</v>
      </c>
    </row>
    <row r="653" spans="20:21" x14ac:dyDescent="0.3">
      <c r="T653" s="12" t="s">
        <v>472</v>
      </c>
      <c r="U653" s="13">
        <v>2605335</v>
      </c>
    </row>
    <row r="654" spans="20:21" x14ac:dyDescent="0.3">
      <c r="T654" s="83">
        <v>43624</v>
      </c>
      <c r="U654" s="13">
        <v>237020</v>
      </c>
    </row>
    <row r="655" spans="20:21" x14ac:dyDescent="0.3">
      <c r="T655" s="82" t="s">
        <v>472</v>
      </c>
      <c r="U655" s="13">
        <v>118510</v>
      </c>
    </row>
    <row r="656" spans="20:21" x14ac:dyDescent="0.3">
      <c r="T656" s="82" t="s">
        <v>473</v>
      </c>
      <c r="U656" s="13">
        <v>118510</v>
      </c>
    </row>
    <row r="657" spans="20:21" x14ac:dyDescent="0.3">
      <c r="T657" s="83">
        <v>43705</v>
      </c>
      <c r="U657" s="13">
        <v>400000</v>
      </c>
    </row>
    <row r="658" spans="20:21" x14ac:dyDescent="0.3">
      <c r="T658" s="82" t="s">
        <v>472</v>
      </c>
      <c r="U658" s="13">
        <v>200000</v>
      </c>
    </row>
    <row r="659" spans="20:21" x14ac:dyDescent="0.3">
      <c r="T659" s="82" t="s">
        <v>473</v>
      </c>
      <c r="U659" s="13">
        <v>200000</v>
      </c>
    </row>
    <row r="660" spans="20:21" x14ac:dyDescent="0.3">
      <c r="T660" s="83">
        <v>43731</v>
      </c>
      <c r="U660" s="13">
        <v>1089207</v>
      </c>
    </row>
    <row r="661" spans="20:21" x14ac:dyDescent="0.3">
      <c r="T661" s="82" t="s">
        <v>472</v>
      </c>
      <c r="U661" s="13">
        <v>579739</v>
      </c>
    </row>
    <row r="662" spans="20:21" x14ac:dyDescent="0.3">
      <c r="T662" s="82" t="s">
        <v>473</v>
      </c>
      <c r="U662" s="13">
        <v>509468</v>
      </c>
    </row>
    <row r="663" spans="20:21" x14ac:dyDescent="0.3">
      <c r="T663" s="83">
        <v>43921</v>
      </c>
      <c r="U663" s="13">
        <v>879108</v>
      </c>
    </row>
    <row r="664" spans="20:21" x14ac:dyDescent="0.3">
      <c r="T664" s="82" t="s">
        <v>472</v>
      </c>
      <c r="U664" s="13">
        <v>361111</v>
      </c>
    </row>
    <row r="665" spans="20:21" x14ac:dyDescent="0.3">
      <c r="T665" s="82" t="s">
        <v>473</v>
      </c>
      <c r="U665" s="13">
        <v>517997</v>
      </c>
    </row>
    <row r="666" spans="20:21" x14ac:dyDescent="0.3">
      <c r="T666" s="12" t="s">
        <v>554</v>
      </c>
      <c r="U666" s="13">
        <v>1538937</v>
      </c>
    </row>
    <row r="667" spans="20:21" x14ac:dyDescent="0.3">
      <c r="T667" s="83">
        <v>43731</v>
      </c>
      <c r="U667" s="13">
        <v>632443</v>
      </c>
    </row>
    <row r="668" spans="20:21" x14ac:dyDescent="0.3">
      <c r="T668" s="82" t="s">
        <v>505</v>
      </c>
      <c r="U668" s="13">
        <v>632443</v>
      </c>
    </row>
    <row r="669" spans="20:21" x14ac:dyDescent="0.3">
      <c r="T669" s="83">
        <v>43921</v>
      </c>
      <c r="U669" s="13">
        <v>906494</v>
      </c>
    </row>
    <row r="670" spans="20:21" x14ac:dyDescent="0.3">
      <c r="T670" s="82" t="s">
        <v>554</v>
      </c>
      <c r="U670" s="13">
        <v>906494</v>
      </c>
    </row>
    <row r="671" spans="20:21" x14ac:dyDescent="0.3">
      <c r="T671" s="12" t="s">
        <v>558</v>
      </c>
      <c r="U671" s="13">
        <v>2136736</v>
      </c>
    </row>
    <row r="672" spans="20:21" x14ac:dyDescent="0.3">
      <c r="T672" s="83">
        <v>43921</v>
      </c>
      <c r="U672" s="13">
        <v>2136736</v>
      </c>
    </row>
    <row r="673" spans="20:21" x14ac:dyDescent="0.3">
      <c r="T673" s="82" t="s">
        <v>558</v>
      </c>
      <c r="U673" s="13">
        <v>1100743</v>
      </c>
    </row>
    <row r="674" spans="20:21" x14ac:dyDescent="0.3">
      <c r="T674" s="82" t="s">
        <v>556</v>
      </c>
      <c r="U674" s="13">
        <v>1035993</v>
      </c>
    </row>
    <row r="675" spans="20:21" x14ac:dyDescent="0.3">
      <c r="T675" s="12" t="s">
        <v>555</v>
      </c>
      <c r="U675" s="13">
        <v>2007237</v>
      </c>
    </row>
    <row r="676" spans="20:21" x14ac:dyDescent="0.3">
      <c r="T676" s="83">
        <v>43921</v>
      </c>
      <c r="U676" s="13">
        <v>2007237</v>
      </c>
    </row>
    <row r="677" spans="20:21" x14ac:dyDescent="0.3">
      <c r="T677" s="82" t="s">
        <v>555</v>
      </c>
      <c r="U677" s="13">
        <v>1035993</v>
      </c>
    </row>
    <row r="678" spans="20:21" x14ac:dyDescent="0.3">
      <c r="T678" s="82" t="s">
        <v>557</v>
      </c>
      <c r="U678" s="13">
        <v>971244</v>
      </c>
    </row>
    <row r="679" spans="20:21" x14ac:dyDescent="0.3">
      <c r="T679" s="12" t="s">
        <v>527</v>
      </c>
      <c r="U679" s="13">
        <v>1086188</v>
      </c>
    </row>
    <row r="680" spans="20:21" x14ac:dyDescent="0.3">
      <c r="T680" s="83">
        <v>43731</v>
      </c>
      <c r="U680" s="13">
        <v>347632</v>
      </c>
    </row>
    <row r="681" spans="20:21" x14ac:dyDescent="0.3">
      <c r="T681" s="82" t="s">
        <v>527</v>
      </c>
      <c r="U681" s="13">
        <v>347632</v>
      </c>
    </row>
    <row r="682" spans="20:21" x14ac:dyDescent="0.3">
      <c r="T682" s="83">
        <v>43921</v>
      </c>
      <c r="U682" s="13">
        <v>738556</v>
      </c>
    </row>
    <row r="683" spans="20:21" x14ac:dyDescent="0.3">
      <c r="T683" s="82" t="s">
        <v>551</v>
      </c>
      <c r="U683" s="13">
        <v>184639</v>
      </c>
    </row>
    <row r="684" spans="20:21" x14ac:dyDescent="0.3">
      <c r="T684" s="82" t="s">
        <v>550</v>
      </c>
      <c r="U684" s="13">
        <v>184639</v>
      </c>
    </row>
    <row r="685" spans="20:21" x14ac:dyDescent="0.3">
      <c r="T685" s="82" t="s">
        <v>734</v>
      </c>
      <c r="U685" s="13">
        <v>184639</v>
      </c>
    </row>
    <row r="686" spans="20:21" x14ac:dyDescent="0.3">
      <c r="T686" s="82" t="s">
        <v>542</v>
      </c>
      <c r="U686" s="13">
        <v>184639</v>
      </c>
    </row>
    <row r="687" spans="20:21" x14ac:dyDescent="0.3">
      <c r="T687" s="12" t="s">
        <v>483</v>
      </c>
      <c r="U687" s="13">
        <v>1361685</v>
      </c>
    </row>
    <row r="688" spans="20:21" x14ac:dyDescent="0.3">
      <c r="T688" s="83">
        <v>43575</v>
      </c>
      <c r="U688" s="13">
        <v>6836</v>
      </c>
    </row>
    <row r="689" spans="20:21" x14ac:dyDescent="0.3">
      <c r="T689" s="82" t="s">
        <v>483</v>
      </c>
      <c r="U689" s="13">
        <v>6836</v>
      </c>
    </row>
    <row r="690" spans="20:21" x14ac:dyDescent="0.3">
      <c r="T690" s="83">
        <v>43668</v>
      </c>
      <c r="U690" s="13">
        <v>32301</v>
      </c>
    </row>
    <row r="691" spans="20:21" x14ac:dyDescent="0.3">
      <c r="T691" s="82" t="s">
        <v>483</v>
      </c>
      <c r="U691" s="13">
        <v>32301</v>
      </c>
    </row>
    <row r="692" spans="20:21" x14ac:dyDescent="0.3">
      <c r="T692" s="83">
        <v>43698</v>
      </c>
      <c r="U692" s="13">
        <v>96551</v>
      </c>
    </row>
    <row r="693" spans="20:21" x14ac:dyDescent="0.3">
      <c r="T693" s="82" t="s">
        <v>483</v>
      </c>
      <c r="U693" s="13">
        <v>96551</v>
      </c>
    </row>
    <row r="694" spans="20:21" x14ac:dyDescent="0.3">
      <c r="T694" s="83">
        <v>43731</v>
      </c>
      <c r="U694" s="13">
        <v>67421</v>
      </c>
    </row>
    <row r="695" spans="20:21" x14ac:dyDescent="0.3">
      <c r="T695" s="82" t="s">
        <v>483</v>
      </c>
      <c r="U695" s="13">
        <v>67421</v>
      </c>
    </row>
    <row r="696" spans="20:21" x14ac:dyDescent="0.3">
      <c r="T696" s="83">
        <v>43768</v>
      </c>
      <c r="U696" s="13">
        <v>121978</v>
      </c>
    </row>
    <row r="697" spans="20:21" x14ac:dyDescent="0.3">
      <c r="T697" s="82" t="s">
        <v>483</v>
      </c>
      <c r="U697" s="13">
        <v>121978</v>
      </c>
    </row>
    <row r="698" spans="20:21" x14ac:dyDescent="0.3">
      <c r="T698" s="83">
        <v>43790</v>
      </c>
      <c r="U698" s="13">
        <v>130221</v>
      </c>
    </row>
    <row r="699" spans="20:21" x14ac:dyDescent="0.3">
      <c r="T699" s="82" t="s">
        <v>483</v>
      </c>
      <c r="U699" s="13">
        <v>130221</v>
      </c>
    </row>
    <row r="700" spans="20:21" x14ac:dyDescent="0.3">
      <c r="T700" s="83">
        <v>43822</v>
      </c>
      <c r="U700" s="13">
        <v>81294</v>
      </c>
    </row>
    <row r="701" spans="20:21" x14ac:dyDescent="0.3">
      <c r="T701" s="82" t="s">
        <v>483</v>
      </c>
      <c r="U701" s="13">
        <v>81294</v>
      </c>
    </row>
    <row r="702" spans="20:21" x14ac:dyDescent="0.3">
      <c r="T702" s="83">
        <v>43859</v>
      </c>
      <c r="U702" s="13">
        <v>84943</v>
      </c>
    </row>
    <row r="703" spans="20:21" x14ac:dyDescent="0.3">
      <c r="T703" s="82" t="s">
        <v>483</v>
      </c>
      <c r="U703" s="13">
        <v>4247</v>
      </c>
    </row>
    <row r="704" spans="20:21" x14ac:dyDescent="0.3">
      <c r="T704" s="82" t="s">
        <v>535</v>
      </c>
      <c r="U704" s="13">
        <v>80696</v>
      </c>
    </row>
    <row r="705" spans="20:21" x14ac:dyDescent="0.3">
      <c r="T705" s="83">
        <v>43880</v>
      </c>
      <c r="U705" s="13">
        <v>23313</v>
      </c>
    </row>
    <row r="706" spans="20:21" x14ac:dyDescent="0.3">
      <c r="T706" s="82" t="s">
        <v>483</v>
      </c>
      <c r="U706" s="13">
        <v>1166</v>
      </c>
    </row>
    <row r="707" spans="20:21" x14ac:dyDescent="0.3">
      <c r="T707" s="82" t="s">
        <v>535</v>
      </c>
      <c r="U707" s="13">
        <v>22147</v>
      </c>
    </row>
    <row r="708" spans="20:21" x14ac:dyDescent="0.3">
      <c r="T708" s="83">
        <v>43921</v>
      </c>
      <c r="U708" s="13">
        <v>716827</v>
      </c>
    </row>
    <row r="709" spans="20:21" x14ac:dyDescent="0.3">
      <c r="T709" s="82" t="s">
        <v>483</v>
      </c>
      <c r="U709" s="13">
        <v>272690</v>
      </c>
    </row>
    <row r="710" spans="20:21" x14ac:dyDescent="0.3">
      <c r="T710" s="82" t="s">
        <v>535</v>
      </c>
      <c r="U710" s="13">
        <v>444137</v>
      </c>
    </row>
    <row r="711" spans="20:21" x14ac:dyDescent="0.3">
      <c r="T711" s="12" t="s">
        <v>538</v>
      </c>
      <c r="U711" s="13">
        <v>1199534</v>
      </c>
    </row>
    <row r="712" spans="20:21" x14ac:dyDescent="0.3">
      <c r="T712" s="83">
        <v>43921</v>
      </c>
      <c r="U712" s="13">
        <v>1199534</v>
      </c>
    </row>
    <row r="713" spans="20:21" x14ac:dyDescent="0.3">
      <c r="T713" s="82" t="s">
        <v>538</v>
      </c>
      <c r="U713" s="13">
        <v>596320</v>
      </c>
    </row>
    <row r="714" spans="20:21" x14ac:dyDescent="0.3">
      <c r="T714" s="82" t="s">
        <v>541</v>
      </c>
      <c r="U714" s="13">
        <v>603214</v>
      </c>
    </row>
    <row r="715" spans="20:21" x14ac:dyDescent="0.3">
      <c r="T715" s="12" t="s">
        <v>572</v>
      </c>
      <c r="U715" s="13">
        <v>1090157</v>
      </c>
    </row>
    <row r="716" spans="20:21" x14ac:dyDescent="0.3">
      <c r="T716" s="83">
        <v>43728</v>
      </c>
      <c r="U716" s="13">
        <v>728228</v>
      </c>
    </row>
    <row r="717" spans="20:21" x14ac:dyDescent="0.3">
      <c r="T717" s="82" t="s">
        <v>528</v>
      </c>
      <c r="U717" s="13">
        <v>364114</v>
      </c>
    </row>
    <row r="718" spans="20:21" x14ac:dyDescent="0.3">
      <c r="T718" s="82" t="s">
        <v>499</v>
      </c>
      <c r="U718" s="13">
        <v>364114</v>
      </c>
    </row>
    <row r="719" spans="20:21" x14ac:dyDescent="0.3">
      <c r="T719" s="83">
        <v>43921</v>
      </c>
      <c r="U719" s="13">
        <v>361929</v>
      </c>
    </row>
    <row r="720" spans="20:21" x14ac:dyDescent="0.3">
      <c r="T720" s="82" t="s">
        <v>572</v>
      </c>
      <c r="U720" s="13">
        <v>361929</v>
      </c>
    </row>
    <row r="721" spans="20:21" x14ac:dyDescent="0.3">
      <c r="T721" s="12" t="s">
        <v>548</v>
      </c>
      <c r="U721" s="13">
        <v>1044694</v>
      </c>
    </row>
    <row r="722" spans="20:21" x14ac:dyDescent="0.3">
      <c r="T722" s="83">
        <v>43790</v>
      </c>
      <c r="U722" s="13">
        <v>200000</v>
      </c>
    </row>
    <row r="723" spans="20:21" x14ac:dyDescent="0.3">
      <c r="T723" s="82" t="s">
        <v>458</v>
      </c>
      <c r="U723" s="13">
        <v>200000</v>
      </c>
    </row>
    <row r="724" spans="20:21" x14ac:dyDescent="0.3">
      <c r="T724" s="83">
        <v>43859</v>
      </c>
      <c r="U724" s="13">
        <v>500000</v>
      </c>
    </row>
    <row r="725" spans="20:21" x14ac:dyDescent="0.3">
      <c r="T725" s="82" t="s">
        <v>536</v>
      </c>
      <c r="U725" s="13">
        <v>300000</v>
      </c>
    </row>
    <row r="726" spans="20:21" x14ac:dyDescent="0.3">
      <c r="T726" s="82" t="s">
        <v>458</v>
      </c>
      <c r="U726" s="13">
        <v>200000</v>
      </c>
    </row>
    <row r="727" spans="20:21" x14ac:dyDescent="0.3">
      <c r="T727" s="83">
        <v>43921</v>
      </c>
      <c r="U727" s="13">
        <v>344694</v>
      </c>
    </row>
    <row r="728" spans="20:21" x14ac:dyDescent="0.3">
      <c r="T728" s="82" t="s">
        <v>548</v>
      </c>
      <c r="U728" s="13">
        <v>344694</v>
      </c>
    </row>
    <row r="729" spans="20:21" x14ac:dyDescent="0.3">
      <c r="T729" s="12" t="s">
        <v>552</v>
      </c>
      <c r="U729" s="13">
        <v>660435</v>
      </c>
    </row>
    <row r="730" spans="20:21" x14ac:dyDescent="0.3">
      <c r="T730" s="83">
        <v>43921</v>
      </c>
      <c r="U730" s="13">
        <v>660435</v>
      </c>
    </row>
    <row r="731" spans="20:21" x14ac:dyDescent="0.3">
      <c r="T731" s="82" t="s">
        <v>552</v>
      </c>
      <c r="U731" s="13">
        <v>361929</v>
      </c>
    </row>
    <row r="732" spans="20:21" x14ac:dyDescent="0.3">
      <c r="T732" s="82" t="s">
        <v>546</v>
      </c>
      <c r="U732" s="13">
        <v>298506</v>
      </c>
    </row>
    <row r="733" spans="20:21" x14ac:dyDescent="0.3">
      <c r="T733" s="12" t="s">
        <v>532</v>
      </c>
      <c r="U733" s="13">
        <v>773670</v>
      </c>
    </row>
    <row r="734" spans="20:21" x14ac:dyDescent="0.3">
      <c r="T734" s="83">
        <v>43728</v>
      </c>
      <c r="U734" s="13">
        <v>773670</v>
      </c>
    </row>
    <row r="735" spans="20:21" x14ac:dyDescent="0.3">
      <c r="T735" s="82" t="s">
        <v>532</v>
      </c>
      <c r="U735" s="13">
        <v>409556</v>
      </c>
    </row>
    <row r="736" spans="20:21" x14ac:dyDescent="0.3">
      <c r="T736" s="82" t="s">
        <v>498</v>
      </c>
      <c r="U736" s="13">
        <v>364114</v>
      </c>
    </row>
    <row r="737" spans="20:21" x14ac:dyDescent="0.3">
      <c r="T737" s="12" t="s">
        <v>545</v>
      </c>
      <c r="U737" s="13">
        <v>298506</v>
      </c>
    </row>
    <row r="738" spans="20:21" x14ac:dyDescent="0.3">
      <c r="T738" s="83">
        <v>43921</v>
      </c>
      <c r="U738" s="13">
        <v>298506</v>
      </c>
    </row>
    <row r="739" spans="20:21" x14ac:dyDescent="0.3">
      <c r="T739" s="82" t="s">
        <v>545</v>
      </c>
      <c r="U739" s="13">
        <v>298506</v>
      </c>
    </row>
    <row r="740" spans="20:21" x14ac:dyDescent="0.3">
      <c r="T740" s="12" t="s">
        <v>540</v>
      </c>
      <c r="U740" s="13">
        <v>361929</v>
      </c>
    </row>
    <row r="741" spans="20:21" x14ac:dyDescent="0.3">
      <c r="T741" s="83">
        <v>43921</v>
      </c>
      <c r="U741" s="13">
        <v>361929</v>
      </c>
    </row>
    <row r="742" spans="20:21" x14ac:dyDescent="0.3">
      <c r="T742" s="82" t="s">
        <v>540</v>
      </c>
      <c r="U742" s="13">
        <v>361929</v>
      </c>
    </row>
    <row r="743" spans="20:21" x14ac:dyDescent="0.3">
      <c r="T743" s="12" t="s">
        <v>519</v>
      </c>
      <c r="U743" s="13">
        <v>712245</v>
      </c>
    </row>
    <row r="744" spans="20:21" x14ac:dyDescent="0.3">
      <c r="T744" s="83">
        <v>43921</v>
      </c>
      <c r="U744" s="13">
        <v>712245</v>
      </c>
    </row>
    <row r="745" spans="20:21" x14ac:dyDescent="0.3">
      <c r="T745" s="82" t="s">
        <v>519</v>
      </c>
      <c r="U745" s="13">
        <v>712245</v>
      </c>
    </row>
    <row r="746" spans="20:21" x14ac:dyDescent="0.3">
      <c r="T746" s="12" t="s">
        <v>547</v>
      </c>
      <c r="U746" s="13">
        <v>413633</v>
      </c>
    </row>
    <row r="747" spans="20:21" x14ac:dyDescent="0.3">
      <c r="T747" s="83">
        <v>43921</v>
      </c>
      <c r="U747" s="13">
        <v>413633</v>
      </c>
    </row>
    <row r="748" spans="20:21" x14ac:dyDescent="0.3">
      <c r="T748" s="82" t="s">
        <v>547</v>
      </c>
      <c r="U748" s="13">
        <v>413633</v>
      </c>
    </row>
    <row r="749" spans="20:21" x14ac:dyDescent="0.3">
      <c r="T749" s="12" t="s">
        <v>479</v>
      </c>
      <c r="U749" s="13">
        <v>1640233</v>
      </c>
    </row>
    <row r="750" spans="20:21" x14ac:dyDescent="0.3">
      <c r="T750" s="83">
        <v>43698</v>
      </c>
      <c r="U750" s="13">
        <v>22146</v>
      </c>
    </row>
    <row r="751" spans="20:21" x14ac:dyDescent="0.3">
      <c r="T751" s="82" t="s">
        <v>479</v>
      </c>
      <c r="U751" s="13">
        <v>22146</v>
      </c>
    </row>
    <row r="752" spans="20:21" x14ac:dyDescent="0.3">
      <c r="T752" s="83">
        <v>43731</v>
      </c>
      <c r="U752" s="13">
        <v>38584</v>
      </c>
    </row>
    <row r="753" spans="20:21" x14ac:dyDescent="0.3">
      <c r="T753" s="82" t="s">
        <v>479</v>
      </c>
      <c r="U753" s="13">
        <v>38584</v>
      </c>
    </row>
    <row r="754" spans="20:21" x14ac:dyDescent="0.3">
      <c r="T754" s="83">
        <v>43790</v>
      </c>
      <c r="U754" s="13">
        <v>50000</v>
      </c>
    </row>
    <row r="755" spans="20:21" x14ac:dyDescent="0.3">
      <c r="T755" s="82" t="s">
        <v>479</v>
      </c>
      <c r="U755" s="13">
        <v>50000</v>
      </c>
    </row>
    <row r="756" spans="20:21" x14ac:dyDescent="0.3">
      <c r="T756" s="83">
        <v>43823</v>
      </c>
      <c r="U756" s="13">
        <v>140000</v>
      </c>
    </row>
    <row r="757" spans="20:21" x14ac:dyDescent="0.3">
      <c r="T757" s="82" t="s">
        <v>479</v>
      </c>
      <c r="U757" s="13">
        <v>140000</v>
      </c>
    </row>
    <row r="758" spans="20:21" x14ac:dyDescent="0.3">
      <c r="T758" s="83">
        <v>43859</v>
      </c>
      <c r="U758" s="13">
        <v>250000</v>
      </c>
    </row>
    <row r="759" spans="20:21" x14ac:dyDescent="0.3">
      <c r="T759" s="82" t="s">
        <v>479</v>
      </c>
      <c r="U759" s="13">
        <v>250000</v>
      </c>
    </row>
    <row r="760" spans="20:21" x14ac:dyDescent="0.3">
      <c r="T760" s="83">
        <v>43880</v>
      </c>
      <c r="U760" s="13">
        <v>68412</v>
      </c>
    </row>
    <row r="761" spans="20:21" x14ac:dyDescent="0.3">
      <c r="T761" s="82" t="s">
        <v>479</v>
      </c>
      <c r="U761" s="13">
        <v>68412</v>
      </c>
    </row>
    <row r="762" spans="20:21" x14ac:dyDescent="0.3">
      <c r="T762" s="83">
        <v>43921</v>
      </c>
      <c r="U762" s="13">
        <v>1071091</v>
      </c>
    </row>
    <row r="763" spans="20:21" x14ac:dyDescent="0.3">
      <c r="T763" s="82" t="s">
        <v>543</v>
      </c>
      <c r="U763" s="13">
        <v>849048</v>
      </c>
    </row>
    <row r="764" spans="20:21" x14ac:dyDescent="0.3">
      <c r="T764" s="82" t="s">
        <v>479</v>
      </c>
      <c r="U764" s="13">
        <v>222043</v>
      </c>
    </row>
    <row r="765" spans="20:21" x14ac:dyDescent="0.3">
      <c r="T765" s="12" t="s">
        <v>24</v>
      </c>
      <c r="U765" s="13">
        <v>71073127</v>
      </c>
    </row>
  </sheetData>
  <sortState xmlns:xlrd2="http://schemas.microsoft.com/office/spreadsheetml/2017/richdata2" ref="A2:R455">
    <sortCondition ref="E1:E45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7BE2-FF51-41F5-8343-5EB71480120D}">
  <dimension ref="A1:V505"/>
  <sheetViews>
    <sheetView workbookViewId="0">
      <pane ySplit="1" topLeftCell="A236" activePane="bottomLeft" state="frozen"/>
      <selection pane="bottomLeft" activeCell="D251" sqref="D251"/>
    </sheetView>
  </sheetViews>
  <sheetFormatPr defaultRowHeight="14.4" outlineLevelCol="1" x14ac:dyDescent="0.3"/>
  <cols>
    <col min="2" max="2" width="5" bestFit="1" customWidth="1"/>
    <col min="3" max="3" width="10.33203125" style="1" bestFit="1" customWidth="1"/>
    <col min="4" max="4" width="25.44140625" style="1" customWidth="1" outlineLevel="1"/>
    <col min="5" max="5" width="25.44140625" style="1" customWidth="1"/>
    <col min="6" max="6" width="23.44140625" customWidth="1"/>
    <col min="7" max="7" width="13.109375" bestFit="1" customWidth="1"/>
    <col min="8" max="8" width="13.109375" style="15" customWidth="1"/>
    <col min="9" max="9" width="7.44140625" style="15" bestFit="1" customWidth="1"/>
    <col min="10" max="10" width="13.33203125" style="15" bestFit="1" customWidth="1"/>
    <col min="11" max="11" width="15" style="5" hidden="1" customWidth="1" outlineLevel="1"/>
    <col min="12" max="12" width="7" hidden="1" customWidth="1" outlineLevel="1"/>
    <col min="13" max="13" width="16.33203125" hidden="1" customWidth="1" outlineLevel="1"/>
    <col min="14" max="14" width="19" hidden="1" customWidth="1" outlineLevel="1"/>
    <col min="15" max="15" width="30.109375" hidden="1" customWidth="1" outlineLevel="1"/>
    <col min="16" max="16" width="10.88671875" style="1" customWidth="1" collapsed="1"/>
    <col min="17" max="17" width="8.88671875" hidden="1" customWidth="1" outlineLevel="1"/>
    <col min="18" max="18" width="8.88671875" customWidth="1" collapsed="1"/>
    <col min="20" max="20" width="43.6640625" bestFit="1" customWidth="1"/>
    <col min="21" max="21" width="11.33203125" style="15" bestFit="1" customWidth="1"/>
  </cols>
  <sheetData>
    <row r="1" spans="1:22" s="2" customFormat="1" ht="43.2" x14ac:dyDescent="0.3">
      <c r="A1" s="2" t="s">
        <v>0</v>
      </c>
      <c r="B1" s="2" t="s">
        <v>1</v>
      </c>
      <c r="C1" s="3" t="s">
        <v>2</v>
      </c>
      <c r="D1" s="2" t="s">
        <v>722</v>
      </c>
      <c r="E1" s="2" t="s">
        <v>746</v>
      </c>
      <c r="F1" s="2" t="s">
        <v>435</v>
      </c>
      <c r="G1" s="2" t="s">
        <v>145</v>
      </c>
      <c r="H1" s="20" t="s">
        <v>741</v>
      </c>
      <c r="I1" s="20" t="s">
        <v>742</v>
      </c>
      <c r="J1" s="20" t="s">
        <v>743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3" t="s">
        <v>9</v>
      </c>
      <c r="Q1" s="2" t="s">
        <v>10</v>
      </c>
      <c r="R1" s="2" t="s">
        <v>744</v>
      </c>
      <c r="T1" s="24" t="s">
        <v>11</v>
      </c>
      <c r="U1" s="25" t="s">
        <v>745</v>
      </c>
      <c r="V1"/>
    </row>
    <row r="2" spans="1:22" x14ac:dyDescent="0.3">
      <c r="A2" t="s">
        <v>19</v>
      </c>
      <c r="B2">
        <v>138</v>
      </c>
      <c r="C2" s="1">
        <v>44239</v>
      </c>
      <c r="D2" s="1" t="s">
        <v>459</v>
      </c>
      <c r="E2" t="s">
        <v>595</v>
      </c>
      <c r="F2" t="s">
        <v>595</v>
      </c>
      <c r="G2" t="s">
        <v>306</v>
      </c>
      <c r="H2" s="5">
        <f>MROUND((J2*0.97),2500)</f>
        <v>367500</v>
      </c>
      <c r="I2" s="15">
        <f t="shared" ref="I2:I65" si="0">J2-H2</f>
        <v>11020</v>
      </c>
      <c r="J2" s="15">
        <v>378520</v>
      </c>
      <c r="K2" s="5">
        <v>37852</v>
      </c>
      <c r="M2" t="s">
        <v>107</v>
      </c>
      <c r="N2" t="s">
        <v>67</v>
      </c>
      <c r="O2" t="s">
        <v>16</v>
      </c>
      <c r="P2" s="1">
        <v>44230</v>
      </c>
      <c r="Q2">
        <v>9</v>
      </c>
      <c r="R2" s="21">
        <f t="shared" ref="R2:R65" si="1">I2/H2</f>
        <v>2.9986394557823131E-2</v>
      </c>
      <c r="T2" s="26" t="s">
        <v>484</v>
      </c>
      <c r="U2" s="27">
        <v>1324744</v>
      </c>
    </row>
    <row r="3" spans="1:22" x14ac:dyDescent="0.3">
      <c r="A3" t="s">
        <v>19</v>
      </c>
      <c r="B3">
        <v>139</v>
      </c>
      <c r="C3" s="1">
        <v>44265</v>
      </c>
      <c r="D3" s="1" t="s">
        <v>459</v>
      </c>
      <c r="E3" t="s">
        <v>595</v>
      </c>
      <c r="F3" t="s">
        <v>595</v>
      </c>
      <c r="G3" t="s">
        <v>306</v>
      </c>
      <c r="H3" s="5">
        <f>MROUND((J3*0.97),2500)</f>
        <v>410000</v>
      </c>
      <c r="I3" s="15">
        <f t="shared" si="0"/>
        <v>11480</v>
      </c>
      <c r="J3" s="15">
        <v>421480</v>
      </c>
      <c r="K3" s="5">
        <v>42148</v>
      </c>
      <c r="M3" t="s">
        <v>108</v>
      </c>
      <c r="N3" t="s">
        <v>67</v>
      </c>
      <c r="O3" t="s">
        <v>16</v>
      </c>
      <c r="P3" s="1">
        <v>44251</v>
      </c>
      <c r="Q3">
        <v>14</v>
      </c>
      <c r="R3" s="21">
        <f t="shared" si="1"/>
        <v>2.8000000000000001E-2</v>
      </c>
      <c r="T3" s="83">
        <v>44146</v>
      </c>
      <c r="U3" s="13">
        <v>922008</v>
      </c>
    </row>
    <row r="4" spans="1:22" x14ac:dyDescent="0.3">
      <c r="A4" s="37" t="s">
        <v>19</v>
      </c>
      <c r="B4" s="37">
        <v>2</v>
      </c>
      <c r="C4" s="38">
        <v>44158</v>
      </c>
      <c r="D4" s="38" t="s">
        <v>484</v>
      </c>
      <c r="E4" s="38" t="s">
        <v>484</v>
      </c>
      <c r="F4" s="37" t="s">
        <v>484</v>
      </c>
      <c r="G4" s="37" t="s">
        <v>195</v>
      </c>
      <c r="H4" s="39">
        <f>MROUND((J4*0.97),2500)</f>
        <v>420000</v>
      </c>
      <c r="I4" s="40">
        <f t="shared" si="0"/>
        <v>12194</v>
      </c>
      <c r="J4" s="40">
        <v>432194</v>
      </c>
      <c r="K4" s="39">
        <v>43219</v>
      </c>
      <c r="L4" s="37"/>
      <c r="M4" s="37" t="s">
        <v>104</v>
      </c>
      <c r="N4" s="37" t="s">
        <v>67</v>
      </c>
      <c r="O4" s="37" t="s">
        <v>16</v>
      </c>
      <c r="P4" s="38">
        <v>44146</v>
      </c>
      <c r="Q4" s="37">
        <v>12</v>
      </c>
      <c r="R4" s="41">
        <f t="shared" si="1"/>
        <v>2.9033333333333335E-2</v>
      </c>
      <c r="T4" s="84" t="s">
        <v>484</v>
      </c>
      <c r="U4" s="27">
        <v>432194</v>
      </c>
    </row>
    <row r="5" spans="1:22" x14ac:dyDescent="0.3">
      <c r="A5" s="37" t="s">
        <v>19</v>
      </c>
      <c r="B5" s="37">
        <v>7</v>
      </c>
      <c r="C5" s="38">
        <v>44158</v>
      </c>
      <c r="D5" s="38" t="s">
        <v>484</v>
      </c>
      <c r="E5" s="38" t="s">
        <v>484</v>
      </c>
      <c r="F5" s="37" t="s">
        <v>516</v>
      </c>
      <c r="G5" s="37" t="s">
        <v>227</v>
      </c>
      <c r="H5" s="39">
        <f>MROUND((J5*0.97),2500)</f>
        <v>475000</v>
      </c>
      <c r="I5" s="40">
        <f t="shared" si="0"/>
        <v>14814</v>
      </c>
      <c r="J5" s="40">
        <v>489814</v>
      </c>
      <c r="K5" s="39">
        <v>48981</v>
      </c>
      <c r="L5" s="37"/>
      <c r="M5" s="37" t="s">
        <v>104</v>
      </c>
      <c r="N5" s="37" t="s">
        <v>67</v>
      </c>
      <c r="O5" s="37" t="s">
        <v>16</v>
      </c>
      <c r="P5" s="38">
        <v>44146</v>
      </c>
      <c r="Q5" s="37">
        <v>12</v>
      </c>
      <c r="R5" s="41">
        <f t="shared" si="1"/>
        <v>3.118736842105263E-2</v>
      </c>
      <c r="T5" s="84" t="s">
        <v>516</v>
      </c>
      <c r="U5" s="27">
        <v>489814</v>
      </c>
    </row>
    <row r="6" spans="1:22" x14ac:dyDescent="0.3">
      <c r="A6" s="37" t="s">
        <v>19</v>
      </c>
      <c r="B6" s="37">
        <v>3</v>
      </c>
      <c r="C6" s="38">
        <v>44286</v>
      </c>
      <c r="D6" s="38" t="s">
        <v>484</v>
      </c>
      <c r="E6" s="38" t="s">
        <v>484</v>
      </c>
      <c r="F6" s="37" t="s">
        <v>484</v>
      </c>
      <c r="G6" s="37" t="s">
        <v>195</v>
      </c>
      <c r="H6" s="39">
        <f>MROUND((J6*0.97),1000)</f>
        <v>213000</v>
      </c>
      <c r="I6" s="40">
        <f t="shared" si="0"/>
        <v>6674</v>
      </c>
      <c r="J6" s="40">
        <v>219674</v>
      </c>
      <c r="K6" s="39">
        <v>21967</v>
      </c>
      <c r="L6" s="37"/>
      <c r="M6" s="37" t="s">
        <v>109</v>
      </c>
      <c r="N6" s="37" t="s">
        <v>67</v>
      </c>
      <c r="O6" s="37" t="s">
        <v>16</v>
      </c>
      <c r="P6" s="38">
        <v>44286</v>
      </c>
      <c r="Q6" s="37">
        <v>0</v>
      </c>
      <c r="R6" s="41">
        <f t="shared" si="1"/>
        <v>3.1333333333333331E-2</v>
      </c>
      <c r="T6" s="83">
        <v>44286</v>
      </c>
      <c r="U6" s="13">
        <v>402736</v>
      </c>
    </row>
    <row r="7" spans="1:22" x14ac:dyDescent="0.3">
      <c r="A7" s="37" t="s">
        <v>19</v>
      </c>
      <c r="B7" s="37">
        <v>8</v>
      </c>
      <c r="C7" s="38">
        <v>44286</v>
      </c>
      <c r="D7" s="38" t="s">
        <v>484</v>
      </c>
      <c r="E7" s="38" t="s">
        <v>484</v>
      </c>
      <c r="F7" s="37" t="s">
        <v>516</v>
      </c>
      <c r="G7" s="37" t="s">
        <v>227</v>
      </c>
      <c r="H7" s="39">
        <f>MROUND((J7*0.97),1000)</f>
        <v>178000</v>
      </c>
      <c r="I7" s="40">
        <f t="shared" si="0"/>
        <v>5062</v>
      </c>
      <c r="J7" s="40">
        <v>183062</v>
      </c>
      <c r="K7" s="39">
        <v>18306</v>
      </c>
      <c r="L7" s="37"/>
      <c r="M7" s="37" t="s">
        <v>109</v>
      </c>
      <c r="N7" s="37" t="s">
        <v>67</v>
      </c>
      <c r="O7" s="37" t="s">
        <v>16</v>
      </c>
      <c r="P7" s="38">
        <v>44286</v>
      </c>
      <c r="Q7" s="37">
        <v>0</v>
      </c>
      <c r="R7" s="41">
        <f t="shared" si="1"/>
        <v>2.843820224719101E-2</v>
      </c>
      <c r="T7" s="84" t="s">
        <v>484</v>
      </c>
      <c r="U7" s="27">
        <v>219674</v>
      </c>
    </row>
    <row r="8" spans="1:22" x14ac:dyDescent="0.3">
      <c r="A8" t="s">
        <v>19</v>
      </c>
      <c r="B8">
        <v>13</v>
      </c>
      <c r="C8" s="1">
        <v>44012</v>
      </c>
      <c r="D8" s="1" t="s">
        <v>495</v>
      </c>
      <c r="E8" s="1" t="s">
        <v>495</v>
      </c>
      <c r="F8" t="s">
        <v>495</v>
      </c>
      <c r="G8" t="s">
        <v>207</v>
      </c>
      <c r="H8" s="5">
        <f>J8</f>
        <v>1212</v>
      </c>
      <c r="I8" s="15">
        <f t="shared" si="0"/>
        <v>0</v>
      </c>
      <c r="J8" s="15">
        <v>1212</v>
      </c>
      <c r="K8" s="5">
        <v>121</v>
      </c>
      <c r="M8" t="s">
        <v>97</v>
      </c>
      <c r="N8" t="s">
        <v>67</v>
      </c>
      <c r="O8" t="s">
        <v>16</v>
      </c>
      <c r="P8" s="1">
        <v>44004</v>
      </c>
      <c r="Q8">
        <v>8</v>
      </c>
      <c r="R8" s="21">
        <f t="shared" si="1"/>
        <v>0</v>
      </c>
      <c r="T8" s="84" t="s">
        <v>516</v>
      </c>
      <c r="U8" s="27">
        <v>183062</v>
      </c>
    </row>
    <row r="9" spans="1:22" x14ac:dyDescent="0.3">
      <c r="A9" t="s">
        <v>19</v>
      </c>
      <c r="B9">
        <v>14</v>
      </c>
      <c r="C9" s="1">
        <v>43959</v>
      </c>
      <c r="D9" s="1" t="s">
        <v>497</v>
      </c>
      <c r="E9" s="1" t="s">
        <v>497</v>
      </c>
      <c r="F9" t="s">
        <v>497</v>
      </c>
      <c r="G9" t="s">
        <v>209</v>
      </c>
      <c r="H9" s="5">
        <f>MROUND((J9*0.97),250)</f>
        <v>28250</v>
      </c>
      <c r="I9" s="15">
        <f t="shared" si="0"/>
        <v>899</v>
      </c>
      <c r="J9" s="15">
        <v>29149</v>
      </c>
      <c r="K9" s="5">
        <v>2915</v>
      </c>
      <c r="M9" t="s">
        <v>93</v>
      </c>
      <c r="N9" t="s">
        <v>67</v>
      </c>
      <c r="O9" t="s">
        <v>16</v>
      </c>
      <c r="P9" s="1">
        <v>43948</v>
      </c>
      <c r="Q9">
        <v>11</v>
      </c>
      <c r="R9" s="21">
        <f t="shared" si="1"/>
        <v>3.1823008849557521E-2</v>
      </c>
      <c r="T9" s="12" t="s">
        <v>495</v>
      </c>
      <c r="U9" s="13">
        <v>1212</v>
      </c>
    </row>
    <row r="10" spans="1:22" x14ac:dyDescent="0.3">
      <c r="A10" t="s">
        <v>19</v>
      </c>
      <c r="B10">
        <v>15</v>
      </c>
      <c r="C10" s="1">
        <v>43987</v>
      </c>
      <c r="D10" s="1" t="s">
        <v>497</v>
      </c>
      <c r="E10" s="1" t="s">
        <v>497</v>
      </c>
      <c r="F10" t="s">
        <v>497</v>
      </c>
      <c r="G10" t="s">
        <v>209</v>
      </c>
      <c r="H10" s="5">
        <f>MROUND((J10*0.97),250)</f>
        <v>7250</v>
      </c>
      <c r="I10" s="15">
        <f t="shared" si="0"/>
        <v>206</v>
      </c>
      <c r="J10" s="15">
        <v>7456</v>
      </c>
      <c r="K10" s="5">
        <v>746</v>
      </c>
      <c r="M10" t="s">
        <v>95</v>
      </c>
      <c r="N10" t="s">
        <v>67</v>
      </c>
      <c r="O10" t="s">
        <v>16</v>
      </c>
      <c r="P10" s="1">
        <v>43976</v>
      </c>
      <c r="Q10">
        <v>11</v>
      </c>
      <c r="R10" s="21">
        <f t="shared" si="1"/>
        <v>2.8413793103448277E-2</v>
      </c>
      <c r="T10" s="83">
        <v>44004</v>
      </c>
      <c r="U10" s="13">
        <v>1212</v>
      </c>
    </row>
    <row r="11" spans="1:22" x14ac:dyDescent="0.3">
      <c r="A11" t="s">
        <v>19</v>
      </c>
      <c r="B11">
        <v>16</v>
      </c>
      <c r="C11" s="1">
        <v>44272</v>
      </c>
      <c r="D11" s="1" t="s">
        <v>467</v>
      </c>
      <c r="E11" s="1" t="s">
        <v>467</v>
      </c>
      <c r="F11" t="s">
        <v>467</v>
      </c>
      <c r="G11" t="s">
        <v>177</v>
      </c>
      <c r="H11" s="5">
        <f>MROUND((J11*0.97),1000)</f>
        <v>134000</v>
      </c>
      <c r="I11" s="15">
        <f t="shared" si="0"/>
        <v>4484</v>
      </c>
      <c r="J11" s="15">
        <v>138484</v>
      </c>
      <c r="K11" s="5">
        <v>13848</v>
      </c>
      <c r="M11" t="s">
        <v>108</v>
      </c>
      <c r="N11" t="s">
        <v>67</v>
      </c>
      <c r="O11" t="s">
        <v>16</v>
      </c>
      <c r="P11" s="1">
        <v>44265</v>
      </c>
      <c r="Q11">
        <v>7</v>
      </c>
      <c r="R11" s="21">
        <f t="shared" si="1"/>
        <v>3.3462686567164182E-2</v>
      </c>
      <c r="T11" s="82" t="s">
        <v>495</v>
      </c>
      <c r="U11" s="13">
        <v>1212</v>
      </c>
    </row>
    <row r="12" spans="1:22" x14ac:dyDescent="0.3">
      <c r="A12" t="s">
        <v>19</v>
      </c>
      <c r="B12">
        <v>17</v>
      </c>
      <c r="C12" s="1">
        <v>44278</v>
      </c>
      <c r="D12" s="1" t="s">
        <v>467</v>
      </c>
      <c r="E12" s="1" t="s">
        <v>467</v>
      </c>
      <c r="F12" t="s">
        <v>467</v>
      </c>
      <c r="G12" t="s">
        <v>177</v>
      </c>
      <c r="H12" s="5">
        <f>MROUND((J12*0.97),500)</f>
        <v>48500</v>
      </c>
      <c r="I12" s="15">
        <f t="shared" si="0"/>
        <v>1292</v>
      </c>
      <c r="J12" s="15">
        <v>49792</v>
      </c>
      <c r="K12" s="5">
        <v>4979</v>
      </c>
      <c r="M12" t="s">
        <v>108</v>
      </c>
      <c r="N12" t="s">
        <v>67</v>
      </c>
      <c r="O12" t="s">
        <v>16</v>
      </c>
      <c r="P12" s="1">
        <v>44273</v>
      </c>
      <c r="Q12">
        <v>5</v>
      </c>
      <c r="R12" s="21">
        <f t="shared" si="1"/>
        <v>2.6639175257731958E-2</v>
      </c>
      <c r="T12" s="12" t="s">
        <v>497</v>
      </c>
      <c r="U12" s="13">
        <v>36605</v>
      </c>
    </row>
    <row r="13" spans="1:22" x14ac:dyDescent="0.3">
      <c r="A13" t="s">
        <v>19</v>
      </c>
      <c r="B13">
        <v>18</v>
      </c>
      <c r="C13" s="1">
        <v>44286</v>
      </c>
      <c r="D13" s="1" t="s">
        <v>467</v>
      </c>
      <c r="E13" s="1" t="s">
        <v>467</v>
      </c>
      <c r="F13" t="s">
        <v>467</v>
      </c>
      <c r="G13" t="s">
        <v>177</v>
      </c>
      <c r="H13" s="5">
        <f>MROUND((J13*0.97),2500)</f>
        <v>377500</v>
      </c>
      <c r="I13" s="15">
        <f t="shared" si="0"/>
        <v>11113</v>
      </c>
      <c r="J13" s="15">
        <v>388613</v>
      </c>
      <c r="K13" s="5">
        <v>38861</v>
      </c>
      <c r="M13" t="s">
        <v>109</v>
      </c>
      <c r="N13" t="s">
        <v>67</v>
      </c>
      <c r="O13" t="s">
        <v>16</v>
      </c>
      <c r="P13" s="1">
        <v>44286</v>
      </c>
      <c r="Q13">
        <v>0</v>
      </c>
      <c r="R13" s="21">
        <f t="shared" si="1"/>
        <v>2.943841059602649E-2</v>
      </c>
      <c r="T13" s="83">
        <v>43948</v>
      </c>
      <c r="U13" s="13">
        <v>29149</v>
      </c>
    </row>
    <row r="14" spans="1:22" x14ac:dyDescent="0.3">
      <c r="A14" t="s">
        <v>19</v>
      </c>
      <c r="B14">
        <v>19</v>
      </c>
      <c r="C14" s="1">
        <v>44204</v>
      </c>
      <c r="D14" s="1" t="s">
        <v>588</v>
      </c>
      <c r="E14" s="1" t="s">
        <v>588</v>
      </c>
      <c r="F14" t="s">
        <v>588</v>
      </c>
      <c r="G14" t="s">
        <v>299</v>
      </c>
      <c r="H14" s="5">
        <f>MROUND((J14*0.97),500)</f>
        <v>71500</v>
      </c>
      <c r="I14" s="15">
        <f t="shared" si="0"/>
        <v>2333</v>
      </c>
      <c r="J14" s="15">
        <v>73833</v>
      </c>
      <c r="K14" s="5">
        <v>7383</v>
      </c>
      <c r="M14" t="s">
        <v>106</v>
      </c>
      <c r="N14" t="s">
        <v>67</v>
      </c>
      <c r="O14" t="s">
        <v>16</v>
      </c>
      <c r="P14" s="1">
        <v>44189</v>
      </c>
      <c r="Q14">
        <v>15</v>
      </c>
      <c r="R14" s="21">
        <f t="shared" si="1"/>
        <v>3.262937062937063E-2</v>
      </c>
      <c r="T14" s="82" t="s">
        <v>497</v>
      </c>
      <c r="U14" s="13">
        <v>29149</v>
      </c>
    </row>
    <row r="15" spans="1:22" x14ac:dyDescent="0.3">
      <c r="A15" t="s">
        <v>19</v>
      </c>
      <c r="B15">
        <v>20</v>
      </c>
      <c r="C15" s="1">
        <v>44286</v>
      </c>
      <c r="D15" s="1" t="s">
        <v>588</v>
      </c>
      <c r="E15" s="1" t="s">
        <v>588</v>
      </c>
      <c r="F15" t="s">
        <v>588</v>
      </c>
      <c r="G15" t="s">
        <v>299</v>
      </c>
      <c r="H15" s="5">
        <f>MROUND((J15*0.97),5000)</f>
        <v>730000</v>
      </c>
      <c r="I15" s="15">
        <f t="shared" si="0"/>
        <v>22150</v>
      </c>
      <c r="J15" s="15">
        <v>752150</v>
      </c>
      <c r="K15" s="5">
        <v>75215</v>
      </c>
      <c r="M15" t="s">
        <v>109</v>
      </c>
      <c r="N15" t="s">
        <v>67</v>
      </c>
      <c r="O15" t="s">
        <v>16</v>
      </c>
      <c r="P15" s="1">
        <v>44286</v>
      </c>
      <c r="Q15">
        <v>0</v>
      </c>
      <c r="R15" s="21">
        <f t="shared" si="1"/>
        <v>3.0342465753424658E-2</v>
      </c>
      <c r="T15" s="83">
        <v>43976</v>
      </c>
      <c r="U15" s="13">
        <v>7456</v>
      </c>
    </row>
    <row r="16" spans="1:22" x14ac:dyDescent="0.3">
      <c r="A16" t="s">
        <v>19</v>
      </c>
      <c r="B16">
        <v>232</v>
      </c>
      <c r="C16" s="1">
        <v>44046</v>
      </c>
      <c r="D16" t="s">
        <v>455</v>
      </c>
      <c r="E16" t="s">
        <v>578</v>
      </c>
      <c r="F16" t="s">
        <v>578</v>
      </c>
      <c r="G16" t="s">
        <v>288</v>
      </c>
      <c r="H16" s="42">
        <f>MROUND((J16*0.97),2500)</f>
        <v>410000</v>
      </c>
      <c r="I16" s="43">
        <f t="shared" si="0"/>
        <v>13334</v>
      </c>
      <c r="J16" s="43">
        <v>423334</v>
      </c>
      <c r="K16" s="42">
        <v>42333</v>
      </c>
      <c r="M16" t="s">
        <v>100</v>
      </c>
      <c r="N16" t="s">
        <v>67</v>
      </c>
      <c r="O16" t="s">
        <v>16</v>
      </c>
      <c r="P16" s="1">
        <v>44037</v>
      </c>
      <c r="Q16">
        <v>9</v>
      </c>
      <c r="R16" s="44">
        <f t="shared" si="1"/>
        <v>3.2521951219512193E-2</v>
      </c>
      <c r="T16" s="82" t="s">
        <v>497</v>
      </c>
      <c r="U16" s="13">
        <v>7456</v>
      </c>
    </row>
    <row r="17" spans="1:21" x14ac:dyDescent="0.3">
      <c r="A17" t="s">
        <v>19</v>
      </c>
      <c r="B17">
        <v>233</v>
      </c>
      <c r="C17" s="1">
        <v>44046</v>
      </c>
      <c r="D17" t="s">
        <v>455</v>
      </c>
      <c r="E17" t="s">
        <v>578</v>
      </c>
      <c r="F17" t="s">
        <v>578</v>
      </c>
      <c r="G17" t="s">
        <v>283</v>
      </c>
      <c r="H17" s="42">
        <f>MROUND((J17*0.97),2500)</f>
        <v>410000</v>
      </c>
      <c r="I17" s="43">
        <f t="shared" si="0"/>
        <v>13136</v>
      </c>
      <c r="J17" s="43">
        <v>423136</v>
      </c>
      <c r="K17" s="42">
        <v>42314</v>
      </c>
      <c r="M17" t="s">
        <v>100</v>
      </c>
      <c r="N17" t="s">
        <v>67</v>
      </c>
      <c r="O17" t="s">
        <v>16</v>
      </c>
      <c r="P17" s="1">
        <v>44037</v>
      </c>
      <c r="Q17">
        <v>9</v>
      </c>
      <c r="R17" s="44">
        <f t="shared" si="1"/>
        <v>3.2039024390243899E-2</v>
      </c>
      <c r="T17" s="12" t="s">
        <v>467</v>
      </c>
      <c r="U17" s="13">
        <v>576889</v>
      </c>
    </row>
    <row r="18" spans="1:21" x14ac:dyDescent="0.3">
      <c r="A18" t="s">
        <v>19</v>
      </c>
      <c r="B18">
        <v>244</v>
      </c>
      <c r="C18" s="1">
        <v>44046</v>
      </c>
      <c r="D18" t="s">
        <v>455</v>
      </c>
      <c r="E18" t="s">
        <v>578</v>
      </c>
      <c r="F18" t="s">
        <v>577</v>
      </c>
      <c r="G18" t="s">
        <v>287</v>
      </c>
      <c r="H18" s="42">
        <f>MROUND((J18*0.97),2500)</f>
        <v>410000</v>
      </c>
      <c r="I18" s="43">
        <f t="shared" si="0"/>
        <v>13730</v>
      </c>
      <c r="J18" s="43">
        <v>423730</v>
      </c>
      <c r="K18" s="42">
        <v>42373</v>
      </c>
      <c r="M18" t="s">
        <v>100</v>
      </c>
      <c r="N18" t="s">
        <v>67</v>
      </c>
      <c r="O18" t="s">
        <v>16</v>
      </c>
      <c r="P18" s="1">
        <v>44037</v>
      </c>
      <c r="Q18">
        <v>9</v>
      </c>
      <c r="R18" s="44">
        <f t="shared" si="1"/>
        <v>3.3487804878048782E-2</v>
      </c>
      <c r="T18" s="83">
        <v>44265</v>
      </c>
      <c r="U18" s="13">
        <v>138484</v>
      </c>
    </row>
    <row r="19" spans="1:21" x14ac:dyDescent="0.3">
      <c r="A19" t="s">
        <v>19</v>
      </c>
      <c r="B19">
        <v>31</v>
      </c>
      <c r="C19" s="1">
        <v>44035</v>
      </c>
      <c r="D19" s="1" t="s">
        <v>470</v>
      </c>
      <c r="E19" s="1" t="s">
        <v>470</v>
      </c>
      <c r="F19" t="s">
        <v>502</v>
      </c>
      <c r="G19" t="s">
        <v>203</v>
      </c>
      <c r="H19" s="42">
        <f>MROUND((J19*0.97),1000)</f>
        <v>262000</v>
      </c>
      <c r="I19" s="43">
        <f t="shared" si="0"/>
        <v>8000</v>
      </c>
      <c r="J19" s="43">
        <v>270000</v>
      </c>
      <c r="K19" s="42">
        <v>27000</v>
      </c>
      <c r="M19" t="s">
        <v>98</v>
      </c>
      <c r="N19" t="s">
        <v>67</v>
      </c>
      <c r="O19" t="s">
        <v>16</v>
      </c>
      <c r="P19" s="1">
        <v>44023</v>
      </c>
      <c r="Q19">
        <v>12</v>
      </c>
      <c r="R19" s="44">
        <f t="shared" si="1"/>
        <v>3.0534351145038167E-2</v>
      </c>
      <c r="T19" s="82" t="s">
        <v>467</v>
      </c>
      <c r="U19" s="13">
        <v>138484</v>
      </c>
    </row>
    <row r="20" spans="1:21" x14ac:dyDescent="0.3">
      <c r="A20" t="s">
        <v>19</v>
      </c>
      <c r="B20">
        <v>29</v>
      </c>
      <c r="C20" s="1">
        <v>44042</v>
      </c>
      <c r="D20" s="1" t="s">
        <v>470</v>
      </c>
      <c r="E20" s="1" t="s">
        <v>470</v>
      </c>
      <c r="F20" t="s">
        <v>571</v>
      </c>
      <c r="G20" t="s">
        <v>282</v>
      </c>
      <c r="H20" s="42">
        <f>MROUND((J20*0.97),1000)</f>
        <v>194000</v>
      </c>
      <c r="I20" s="43">
        <f t="shared" si="0"/>
        <v>5623</v>
      </c>
      <c r="J20" s="43">
        <v>199623</v>
      </c>
      <c r="K20" s="42">
        <v>19962</v>
      </c>
      <c r="M20" t="s">
        <v>99</v>
      </c>
      <c r="N20" t="s">
        <v>67</v>
      </c>
      <c r="O20" t="s">
        <v>16</v>
      </c>
      <c r="P20" s="1">
        <v>44033</v>
      </c>
      <c r="Q20">
        <v>9</v>
      </c>
      <c r="R20" s="44">
        <f t="shared" si="1"/>
        <v>2.8984536082474227E-2</v>
      </c>
      <c r="T20" s="83">
        <v>44273</v>
      </c>
      <c r="U20" s="13">
        <v>49792</v>
      </c>
    </row>
    <row r="21" spans="1:21" x14ac:dyDescent="0.3">
      <c r="A21" t="s">
        <v>19</v>
      </c>
      <c r="B21">
        <v>32</v>
      </c>
      <c r="C21" s="1">
        <v>44078</v>
      </c>
      <c r="D21" s="1" t="s">
        <v>470</v>
      </c>
      <c r="E21" s="1" t="s">
        <v>470</v>
      </c>
      <c r="F21" t="s">
        <v>502</v>
      </c>
      <c r="G21" t="s">
        <v>203</v>
      </c>
      <c r="H21" s="42">
        <f>MROUND((J21*0.97),1000)</f>
        <v>136000</v>
      </c>
      <c r="I21" s="43">
        <f t="shared" si="0"/>
        <v>4000</v>
      </c>
      <c r="J21" s="43">
        <v>140000</v>
      </c>
      <c r="K21" s="42">
        <v>14000</v>
      </c>
      <c r="M21" t="s">
        <v>101</v>
      </c>
      <c r="N21" t="s">
        <v>67</v>
      </c>
      <c r="O21" t="s">
        <v>16</v>
      </c>
      <c r="P21" s="1">
        <v>44067</v>
      </c>
      <c r="Q21">
        <v>11</v>
      </c>
      <c r="R21" s="44">
        <f t="shared" si="1"/>
        <v>2.9411764705882353E-2</v>
      </c>
      <c r="T21" s="82" t="s">
        <v>467</v>
      </c>
      <c r="U21" s="13">
        <v>49792</v>
      </c>
    </row>
    <row r="22" spans="1:21" x14ac:dyDescent="0.3">
      <c r="A22" t="s">
        <v>19</v>
      </c>
      <c r="B22">
        <v>33</v>
      </c>
      <c r="C22" s="1">
        <v>44112</v>
      </c>
      <c r="D22" s="1" t="s">
        <v>470</v>
      </c>
      <c r="E22" s="1" t="s">
        <v>470</v>
      </c>
      <c r="F22" t="s">
        <v>502</v>
      </c>
      <c r="G22" t="s">
        <v>203</v>
      </c>
      <c r="H22" s="42">
        <f>MROUND((J22*0.97),500)</f>
        <v>68000</v>
      </c>
      <c r="I22" s="43">
        <f t="shared" si="0"/>
        <v>2000</v>
      </c>
      <c r="J22" s="43">
        <v>70000</v>
      </c>
      <c r="K22" s="42">
        <v>7000</v>
      </c>
      <c r="M22" t="s">
        <v>103</v>
      </c>
      <c r="N22" t="s">
        <v>67</v>
      </c>
      <c r="O22" t="s">
        <v>16</v>
      </c>
      <c r="P22" s="1">
        <v>44105</v>
      </c>
      <c r="Q22">
        <v>7</v>
      </c>
      <c r="R22" s="44">
        <f t="shared" si="1"/>
        <v>2.9411764705882353E-2</v>
      </c>
      <c r="T22" s="83">
        <v>44286</v>
      </c>
      <c r="U22" s="13">
        <v>388613</v>
      </c>
    </row>
    <row r="23" spans="1:21" x14ac:dyDescent="0.3">
      <c r="A23" t="s">
        <v>19</v>
      </c>
      <c r="B23">
        <v>25</v>
      </c>
      <c r="C23" s="1">
        <v>44120</v>
      </c>
      <c r="D23" s="1" t="s">
        <v>470</v>
      </c>
      <c r="E23" s="1" t="s">
        <v>470</v>
      </c>
      <c r="F23" t="s">
        <v>505</v>
      </c>
      <c r="G23" t="s">
        <v>216</v>
      </c>
      <c r="H23" s="42">
        <f>MROUND((J23*0.97),5000)</f>
        <v>775000</v>
      </c>
      <c r="I23" s="43">
        <f t="shared" si="0"/>
        <v>25126</v>
      </c>
      <c r="J23" s="43">
        <v>800126</v>
      </c>
      <c r="K23" s="42">
        <v>80013</v>
      </c>
      <c r="M23" t="s">
        <v>103</v>
      </c>
      <c r="N23" t="s">
        <v>67</v>
      </c>
      <c r="O23" t="s">
        <v>16</v>
      </c>
      <c r="P23" s="1">
        <v>44113</v>
      </c>
      <c r="Q23">
        <v>7</v>
      </c>
      <c r="R23" s="44">
        <f t="shared" si="1"/>
        <v>3.2420645161290319E-2</v>
      </c>
      <c r="T23" s="82" t="s">
        <v>467</v>
      </c>
      <c r="U23" s="13">
        <v>388613</v>
      </c>
    </row>
    <row r="24" spans="1:21" x14ac:dyDescent="0.3">
      <c r="A24" t="s">
        <v>19</v>
      </c>
      <c r="B24">
        <v>30</v>
      </c>
      <c r="C24" s="1">
        <v>44138</v>
      </c>
      <c r="D24" s="1" t="s">
        <v>470</v>
      </c>
      <c r="E24" s="1" t="s">
        <v>470</v>
      </c>
      <c r="F24" t="s">
        <v>571</v>
      </c>
      <c r="G24" t="s">
        <v>282</v>
      </c>
      <c r="H24" s="42">
        <f>MROUND((J24*0.97),1000)</f>
        <v>293000</v>
      </c>
      <c r="I24" s="43">
        <f t="shared" si="0"/>
        <v>8568</v>
      </c>
      <c r="J24" s="43">
        <v>301568</v>
      </c>
      <c r="K24" s="42">
        <v>30157</v>
      </c>
      <c r="M24" t="s">
        <v>104</v>
      </c>
      <c r="N24" t="s">
        <v>67</v>
      </c>
      <c r="O24" t="s">
        <v>16</v>
      </c>
      <c r="P24" s="1">
        <v>44131</v>
      </c>
      <c r="Q24">
        <v>7</v>
      </c>
      <c r="R24" s="44">
        <f t="shared" si="1"/>
        <v>2.9242320819112627E-2</v>
      </c>
      <c r="T24" s="12" t="s">
        <v>588</v>
      </c>
      <c r="U24" s="13">
        <v>825983</v>
      </c>
    </row>
    <row r="25" spans="1:21" x14ac:dyDescent="0.3">
      <c r="A25" t="s">
        <v>19</v>
      </c>
      <c r="B25">
        <v>34</v>
      </c>
      <c r="C25" s="1">
        <v>44160</v>
      </c>
      <c r="D25" s="1" t="s">
        <v>470</v>
      </c>
      <c r="E25" s="1" t="s">
        <v>470</v>
      </c>
      <c r="F25" t="s">
        <v>502</v>
      </c>
      <c r="G25" t="s">
        <v>203</v>
      </c>
      <c r="H25" s="42">
        <f>MROUND((J25*0.97),500)</f>
        <v>68000</v>
      </c>
      <c r="I25" s="43">
        <f t="shared" si="0"/>
        <v>2000</v>
      </c>
      <c r="J25" s="43">
        <v>70000</v>
      </c>
      <c r="K25" s="42">
        <v>7000</v>
      </c>
      <c r="M25" t="s">
        <v>104</v>
      </c>
      <c r="N25" t="s">
        <v>67</v>
      </c>
      <c r="O25" t="s">
        <v>16</v>
      </c>
      <c r="P25" s="1">
        <v>44152</v>
      </c>
      <c r="Q25">
        <v>8</v>
      </c>
      <c r="R25" s="44">
        <f t="shared" si="1"/>
        <v>2.9411764705882353E-2</v>
      </c>
      <c r="T25" s="83">
        <v>44189</v>
      </c>
      <c r="U25" s="13">
        <v>73833</v>
      </c>
    </row>
    <row r="26" spans="1:21" x14ac:dyDescent="0.3">
      <c r="A26" t="s">
        <v>19</v>
      </c>
      <c r="B26">
        <v>35</v>
      </c>
      <c r="C26" s="1">
        <v>44172</v>
      </c>
      <c r="D26" s="1" t="s">
        <v>470</v>
      </c>
      <c r="E26" s="1" t="s">
        <v>470</v>
      </c>
      <c r="F26" t="s">
        <v>502</v>
      </c>
      <c r="G26" t="s">
        <v>203</v>
      </c>
      <c r="H26" s="42">
        <f>MROUND((J26*0.97),500)</f>
        <v>68000</v>
      </c>
      <c r="I26" s="43">
        <f t="shared" si="0"/>
        <v>2000</v>
      </c>
      <c r="J26" s="43">
        <v>70000</v>
      </c>
      <c r="K26" s="42">
        <v>7000</v>
      </c>
      <c r="M26" t="s">
        <v>105</v>
      </c>
      <c r="N26" t="s">
        <v>67</v>
      </c>
      <c r="O26" t="s">
        <v>16</v>
      </c>
      <c r="P26" s="1">
        <v>44158</v>
      </c>
      <c r="Q26">
        <v>14</v>
      </c>
      <c r="R26" s="44">
        <f t="shared" si="1"/>
        <v>2.9411764705882353E-2</v>
      </c>
      <c r="T26" s="82" t="s">
        <v>588</v>
      </c>
      <c r="U26" s="13">
        <v>73833</v>
      </c>
    </row>
    <row r="27" spans="1:21" x14ac:dyDescent="0.3">
      <c r="A27" t="s">
        <v>19</v>
      </c>
      <c r="B27">
        <v>21</v>
      </c>
      <c r="C27" s="1">
        <v>44168</v>
      </c>
      <c r="D27" s="1" t="s">
        <v>470</v>
      </c>
      <c r="E27" s="1" t="s">
        <v>470</v>
      </c>
      <c r="F27" t="s">
        <v>470</v>
      </c>
      <c r="G27" t="s">
        <v>180</v>
      </c>
      <c r="H27" s="42">
        <f>MROUND((J27*0.97),2500)</f>
        <v>485000</v>
      </c>
      <c r="I27" s="43">
        <f t="shared" si="0"/>
        <v>15123</v>
      </c>
      <c r="J27" s="43">
        <v>500123</v>
      </c>
      <c r="K27" s="42">
        <v>50012</v>
      </c>
      <c r="M27" t="s">
        <v>105</v>
      </c>
      <c r="N27" t="s">
        <v>67</v>
      </c>
      <c r="O27" t="s">
        <v>16</v>
      </c>
      <c r="P27" s="1">
        <v>44161</v>
      </c>
      <c r="Q27">
        <v>7</v>
      </c>
      <c r="R27" s="44">
        <f t="shared" si="1"/>
        <v>3.1181443298969071E-2</v>
      </c>
      <c r="T27" s="83">
        <v>44286</v>
      </c>
      <c r="U27" s="13">
        <v>752150</v>
      </c>
    </row>
    <row r="28" spans="1:21" x14ac:dyDescent="0.3">
      <c r="A28" t="s">
        <v>19</v>
      </c>
      <c r="B28">
        <v>23</v>
      </c>
      <c r="C28" s="1">
        <v>44168</v>
      </c>
      <c r="D28" s="1" t="s">
        <v>470</v>
      </c>
      <c r="E28" s="1" t="s">
        <v>470</v>
      </c>
      <c r="F28" t="s">
        <v>473</v>
      </c>
      <c r="G28" t="s">
        <v>183</v>
      </c>
      <c r="H28" s="42">
        <f>MROUND((J28*0.97),2500)</f>
        <v>485000</v>
      </c>
      <c r="I28" s="43">
        <f t="shared" si="0"/>
        <v>15370</v>
      </c>
      <c r="J28" s="43">
        <v>500370</v>
      </c>
      <c r="K28" s="42">
        <v>50037</v>
      </c>
      <c r="M28" t="s">
        <v>105</v>
      </c>
      <c r="N28" t="s">
        <v>67</v>
      </c>
      <c r="O28" t="s">
        <v>16</v>
      </c>
      <c r="P28" s="1">
        <v>44161</v>
      </c>
      <c r="Q28">
        <v>7</v>
      </c>
      <c r="R28" s="44">
        <f t="shared" si="1"/>
        <v>3.1690721649484534E-2</v>
      </c>
      <c r="T28" s="82" t="s">
        <v>588</v>
      </c>
      <c r="U28" s="13">
        <v>752150</v>
      </c>
    </row>
    <row r="29" spans="1:21" x14ac:dyDescent="0.3">
      <c r="A29" t="s">
        <v>19</v>
      </c>
      <c r="B29">
        <v>27</v>
      </c>
      <c r="C29" s="1">
        <v>44168</v>
      </c>
      <c r="D29" s="1" t="s">
        <v>470</v>
      </c>
      <c r="E29" s="1" t="s">
        <v>470</v>
      </c>
      <c r="F29" t="s">
        <v>474</v>
      </c>
      <c r="G29" t="s">
        <v>184</v>
      </c>
      <c r="H29" s="42">
        <f>MROUND((J29*0.97),2500)</f>
        <v>485000</v>
      </c>
      <c r="I29" s="43">
        <f t="shared" si="0"/>
        <v>15495</v>
      </c>
      <c r="J29" s="43">
        <v>500495</v>
      </c>
      <c r="K29" s="42">
        <v>50050</v>
      </c>
      <c r="M29" t="s">
        <v>105</v>
      </c>
      <c r="N29" t="s">
        <v>67</v>
      </c>
      <c r="O29" t="s">
        <v>16</v>
      </c>
      <c r="P29" s="1">
        <v>44161</v>
      </c>
      <c r="Q29">
        <v>7</v>
      </c>
      <c r="R29" s="44">
        <f t="shared" si="1"/>
        <v>3.1948453608247419E-2</v>
      </c>
      <c r="T29" s="12" t="s">
        <v>470</v>
      </c>
      <c r="U29" s="13">
        <v>5062373</v>
      </c>
    </row>
    <row r="30" spans="1:21" x14ac:dyDescent="0.3">
      <c r="A30" t="s">
        <v>19</v>
      </c>
      <c r="B30">
        <v>36</v>
      </c>
      <c r="C30" s="1">
        <v>44202</v>
      </c>
      <c r="D30" s="1" t="s">
        <v>470</v>
      </c>
      <c r="E30" s="1" t="s">
        <v>470</v>
      </c>
      <c r="F30" t="s">
        <v>502</v>
      </c>
      <c r="G30" t="s">
        <v>203</v>
      </c>
      <c r="H30" s="42">
        <f>MROUND((J30*0.97),500)</f>
        <v>64000</v>
      </c>
      <c r="I30" s="43">
        <f t="shared" si="0"/>
        <v>2000</v>
      </c>
      <c r="J30" s="43">
        <v>66000</v>
      </c>
      <c r="K30" s="42">
        <v>6600</v>
      </c>
      <c r="M30" t="s">
        <v>106</v>
      </c>
      <c r="N30" t="s">
        <v>67</v>
      </c>
      <c r="O30" t="s">
        <v>16</v>
      </c>
      <c r="P30" s="1">
        <v>44189</v>
      </c>
      <c r="Q30">
        <v>13</v>
      </c>
      <c r="R30" s="44">
        <f t="shared" si="1"/>
        <v>3.125E-2</v>
      </c>
      <c r="T30" s="83">
        <v>44023</v>
      </c>
      <c r="U30" s="13">
        <v>270000</v>
      </c>
    </row>
    <row r="31" spans="1:21" x14ac:dyDescent="0.3">
      <c r="A31" t="s">
        <v>19</v>
      </c>
      <c r="B31">
        <v>24</v>
      </c>
      <c r="C31" s="1">
        <v>44211</v>
      </c>
      <c r="D31" s="1" t="s">
        <v>470</v>
      </c>
      <c r="E31" s="1" t="s">
        <v>470</v>
      </c>
      <c r="F31" t="s">
        <v>473</v>
      </c>
      <c r="G31" t="s">
        <v>183</v>
      </c>
      <c r="H31" s="42">
        <f>MROUND((J31*0.97),2500)</f>
        <v>495000</v>
      </c>
      <c r="I31" s="43">
        <f t="shared" si="0"/>
        <v>15385</v>
      </c>
      <c r="J31" s="43">
        <v>510385</v>
      </c>
      <c r="K31" s="42">
        <v>51039</v>
      </c>
      <c r="M31" t="s">
        <v>106</v>
      </c>
      <c r="N31" t="s">
        <v>67</v>
      </c>
      <c r="O31" t="s">
        <v>16</v>
      </c>
      <c r="P31" s="1">
        <v>44202</v>
      </c>
      <c r="Q31">
        <v>9</v>
      </c>
      <c r="R31" s="44">
        <f t="shared" si="1"/>
        <v>3.108080808080808E-2</v>
      </c>
      <c r="T31" s="82" t="s">
        <v>502</v>
      </c>
      <c r="U31" s="13">
        <v>270000</v>
      </c>
    </row>
    <row r="32" spans="1:21" x14ac:dyDescent="0.3">
      <c r="A32" t="s">
        <v>19</v>
      </c>
      <c r="B32">
        <v>26</v>
      </c>
      <c r="C32" s="1">
        <v>44211</v>
      </c>
      <c r="D32" s="1" t="s">
        <v>470</v>
      </c>
      <c r="E32" s="1" t="s">
        <v>470</v>
      </c>
      <c r="F32" t="s">
        <v>505</v>
      </c>
      <c r="G32" t="s">
        <v>216</v>
      </c>
      <c r="H32" s="42">
        <f>MROUND((J32*0.97),5000)</f>
        <v>545000</v>
      </c>
      <c r="I32" s="43">
        <f t="shared" si="0"/>
        <v>14839</v>
      </c>
      <c r="J32" s="43">
        <v>559839</v>
      </c>
      <c r="K32" s="42">
        <v>55984</v>
      </c>
      <c r="M32" t="s">
        <v>106</v>
      </c>
      <c r="N32" t="s">
        <v>67</v>
      </c>
      <c r="O32" t="s">
        <v>16</v>
      </c>
      <c r="P32" s="1">
        <v>44202</v>
      </c>
      <c r="Q32">
        <v>9</v>
      </c>
      <c r="R32" s="44">
        <f t="shared" si="1"/>
        <v>2.7227522935779815E-2</v>
      </c>
      <c r="T32" s="83">
        <v>44033</v>
      </c>
      <c r="U32" s="13">
        <v>199623</v>
      </c>
    </row>
    <row r="33" spans="1:21" x14ac:dyDescent="0.3">
      <c r="A33" t="s">
        <v>19</v>
      </c>
      <c r="B33">
        <v>28</v>
      </c>
      <c r="C33" s="1">
        <v>44211</v>
      </c>
      <c r="D33" s="1" t="s">
        <v>470</v>
      </c>
      <c r="E33" s="1" t="s">
        <v>470</v>
      </c>
      <c r="F33" t="s">
        <v>474</v>
      </c>
      <c r="G33" t="s">
        <v>184</v>
      </c>
      <c r="H33" s="42">
        <f>MROUND((J33*0.97),2500)</f>
        <v>470000</v>
      </c>
      <c r="I33" s="43">
        <f t="shared" si="0"/>
        <v>15234</v>
      </c>
      <c r="J33" s="43">
        <v>485234</v>
      </c>
      <c r="K33" s="42">
        <v>48523</v>
      </c>
      <c r="M33" t="s">
        <v>106</v>
      </c>
      <c r="N33" t="s">
        <v>67</v>
      </c>
      <c r="O33" t="s">
        <v>16</v>
      </c>
      <c r="P33" s="1">
        <v>44202</v>
      </c>
      <c r="Q33">
        <v>9</v>
      </c>
      <c r="R33" s="44">
        <f t="shared" si="1"/>
        <v>3.2412765957446805E-2</v>
      </c>
      <c r="T33" s="82" t="s">
        <v>571</v>
      </c>
      <c r="U33" s="13">
        <v>199623</v>
      </c>
    </row>
    <row r="34" spans="1:21" x14ac:dyDescent="0.3">
      <c r="A34" t="s">
        <v>19</v>
      </c>
      <c r="B34">
        <v>22</v>
      </c>
      <c r="C34" s="1">
        <v>44286</v>
      </c>
      <c r="D34" s="1" t="s">
        <v>470</v>
      </c>
      <c r="E34" s="1" t="s">
        <v>470</v>
      </c>
      <c r="F34" t="s">
        <v>470</v>
      </c>
      <c r="G34" t="s">
        <v>180</v>
      </c>
      <c r="H34" s="42">
        <f>MROUND((J34*0.97),250)</f>
        <v>18000</v>
      </c>
      <c r="I34" s="43">
        <f t="shared" si="0"/>
        <v>610</v>
      </c>
      <c r="J34" s="43">
        <v>18610</v>
      </c>
      <c r="K34" s="42">
        <v>1861</v>
      </c>
      <c r="M34" t="s">
        <v>109</v>
      </c>
      <c r="N34" t="s">
        <v>67</v>
      </c>
      <c r="O34" t="s">
        <v>16</v>
      </c>
      <c r="P34" s="1">
        <v>44286</v>
      </c>
      <c r="Q34">
        <v>0</v>
      </c>
      <c r="R34" s="44">
        <f t="shared" si="1"/>
        <v>3.3888888888888892E-2</v>
      </c>
      <c r="T34" s="83">
        <v>44067</v>
      </c>
      <c r="U34" s="13">
        <v>140000</v>
      </c>
    </row>
    <row r="35" spans="1:21" x14ac:dyDescent="0.3">
      <c r="A35" t="s">
        <v>19</v>
      </c>
      <c r="B35">
        <v>48</v>
      </c>
      <c r="C35" s="1">
        <v>43987</v>
      </c>
      <c r="D35" t="s">
        <v>526</v>
      </c>
      <c r="E35" s="1" t="s">
        <v>526</v>
      </c>
      <c r="F35" t="s">
        <v>526</v>
      </c>
      <c r="G35" t="s">
        <v>236</v>
      </c>
      <c r="H35" s="5">
        <f>MROUND((J35*0.97),250)</f>
        <v>4250</v>
      </c>
      <c r="I35" s="15">
        <f t="shared" si="0"/>
        <v>43</v>
      </c>
      <c r="J35" s="15">
        <v>4293</v>
      </c>
      <c r="K35" s="5">
        <v>429</v>
      </c>
      <c r="M35" t="s">
        <v>95</v>
      </c>
      <c r="N35" t="s">
        <v>67</v>
      </c>
      <c r="O35" t="s">
        <v>16</v>
      </c>
      <c r="P35" s="1">
        <v>43976</v>
      </c>
      <c r="Q35">
        <v>11</v>
      </c>
      <c r="R35" s="21">
        <f t="shared" si="1"/>
        <v>1.011764705882353E-2</v>
      </c>
      <c r="T35" s="82" t="s">
        <v>502</v>
      </c>
      <c r="U35" s="13">
        <v>140000</v>
      </c>
    </row>
    <row r="36" spans="1:21" x14ac:dyDescent="0.3">
      <c r="A36" t="s">
        <v>19</v>
      </c>
      <c r="B36">
        <v>49</v>
      </c>
      <c r="C36" s="1">
        <v>44012</v>
      </c>
      <c r="D36" t="s">
        <v>526</v>
      </c>
      <c r="E36" s="1" t="s">
        <v>526</v>
      </c>
      <c r="F36" t="s">
        <v>526</v>
      </c>
      <c r="G36" t="s">
        <v>236</v>
      </c>
      <c r="H36" s="5">
        <f>J36</f>
        <v>2540</v>
      </c>
      <c r="I36" s="15">
        <f t="shared" si="0"/>
        <v>0</v>
      </c>
      <c r="J36" s="15">
        <v>2540</v>
      </c>
      <c r="K36" s="5">
        <v>254</v>
      </c>
      <c r="M36" t="s">
        <v>97</v>
      </c>
      <c r="N36" t="s">
        <v>67</v>
      </c>
      <c r="O36" t="s">
        <v>16</v>
      </c>
      <c r="P36" s="1">
        <v>44004</v>
      </c>
      <c r="Q36">
        <v>8</v>
      </c>
      <c r="R36" s="21">
        <f t="shared" si="1"/>
        <v>0</v>
      </c>
      <c r="T36" s="83">
        <v>44105</v>
      </c>
      <c r="U36" s="13">
        <v>70000</v>
      </c>
    </row>
    <row r="37" spans="1:21" x14ac:dyDescent="0.3">
      <c r="A37" t="s">
        <v>19</v>
      </c>
      <c r="B37">
        <v>51</v>
      </c>
      <c r="C37" s="1">
        <v>43959</v>
      </c>
      <c r="D37" t="s">
        <v>440</v>
      </c>
      <c r="E37" s="1" t="s">
        <v>440</v>
      </c>
      <c r="F37" t="s">
        <v>440</v>
      </c>
      <c r="G37" t="s">
        <v>150</v>
      </c>
      <c r="H37" s="5">
        <f>MROUND((J37*0.97),250)</f>
        <v>8250</v>
      </c>
      <c r="I37" s="15">
        <f t="shared" si="0"/>
        <v>357</v>
      </c>
      <c r="J37" s="15">
        <v>8607</v>
      </c>
      <c r="K37" s="5">
        <v>861</v>
      </c>
      <c r="M37" t="s">
        <v>93</v>
      </c>
      <c r="N37" t="s">
        <v>67</v>
      </c>
      <c r="O37" t="s">
        <v>16</v>
      </c>
      <c r="P37" s="1">
        <v>43948</v>
      </c>
      <c r="Q37">
        <v>11</v>
      </c>
      <c r="R37" s="21">
        <f t="shared" si="1"/>
        <v>4.3272727272727275E-2</v>
      </c>
      <c r="T37" s="82" t="s">
        <v>502</v>
      </c>
      <c r="U37" s="13">
        <v>70000</v>
      </c>
    </row>
    <row r="38" spans="1:21" x14ac:dyDescent="0.3">
      <c r="A38" t="s">
        <v>19</v>
      </c>
      <c r="B38">
        <v>56</v>
      </c>
      <c r="C38" s="1">
        <v>43959</v>
      </c>
      <c r="D38" s="1" t="s">
        <v>440</v>
      </c>
      <c r="E38" s="1" t="s">
        <v>440</v>
      </c>
      <c r="F38" t="s">
        <v>441</v>
      </c>
      <c r="G38" t="s">
        <v>151</v>
      </c>
      <c r="H38" s="5">
        <f>MROUND((J38*0.97),250)</f>
        <v>8250</v>
      </c>
      <c r="I38" s="15">
        <f t="shared" si="0"/>
        <v>357</v>
      </c>
      <c r="J38" s="15">
        <v>8607</v>
      </c>
      <c r="K38" s="5">
        <v>861</v>
      </c>
      <c r="M38" t="s">
        <v>93</v>
      </c>
      <c r="N38" t="s">
        <v>67</v>
      </c>
      <c r="O38" t="s">
        <v>16</v>
      </c>
      <c r="P38" s="1">
        <v>43948</v>
      </c>
      <c r="Q38">
        <v>11</v>
      </c>
      <c r="R38" s="21">
        <f t="shared" si="1"/>
        <v>4.3272727272727275E-2</v>
      </c>
      <c r="T38" s="83">
        <v>44113</v>
      </c>
      <c r="U38" s="13">
        <v>800126</v>
      </c>
    </row>
    <row r="39" spans="1:21" x14ac:dyDescent="0.3">
      <c r="A39" t="s">
        <v>19</v>
      </c>
      <c r="B39">
        <v>52</v>
      </c>
      <c r="C39" s="1">
        <v>44002</v>
      </c>
      <c r="D39" t="s">
        <v>440</v>
      </c>
      <c r="E39" s="1" t="s">
        <v>440</v>
      </c>
      <c r="F39" t="s">
        <v>440</v>
      </c>
      <c r="G39" t="s">
        <v>150</v>
      </c>
      <c r="H39" s="5">
        <f>MROUND((J39*0.97),1000)</f>
        <v>194000</v>
      </c>
      <c r="I39" s="15">
        <f t="shared" si="0"/>
        <v>6000</v>
      </c>
      <c r="J39" s="15">
        <v>200000</v>
      </c>
      <c r="K39" s="5">
        <v>20000</v>
      </c>
      <c r="M39" t="s">
        <v>96</v>
      </c>
      <c r="N39" t="s">
        <v>67</v>
      </c>
      <c r="O39" t="s">
        <v>16</v>
      </c>
      <c r="P39" s="1">
        <v>43987</v>
      </c>
      <c r="Q39">
        <v>15</v>
      </c>
      <c r="R39" s="21">
        <f t="shared" si="1"/>
        <v>3.0927835051546393E-2</v>
      </c>
      <c r="T39" s="82" t="s">
        <v>505</v>
      </c>
      <c r="U39" s="13">
        <v>800126</v>
      </c>
    </row>
    <row r="40" spans="1:21" x14ac:dyDescent="0.3">
      <c r="A40" t="s">
        <v>19</v>
      </c>
      <c r="B40">
        <v>57</v>
      </c>
      <c r="C40" s="1">
        <v>44002</v>
      </c>
      <c r="D40" t="s">
        <v>440</v>
      </c>
      <c r="E40" s="1" t="s">
        <v>440</v>
      </c>
      <c r="F40" t="s">
        <v>441</v>
      </c>
      <c r="G40" t="s">
        <v>151</v>
      </c>
      <c r="H40" s="5">
        <f>MROUND((J40*0.97),1000)</f>
        <v>194000</v>
      </c>
      <c r="I40" s="15">
        <f t="shared" si="0"/>
        <v>6000</v>
      </c>
      <c r="J40" s="15">
        <v>200000</v>
      </c>
      <c r="K40" s="5">
        <v>20000</v>
      </c>
      <c r="M40" t="s">
        <v>96</v>
      </c>
      <c r="N40" t="s">
        <v>67</v>
      </c>
      <c r="O40" t="s">
        <v>16</v>
      </c>
      <c r="P40" s="1">
        <v>43987</v>
      </c>
      <c r="Q40">
        <v>15</v>
      </c>
      <c r="R40" s="21">
        <f t="shared" si="1"/>
        <v>3.0927835051546393E-2</v>
      </c>
      <c r="T40" s="83">
        <v>44131</v>
      </c>
      <c r="U40" s="13">
        <v>301568</v>
      </c>
    </row>
    <row r="41" spans="1:21" x14ac:dyDescent="0.3">
      <c r="A41" t="s">
        <v>19</v>
      </c>
      <c r="B41">
        <v>58</v>
      </c>
      <c r="C41" s="1">
        <v>44002</v>
      </c>
      <c r="D41" s="1" t="s">
        <v>440</v>
      </c>
      <c r="E41" s="1" t="s">
        <v>440</v>
      </c>
      <c r="F41" t="s">
        <v>441</v>
      </c>
      <c r="G41" t="s">
        <v>151</v>
      </c>
      <c r="H41" s="5">
        <f>MROUND((J41*0.97),1000)</f>
        <v>194000</v>
      </c>
      <c r="I41" s="15">
        <f t="shared" si="0"/>
        <v>6000</v>
      </c>
      <c r="J41" s="15">
        <v>200000</v>
      </c>
      <c r="K41" s="5">
        <v>20000</v>
      </c>
      <c r="M41" t="s">
        <v>96</v>
      </c>
      <c r="N41" t="s">
        <v>67</v>
      </c>
      <c r="O41" t="s">
        <v>16</v>
      </c>
      <c r="P41" s="1">
        <v>43987</v>
      </c>
      <c r="Q41">
        <v>15</v>
      </c>
      <c r="R41" s="21">
        <f t="shared" si="1"/>
        <v>3.0927835051546393E-2</v>
      </c>
      <c r="T41" s="82" t="s">
        <v>571</v>
      </c>
      <c r="U41" s="13">
        <v>301568</v>
      </c>
    </row>
    <row r="42" spans="1:21" x14ac:dyDescent="0.3">
      <c r="A42" t="s">
        <v>19</v>
      </c>
      <c r="B42">
        <v>53</v>
      </c>
      <c r="C42" s="1">
        <v>44035</v>
      </c>
      <c r="D42" t="s">
        <v>440</v>
      </c>
      <c r="E42" s="1" t="s">
        <v>440</v>
      </c>
      <c r="F42" t="s">
        <v>440</v>
      </c>
      <c r="G42" t="s">
        <v>150</v>
      </c>
      <c r="H42" s="5">
        <f>MROUND((J42*0.97),500)</f>
        <v>67000</v>
      </c>
      <c r="I42" s="15">
        <f t="shared" si="0"/>
        <v>1912</v>
      </c>
      <c r="J42" s="15">
        <v>68912</v>
      </c>
      <c r="K42" s="5">
        <v>6891</v>
      </c>
      <c r="M42" t="s">
        <v>98</v>
      </c>
      <c r="N42" t="s">
        <v>67</v>
      </c>
      <c r="O42" t="s">
        <v>16</v>
      </c>
      <c r="P42" s="1">
        <v>44023</v>
      </c>
      <c r="Q42">
        <v>12</v>
      </c>
      <c r="R42" s="21">
        <f t="shared" si="1"/>
        <v>2.8537313432835821E-2</v>
      </c>
      <c r="T42" s="83">
        <v>44152</v>
      </c>
      <c r="U42" s="13">
        <v>70000</v>
      </c>
    </row>
    <row r="43" spans="1:21" x14ac:dyDescent="0.3">
      <c r="A43" t="s">
        <v>19</v>
      </c>
      <c r="B43">
        <v>59</v>
      </c>
      <c r="C43" s="1">
        <v>44035</v>
      </c>
      <c r="D43" s="1" t="s">
        <v>440</v>
      </c>
      <c r="E43" s="1" t="s">
        <v>440</v>
      </c>
      <c r="F43" t="s">
        <v>441</v>
      </c>
      <c r="G43" t="s">
        <v>151</v>
      </c>
      <c r="H43" s="5">
        <f>MROUND((J43*0.97),500)</f>
        <v>67000</v>
      </c>
      <c r="I43" s="15">
        <f t="shared" si="0"/>
        <v>1912</v>
      </c>
      <c r="J43" s="15">
        <v>68912</v>
      </c>
      <c r="K43" s="5">
        <v>6891</v>
      </c>
      <c r="M43" t="s">
        <v>98</v>
      </c>
      <c r="N43" t="s">
        <v>67</v>
      </c>
      <c r="O43" t="s">
        <v>16</v>
      </c>
      <c r="P43" s="1">
        <v>44023</v>
      </c>
      <c r="Q43">
        <v>12</v>
      </c>
      <c r="R43" s="21">
        <f t="shared" si="1"/>
        <v>2.8537313432835821E-2</v>
      </c>
      <c r="T43" s="82" t="s">
        <v>502</v>
      </c>
      <c r="U43" s="13">
        <v>70000</v>
      </c>
    </row>
    <row r="44" spans="1:21" x14ac:dyDescent="0.3">
      <c r="A44" t="s">
        <v>19</v>
      </c>
      <c r="B44">
        <v>60</v>
      </c>
      <c r="C44" s="1">
        <v>44035</v>
      </c>
      <c r="D44" s="1" t="s">
        <v>440</v>
      </c>
      <c r="E44" s="1" t="s">
        <v>440</v>
      </c>
      <c r="F44" t="s">
        <v>441</v>
      </c>
      <c r="G44" t="s">
        <v>151</v>
      </c>
      <c r="H44" s="5">
        <f>MROUND((J44*0.97),1000)</f>
        <v>194000</v>
      </c>
      <c r="I44" s="15">
        <f t="shared" si="0"/>
        <v>6000</v>
      </c>
      <c r="J44" s="15">
        <v>200000</v>
      </c>
      <c r="K44" s="5">
        <v>20000</v>
      </c>
      <c r="M44" t="s">
        <v>98</v>
      </c>
      <c r="N44" t="s">
        <v>67</v>
      </c>
      <c r="O44" t="s">
        <v>16</v>
      </c>
      <c r="P44" s="1">
        <v>44023</v>
      </c>
      <c r="Q44">
        <v>12</v>
      </c>
      <c r="R44" s="21">
        <f t="shared" si="1"/>
        <v>3.0927835051546393E-2</v>
      </c>
      <c r="T44" s="83">
        <v>44158</v>
      </c>
      <c r="U44" s="13">
        <v>70000</v>
      </c>
    </row>
    <row r="45" spans="1:21" x14ac:dyDescent="0.3">
      <c r="A45" t="s">
        <v>19</v>
      </c>
      <c r="B45">
        <v>50</v>
      </c>
      <c r="C45" s="1">
        <v>44286</v>
      </c>
      <c r="D45" t="s">
        <v>440</v>
      </c>
      <c r="E45" s="1" t="s">
        <v>440</v>
      </c>
      <c r="F45" t="s">
        <v>609</v>
      </c>
      <c r="G45" t="s">
        <v>320</v>
      </c>
      <c r="H45" s="5">
        <f>MROUND((J45*0.97),1000)</f>
        <v>292000</v>
      </c>
      <c r="I45" s="15">
        <f t="shared" si="0"/>
        <v>9357</v>
      </c>
      <c r="J45" s="15">
        <v>301357</v>
      </c>
      <c r="K45" s="5">
        <v>30136</v>
      </c>
      <c r="M45" t="s">
        <v>109</v>
      </c>
      <c r="N45" t="s">
        <v>67</v>
      </c>
      <c r="O45" t="s">
        <v>16</v>
      </c>
      <c r="P45" s="1">
        <v>44286</v>
      </c>
      <c r="Q45">
        <v>0</v>
      </c>
      <c r="R45" s="21">
        <f t="shared" si="1"/>
        <v>3.2044520547945203E-2</v>
      </c>
      <c r="T45" s="82" t="s">
        <v>502</v>
      </c>
      <c r="U45" s="13">
        <v>70000</v>
      </c>
    </row>
    <row r="46" spans="1:21" x14ac:dyDescent="0.3">
      <c r="A46" t="s">
        <v>19</v>
      </c>
      <c r="B46">
        <v>55</v>
      </c>
      <c r="C46" s="1">
        <v>44286</v>
      </c>
      <c r="D46" t="s">
        <v>440</v>
      </c>
      <c r="E46" s="1" t="s">
        <v>440</v>
      </c>
      <c r="F46" t="s">
        <v>440</v>
      </c>
      <c r="G46" t="s">
        <v>150</v>
      </c>
      <c r="H46" s="5">
        <f>MROUND((J46*0.97),250)</f>
        <v>29000</v>
      </c>
      <c r="I46" s="15">
        <f t="shared" si="0"/>
        <v>1000</v>
      </c>
      <c r="J46" s="15">
        <v>30000</v>
      </c>
      <c r="K46" s="5">
        <v>3000</v>
      </c>
      <c r="M46" t="s">
        <v>109</v>
      </c>
      <c r="N46" t="s">
        <v>67</v>
      </c>
      <c r="O46" t="s">
        <v>16</v>
      </c>
      <c r="P46" s="1">
        <v>44286</v>
      </c>
      <c r="Q46">
        <v>0</v>
      </c>
      <c r="R46" s="21">
        <f t="shared" si="1"/>
        <v>3.4482758620689655E-2</v>
      </c>
      <c r="T46" s="83">
        <v>44161</v>
      </c>
      <c r="U46" s="13">
        <v>1500988</v>
      </c>
    </row>
    <row r="47" spans="1:21" x14ac:dyDescent="0.3">
      <c r="A47" t="s">
        <v>19</v>
      </c>
      <c r="B47">
        <v>54</v>
      </c>
      <c r="C47" s="1">
        <v>44286</v>
      </c>
      <c r="D47" t="s">
        <v>440</v>
      </c>
      <c r="E47" s="1" t="s">
        <v>440</v>
      </c>
      <c r="F47" t="s">
        <v>440</v>
      </c>
      <c r="G47" t="s">
        <v>150</v>
      </c>
      <c r="H47" s="5">
        <f>MROUND((J47*0.97),1000)</f>
        <v>239000</v>
      </c>
      <c r="I47" s="15">
        <f t="shared" si="0"/>
        <v>7458</v>
      </c>
      <c r="J47" s="15">
        <v>246458</v>
      </c>
      <c r="K47" s="5">
        <v>24646</v>
      </c>
      <c r="M47" t="s">
        <v>109</v>
      </c>
      <c r="N47" t="s">
        <v>67</v>
      </c>
      <c r="O47" t="s">
        <v>16</v>
      </c>
      <c r="P47" s="1">
        <v>44286</v>
      </c>
      <c r="Q47">
        <v>0</v>
      </c>
      <c r="R47" s="21">
        <f t="shared" si="1"/>
        <v>3.1205020920502091E-2</v>
      </c>
      <c r="T47" s="82" t="s">
        <v>470</v>
      </c>
      <c r="U47" s="13">
        <v>500123</v>
      </c>
    </row>
    <row r="48" spans="1:21" x14ac:dyDescent="0.3">
      <c r="A48" t="s">
        <v>19</v>
      </c>
      <c r="B48">
        <v>234</v>
      </c>
      <c r="C48" s="1">
        <v>44286</v>
      </c>
      <c r="D48" s="1" t="s">
        <v>455</v>
      </c>
      <c r="E48" t="s">
        <v>548</v>
      </c>
      <c r="F48" t="s">
        <v>548</v>
      </c>
      <c r="G48" t="s">
        <v>259</v>
      </c>
      <c r="H48" s="42">
        <f>MROUND((J48*0.97),5000)</f>
        <v>870000</v>
      </c>
      <c r="I48" s="43">
        <f t="shared" si="0"/>
        <v>28963</v>
      </c>
      <c r="J48" s="43">
        <v>898963</v>
      </c>
      <c r="K48" s="42">
        <v>89896</v>
      </c>
      <c r="M48" t="s">
        <v>110</v>
      </c>
      <c r="N48" t="s">
        <v>67</v>
      </c>
      <c r="O48" t="s">
        <v>16</v>
      </c>
      <c r="P48" s="1">
        <v>44286</v>
      </c>
      <c r="Q48">
        <v>0</v>
      </c>
      <c r="R48" s="44">
        <f t="shared" si="1"/>
        <v>3.3290804597701153E-2</v>
      </c>
      <c r="T48" s="82" t="s">
        <v>473</v>
      </c>
      <c r="U48" s="13">
        <v>500370</v>
      </c>
    </row>
    <row r="49" spans="1:21" x14ac:dyDescent="0.3">
      <c r="A49" t="s">
        <v>19</v>
      </c>
      <c r="B49">
        <v>235</v>
      </c>
      <c r="C49" s="1">
        <v>44286</v>
      </c>
      <c r="D49" s="1" t="s">
        <v>455</v>
      </c>
      <c r="E49" t="s">
        <v>548</v>
      </c>
      <c r="F49" t="s">
        <v>528</v>
      </c>
      <c r="G49" t="s">
        <v>238</v>
      </c>
      <c r="H49" s="42">
        <f>MROUND((J49*0.97),5000)</f>
        <v>775000</v>
      </c>
      <c r="I49" s="43">
        <f t="shared" si="0"/>
        <v>24962</v>
      </c>
      <c r="J49" s="43">
        <v>799962</v>
      </c>
      <c r="K49" s="42">
        <v>79996</v>
      </c>
      <c r="M49" t="s">
        <v>110</v>
      </c>
      <c r="N49" t="s">
        <v>67</v>
      </c>
      <c r="O49" t="s">
        <v>16</v>
      </c>
      <c r="P49" s="1">
        <v>44286</v>
      </c>
      <c r="Q49">
        <v>0</v>
      </c>
      <c r="R49" s="44">
        <f t="shared" si="1"/>
        <v>3.2209032258064513E-2</v>
      </c>
      <c r="T49" s="82" t="s">
        <v>474</v>
      </c>
      <c r="U49" s="13">
        <v>500495</v>
      </c>
    </row>
    <row r="50" spans="1:21" x14ac:dyDescent="0.3">
      <c r="A50" t="s">
        <v>19</v>
      </c>
      <c r="B50">
        <v>237</v>
      </c>
      <c r="C50" s="1">
        <v>44046</v>
      </c>
      <c r="D50" t="s">
        <v>455</v>
      </c>
      <c r="E50" t="s">
        <v>552</v>
      </c>
      <c r="F50" t="s">
        <v>552</v>
      </c>
      <c r="G50" t="s">
        <v>263</v>
      </c>
      <c r="H50" s="42">
        <f>MROUND((J50*0.97),2500)</f>
        <v>412500</v>
      </c>
      <c r="I50" s="43">
        <f t="shared" si="0"/>
        <v>11628</v>
      </c>
      <c r="J50" s="43">
        <v>424128</v>
      </c>
      <c r="K50" s="42">
        <v>42413</v>
      </c>
      <c r="M50" t="s">
        <v>100</v>
      </c>
      <c r="N50" t="s">
        <v>67</v>
      </c>
      <c r="O50" t="s">
        <v>16</v>
      </c>
      <c r="P50" s="1">
        <v>44037</v>
      </c>
      <c r="Q50">
        <v>9</v>
      </c>
      <c r="R50" s="44">
        <f t="shared" si="1"/>
        <v>2.818909090909091E-2</v>
      </c>
      <c r="T50" s="83">
        <v>44189</v>
      </c>
      <c r="U50" s="13">
        <v>66000</v>
      </c>
    </row>
    <row r="51" spans="1:21" x14ac:dyDescent="0.3">
      <c r="A51" t="s">
        <v>19</v>
      </c>
      <c r="B51">
        <v>153</v>
      </c>
      <c r="C51" s="1">
        <v>44158</v>
      </c>
      <c r="D51" s="1" t="s">
        <v>478</v>
      </c>
      <c r="E51" t="s">
        <v>585</v>
      </c>
      <c r="F51" t="s">
        <v>585</v>
      </c>
      <c r="G51" t="s">
        <v>296</v>
      </c>
      <c r="H51" s="5">
        <f>MROUND((J51*0.97),5000)</f>
        <v>630000</v>
      </c>
      <c r="I51" s="15">
        <f t="shared" si="0"/>
        <v>20416</v>
      </c>
      <c r="J51" s="15">
        <v>650416</v>
      </c>
      <c r="K51" s="5">
        <v>65042</v>
      </c>
      <c r="M51" t="s">
        <v>104</v>
      </c>
      <c r="N51" t="s">
        <v>67</v>
      </c>
      <c r="O51" t="s">
        <v>16</v>
      </c>
      <c r="P51" s="1">
        <v>44146</v>
      </c>
      <c r="Q51">
        <v>12</v>
      </c>
      <c r="R51" s="21">
        <f t="shared" si="1"/>
        <v>3.240634920634921E-2</v>
      </c>
      <c r="T51" s="82" t="s">
        <v>502</v>
      </c>
      <c r="U51" s="13">
        <v>66000</v>
      </c>
    </row>
    <row r="52" spans="1:21" x14ac:dyDescent="0.3">
      <c r="A52" t="s">
        <v>19</v>
      </c>
      <c r="B52">
        <v>156</v>
      </c>
      <c r="C52" s="1">
        <v>44158</v>
      </c>
      <c r="D52" s="1" t="s">
        <v>478</v>
      </c>
      <c r="E52" t="s">
        <v>585</v>
      </c>
      <c r="F52" t="s">
        <v>491</v>
      </c>
      <c r="G52" t="s">
        <v>202</v>
      </c>
      <c r="H52" s="5">
        <f>MROUND((J52*0.97),5000)</f>
        <v>630000</v>
      </c>
      <c r="I52" s="15">
        <f t="shared" si="0"/>
        <v>19563</v>
      </c>
      <c r="J52" s="15">
        <v>649563</v>
      </c>
      <c r="K52" s="5">
        <v>64956</v>
      </c>
      <c r="M52" t="s">
        <v>104</v>
      </c>
      <c r="N52" t="s">
        <v>67</v>
      </c>
      <c r="O52" t="s">
        <v>16</v>
      </c>
      <c r="P52" s="1">
        <v>44146</v>
      </c>
      <c r="Q52">
        <v>12</v>
      </c>
      <c r="R52" s="21">
        <f t="shared" si="1"/>
        <v>3.1052380952380953E-2</v>
      </c>
      <c r="T52" s="83">
        <v>44202</v>
      </c>
      <c r="U52" s="13">
        <v>1555458</v>
      </c>
    </row>
    <row r="53" spans="1:21" x14ac:dyDescent="0.3">
      <c r="A53" t="s">
        <v>19</v>
      </c>
      <c r="B53">
        <v>154</v>
      </c>
      <c r="C53" s="1">
        <v>44214</v>
      </c>
      <c r="D53" s="1" t="s">
        <v>478</v>
      </c>
      <c r="E53" t="s">
        <v>585</v>
      </c>
      <c r="F53" t="s">
        <v>585</v>
      </c>
      <c r="G53" t="s">
        <v>296</v>
      </c>
      <c r="H53" s="5">
        <f>MROUND((J53*0.97),5000)</f>
        <v>580000</v>
      </c>
      <c r="I53" s="15">
        <f t="shared" si="0"/>
        <v>20000</v>
      </c>
      <c r="J53" s="15">
        <v>600000</v>
      </c>
      <c r="K53" s="5">
        <v>60000</v>
      </c>
      <c r="M53" t="s">
        <v>106</v>
      </c>
      <c r="N53" t="s">
        <v>67</v>
      </c>
      <c r="O53" t="s">
        <v>16</v>
      </c>
      <c r="P53" s="1">
        <v>44202</v>
      </c>
      <c r="Q53">
        <v>12</v>
      </c>
      <c r="R53" s="21">
        <f t="shared" si="1"/>
        <v>3.4482758620689655E-2</v>
      </c>
      <c r="T53" s="82" t="s">
        <v>473</v>
      </c>
      <c r="U53" s="13">
        <v>510385</v>
      </c>
    </row>
    <row r="54" spans="1:21" x14ac:dyDescent="0.3">
      <c r="A54" t="s">
        <v>19</v>
      </c>
      <c r="B54">
        <v>157</v>
      </c>
      <c r="C54" s="1">
        <v>44214</v>
      </c>
      <c r="D54" s="1" t="s">
        <v>478</v>
      </c>
      <c r="E54" t="s">
        <v>585</v>
      </c>
      <c r="F54" t="s">
        <v>491</v>
      </c>
      <c r="G54" t="s">
        <v>202</v>
      </c>
      <c r="H54" s="5">
        <f>MROUND((J54*0.97),5000)</f>
        <v>580000</v>
      </c>
      <c r="I54" s="15">
        <f t="shared" si="0"/>
        <v>20000</v>
      </c>
      <c r="J54" s="15">
        <v>600000</v>
      </c>
      <c r="K54" s="5">
        <v>60000</v>
      </c>
      <c r="M54" t="s">
        <v>106</v>
      </c>
      <c r="N54" t="s">
        <v>67</v>
      </c>
      <c r="O54" t="s">
        <v>16</v>
      </c>
      <c r="P54" s="1">
        <v>44202</v>
      </c>
      <c r="Q54">
        <v>12</v>
      </c>
      <c r="R54" s="21">
        <f t="shared" si="1"/>
        <v>3.4482758620689655E-2</v>
      </c>
      <c r="T54" s="82" t="s">
        <v>505</v>
      </c>
      <c r="U54" s="13">
        <v>559839</v>
      </c>
    </row>
    <row r="55" spans="1:21" x14ac:dyDescent="0.3">
      <c r="A55" t="s">
        <v>19</v>
      </c>
      <c r="B55">
        <v>155</v>
      </c>
      <c r="C55" s="1">
        <v>44286</v>
      </c>
      <c r="D55" s="1" t="s">
        <v>478</v>
      </c>
      <c r="E55" t="s">
        <v>585</v>
      </c>
      <c r="F55" t="s">
        <v>585</v>
      </c>
      <c r="G55" t="s">
        <v>296</v>
      </c>
      <c r="H55" s="5">
        <f>MROUND((J55*0.97),2500)</f>
        <v>337500</v>
      </c>
      <c r="I55" s="15">
        <f t="shared" si="0"/>
        <v>11068</v>
      </c>
      <c r="J55" s="15">
        <v>348568</v>
      </c>
      <c r="K55" s="5">
        <v>34857</v>
      </c>
      <c r="M55" t="s">
        <v>109</v>
      </c>
      <c r="N55" t="s">
        <v>67</v>
      </c>
      <c r="O55" t="s">
        <v>16</v>
      </c>
      <c r="P55" s="1">
        <v>44286</v>
      </c>
      <c r="Q55">
        <v>0</v>
      </c>
      <c r="R55" s="21">
        <f t="shared" si="1"/>
        <v>3.2794074074074073E-2</v>
      </c>
      <c r="T55" s="82" t="s">
        <v>474</v>
      </c>
      <c r="U55" s="13">
        <v>485234</v>
      </c>
    </row>
    <row r="56" spans="1:21" x14ac:dyDescent="0.3">
      <c r="A56" t="s">
        <v>19</v>
      </c>
      <c r="B56">
        <v>158</v>
      </c>
      <c r="C56" s="1">
        <v>44286</v>
      </c>
      <c r="D56" s="1" t="s">
        <v>478</v>
      </c>
      <c r="E56" t="s">
        <v>585</v>
      </c>
      <c r="F56" t="s">
        <v>491</v>
      </c>
      <c r="G56" t="s">
        <v>202</v>
      </c>
      <c r="H56" s="5">
        <f>MROUND((J56*0.97),1000)</f>
        <v>242000</v>
      </c>
      <c r="I56" s="15">
        <f t="shared" si="0"/>
        <v>7856</v>
      </c>
      <c r="J56" s="15">
        <v>249856</v>
      </c>
      <c r="K56" s="5">
        <v>24986</v>
      </c>
      <c r="M56" t="s">
        <v>109</v>
      </c>
      <c r="N56" t="s">
        <v>67</v>
      </c>
      <c r="O56" t="s">
        <v>16</v>
      </c>
      <c r="P56" s="1">
        <v>44286</v>
      </c>
      <c r="Q56">
        <v>0</v>
      </c>
      <c r="R56" s="21">
        <f t="shared" si="1"/>
        <v>3.2462809917355374E-2</v>
      </c>
      <c r="T56" s="83">
        <v>44286</v>
      </c>
      <c r="U56" s="13">
        <v>18610</v>
      </c>
    </row>
    <row r="57" spans="1:21" x14ac:dyDescent="0.3">
      <c r="A57" t="s">
        <v>19</v>
      </c>
      <c r="B57">
        <v>65</v>
      </c>
      <c r="C57" s="1">
        <v>43959</v>
      </c>
      <c r="D57" s="1" t="s">
        <v>729</v>
      </c>
      <c r="E57" s="1" t="s">
        <v>729</v>
      </c>
      <c r="F57" t="s">
        <v>729</v>
      </c>
      <c r="G57" t="s">
        <v>204</v>
      </c>
      <c r="H57" s="5">
        <f>MROUND((J57*0.97),500)</f>
        <v>47500</v>
      </c>
      <c r="I57" s="15">
        <f t="shared" si="0"/>
        <v>1506</v>
      </c>
      <c r="J57" s="15">
        <v>49006</v>
      </c>
      <c r="K57" s="5">
        <v>4901</v>
      </c>
      <c r="M57" t="s">
        <v>93</v>
      </c>
      <c r="N57" t="s">
        <v>67</v>
      </c>
      <c r="O57" t="s">
        <v>16</v>
      </c>
      <c r="P57" s="1">
        <v>43948</v>
      </c>
      <c r="Q57">
        <v>11</v>
      </c>
      <c r="R57" s="21">
        <f t="shared" si="1"/>
        <v>3.1705263157894736E-2</v>
      </c>
      <c r="T57" s="82" t="s">
        <v>470</v>
      </c>
      <c r="U57" s="13">
        <v>18610</v>
      </c>
    </row>
    <row r="58" spans="1:21" x14ac:dyDescent="0.3">
      <c r="A58" t="s">
        <v>19</v>
      </c>
      <c r="B58">
        <v>66</v>
      </c>
      <c r="C58" s="1">
        <v>43987</v>
      </c>
      <c r="D58" s="1" t="s">
        <v>729</v>
      </c>
      <c r="E58" s="1" t="s">
        <v>729</v>
      </c>
      <c r="F58" t="s">
        <v>729</v>
      </c>
      <c r="G58" t="s">
        <v>204</v>
      </c>
      <c r="H58" s="5">
        <f>MROUND((J58*0.97),5000)</f>
        <v>535000</v>
      </c>
      <c r="I58" s="15">
        <f t="shared" si="0"/>
        <v>14254</v>
      </c>
      <c r="J58" s="15">
        <v>549254</v>
      </c>
      <c r="K58" s="5">
        <v>54925</v>
      </c>
      <c r="M58" t="s">
        <v>95</v>
      </c>
      <c r="N58" t="s">
        <v>67</v>
      </c>
      <c r="O58" t="s">
        <v>16</v>
      </c>
      <c r="P58" s="1">
        <v>43976</v>
      </c>
      <c r="Q58">
        <v>11</v>
      </c>
      <c r="R58" s="21">
        <f t="shared" si="1"/>
        <v>2.6642990654205608E-2</v>
      </c>
      <c r="T58" s="12" t="s">
        <v>526</v>
      </c>
      <c r="U58" s="13">
        <v>6833</v>
      </c>
    </row>
    <row r="59" spans="1:21" x14ac:dyDescent="0.3">
      <c r="A59" t="s">
        <v>19</v>
      </c>
      <c r="B59">
        <v>67</v>
      </c>
      <c r="C59" s="1">
        <v>44012</v>
      </c>
      <c r="D59" s="1" t="s">
        <v>729</v>
      </c>
      <c r="E59" s="1" t="s">
        <v>729</v>
      </c>
      <c r="F59" t="s">
        <v>729</v>
      </c>
      <c r="G59" t="s">
        <v>204</v>
      </c>
      <c r="H59" s="5">
        <f>MROUND((J59*0.97),250)</f>
        <v>22500</v>
      </c>
      <c r="I59" s="15">
        <f t="shared" si="0"/>
        <v>658</v>
      </c>
      <c r="J59" s="15">
        <v>23158</v>
      </c>
      <c r="K59" s="5">
        <v>2316</v>
      </c>
      <c r="M59" t="s">
        <v>97</v>
      </c>
      <c r="N59" t="s">
        <v>67</v>
      </c>
      <c r="O59" t="s">
        <v>16</v>
      </c>
      <c r="P59" s="1">
        <v>44004</v>
      </c>
      <c r="Q59">
        <v>8</v>
      </c>
      <c r="R59" s="21">
        <f t="shared" si="1"/>
        <v>2.9244444444444444E-2</v>
      </c>
      <c r="T59" s="83">
        <v>43976</v>
      </c>
      <c r="U59" s="13">
        <v>4293</v>
      </c>
    </row>
    <row r="60" spans="1:21" x14ac:dyDescent="0.3">
      <c r="A60" t="s">
        <v>19</v>
      </c>
      <c r="B60">
        <v>68</v>
      </c>
      <c r="C60" s="1">
        <v>43959</v>
      </c>
      <c r="D60" s="1" t="s">
        <v>510</v>
      </c>
      <c r="E60" s="1" t="s">
        <v>510</v>
      </c>
      <c r="F60" t="s">
        <v>510</v>
      </c>
      <c r="G60" t="s">
        <v>221</v>
      </c>
      <c r="H60" s="5">
        <f>MROUND((J60*0.97),250)</f>
        <v>3500</v>
      </c>
      <c r="I60" s="15">
        <f t="shared" si="0"/>
        <v>104</v>
      </c>
      <c r="J60" s="15">
        <v>3604</v>
      </c>
      <c r="K60" s="5">
        <v>360</v>
      </c>
      <c r="M60" t="s">
        <v>93</v>
      </c>
      <c r="N60" t="s">
        <v>67</v>
      </c>
      <c r="O60" t="s">
        <v>16</v>
      </c>
      <c r="P60" s="1">
        <v>43948</v>
      </c>
      <c r="Q60">
        <v>11</v>
      </c>
      <c r="R60" s="21">
        <f t="shared" si="1"/>
        <v>2.9714285714285714E-2</v>
      </c>
      <c r="T60" s="82" t="s">
        <v>526</v>
      </c>
      <c r="U60" s="13">
        <v>4293</v>
      </c>
    </row>
    <row r="61" spans="1:21" x14ac:dyDescent="0.3">
      <c r="A61" t="s">
        <v>19</v>
      </c>
      <c r="B61">
        <v>69</v>
      </c>
      <c r="C61" s="1">
        <v>43987</v>
      </c>
      <c r="D61" s="1" t="s">
        <v>510</v>
      </c>
      <c r="E61" s="1" t="s">
        <v>510</v>
      </c>
      <c r="F61" t="s">
        <v>510</v>
      </c>
      <c r="G61" t="s">
        <v>221</v>
      </c>
      <c r="H61" s="5">
        <f>MROUND((J61*0.97),250)</f>
        <v>11750</v>
      </c>
      <c r="I61" s="15">
        <f t="shared" si="0"/>
        <v>324</v>
      </c>
      <c r="J61" s="15">
        <v>12074</v>
      </c>
      <c r="K61" s="5">
        <v>1207</v>
      </c>
      <c r="M61" t="s">
        <v>95</v>
      </c>
      <c r="N61" t="s">
        <v>67</v>
      </c>
      <c r="O61" t="s">
        <v>16</v>
      </c>
      <c r="P61" s="1">
        <v>43976</v>
      </c>
      <c r="Q61">
        <v>11</v>
      </c>
      <c r="R61" s="21">
        <f t="shared" si="1"/>
        <v>2.7574468085106382E-2</v>
      </c>
      <c r="T61" s="83">
        <v>44004</v>
      </c>
      <c r="U61" s="13">
        <v>2540</v>
      </c>
    </row>
    <row r="62" spans="1:21" x14ac:dyDescent="0.3">
      <c r="A62" t="s">
        <v>19</v>
      </c>
      <c r="B62">
        <v>70</v>
      </c>
      <c r="C62" s="1">
        <v>44168</v>
      </c>
      <c r="D62" s="1" t="s">
        <v>510</v>
      </c>
      <c r="E62" s="1" t="s">
        <v>510</v>
      </c>
      <c r="F62" t="s">
        <v>510</v>
      </c>
      <c r="G62" t="s">
        <v>221</v>
      </c>
      <c r="H62" s="5">
        <f>MROUND((J62*0.97),5000)</f>
        <v>535000</v>
      </c>
      <c r="I62" s="15">
        <f t="shared" si="0"/>
        <v>14831</v>
      </c>
      <c r="J62" s="15">
        <v>549831</v>
      </c>
      <c r="K62" s="5">
        <v>54983</v>
      </c>
      <c r="M62" t="s">
        <v>105</v>
      </c>
      <c r="N62" t="s">
        <v>67</v>
      </c>
      <c r="O62" t="s">
        <v>16</v>
      </c>
      <c r="P62" s="1">
        <v>44161</v>
      </c>
      <c r="Q62">
        <v>7</v>
      </c>
      <c r="R62" s="21">
        <f t="shared" si="1"/>
        <v>2.7721495327102805E-2</v>
      </c>
      <c r="T62" s="82" t="s">
        <v>526</v>
      </c>
      <c r="U62" s="13">
        <v>2540</v>
      </c>
    </row>
    <row r="63" spans="1:21" x14ac:dyDescent="0.3">
      <c r="A63" t="s">
        <v>19</v>
      </c>
      <c r="B63">
        <v>39</v>
      </c>
      <c r="C63" s="1">
        <v>44168</v>
      </c>
      <c r="D63" t="s">
        <v>470</v>
      </c>
      <c r="E63" t="s">
        <v>554</v>
      </c>
      <c r="F63" t="s">
        <v>559</v>
      </c>
      <c r="G63" t="s">
        <v>270</v>
      </c>
      <c r="H63" s="42">
        <f>MROUND((J63*0.97),2500)</f>
        <v>485000</v>
      </c>
      <c r="I63" s="43">
        <f t="shared" si="0"/>
        <v>15475</v>
      </c>
      <c r="J63" s="43">
        <v>500475</v>
      </c>
      <c r="K63" s="42">
        <v>50048</v>
      </c>
      <c r="M63" t="s">
        <v>105</v>
      </c>
      <c r="N63" t="s">
        <v>67</v>
      </c>
      <c r="O63" t="s">
        <v>16</v>
      </c>
      <c r="P63" s="1">
        <v>44161</v>
      </c>
      <c r="Q63">
        <v>7</v>
      </c>
      <c r="R63" s="44">
        <f t="shared" si="1"/>
        <v>3.1907216494845361E-2</v>
      </c>
      <c r="T63" s="12" t="s">
        <v>440</v>
      </c>
      <c r="U63" s="13">
        <v>1532853</v>
      </c>
    </row>
    <row r="64" spans="1:21" x14ac:dyDescent="0.3">
      <c r="A64" t="s">
        <v>19</v>
      </c>
      <c r="B64">
        <v>43</v>
      </c>
      <c r="C64" s="1">
        <v>44168</v>
      </c>
      <c r="D64" t="s">
        <v>470</v>
      </c>
      <c r="E64" t="s">
        <v>554</v>
      </c>
      <c r="F64" t="s">
        <v>554</v>
      </c>
      <c r="G64" t="s">
        <v>265</v>
      </c>
      <c r="H64" s="42">
        <f>MROUND((J64*0.97),2500)</f>
        <v>487500</v>
      </c>
      <c r="I64" s="43">
        <f t="shared" si="0"/>
        <v>15052</v>
      </c>
      <c r="J64" s="43">
        <v>502552</v>
      </c>
      <c r="K64" s="42">
        <v>50255</v>
      </c>
      <c r="M64" t="s">
        <v>105</v>
      </c>
      <c r="N64" t="s">
        <v>67</v>
      </c>
      <c r="O64" t="s">
        <v>16</v>
      </c>
      <c r="P64" s="1">
        <v>44161</v>
      </c>
      <c r="Q64">
        <v>7</v>
      </c>
      <c r="R64" s="44">
        <f t="shared" si="1"/>
        <v>3.0875897435897436E-2</v>
      </c>
      <c r="T64" s="83">
        <v>43948</v>
      </c>
      <c r="U64" s="13">
        <v>17214</v>
      </c>
    </row>
    <row r="65" spans="1:21" x14ac:dyDescent="0.3">
      <c r="A65" t="s">
        <v>19</v>
      </c>
      <c r="B65">
        <v>40</v>
      </c>
      <c r="C65" s="1">
        <v>44211</v>
      </c>
      <c r="D65" t="s">
        <v>470</v>
      </c>
      <c r="E65" t="s">
        <v>554</v>
      </c>
      <c r="F65" t="s">
        <v>559</v>
      </c>
      <c r="G65" t="s">
        <v>270</v>
      </c>
      <c r="H65" s="42">
        <f>MROUND((J65*0.97),2500)</f>
        <v>465000</v>
      </c>
      <c r="I65" s="43">
        <f t="shared" si="0"/>
        <v>13345</v>
      </c>
      <c r="J65" s="43">
        <v>478345</v>
      </c>
      <c r="K65" s="42">
        <v>47835</v>
      </c>
      <c r="M65" t="s">
        <v>106</v>
      </c>
      <c r="N65" t="s">
        <v>67</v>
      </c>
      <c r="O65" t="s">
        <v>16</v>
      </c>
      <c r="P65" s="1">
        <v>44202</v>
      </c>
      <c r="Q65">
        <v>9</v>
      </c>
      <c r="R65" s="44">
        <f t="shared" si="1"/>
        <v>2.8698924731182796E-2</v>
      </c>
      <c r="T65" s="82" t="s">
        <v>440</v>
      </c>
      <c r="U65" s="13">
        <v>8607</v>
      </c>
    </row>
    <row r="66" spans="1:21" x14ac:dyDescent="0.3">
      <c r="A66" t="s">
        <v>19</v>
      </c>
      <c r="B66">
        <v>44</v>
      </c>
      <c r="C66" s="1">
        <v>44211</v>
      </c>
      <c r="D66" t="s">
        <v>470</v>
      </c>
      <c r="E66" t="s">
        <v>554</v>
      </c>
      <c r="F66" t="s">
        <v>554</v>
      </c>
      <c r="G66" t="s">
        <v>265</v>
      </c>
      <c r="H66" s="42">
        <f>MROUND((J66*0.97),5000)</f>
        <v>510000</v>
      </c>
      <c r="I66" s="43">
        <f t="shared" ref="I66:I129" si="2">J66-H66</f>
        <v>15385</v>
      </c>
      <c r="J66" s="43">
        <v>525385</v>
      </c>
      <c r="K66" s="42">
        <v>52539</v>
      </c>
      <c r="M66" t="s">
        <v>106</v>
      </c>
      <c r="N66" t="s">
        <v>67</v>
      </c>
      <c r="O66" t="s">
        <v>16</v>
      </c>
      <c r="P66" s="1">
        <v>44202</v>
      </c>
      <c r="Q66">
        <v>9</v>
      </c>
      <c r="R66" s="44">
        <f t="shared" ref="R66:R129" si="3">I66/H66</f>
        <v>3.0166666666666668E-2</v>
      </c>
      <c r="T66" s="82" t="s">
        <v>441</v>
      </c>
      <c r="U66" s="13">
        <v>8607</v>
      </c>
    </row>
    <row r="67" spans="1:21" x14ac:dyDescent="0.3">
      <c r="A67" t="s">
        <v>19</v>
      </c>
      <c r="B67">
        <v>41</v>
      </c>
      <c r="C67" s="1">
        <v>44168</v>
      </c>
      <c r="D67" t="s">
        <v>470</v>
      </c>
      <c r="E67" t="s">
        <v>471</v>
      </c>
      <c r="F67" t="s">
        <v>525</v>
      </c>
      <c r="G67" t="s">
        <v>220</v>
      </c>
      <c r="H67" s="42">
        <f>MROUND((J67*0.97),2500)</f>
        <v>485000</v>
      </c>
      <c r="I67" s="43">
        <f t="shared" si="2"/>
        <v>15631</v>
      </c>
      <c r="J67" s="43">
        <v>500631</v>
      </c>
      <c r="K67" s="42">
        <v>50063</v>
      </c>
      <c r="M67" t="s">
        <v>105</v>
      </c>
      <c r="N67" t="s">
        <v>67</v>
      </c>
      <c r="O67" t="s">
        <v>16</v>
      </c>
      <c r="P67" s="1">
        <v>44161</v>
      </c>
      <c r="Q67">
        <v>7</v>
      </c>
      <c r="R67" s="44">
        <f t="shared" si="3"/>
        <v>3.2228865979381446E-2</v>
      </c>
      <c r="T67" s="83">
        <v>43987</v>
      </c>
      <c r="U67" s="13">
        <v>600000</v>
      </c>
    </row>
    <row r="68" spans="1:21" x14ac:dyDescent="0.3">
      <c r="A68" t="s">
        <v>19</v>
      </c>
      <c r="B68">
        <v>37</v>
      </c>
      <c r="C68" s="1">
        <v>44168</v>
      </c>
      <c r="D68" t="s">
        <v>470</v>
      </c>
      <c r="E68" t="s">
        <v>471</v>
      </c>
      <c r="F68" t="s">
        <v>471</v>
      </c>
      <c r="G68" t="s">
        <v>181</v>
      </c>
      <c r="H68" s="42">
        <f>MROUND((J68*0.97),2500)</f>
        <v>485000</v>
      </c>
      <c r="I68" s="43">
        <f t="shared" si="2"/>
        <v>15246</v>
      </c>
      <c r="J68" s="43">
        <v>500246</v>
      </c>
      <c r="K68" s="42">
        <v>50025</v>
      </c>
      <c r="M68" t="s">
        <v>105</v>
      </c>
      <c r="N68" t="s">
        <v>67</v>
      </c>
      <c r="O68" t="s">
        <v>16</v>
      </c>
      <c r="P68" s="1">
        <v>44161</v>
      </c>
      <c r="Q68">
        <v>7</v>
      </c>
      <c r="R68" s="44">
        <f t="shared" si="3"/>
        <v>3.143505154639175E-2</v>
      </c>
      <c r="T68" s="82" t="s">
        <v>440</v>
      </c>
      <c r="U68" s="13">
        <v>200000</v>
      </c>
    </row>
    <row r="69" spans="1:21" x14ac:dyDescent="0.3">
      <c r="A69" t="s">
        <v>19</v>
      </c>
      <c r="B69">
        <v>42</v>
      </c>
      <c r="C69" s="1">
        <v>44211</v>
      </c>
      <c r="D69" t="s">
        <v>470</v>
      </c>
      <c r="E69" t="s">
        <v>471</v>
      </c>
      <c r="F69" t="s">
        <v>525</v>
      </c>
      <c r="G69" t="s">
        <v>220</v>
      </c>
      <c r="H69" s="42">
        <f>MROUND((J69*0.97),2500)</f>
        <v>495000</v>
      </c>
      <c r="I69" s="43">
        <f t="shared" si="2"/>
        <v>15334</v>
      </c>
      <c r="J69" s="43">
        <v>510334</v>
      </c>
      <c r="K69" s="42">
        <v>51033</v>
      </c>
      <c r="M69" t="s">
        <v>106</v>
      </c>
      <c r="N69" t="s">
        <v>67</v>
      </c>
      <c r="O69" t="s">
        <v>16</v>
      </c>
      <c r="P69" s="1">
        <v>44202</v>
      </c>
      <c r="Q69">
        <v>9</v>
      </c>
      <c r="R69" s="44">
        <f t="shared" si="3"/>
        <v>3.0977777777777778E-2</v>
      </c>
      <c r="T69" s="82" t="s">
        <v>441</v>
      </c>
      <c r="U69" s="13">
        <v>400000</v>
      </c>
    </row>
    <row r="70" spans="1:21" x14ac:dyDescent="0.3">
      <c r="A70" t="s">
        <v>19</v>
      </c>
      <c r="B70">
        <v>38</v>
      </c>
      <c r="C70" s="1">
        <v>44211</v>
      </c>
      <c r="D70" t="s">
        <v>470</v>
      </c>
      <c r="E70" t="s">
        <v>471</v>
      </c>
      <c r="F70" t="s">
        <v>471</v>
      </c>
      <c r="G70" t="s">
        <v>181</v>
      </c>
      <c r="H70" s="42">
        <f>MROUND((J70*0.97),2500)</f>
        <v>475000</v>
      </c>
      <c r="I70" s="43">
        <f t="shared" si="2"/>
        <v>15285</v>
      </c>
      <c r="J70" s="43">
        <v>490285</v>
      </c>
      <c r="K70" s="42">
        <v>49029</v>
      </c>
      <c r="M70" t="s">
        <v>106</v>
      </c>
      <c r="N70" t="s">
        <v>67</v>
      </c>
      <c r="O70" t="s">
        <v>16</v>
      </c>
      <c r="P70" s="1">
        <v>44202</v>
      </c>
      <c r="Q70">
        <v>9</v>
      </c>
      <c r="R70" s="44">
        <f t="shared" si="3"/>
        <v>3.217894736842105E-2</v>
      </c>
      <c r="T70" s="83">
        <v>44023</v>
      </c>
      <c r="U70" s="13">
        <v>337824</v>
      </c>
    </row>
    <row r="71" spans="1:21" x14ac:dyDescent="0.3">
      <c r="A71" t="s">
        <v>19</v>
      </c>
      <c r="B71">
        <v>71</v>
      </c>
      <c r="C71" s="1">
        <v>43987</v>
      </c>
      <c r="D71" s="1" t="s">
        <v>501</v>
      </c>
      <c r="E71" s="1" t="s">
        <v>501</v>
      </c>
      <c r="F71" t="s">
        <v>501</v>
      </c>
      <c r="G71" t="s">
        <v>214</v>
      </c>
      <c r="H71" s="5">
        <f>MROUND((J71*0.97),250)</f>
        <v>31500</v>
      </c>
      <c r="I71" s="15">
        <f t="shared" si="2"/>
        <v>1012</v>
      </c>
      <c r="J71" s="15">
        <v>32512</v>
      </c>
      <c r="K71" s="5">
        <v>3251</v>
      </c>
      <c r="M71" t="s">
        <v>95</v>
      </c>
      <c r="N71" t="s">
        <v>67</v>
      </c>
      <c r="O71" t="s">
        <v>16</v>
      </c>
      <c r="P71" s="1">
        <v>43976</v>
      </c>
      <c r="Q71">
        <v>11</v>
      </c>
      <c r="R71" s="21">
        <f t="shared" si="3"/>
        <v>3.2126984126984129E-2</v>
      </c>
      <c r="T71" s="82" t="s">
        <v>440</v>
      </c>
      <c r="U71" s="13">
        <v>68912</v>
      </c>
    </row>
    <row r="72" spans="1:21" x14ac:dyDescent="0.3">
      <c r="A72" t="s">
        <v>19</v>
      </c>
      <c r="B72">
        <v>72</v>
      </c>
      <c r="C72" s="1">
        <v>44012</v>
      </c>
      <c r="D72" s="1" t="s">
        <v>501</v>
      </c>
      <c r="E72" s="1" t="s">
        <v>501</v>
      </c>
      <c r="F72" t="s">
        <v>501</v>
      </c>
      <c r="G72" t="s">
        <v>214</v>
      </c>
      <c r="H72" s="5">
        <f>MROUND((J72*0.97),250)</f>
        <v>15250</v>
      </c>
      <c r="I72" s="15">
        <f t="shared" si="2"/>
        <v>510</v>
      </c>
      <c r="J72" s="15">
        <v>15760</v>
      </c>
      <c r="K72" s="5">
        <v>1576</v>
      </c>
      <c r="M72" t="s">
        <v>97</v>
      </c>
      <c r="N72" t="s">
        <v>67</v>
      </c>
      <c r="O72" t="s">
        <v>16</v>
      </c>
      <c r="P72" s="1">
        <v>44004</v>
      </c>
      <c r="Q72">
        <v>8</v>
      </c>
      <c r="R72" s="21">
        <f t="shared" si="3"/>
        <v>3.3442622950819671E-2</v>
      </c>
      <c r="T72" s="82" t="s">
        <v>441</v>
      </c>
      <c r="U72" s="13">
        <v>268912</v>
      </c>
    </row>
    <row r="73" spans="1:21" x14ac:dyDescent="0.3">
      <c r="A73" t="s">
        <v>19</v>
      </c>
      <c r="B73">
        <v>73</v>
      </c>
      <c r="C73" s="1">
        <v>44050</v>
      </c>
      <c r="D73" s="1" t="s">
        <v>501</v>
      </c>
      <c r="E73" s="1" t="s">
        <v>501</v>
      </c>
      <c r="F73" t="s">
        <v>501</v>
      </c>
      <c r="G73" t="s">
        <v>214</v>
      </c>
      <c r="H73" s="5">
        <f>J73</f>
        <v>57</v>
      </c>
      <c r="I73" s="15">
        <f t="shared" si="2"/>
        <v>0</v>
      </c>
      <c r="J73" s="15">
        <v>57</v>
      </c>
      <c r="K73" s="5">
        <v>6</v>
      </c>
      <c r="M73" t="s">
        <v>100</v>
      </c>
      <c r="N73" t="s">
        <v>67</v>
      </c>
      <c r="O73" t="s">
        <v>16</v>
      </c>
      <c r="P73" s="1">
        <v>44043</v>
      </c>
      <c r="Q73">
        <v>7</v>
      </c>
      <c r="R73" s="21">
        <f t="shared" si="3"/>
        <v>0</v>
      </c>
      <c r="T73" s="83">
        <v>44286</v>
      </c>
      <c r="U73" s="13">
        <v>577815</v>
      </c>
    </row>
    <row r="74" spans="1:21" x14ac:dyDescent="0.3">
      <c r="A74" t="s">
        <v>19</v>
      </c>
      <c r="B74">
        <v>74</v>
      </c>
      <c r="C74" s="1">
        <v>44078</v>
      </c>
      <c r="D74" s="1" t="s">
        <v>501</v>
      </c>
      <c r="E74" s="1" t="s">
        <v>501</v>
      </c>
      <c r="F74" t="s">
        <v>501</v>
      </c>
      <c r="G74" t="s">
        <v>214</v>
      </c>
      <c r="H74" s="5">
        <f>MROUND((J74*0.97),500)</f>
        <v>48500</v>
      </c>
      <c r="I74" s="15">
        <f t="shared" si="2"/>
        <v>1655</v>
      </c>
      <c r="J74" s="15">
        <v>50155</v>
      </c>
      <c r="K74" s="5">
        <v>5016</v>
      </c>
      <c r="M74" t="s">
        <v>101</v>
      </c>
      <c r="N74" t="s">
        <v>67</v>
      </c>
      <c r="O74" t="s">
        <v>16</v>
      </c>
      <c r="P74" s="1">
        <v>44067</v>
      </c>
      <c r="Q74">
        <v>11</v>
      </c>
      <c r="R74" s="21">
        <f t="shared" si="3"/>
        <v>3.4123711340206184E-2</v>
      </c>
      <c r="T74" s="82" t="s">
        <v>609</v>
      </c>
      <c r="U74" s="13">
        <v>301357</v>
      </c>
    </row>
    <row r="75" spans="1:21" x14ac:dyDescent="0.3">
      <c r="A75" t="s">
        <v>19</v>
      </c>
      <c r="B75">
        <v>75</v>
      </c>
      <c r="C75" s="1">
        <v>44104</v>
      </c>
      <c r="D75" s="1" t="s">
        <v>501</v>
      </c>
      <c r="E75" s="1" t="s">
        <v>501</v>
      </c>
      <c r="F75" t="s">
        <v>501</v>
      </c>
      <c r="G75" t="s">
        <v>214</v>
      </c>
      <c r="H75" s="5">
        <f>MROUND((J75*0.97),250)</f>
        <v>43000</v>
      </c>
      <c r="I75" s="15">
        <f t="shared" si="2"/>
        <v>1229</v>
      </c>
      <c r="J75" s="15">
        <v>44229</v>
      </c>
      <c r="K75" s="5">
        <v>4423</v>
      </c>
      <c r="M75" t="s">
        <v>102</v>
      </c>
      <c r="N75" t="s">
        <v>67</v>
      </c>
      <c r="O75" t="s">
        <v>16</v>
      </c>
      <c r="P75" s="1">
        <v>44095</v>
      </c>
      <c r="Q75">
        <v>9</v>
      </c>
      <c r="R75" s="21">
        <f t="shared" si="3"/>
        <v>2.8581395348837208E-2</v>
      </c>
      <c r="T75" s="82" t="s">
        <v>440</v>
      </c>
      <c r="U75" s="13">
        <v>276458</v>
      </c>
    </row>
    <row r="76" spans="1:21" x14ac:dyDescent="0.3">
      <c r="A76" t="s">
        <v>19</v>
      </c>
      <c r="B76">
        <v>76</v>
      </c>
      <c r="C76" s="1">
        <v>44158</v>
      </c>
      <c r="D76" s="1" t="s">
        <v>501</v>
      </c>
      <c r="E76" s="1" t="s">
        <v>501</v>
      </c>
      <c r="F76" t="s">
        <v>501</v>
      </c>
      <c r="G76" t="s">
        <v>214</v>
      </c>
      <c r="H76" s="5">
        <f>MROUND((J76*0.97),2500)</f>
        <v>337500</v>
      </c>
      <c r="I76" s="15">
        <f t="shared" si="2"/>
        <v>10173</v>
      </c>
      <c r="J76" s="15">
        <v>347673</v>
      </c>
      <c r="K76" s="5">
        <v>34767</v>
      </c>
      <c r="M76" t="s">
        <v>104</v>
      </c>
      <c r="N76" t="s">
        <v>67</v>
      </c>
      <c r="O76" t="s">
        <v>16</v>
      </c>
      <c r="P76" s="1">
        <v>44146</v>
      </c>
      <c r="Q76">
        <v>12</v>
      </c>
      <c r="R76" s="21">
        <f t="shared" si="3"/>
        <v>3.0142222222222223E-2</v>
      </c>
      <c r="T76" s="12" t="s">
        <v>729</v>
      </c>
      <c r="U76" s="13">
        <v>621418</v>
      </c>
    </row>
    <row r="77" spans="1:21" x14ac:dyDescent="0.3">
      <c r="A77" t="s">
        <v>19</v>
      </c>
      <c r="B77">
        <v>77</v>
      </c>
      <c r="C77" s="1">
        <v>44180</v>
      </c>
      <c r="D77" s="1" t="s">
        <v>501</v>
      </c>
      <c r="E77" s="1" t="s">
        <v>501</v>
      </c>
      <c r="F77" t="s">
        <v>501</v>
      </c>
      <c r="G77" t="s">
        <v>214</v>
      </c>
      <c r="H77" s="5">
        <f>MROUND((J77*0.97),1000)</f>
        <v>292000</v>
      </c>
      <c r="I77" s="15">
        <f t="shared" si="2"/>
        <v>8953</v>
      </c>
      <c r="J77" s="15">
        <v>300953</v>
      </c>
      <c r="K77" s="5">
        <v>30095</v>
      </c>
      <c r="M77" t="s">
        <v>105</v>
      </c>
      <c r="N77" t="s">
        <v>67</v>
      </c>
      <c r="O77" t="s">
        <v>16</v>
      </c>
      <c r="P77" s="1">
        <v>44170</v>
      </c>
      <c r="Q77">
        <v>10</v>
      </c>
      <c r="R77" s="21">
        <f t="shared" si="3"/>
        <v>3.0660958904109588E-2</v>
      </c>
      <c r="T77" s="83">
        <v>43948</v>
      </c>
      <c r="U77" s="13">
        <v>49006</v>
      </c>
    </row>
    <row r="78" spans="1:21" x14ac:dyDescent="0.3">
      <c r="A78" t="s">
        <v>19</v>
      </c>
      <c r="B78">
        <v>78</v>
      </c>
      <c r="C78" s="1">
        <v>44209</v>
      </c>
      <c r="D78" s="1" t="s">
        <v>501</v>
      </c>
      <c r="E78" s="1" t="s">
        <v>501</v>
      </c>
      <c r="F78" t="s">
        <v>501</v>
      </c>
      <c r="G78" t="s">
        <v>214</v>
      </c>
      <c r="H78" s="5">
        <f>MROUND((J78*0.97),1000)</f>
        <v>146000</v>
      </c>
      <c r="I78" s="15">
        <f t="shared" si="2"/>
        <v>4000</v>
      </c>
      <c r="J78" s="15">
        <v>150000</v>
      </c>
      <c r="K78" s="5">
        <v>15000</v>
      </c>
      <c r="M78" t="s">
        <v>106</v>
      </c>
      <c r="N78" t="s">
        <v>67</v>
      </c>
      <c r="O78" t="s">
        <v>16</v>
      </c>
      <c r="P78" s="1">
        <v>44203</v>
      </c>
      <c r="Q78">
        <v>6</v>
      </c>
      <c r="R78" s="21">
        <f t="shared" si="3"/>
        <v>2.7397260273972601E-2</v>
      </c>
      <c r="T78" s="82" t="s">
        <v>729</v>
      </c>
      <c r="U78" s="13">
        <v>49006</v>
      </c>
    </row>
    <row r="79" spans="1:21" x14ac:dyDescent="0.3">
      <c r="A79" t="s">
        <v>19</v>
      </c>
      <c r="B79">
        <v>79</v>
      </c>
      <c r="C79" s="1">
        <v>44286</v>
      </c>
      <c r="D79" s="1" t="s">
        <v>501</v>
      </c>
      <c r="E79" s="1" t="s">
        <v>501</v>
      </c>
      <c r="F79" t="s">
        <v>501</v>
      </c>
      <c r="G79" t="s">
        <v>214</v>
      </c>
      <c r="H79" s="5">
        <f>MROUND((J79*0.97),2500)</f>
        <v>392500</v>
      </c>
      <c r="I79" s="15">
        <f t="shared" si="2"/>
        <v>13261</v>
      </c>
      <c r="J79" s="15">
        <v>405761</v>
      </c>
      <c r="K79" s="5">
        <v>40576</v>
      </c>
      <c r="M79" t="s">
        <v>109</v>
      </c>
      <c r="N79" t="s">
        <v>67</v>
      </c>
      <c r="O79" t="s">
        <v>16</v>
      </c>
      <c r="P79" s="1">
        <v>44286</v>
      </c>
      <c r="Q79">
        <v>0</v>
      </c>
      <c r="R79" s="21">
        <f t="shared" si="3"/>
        <v>3.3785987261146497E-2</v>
      </c>
      <c r="T79" s="83">
        <v>43976</v>
      </c>
      <c r="U79" s="13">
        <v>549254</v>
      </c>
    </row>
    <row r="80" spans="1:21" x14ac:dyDescent="0.3">
      <c r="A80" t="s">
        <v>19</v>
      </c>
      <c r="B80">
        <v>240</v>
      </c>
      <c r="C80" s="1">
        <v>44272</v>
      </c>
      <c r="D80" t="s">
        <v>455</v>
      </c>
      <c r="E80" t="s">
        <v>597</v>
      </c>
      <c r="F80" t="s">
        <v>597</v>
      </c>
      <c r="G80" t="s">
        <v>308</v>
      </c>
      <c r="H80" s="42">
        <f>MROUND((J80*0.97),2500)</f>
        <v>487500</v>
      </c>
      <c r="I80" s="43">
        <f t="shared" si="2"/>
        <v>15856</v>
      </c>
      <c r="J80" s="43">
        <v>503356</v>
      </c>
      <c r="K80" s="42">
        <v>50336</v>
      </c>
      <c r="M80" t="s">
        <v>108</v>
      </c>
      <c r="N80" t="s">
        <v>67</v>
      </c>
      <c r="O80" t="s">
        <v>16</v>
      </c>
      <c r="P80" s="1">
        <v>44265</v>
      </c>
      <c r="Q80">
        <v>7</v>
      </c>
      <c r="R80" s="44">
        <f t="shared" si="3"/>
        <v>3.2525128205128206E-2</v>
      </c>
      <c r="T80" s="82" t="s">
        <v>729</v>
      </c>
      <c r="U80" s="13">
        <v>549254</v>
      </c>
    </row>
    <row r="81" spans="1:21" x14ac:dyDescent="0.3">
      <c r="A81" t="s">
        <v>19</v>
      </c>
      <c r="B81">
        <v>241</v>
      </c>
      <c r="C81" s="1">
        <v>44281</v>
      </c>
      <c r="D81" t="s">
        <v>455</v>
      </c>
      <c r="E81" t="s">
        <v>597</v>
      </c>
      <c r="F81" t="s">
        <v>597</v>
      </c>
      <c r="G81" t="s">
        <v>308</v>
      </c>
      <c r="H81" s="42">
        <f>MROUND((J81*0.97),2500)</f>
        <v>482500</v>
      </c>
      <c r="I81" s="43">
        <f t="shared" si="2"/>
        <v>15753</v>
      </c>
      <c r="J81" s="43">
        <v>498253</v>
      </c>
      <c r="K81" s="42">
        <v>49825</v>
      </c>
      <c r="M81" t="s">
        <v>108</v>
      </c>
      <c r="N81" t="s">
        <v>67</v>
      </c>
      <c r="O81" t="s">
        <v>16</v>
      </c>
      <c r="P81" s="1">
        <v>44268</v>
      </c>
      <c r="Q81">
        <v>13</v>
      </c>
      <c r="R81" s="44">
        <f t="shared" si="3"/>
        <v>3.2648704663212437E-2</v>
      </c>
      <c r="T81" s="83">
        <v>44004</v>
      </c>
      <c r="U81" s="13">
        <v>23158</v>
      </c>
    </row>
    <row r="82" spans="1:21" x14ac:dyDescent="0.3">
      <c r="A82" t="s">
        <v>19</v>
      </c>
      <c r="B82">
        <v>242</v>
      </c>
      <c r="C82" s="1">
        <v>44272</v>
      </c>
      <c r="D82" t="s">
        <v>455</v>
      </c>
      <c r="E82" t="s">
        <v>598</v>
      </c>
      <c r="F82" t="s">
        <v>598</v>
      </c>
      <c r="G82" t="s">
        <v>309</v>
      </c>
      <c r="H82" s="42">
        <f>MROUND((J82*0.97),2500)</f>
        <v>485000</v>
      </c>
      <c r="I82" s="43">
        <f t="shared" si="2"/>
        <v>16274</v>
      </c>
      <c r="J82" s="43">
        <v>501274</v>
      </c>
      <c r="K82" s="42">
        <v>50127</v>
      </c>
      <c r="M82" t="s">
        <v>108</v>
      </c>
      <c r="N82" t="s">
        <v>67</v>
      </c>
      <c r="O82" t="s">
        <v>16</v>
      </c>
      <c r="P82" s="1">
        <v>44265</v>
      </c>
      <c r="Q82">
        <v>7</v>
      </c>
      <c r="R82" s="44">
        <f t="shared" si="3"/>
        <v>3.3554639175257729E-2</v>
      </c>
      <c r="T82" s="82" t="s">
        <v>729</v>
      </c>
      <c r="U82" s="13">
        <v>23158</v>
      </c>
    </row>
    <row r="83" spans="1:21" x14ac:dyDescent="0.3">
      <c r="A83" t="s">
        <v>19</v>
      </c>
      <c r="B83">
        <v>243</v>
      </c>
      <c r="C83" s="1">
        <v>44281</v>
      </c>
      <c r="D83" t="s">
        <v>455</v>
      </c>
      <c r="E83" t="s">
        <v>598</v>
      </c>
      <c r="F83" t="s">
        <v>598</v>
      </c>
      <c r="G83" t="s">
        <v>309</v>
      </c>
      <c r="H83" s="42">
        <f>MROUND((J83*0.97),2500)</f>
        <v>485000</v>
      </c>
      <c r="I83" s="43">
        <f t="shared" si="2"/>
        <v>14743</v>
      </c>
      <c r="J83" s="43">
        <v>499743</v>
      </c>
      <c r="K83" s="42">
        <v>49974</v>
      </c>
      <c r="M83" t="s">
        <v>108</v>
      </c>
      <c r="N83" t="s">
        <v>67</v>
      </c>
      <c r="O83" t="s">
        <v>16</v>
      </c>
      <c r="P83" s="1">
        <v>44268</v>
      </c>
      <c r="Q83">
        <v>13</v>
      </c>
      <c r="R83" s="44">
        <f t="shared" si="3"/>
        <v>3.0397938144329898E-2</v>
      </c>
      <c r="T83" s="12" t="s">
        <v>510</v>
      </c>
      <c r="U83" s="13">
        <v>565509</v>
      </c>
    </row>
    <row r="84" spans="1:21" x14ac:dyDescent="0.3">
      <c r="A84" t="s">
        <v>19</v>
      </c>
      <c r="B84">
        <v>236</v>
      </c>
      <c r="C84" s="1">
        <v>44286</v>
      </c>
      <c r="D84" t="s">
        <v>455</v>
      </c>
      <c r="E84" t="s">
        <v>598</v>
      </c>
      <c r="F84" t="s">
        <v>482</v>
      </c>
      <c r="G84" t="s">
        <v>193</v>
      </c>
      <c r="H84" s="42">
        <f>MROUND((J84*0.97),5000)</f>
        <v>1260000</v>
      </c>
      <c r="I84" s="43">
        <f t="shared" si="2"/>
        <v>41293</v>
      </c>
      <c r="J84" s="43">
        <v>1301293</v>
      </c>
      <c r="K84" s="42">
        <v>130129</v>
      </c>
      <c r="M84" t="s">
        <v>110</v>
      </c>
      <c r="N84" t="s">
        <v>67</v>
      </c>
      <c r="O84" t="s">
        <v>16</v>
      </c>
      <c r="P84" s="1">
        <v>44286</v>
      </c>
      <c r="Q84">
        <v>0</v>
      </c>
      <c r="R84" s="44">
        <f t="shared" si="3"/>
        <v>3.2772222222222223E-2</v>
      </c>
      <c r="T84" s="83">
        <v>43948</v>
      </c>
      <c r="U84" s="13">
        <v>3604</v>
      </c>
    </row>
    <row r="85" spans="1:21" x14ac:dyDescent="0.3">
      <c r="A85" t="s">
        <v>19</v>
      </c>
      <c r="B85">
        <v>195</v>
      </c>
      <c r="C85" s="1">
        <v>44168</v>
      </c>
      <c r="D85" t="s">
        <v>726</v>
      </c>
      <c r="E85" t="s">
        <v>487</v>
      </c>
      <c r="F85" t="s">
        <v>476</v>
      </c>
      <c r="G85" t="s">
        <v>187</v>
      </c>
      <c r="H85" s="5">
        <f>MROUND((J85*0.97),5000)</f>
        <v>500000</v>
      </c>
      <c r="I85" s="15">
        <f t="shared" si="2"/>
        <v>15207</v>
      </c>
      <c r="J85" s="15">
        <v>515207</v>
      </c>
      <c r="K85" s="5">
        <v>51521</v>
      </c>
      <c r="M85" t="s">
        <v>105</v>
      </c>
      <c r="N85" t="s">
        <v>67</v>
      </c>
      <c r="O85" t="s">
        <v>16</v>
      </c>
      <c r="P85" s="1">
        <v>44161</v>
      </c>
      <c r="Q85">
        <v>7</v>
      </c>
      <c r="R85" s="21">
        <f t="shared" si="3"/>
        <v>3.0414E-2</v>
      </c>
      <c r="T85" s="82" t="s">
        <v>510</v>
      </c>
      <c r="U85" s="13">
        <v>3604</v>
      </c>
    </row>
    <row r="86" spans="1:21" x14ac:dyDescent="0.3">
      <c r="A86" t="s">
        <v>19</v>
      </c>
      <c r="B86">
        <v>201</v>
      </c>
      <c r="C86" s="1">
        <v>44168</v>
      </c>
      <c r="D86" s="1" t="s">
        <v>726</v>
      </c>
      <c r="E86" t="s">
        <v>487</v>
      </c>
      <c r="F86" t="s">
        <v>487</v>
      </c>
      <c r="G86" t="s">
        <v>198</v>
      </c>
      <c r="H86" s="5">
        <f>MROUND((J86*0.97),5000)</f>
        <v>500000</v>
      </c>
      <c r="I86" s="15">
        <f t="shared" si="2"/>
        <v>14929</v>
      </c>
      <c r="J86" s="15">
        <v>514929</v>
      </c>
      <c r="K86" s="5">
        <v>51493</v>
      </c>
      <c r="M86" t="s">
        <v>105</v>
      </c>
      <c r="N86" t="s">
        <v>67</v>
      </c>
      <c r="O86" t="s">
        <v>16</v>
      </c>
      <c r="P86" s="1">
        <v>44161</v>
      </c>
      <c r="Q86">
        <v>7</v>
      </c>
      <c r="R86" s="21">
        <f t="shared" si="3"/>
        <v>2.9857999999999999E-2</v>
      </c>
      <c r="T86" s="83">
        <v>43976</v>
      </c>
      <c r="U86" s="13">
        <v>12074</v>
      </c>
    </row>
    <row r="87" spans="1:21" x14ac:dyDescent="0.3">
      <c r="A87" t="s">
        <v>19</v>
      </c>
      <c r="B87">
        <v>196</v>
      </c>
      <c r="C87" s="1">
        <v>44286</v>
      </c>
      <c r="D87" t="s">
        <v>726</v>
      </c>
      <c r="E87" t="s">
        <v>487</v>
      </c>
      <c r="F87" t="s">
        <v>476</v>
      </c>
      <c r="G87" t="s">
        <v>187</v>
      </c>
      <c r="H87" s="5">
        <f>MROUND((J87*0.97),2500)</f>
        <v>372500</v>
      </c>
      <c r="I87" s="15">
        <f t="shared" si="2"/>
        <v>11896</v>
      </c>
      <c r="J87" s="15">
        <v>384396</v>
      </c>
      <c r="K87" s="5">
        <v>38440</v>
      </c>
      <c r="M87" t="s">
        <v>109</v>
      </c>
      <c r="N87" t="s">
        <v>67</v>
      </c>
      <c r="O87" t="s">
        <v>16</v>
      </c>
      <c r="P87" s="1">
        <v>44286</v>
      </c>
      <c r="Q87">
        <v>0</v>
      </c>
      <c r="R87" s="21">
        <f t="shared" si="3"/>
        <v>3.1935570469798655E-2</v>
      </c>
      <c r="T87" s="82" t="s">
        <v>510</v>
      </c>
      <c r="U87" s="13">
        <v>12074</v>
      </c>
    </row>
    <row r="88" spans="1:21" x14ac:dyDescent="0.3">
      <c r="A88" t="s">
        <v>19</v>
      </c>
      <c r="B88">
        <v>61</v>
      </c>
      <c r="C88" s="1">
        <v>44286</v>
      </c>
      <c r="D88" s="1" t="s">
        <v>440</v>
      </c>
      <c r="E88" t="s">
        <v>615</v>
      </c>
      <c r="F88" t="s">
        <v>615</v>
      </c>
      <c r="G88" t="s">
        <v>326</v>
      </c>
      <c r="H88" s="5">
        <f>MROUND((J88*0.97),5000)</f>
        <v>530000</v>
      </c>
      <c r="I88" s="15">
        <f t="shared" si="2"/>
        <v>18681</v>
      </c>
      <c r="J88" s="15">
        <v>548681</v>
      </c>
      <c r="K88" s="5">
        <v>54868</v>
      </c>
      <c r="M88" t="s">
        <v>109</v>
      </c>
      <c r="N88" t="s">
        <v>67</v>
      </c>
      <c r="O88" t="s">
        <v>16</v>
      </c>
      <c r="P88" s="1">
        <v>44286</v>
      </c>
      <c r="Q88">
        <v>0</v>
      </c>
      <c r="R88" s="21">
        <f t="shared" si="3"/>
        <v>3.5247169811320755E-2</v>
      </c>
      <c r="T88" s="83">
        <v>44161</v>
      </c>
      <c r="U88" s="13">
        <v>549831</v>
      </c>
    </row>
    <row r="89" spans="1:21" x14ac:dyDescent="0.3">
      <c r="A89" t="s">
        <v>19</v>
      </c>
      <c r="B89">
        <v>62</v>
      </c>
      <c r="C89" s="1">
        <v>44286</v>
      </c>
      <c r="D89" s="1" t="s">
        <v>440</v>
      </c>
      <c r="E89" t="s">
        <v>615</v>
      </c>
      <c r="F89" t="s">
        <v>608</v>
      </c>
      <c r="G89" t="s">
        <v>319</v>
      </c>
      <c r="H89" s="5">
        <f>MROUND((J89*0.97),1000)</f>
        <v>293000</v>
      </c>
      <c r="I89" s="15">
        <f t="shared" si="2"/>
        <v>9164</v>
      </c>
      <c r="J89" s="15">
        <v>302164</v>
      </c>
      <c r="K89" s="5">
        <v>30216</v>
      </c>
      <c r="M89" t="s">
        <v>109</v>
      </c>
      <c r="N89" t="s">
        <v>67</v>
      </c>
      <c r="O89" t="s">
        <v>16</v>
      </c>
      <c r="P89" s="1">
        <v>44286</v>
      </c>
      <c r="Q89">
        <v>0</v>
      </c>
      <c r="R89" s="21">
        <f t="shared" si="3"/>
        <v>3.1276450511945393E-2</v>
      </c>
      <c r="T89" s="82" t="s">
        <v>510</v>
      </c>
      <c r="U89" s="13">
        <v>549831</v>
      </c>
    </row>
    <row r="90" spans="1:21" x14ac:dyDescent="0.3">
      <c r="A90" t="s">
        <v>19</v>
      </c>
      <c r="B90">
        <v>197</v>
      </c>
      <c r="C90" s="1">
        <v>44286</v>
      </c>
      <c r="D90" t="s">
        <v>726</v>
      </c>
      <c r="E90" t="s">
        <v>603</v>
      </c>
      <c r="F90" t="s">
        <v>728</v>
      </c>
      <c r="G90" t="s">
        <v>213</v>
      </c>
      <c r="H90" s="5">
        <f>MROUND((J90*0.97),5000)</f>
        <v>770000</v>
      </c>
      <c r="I90" s="15">
        <f t="shared" si="2"/>
        <v>24253</v>
      </c>
      <c r="J90" s="15">
        <v>794253</v>
      </c>
      <c r="K90" s="5">
        <v>79425</v>
      </c>
      <c r="M90" t="s">
        <v>109</v>
      </c>
      <c r="N90" t="s">
        <v>67</v>
      </c>
      <c r="O90" t="s">
        <v>16</v>
      </c>
      <c r="P90" s="1">
        <v>44286</v>
      </c>
      <c r="Q90">
        <v>0</v>
      </c>
      <c r="R90" s="21">
        <f t="shared" si="3"/>
        <v>3.14974025974026E-2</v>
      </c>
      <c r="T90" s="12" t="s">
        <v>501</v>
      </c>
      <c r="U90" s="13">
        <v>1347100</v>
      </c>
    </row>
    <row r="91" spans="1:21" x14ac:dyDescent="0.3">
      <c r="A91" t="s">
        <v>19</v>
      </c>
      <c r="B91">
        <v>202</v>
      </c>
      <c r="C91" s="1">
        <v>44286</v>
      </c>
      <c r="D91" t="s">
        <v>726</v>
      </c>
      <c r="E91" t="s">
        <v>603</v>
      </c>
      <c r="F91" t="s">
        <v>603</v>
      </c>
      <c r="G91" t="s">
        <v>314</v>
      </c>
      <c r="H91" s="5">
        <f>MROUND((J91*0.97),5000)</f>
        <v>775000</v>
      </c>
      <c r="I91" s="15">
        <f t="shared" si="2"/>
        <v>24156</v>
      </c>
      <c r="J91" s="15">
        <v>799156</v>
      </c>
      <c r="K91" s="5">
        <v>79916</v>
      </c>
      <c r="M91" t="s">
        <v>109</v>
      </c>
      <c r="N91" t="s">
        <v>67</v>
      </c>
      <c r="O91" t="s">
        <v>16</v>
      </c>
      <c r="P91" s="1">
        <v>44286</v>
      </c>
      <c r="Q91">
        <v>0</v>
      </c>
      <c r="R91" s="21">
        <f t="shared" si="3"/>
        <v>3.1169032258064517E-2</v>
      </c>
      <c r="T91" s="83">
        <v>43976</v>
      </c>
      <c r="U91" s="13">
        <v>32512</v>
      </c>
    </row>
    <row r="92" spans="1:21" x14ac:dyDescent="0.3">
      <c r="A92" t="s">
        <v>19</v>
      </c>
      <c r="B92">
        <v>89</v>
      </c>
      <c r="C92" s="1">
        <v>43965</v>
      </c>
      <c r="D92" t="s">
        <v>723</v>
      </c>
      <c r="E92" s="1" t="s">
        <v>723</v>
      </c>
      <c r="F92" t="s">
        <v>437</v>
      </c>
      <c r="G92" t="s">
        <v>147</v>
      </c>
      <c r="H92" s="5">
        <f>MROUND((J92*0.97),250)</f>
        <v>24250</v>
      </c>
      <c r="I92" s="15">
        <f t="shared" si="2"/>
        <v>750</v>
      </c>
      <c r="J92" s="15">
        <v>25000</v>
      </c>
      <c r="K92" s="5">
        <v>2500</v>
      </c>
      <c r="M92" t="s">
        <v>94</v>
      </c>
      <c r="N92" t="s">
        <v>67</v>
      </c>
      <c r="O92" t="s">
        <v>16</v>
      </c>
      <c r="P92" s="1">
        <v>43957</v>
      </c>
      <c r="Q92">
        <v>8</v>
      </c>
      <c r="R92" s="21">
        <f t="shared" si="3"/>
        <v>3.0927835051546393E-2</v>
      </c>
      <c r="T92" s="82" t="s">
        <v>501</v>
      </c>
      <c r="U92" s="13">
        <v>32512</v>
      </c>
    </row>
    <row r="93" spans="1:21" x14ac:dyDescent="0.3">
      <c r="A93" t="s">
        <v>19</v>
      </c>
      <c r="B93">
        <v>92</v>
      </c>
      <c r="C93" s="1">
        <v>43965</v>
      </c>
      <c r="D93" t="s">
        <v>723</v>
      </c>
      <c r="E93" s="1" t="s">
        <v>723</v>
      </c>
      <c r="F93" t="s">
        <v>436</v>
      </c>
      <c r="G93" t="s">
        <v>146</v>
      </c>
      <c r="H93" s="5">
        <f>MROUND((J93*0.97),250)</f>
        <v>24250</v>
      </c>
      <c r="I93" s="15">
        <f t="shared" si="2"/>
        <v>750</v>
      </c>
      <c r="J93" s="15">
        <v>25000</v>
      </c>
      <c r="K93" s="5">
        <v>2500</v>
      </c>
      <c r="M93" t="s">
        <v>94</v>
      </c>
      <c r="N93" t="s">
        <v>67</v>
      </c>
      <c r="O93" t="s">
        <v>16</v>
      </c>
      <c r="P93" s="1">
        <v>43957</v>
      </c>
      <c r="Q93">
        <v>8</v>
      </c>
      <c r="R93" s="21">
        <f t="shared" si="3"/>
        <v>3.0927835051546393E-2</v>
      </c>
      <c r="T93" s="83">
        <v>44004</v>
      </c>
      <c r="U93" s="13">
        <v>15760</v>
      </c>
    </row>
    <row r="94" spans="1:21" x14ac:dyDescent="0.3">
      <c r="A94" t="s">
        <v>19</v>
      </c>
      <c r="B94">
        <v>94</v>
      </c>
      <c r="C94" s="1">
        <v>44117</v>
      </c>
      <c r="D94" t="s">
        <v>723</v>
      </c>
      <c r="E94" s="1" t="s">
        <v>723</v>
      </c>
      <c r="F94" t="s">
        <v>579</v>
      </c>
      <c r="G94" t="s">
        <v>289</v>
      </c>
      <c r="H94" s="5">
        <f>MROUND((J94*0.97),2500)</f>
        <v>485000</v>
      </c>
      <c r="I94" s="15">
        <f t="shared" si="2"/>
        <v>15129</v>
      </c>
      <c r="J94" s="15">
        <v>500129</v>
      </c>
      <c r="K94" s="5">
        <v>50013</v>
      </c>
      <c r="M94" t="s">
        <v>103</v>
      </c>
      <c r="N94" t="s">
        <v>67</v>
      </c>
      <c r="O94" t="s">
        <v>16</v>
      </c>
      <c r="P94" s="1">
        <v>44110</v>
      </c>
      <c r="Q94">
        <v>7</v>
      </c>
      <c r="R94" s="21">
        <f t="shared" si="3"/>
        <v>3.119381443298969E-2</v>
      </c>
      <c r="T94" s="82" t="s">
        <v>501</v>
      </c>
      <c r="U94" s="13">
        <v>15760</v>
      </c>
    </row>
    <row r="95" spans="1:21" x14ac:dyDescent="0.3">
      <c r="A95" t="s">
        <v>19</v>
      </c>
      <c r="B95">
        <v>95</v>
      </c>
      <c r="C95" s="1">
        <v>44117</v>
      </c>
      <c r="D95" t="s">
        <v>723</v>
      </c>
      <c r="E95" s="1" t="s">
        <v>723</v>
      </c>
      <c r="F95" t="s">
        <v>580</v>
      </c>
      <c r="G95" t="s">
        <v>290</v>
      </c>
      <c r="H95" s="5">
        <f>MROUND((J95*0.97),2500)</f>
        <v>485000</v>
      </c>
      <c r="I95" s="15">
        <f t="shared" si="2"/>
        <v>15153</v>
      </c>
      <c r="J95" s="15">
        <v>500153</v>
      </c>
      <c r="K95" s="5">
        <v>50015</v>
      </c>
      <c r="M95" t="s">
        <v>103</v>
      </c>
      <c r="N95" t="s">
        <v>67</v>
      </c>
      <c r="O95" t="s">
        <v>16</v>
      </c>
      <c r="P95" s="1">
        <v>44110</v>
      </c>
      <c r="Q95">
        <v>7</v>
      </c>
      <c r="R95" s="21">
        <f t="shared" si="3"/>
        <v>3.1243298969072165E-2</v>
      </c>
      <c r="T95" s="83">
        <v>44043</v>
      </c>
      <c r="U95" s="13">
        <v>57</v>
      </c>
    </row>
    <row r="96" spans="1:21" x14ac:dyDescent="0.3">
      <c r="A96" t="s">
        <v>19</v>
      </c>
      <c r="B96">
        <v>90</v>
      </c>
      <c r="C96" s="1">
        <v>44286</v>
      </c>
      <c r="D96" t="s">
        <v>723</v>
      </c>
      <c r="E96" s="1" t="s">
        <v>723</v>
      </c>
      <c r="F96" t="s">
        <v>437</v>
      </c>
      <c r="G96" t="s">
        <v>147</v>
      </c>
      <c r="H96" s="5">
        <f>MROUND((J96*0.97),5000)</f>
        <v>910000</v>
      </c>
      <c r="I96" s="15">
        <f t="shared" si="2"/>
        <v>28356</v>
      </c>
      <c r="J96" s="15">
        <v>938356</v>
      </c>
      <c r="K96" s="5">
        <v>93836</v>
      </c>
      <c r="M96" t="s">
        <v>109</v>
      </c>
      <c r="N96" t="s">
        <v>67</v>
      </c>
      <c r="O96" t="s">
        <v>16</v>
      </c>
      <c r="P96" s="1">
        <v>44286</v>
      </c>
      <c r="Q96">
        <v>0</v>
      </c>
      <c r="R96" s="21">
        <f t="shared" si="3"/>
        <v>3.1160439560439561E-2</v>
      </c>
      <c r="T96" s="82" t="s">
        <v>501</v>
      </c>
      <c r="U96" s="13">
        <v>57</v>
      </c>
    </row>
    <row r="97" spans="1:21" x14ac:dyDescent="0.3">
      <c r="A97" t="s">
        <v>19</v>
      </c>
      <c r="B97">
        <v>91</v>
      </c>
      <c r="C97" s="1">
        <v>44286</v>
      </c>
      <c r="D97" t="s">
        <v>723</v>
      </c>
      <c r="E97" s="1" t="s">
        <v>723</v>
      </c>
      <c r="F97" t="s">
        <v>544</v>
      </c>
      <c r="G97" t="s">
        <v>255</v>
      </c>
      <c r="H97" s="5">
        <f>MROUND((J97*0.97),5000)</f>
        <v>910000</v>
      </c>
      <c r="I97" s="15">
        <f t="shared" si="2"/>
        <v>28356</v>
      </c>
      <c r="J97" s="15">
        <v>938356</v>
      </c>
      <c r="K97" s="5">
        <v>93836</v>
      </c>
      <c r="M97" t="s">
        <v>109</v>
      </c>
      <c r="N97" t="s">
        <v>67</v>
      </c>
      <c r="O97" t="s">
        <v>16</v>
      </c>
      <c r="P97" s="1">
        <v>44286</v>
      </c>
      <c r="Q97">
        <v>0</v>
      </c>
      <c r="R97" s="21">
        <f t="shared" si="3"/>
        <v>3.1160439560439561E-2</v>
      </c>
      <c r="T97" s="83">
        <v>44067</v>
      </c>
      <c r="U97" s="13">
        <v>50155</v>
      </c>
    </row>
    <row r="98" spans="1:21" x14ac:dyDescent="0.3">
      <c r="A98" t="s">
        <v>19</v>
      </c>
      <c r="B98">
        <v>93</v>
      </c>
      <c r="C98" s="1">
        <v>44286</v>
      </c>
      <c r="D98" t="s">
        <v>723</v>
      </c>
      <c r="E98" s="1" t="s">
        <v>723</v>
      </c>
      <c r="F98" t="s">
        <v>436</v>
      </c>
      <c r="G98" t="s">
        <v>146</v>
      </c>
      <c r="H98" s="5">
        <f>MROUND((J98*0.97),5000)</f>
        <v>910000</v>
      </c>
      <c r="I98" s="15">
        <f t="shared" si="2"/>
        <v>28356</v>
      </c>
      <c r="J98" s="15">
        <v>938356</v>
      </c>
      <c r="K98" s="5">
        <v>93836</v>
      </c>
      <c r="M98" t="s">
        <v>109</v>
      </c>
      <c r="N98" t="s">
        <v>67</v>
      </c>
      <c r="O98" t="s">
        <v>16</v>
      </c>
      <c r="P98" s="1">
        <v>44286</v>
      </c>
      <c r="Q98">
        <v>0</v>
      </c>
      <c r="R98" s="21">
        <f t="shared" si="3"/>
        <v>3.1160439560439561E-2</v>
      </c>
      <c r="T98" s="82" t="s">
        <v>501</v>
      </c>
      <c r="U98" s="13">
        <v>50155</v>
      </c>
    </row>
    <row r="99" spans="1:21" x14ac:dyDescent="0.3">
      <c r="A99" t="s">
        <v>19</v>
      </c>
      <c r="B99">
        <v>5</v>
      </c>
      <c r="C99" s="1">
        <v>44158</v>
      </c>
      <c r="D99" s="1" t="s">
        <v>484</v>
      </c>
      <c r="E99" t="s">
        <v>522</v>
      </c>
      <c r="F99" t="s">
        <v>521</v>
      </c>
      <c r="G99" t="s">
        <v>232</v>
      </c>
      <c r="H99" s="5">
        <f>MROUND((J99*0.97),2500)</f>
        <v>335000</v>
      </c>
      <c r="I99" s="15">
        <f t="shared" si="2"/>
        <v>10756</v>
      </c>
      <c r="J99" s="15">
        <v>345756</v>
      </c>
      <c r="K99" s="5">
        <v>34576</v>
      </c>
      <c r="M99" t="s">
        <v>104</v>
      </c>
      <c r="N99" t="s">
        <v>67</v>
      </c>
      <c r="O99" t="s">
        <v>16</v>
      </c>
      <c r="P99" s="1">
        <v>44146</v>
      </c>
      <c r="Q99">
        <v>12</v>
      </c>
      <c r="R99" s="21">
        <f t="shared" si="3"/>
        <v>3.2107462686567168E-2</v>
      </c>
      <c r="T99" s="83">
        <v>44095</v>
      </c>
      <c r="U99" s="13">
        <v>44229</v>
      </c>
    </row>
    <row r="100" spans="1:21" x14ac:dyDescent="0.3">
      <c r="A100" t="s">
        <v>19</v>
      </c>
      <c r="B100">
        <v>9</v>
      </c>
      <c r="C100" s="1">
        <v>44158</v>
      </c>
      <c r="D100" s="1" t="s">
        <v>484</v>
      </c>
      <c r="E100" t="s">
        <v>522</v>
      </c>
      <c r="F100" t="s">
        <v>522</v>
      </c>
      <c r="G100" t="s">
        <v>233</v>
      </c>
      <c r="H100" s="5">
        <f>MROUND((J100*0.97),2500)</f>
        <v>475000</v>
      </c>
      <c r="I100" s="15">
        <f t="shared" si="2"/>
        <v>14821</v>
      </c>
      <c r="J100" s="15">
        <v>489821</v>
      </c>
      <c r="K100" s="5">
        <v>48982</v>
      </c>
      <c r="M100" t="s">
        <v>104</v>
      </c>
      <c r="N100" t="s">
        <v>67</v>
      </c>
      <c r="O100" t="s">
        <v>16</v>
      </c>
      <c r="P100" s="1">
        <v>44146</v>
      </c>
      <c r="Q100">
        <v>12</v>
      </c>
      <c r="R100" s="21">
        <f t="shared" si="3"/>
        <v>3.1202105263157896E-2</v>
      </c>
      <c r="T100" s="82" t="s">
        <v>501</v>
      </c>
      <c r="U100" s="13">
        <v>44229</v>
      </c>
    </row>
    <row r="101" spans="1:21" x14ac:dyDescent="0.3">
      <c r="A101" t="s">
        <v>19</v>
      </c>
      <c r="B101">
        <v>6</v>
      </c>
      <c r="C101" s="1">
        <v>44286</v>
      </c>
      <c r="D101" s="1" t="s">
        <v>484</v>
      </c>
      <c r="E101" t="s">
        <v>522</v>
      </c>
      <c r="F101" t="s">
        <v>521</v>
      </c>
      <c r="G101" t="s">
        <v>232</v>
      </c>
      <c r="H101" s="5">
        <f>MROUND((J101*0.97),1000)</f>
        <v>284000</v>
      </c>
      <c r="I101" s="15">
        <f t="shared" si="2"/>
        <v>8899</v>
      </c>
      <c r="J101" s="15">
        <v>292899</v>
      </c>
      <c r="K101" s="5">
        <v>29290</v>
      </c>
      <c r="M101" t="s">
        <v>109</v>
      </c>
      <c r="N101" t="s">
        <v>67</v>
      </c>
      <c r="O101" t="s">
        <v>16</v>
      </c>
      <c r="P101" s="1">
        <v>44286</v>
      </c>
      <c r="Q101">
        <v>0</v>
      </c>
      <c r="R101" s="21">
        <f t="shared" si="3"/>
        <v>3.1334507042253518E-2</v>
      </c>
      <c r="T101" s="83">
        <v>44146</v>
      </c>
      <c r="U101" s="13">
        <v>347673</v>
      </c>
    </row>
    <row r="102" spans="1:21" x14ac:dyDescent="0.3">
      <c r="A102" t="s">
        <v>19</v>
      </c>
      <c r="B102">
        <v>96</v>
      </c>
      <c r="C102" s="1">
        <v>43987</v>
      </c>
      <c r="D102" t="s">
        <v>724</v>
      </c>
      <c r="E102" s="1" t="s">
        <v>724</v>
      </c>
      <c r="F102" t="s">
        <v>465</v>
      </c>
      <c r="G102" t="s">
        <v>175</v>
      </c>
      <c r="H102" s="5">
        <f>MROUND((J102*0.97),1000)</f>
        <v>185000</v>
      </c>
      <c r="I102" s="15">
        <f t="shared" si="2"/>
        <v>5922</v>
      </c>
      <c r="J102" s="15">
        <v>190922</v>
      </c>
      <c r="K102" s="5">
        <v>19092</v>
      </c>
      <c r="M102" t="s">
        <v>95</v>
      </c>
      <c r="N102" t="s">
        <v>67</v>
      </c>
      <c r="O102" t="s">
        <v>16</v>
      </c>
      <c r="P102" s="1">
        <v>43976</v>
      </c>
      <c r="Q102">
        <v>11</v>
      </c>
      <c r="R102" s="21">
        <f t="shared" si="3"/>
        <v>3.2010810810810808E-2</v>
      </c>
      <c r="T102" s="82" t="s">
        <v>501</v>
      </c>
      <c r="U102" s="13">
        <v>347673</v>
      </c>
    </row>
    <row r="103" spans="1:21" x14ac:dyDescent="0.3">
      <c r="A103" t="s">
        <v>19</v>
      </c>
      <c r="B103">
        <v>97</v>
      </c>
      <c r="C103" s="1">
        <v>44012</v>
      </c>
      <c r="D103" t="s">
        <v>724</v>
      </c>
      <c r="E103" s="1" t="s">
        <v>724</v>
      </c>
      <c r="F103" t="s">
        <v>465</v>
      </c>
      <c r="G103" t="s">
        <v>175</v>
      </c>
      <c r="H103" s="5">
        <f t="shared" ref="H103:H110" si="4">MROUND((J103*0.97),250)</f>
        <v>43250</v>
      </c>
      <c r="I103" s="15">
        <f t="shared" si="2"/>
        <v>1410</v>
      </c>
      <c r="J103" s="15">
        <v>44660</v>
      </c>
      <c r="K103" s="5">
        <v>4466</v>
      </c>
      <c r="M103" t="s">
        <v>97</v>
      </c>
      <c r="N103" t="s">
        <v>67</v>
      </c>
      <c r="O103" t="s">
        <v>16</v>
      </c>
      <c r="P103" s="1">
        <v>44004</v>
      </c>
      <c r="Q103">
        <v>8</v>
      </c>
      <c r="R103" s="21">
        <f t="shared" si="3"/>
        <v>3.2601156069364159E-2</v>
      </c>
      <c r="T103" s="83">
        <v>44170</v>
      </c>
      <c r="U103" s="13">
        <v>300953</v>
      </c>
    </row>
    <row r="104" spans="1:21" x14ac:dyDescent="0.3">
      <c r="A104" t="s">
        <v>19</v>
      </c>
      <c r="B104">
        <v>107</v>
      </c>
      <c r="C104" s="1">
        <v>44012</v>
      </c>
      <c r="D104" t="s">
        <v>724</v>
      </c>
      <c r="E104" s="1" t="s">
        <v>724</v>
      </c>
      <c r="F104" t="s">
        <v>490</v>
      </c>
      <c r="G104" t="s">
        <v>201</v>
      </c>
      <c r="H104" s="5">
        <f t="shared" si="4"/>
        <v>43250</v>
      </c>
      <c r="I104" s="15">
        <f t="shared" si="2"/>
        <v>1410</v>
      </c>
      <c r="J104" s="15">
        <v>44660</v>
      </c>
      <c r="K104" s="5">
        <v>4466</v>
      </c>
      <c r="M104" t="s">
        <v>97</v>
      </c>
      <c r="N104" t="s">
        <v>67</v>
      </c>
      <c r="O104" t="s">
        <v>16</v>
      </c>
      <c r="P104" s="1">
        <v>44004</v>
      </c>
      <c r="Q104">
        <v>8</v>
      </c>
      <c r="R104" s="21">
        <f t="shared" si="3"/>
        <v>3.2601156069364159E-2</v>
      </c>
      <c r="T104" s="82" t="s">
        <v>501</v>
      </c>
      <c r="U104" s="13">
        <v>300953</v>
      </c>
    </row>
    <row r="105" spans="1:21" x14ac:dyDescent="0.3">
      <c r="A105" t="s">
        <v>19</v>
      </c>
      <c r="B105">
        <v>98</v>
      </c>
      <c r="C105" s="1">
        <v>44050</v>
      </c>
      <c r="D105" t="s">
        <v>724</v>
      </c>
      <c r="E105" s="1" t="s">
        <v>724</v>
      </c>
      <c r="F105" t="s">
        <v>465</v>
      </c>
      <c r="G105" t="s">
        <v>175</v>
      </c>
      <c r="H105" s="5">
        <f t="shared" si="4"/>
        <v>4750</v>
      </c>
      <c r="I105" s="15">
        <f t="shared" si="2"/>
        <v>111</v>
      </c>
      <c r="J105" s="15">
        <v>4861</v>
      </c>
      <c r="K105" s="5">
        <v>486</v>
      </c>
      <c r="M105" t="s">
        <v>100</v>
      </c>
      <c r="N105" t="s">
        <v>67</v>
      </c>
      <c r="O105" t="s">
        <v>16</v>
      </c>
      <c r="P105" s="1">
        <v>44043</v>
      </c>
      <c r="Q105">
        <v>7</v>
      </c>
      <c r="R105" s="21">
        <f t="shared" si="3"/>
        <v>2.336842105263158E-2</v>
      </c>
      <c r="T105" s="83">
        <v>44203</v>
      </c>
      <c r="U105" s="13">
        <v>150000</v>
      </c>
    </row>
    <row r="106" spans="1:21" x14ac:dyDescent="0.3">
      <c r="A106" t="s">
        <v>19</v>
      </c>
      <c r="B106">
        <v>108</v>
      </c>
      <c r="C106" s="1">
        <v>44050</v>
      </c>
      <c r="D106" t="s">
        <v>724</v>
      </c>
      <c r="E106" s="1" t="s">
        <v>724</v>
      </c>
      <c r="F106" t="s">
        <v>490</v>
      </c>
      <c r="G106" t="s">
        <v>201</v>
      </c>
      <c r="H106" s="5">
        <f t="shared" si="4"/>
        <v>4750</v>
      </c>
      <c r="I106" s="15">
        <f t="shared" si="2"/>
        <v>111</v>
      </c>
      <c r="J106" s="15">
        <v>4861</v>
      </c>
      <c r="K106" s="5">
        <v>486</v>
      </c>
      <c r="M106" t="s">
        <v>100</v>
      </c>
      <c r="N106" t="s">
        <v>67</v>
      </c>
      <c r="O106" t="s">
        <v>16</v>
      </c>
      <c r="P106" s="1">
        <v>44043</v>
      </c>
      <c r="Q106">
        <v>7</v>
      </c>
      <c r="R106" s="21">
        <f t="shared" si="3"/>
        <v>2.336842105263158E-2</v>
      </c>
      <c r="T106" s="82" t="s">
        <v>501</v>
      </c>
      <c r="U106" s="13">
        <v>150000</v>
      </c>
    </row>
    <row r="107" spans="1:21" x14ac:dyDescent="0.3">
      <c r="A107" t="s">
        <v>19</v>
      </c>
      <c r="B107">
        <v>99</v>
      </c>
      <c r="C107" s="1">
        <v>44078</v>
      </c>
      <c r="D107" t="s">
        <v>724</v>
      </c>
      <c r="E107" s="1" t="s">
        <v>724</v>
      </c>
      <c r="F107" t="s">
        <v>465</v>
      </c>
      <c r="G107" t="s">
        <v>175</v>
      </c>
      <c r="H107" s="5">
        <f t="shared" si="4"/>
        <v>19250</v>
      </c>
      <c r="I107" s="15">
        <f t="shared" si="2"/>
        <v>574</v>
      </c>
      <c r="J107" s="15">
        <v>19824</v>
      </c>
      <c r="K107" s="5">
        <v>1982</v>
      </c>
      <c r="M107" t="s">
        <v>101</v>
      </c>
      <c r="N107" t="s">
        <v>67</v>
      </c>
      <c r="O107" t="s">
        <v>16</v>
      </c>
      <c r="P107" s="1">
        <v>44067</v>
      </c>
      <c r="Q107">
        <v>11</v>
      </c>
      <c r="R107" s="21">
        <f t="shared" si="3"/>
        <v>2.9818181818181817E-2</v>
      </c>
      <c r="T107" s="83">
        <v>44286</v>
      </c>
      <c r="U107" s="13">
        <v>405761</v>
      </c>
    </row>
    <row r="108" spans="1:21" x14ac:dyDescent="0.3">
      <c r="A108" t="s">
        <v>19</v>
      </c>
      <c r="B108">
        <v>109</v>
      </c>
      <c r="C108" s="1">
        <v>44078</v>
      </c>
      <c r="D108" t="s">
        <v>724</v>
      </c>
      <c r="E108" s="1" t="s">
        <v>724</v>
      </c>
      <c r="F108" t="s">
        <v>490</v>
      </c>
      <c r="G108" t="s">
        <v>201</v>
      </c>
      <c r="H108" s="5">
        <f t="shared" si="4"/>
        <v>19250</v>
      </c>
      <c r="I108" s="15">
        <f t="shared" si="2"/>
        <v>574</v>
      </c>
      <c r="J108" s="15">
        <v>19824</v>
      </c>
      <c r="K108" s="5">
        <v>1982</v>
      </c>
      <c r="M108" t="s">
        <v>101</v>
      </c>
      <c r="N108" t="s">
        <v>67</v>
      </c>
      <c r="O108" t="s">
        <v>16</v>
      </c>
      <c r="P108" s="1">
        <v>44067</v>
      </c>
      <c r="Q108">
        <v>11</v>
      </c>
      <c r="R108" s="21">
        <f t="shared" si="3"/>
        <v>2.9818181818181817E-2</v>
      </c>
      <c r="T108" s="82" t="s">
        <v>501</v>
      </c>
      <c r="U108" s="13">
        <v>405761</v>
      </c>
    </row>
    <row r="109" spans="1:21" x14ac:dyDescent="0.3">
      <c r="A109" t="s">
        <v>19</v>
      </c>
      <c r="B109">
        <v>100</v>
      </c>
      <c r="C109" s="1">
        <v>44104</v>
      </c>
      <c r="D109" t="s">
        <v>724</v>
      </c>
      <c r="E109" s="1" t="s">
        <v>724</v>
      </c>
      <c r="F109" t="s">
        <v>465</v>
      </c>
      <c r="G109" t="s">
        <v>175</v>
      </c>
      <c r="H109" s="5">
        <f t="shared" si="4"/>
        <v>15000</v>
      </c>
      <c r="I109" s="15">
        <f t="shared" si="2"/>
        <v>467</v>
      </c>
      <c r="J109" s="15">
        <v>15467</v>
      </c>
      <c r="K109" s="5">
        <v>1547</v>
      </c>
      <c r="M109" t="s">
        <v>102</v>
      </c>
      <c r="N109" t="s">
        <v>67</v>
      </c>
      <c r="O109" t="s">
        <v>16</v>
      </c>
      <c r="P109" s="1">
        <v>44095</v>
      </c>
      <c r="Q109">
        <v>9</v>
      </c>
      <c r="R109" s="21">
        <f t="shared" si="3"/>
        <v>3.1133333333333332E-2</v>
      </c>
      <c r="T109" s="12" t="s">
        <v>723</v>
      </c>
      <c r="U109" s="13">
        <v>3865350</v>
      </c>
    </row>
    <row r="110" spans="1:21" x14ac:dyDescent="0.3">
      <c r="A110" t="s">
        <v>19</v>
      </c>
      <c r="B110">
        <v>110</v>
      </c>
      <c r="C110" s="1">
        <v>44104</v>
      </c>
      <c r="D110" t="s">
        <v>724</v>
      </c>
      <c r="E110" s="1" t="s">
        <v>724</v>
      </c>
      <c r="F110" t="s">
        <v>490</v>
      </c>
      <c r="G110" t="s">
        <v>201</v>
      </c>
      <c r="H110" s="5">
        <f t="shared" si="4"/>
        <v>15000</v>
      </c>
      <c r="I110" s="15">
        <f t="shared" si="2"/>
        <v>467</v>
      </c>
      <c r="J110" s="15">
        <v>15467</v>
      </c>
      <c r="K110" s="5">
        <v>1547</v>
      </c>
      <c r="M110" t="s">
        <v>102</v>
      </c>
      <c r="N110" t="s">
        <v>67</v>
      </c>
      <c r="O110" t="s">
        <v>16</v>
      </c>
      <c r="P110" s="1">
        <v>44095</v>
      </c>
      <c r="Q110">
        <v>9</v>
      </c>
      <c r="R110" s="21">
        <f t="shared" si="3"/>
        <v>3.1133333333333332E-2</v>
      </c>
      <c r="T110" s="83">
        <v>43957</v>
      </c>
      <c r="U110" s="13">
        <v>50000</v>
      </c>
    </row>
    <row r="111" spans="1:21" x14ac:dyDescent="0.3">
      <c r="A111" t="s">
        <v>19</v>
      </c>
      <c r="B111">
        <v>101</v>
      </c>
      <c r="C111" s="1">
        <v>44175</v>
      </c>
      <c r="D111" t="s">
        <v>724</v>
      </c>
      <c r="E111" s="1" t="s">
        <v>724</v>
      </c>
      <c r="F111" t="s">
        <v>465</v>
      </c>
      <c r="G111" t="s">
        <v>175</v>
      </c>
      <c r="H111" s="5">
        <f>MROUND((J111*0.97),1000)</f>
        <v>122000</v>
      </c>
      <c r="I111" s="15">
        <f t="shared" si="2"/>
        <v>3939</v>
      </c>
      <c r="J111" s="15">
        <v>125939</v>
      </c>
      <c r="K111" s="5">
        <v>12594</v>
      </c>
      <c r="M111" t="s">
        <v>105</v>
      </c>
      <c r="N111" t="s">
        <v>67</v>
      </c>
      <c r="O111" t="s">
        <v>16</v>
      </c>
      <c r="P111" s="1">
        <v>44167</v>
      </c>
      <c r="Q111">
        <v>8</v>
      </c>
      <c r="R111" s="21">
        <f t="shared" si="3"/>
        <v>3.2286885245901641E-2</v>
      </c>
      <c r="T111" s="82" t="s">
        <v>437</v>
      </c>
      <c r="U111" s="13">
        <v>25000</v>
      </c>
    </row>
    <row r="112" spans="1:21" x14ac:dyDescent="0.3">
      <c r="A112" t="s">
        <v>19</v>
      </c>
      <c r="B112">
        <v>111</v>
      </c>
      <c r="C112" s="1">
        <v>44175</v>
      </c>
      <c r="D112" t="s">
        <v>724</v>
      </c>
      <c r="E112" s="1" t="s">
        <v>724</v>
      </c>
      <c r="F112" t="s">
        <v>490</v>
      </c>
      <c r="G112" t="s">
        <v>201</v>
      </c>
      <c r="H112" s="5">
        <f>MROUND((J112*0.97),1000)</f>
        <v>122000</v>
      </c>
      <c r="I112" s="15">
        <f t="shared" si="2"/>
        <v>3939</v>
      </c>
      <c r="J112" s="15">
        <v>125939</v>
      </c>
      <c r="K112" s="5">
        <v>12594</v>
      </c>
      <c r="M112" t="s">
        <v>105</v>
      </c>
      <c r="N112" t="s">
        <v>67</v>
      </c>
      <c r="O112" t="s">
        <v>16</v>
      </c>
      <c r="P112" s="1">
        <v>44167</v>
      </c>
      <c r="Q112">
        <v>8</v>
      </c>
      <c r="R112" s="21">
        <f t="shared" si="3"/>
        <v>3.2286885245901641E-2</v>
      </c>
      <c r="T112" s="82" t="s">
        <v>436</v>
      </c>
      <c r="U112" s="13">
        <v>25000</v>
      </c>
    </row>
    <row r="113" spans="1:21" x14ac:dyDescent="0.3">
      <c r="A113" t="s">
        <v>19</v>
      </c>
      <c r="B113">
        <v>102</v>
      </c>
      <c r="C113" s="1">
        <v>44202</v>
      </c>
      <c r="D113" t="s">
        <v>724</v>
      </c>
      <c r="E113" s="1" t="s">
        <v>724</v>
      </c>
      <c r="F113" t="s">
        <v>465</v>
      </c>
      <c r="G113" t="s">
        <v>175</v>
      </c>
      <c r="H113" s="5">
        <f t="shared" ref="H113:H118" si="5">MROUND((J113*0.97),250)</f>
        <v>37250</v>
      </c>
      <c r="I113" s="15">
        <f t="shared" si="2"/>
        <v>1120</v>
      </c>
      <c r="J113" s="15">
        <v>38370</v>
      </c>
      <c r="K113" s="5">
        <v>3837</v>
      </c>
      <c r="M113" t="s">
        <v>106</v>
      </c>
      <c r="N113" t="s">
        <v>67</v>
      </c>
      <c r="O113" t="s">
        <v>16</v>
      </c>
      <c r="P113" s="1">
        <v>44189</v>
      </c>
      <c r="Q113">
        <v>13</v>
      </c>
      <c r="R113" s="21">
        <f t="shared" si="3"/>
        <v>3.0067114093959731E-2</v>
      </c>
      <c r="T113" s="83">
        <v>44110</v>
      </c>
      <c r="U113" s="13">
        <v>1000282</v>
      </c>
    </row>
    <row r="114" spans="1:21" x14ac:dyDescent="0.3">
      <c r="A114" t="s">
        <v>19</v>
      </c>
      <c r="B114">
        <v>112</v>
      </c>
      <c r="C114" s="1">
        <v>44202</v>
      </c>
      <c r="D114" t="s">
        <v>724</v>
      </c>
      <c r="E114" s="1" t="s">
        <v>724</v>
      </c>
      <c r="F114" t="s">
        <v>490</v>
      </c>
      <c r="G114" t="s">
        <v>201</v>
      </c>
      <c r="H114" s="5">
        <f t="shared" si="5"/>
        <v>37250</v>
      </c>
      <c r="I114" s="15">
        <f t="shared" si="2"/>
        <v>1120</v>
      </c>
      <c r="J114" s="15">
        <v>38370</v>
      </c>
      <c r="K114" s="5">
        <v>3837</v>
      </c>
      <c r="M114" t="s">
        <v>106</v>
      </c>
      <c r="N114" t="s">
        <v>67</v>
      </c>
      <c r="O114" t="s">
        <v>16</v>
      </c>
      <c r="P114" s="1">
        <v>44189</v>
      </c>
      <c r="Q114">
        <v>13</v>
      </c>
      <c r="R114" s="21">
        <f t="shared" si="3"/>
        <v>3.0067114093959731E-2</v>
      </c>
      <c r="T114" s="82" t="s">
        <v>579</v>
      </c>
      <c r="U114" s="13">
        <v>500129</v>
      </c>
    </row>
    <row r="115" spans="1:21" x14ac:dyDescent="0.3">
      <c r="A115" t="s">
        <v>19</v>
      </c>
      <c r="B115">
        <v>103</v>
      </c>
      <c r="C115" s="1">
        <v>44239</v>
      </c>
      <c r="D115" t="s">
        <v>724</v>
      </c>
      <c r="E115" s="1" t="s">
        <v>724</v>
      </c>
      <c r="F115" t="s">
        <v>465</v>
      </c>
      <c r="G115" t="s">
        <v>175</v>
      </c>
      <c r="H115" s="5">
        <f t="shared" si="5"/>
        <v>38000</v>
      </c>
      <c r="I115" s="15">
        <f t="shared" si="2"/>
        <v>1229</v>
      </c>
      <c r="J115" s="15">
        <v>39229</v>
      </c>
      <c r="K115" s="5">
        <v>3923</v>
      </c>
      <c r="M115" t="s">
        <v>107</v>
      </c>
      <c r="N115" t="s">
        <v>67</v>
      </c>
      <c r="O115" t="s">
        <v>16</v>
      </c>
      <c r="P115" s="1">
        <v>44230</v>
      </c>
      <c r="Q115">
        <v>9</v>
      </c>
      <c r="R115" s="21">
        <f t="shared" si="3"/>
        <v>3.2342105263157894E-2</v>
      </c>
      <c r="T115" s="82" t="s">
        <v>580</v>
      </c>
      <c r="U115" s="13">
        <v>500153</v>
      </c>
    </row>
    <row r="116" spans="1:21" x14ac:dyDescent="0.3">
      <c r="A116" t="s">
        <v>19</v>
      </c>
      <c r="B116">
        <v>113</v>
      </c>
      <c r="C116" s="1">
        <v>44239</v>
      </c>
      <c r="D116" s="1" t="s">
        <v>724</v>
      </c>
      <c r="E116" s="1" t="s">
        <v>724</v>
      </c>
      <c r="F116" t="s">
        <v>490</v>
      </c>
      <c r="G116" t="s">
        <v>201</v>
      </c>
      <c r="H116" s="5">
        <f t="shared" si="5"/>
        <v>38000</v>
      </c>
      <c r="I116" s="15">
        <f t="shared" si="2"/>
        <v>1230</v>
      </c>
      <c r="J116" s="15">
        <v>39230</v>
      </c>
      <c r="K116" s="5">
        <v>3923</v>
      </c>
      <c r="M116" t="s">
        <v>107</v>
      </c>
      <c r="N116" t="s">
        <v>67</v>
      </c>
      <c r="O116" t="s">
        <v>16</v>
      </c>
      <c r="P116" s="1">
        <v>44230</v>
      </c>
      <c r="Q116">
        <v>9</v>
      </c>
      <c r="R116" s="21">
        <f t="shared" si="3"/>
        <v>3.2368421052631581E-2</v>
      </c>
      <c r="T116" s="83">
        <v>44286</v>
      </c>
      <c r="U116" s="13">
        <v>2815068</v>
      </c>
    </row>
    <row r="117" spans="1:21" x14ac:dyDescent="0.3">
      <c r="A117" t="s">
        <v>19</v>
      </c>
      <c r="B117">
        <v>104</v>
      </c>
      <c r="C117" s="1">
        <v>44272</v>
      </c>
      <c r="D117" t="s">
        <v>724</v>
      </c>
      <c r="E117" s="1" t="s">
        <v>724</v>
      </c>
      <c r="F117" t="s">
        <v>465</v>
      </c>
      <c r="G117" t="s">
        <v>175</v>
      </c>
      <c r="H117" s="5">
        <f t="shared" si="5"/>
        <v>29000</v>
      </c>
      <c r="I117" s="15">
        <f t="shared" si="2"/>
        <v>884</v>
      </c>
      <c r="J117" s="15">
        <v>29884</v>
      </c>
      <c r="K117" s="5">
        <v>2988</v>
      </c>
      <c r="M117" t="s">
        <v>108</v>
      </c>
      <c r="N117" t="s">
        <v>67</v>
      </c>
      <c r="O117" t="s">
        <v>16</v>
      </c>
      <c r="P117" s="1">
        <v>44265</v>
      </c>
      <c r="Q117">
        <v>7</v>
      </c>
      <c r="R117" s="21">
        <f t="shared" si="3"/>
        <v>3.0482758620689655E-2</v>
      </c>
      <c r="T117" s="82" t="s">
        <v>437</v>
      </c>
      <c r="U117" s="13">
        <v>938356</v>
      </c>
    </row>
    <row r="118" spans="1:21" x14ac:dyDescent="0.3">
      <c r="A118" t="s">
        <v>19</v>
      </c>
      <c r="B118">
        <v>114</v>
      </c>
      <c r="C118" s="1">
        <v>44272</v>
      </c>
      <c r="D118" s="1" t="s">
        <v>724</v>
      </c>
      <c r="E118" s="1" t="s">
        <v>724</v>
      </c>
      <c r="F118" t="s">
        <v>490</v>
      </c>
      <c r="G118" t="s">
        <v>201</v>
      </c>
      <c r="H118" s="5">
        <f t="shared" si="5"/>
        <v>29000</v>
      </c>
      <c r="I118" s="15">
        <f t="shared" si="2"/>
        <v>884</v>
      </c>
      <c r="J118" s="15">
        <v>29884</v>
      </c>
      <c r="K118" s="5">
        <v>2988</v>
      </c>
      <c r="M118" t="s">
        <v>108</v>
      </c>
      <c r="N118" t="s">
        <v>67</v>
      </c>
      <c r="O118" t="s">
        <v>16</v>
      </c>
      <c r="P118" s="1">
        <v>44265</v>
      </c>
      <c r="Q118">
        <v>7</v>
      </c>
      <c r="R118" s="21">
        <f t="shared" si="3"/>
        <v>3.0482758620689655E-2</v>
      </c>
      <c r="T118" s="82" t="s">
        <v>544</v>
      </c>
      <c r="U118" s="13">
        <v>938356</v>
      </c>
    </row>
    <row r="119" spans="1:21" x14ac:dyDescent="0.3">
      <c r="A119" t="s">
        <v>19</v>
      </c>
      <c r="B119">
        <v>105</v>
      </c>
      <c r="C119" s="1">
        <v>44286</v>
      </c>
      <c r="D119" t="s">
        <v>724</v>
      </c>
      <c r="E119" s="1" t="s">
        <v>724</v>
      </c>
      <c r="F119" t="s">
        <v>465</v>
      </c>
      <c r="G119" t="s">
        <v>175</v>
      </c>
      <c r="H119" s="5">
        <f>MROUND((J119*0.97),1000)</f>
        <v>163000</v>
      </c>
      <c r="I119" s="15">
        <f t="shared" si="2"/>
        <v>4619</v>
      </c>
      <c r="J119" s="15">
        <v>167619</v>
      </c>
      <c r="K119" s="5">
        <v>16762</v>
      </c>
      <c r="M119" t="s">
        <v>109</v>
      </c>
      <c r="N119" t="s">
        <v>67</v>
      </c>
      <c r="O119" t="s">
        <v>16</v>
      </c>
      <c r="P119" s="1">
        <v>44286</v>
      </c>
      <c r="Q119">
        <v>0</v>
      </c>
      <c r="R119" s="21">
        <f t="shared" si="3"/>
        <v>2.8337423312883435E-2</v>
      </c>
      <c r="T119" s="82" t="s">
        <v>436</v>
      </c>
      <c r="U119" s="13">
        <v>938356</v>
      </c>
    </row>
    <row r="120" spans="1:21" x14ac:dyDescent="0.3">
      <c r="A120" t="s">
        <v>19</v>
      </c>
      <c r="B120">
        <v>106</v>
      </c>
      <c r="C120" s="1">
        <v>44286</v>
      </c>
      <c r="D120" t="s">
        <v>724</v>
      </c>
      <c r="E120" s="1" t="s">
        <v>724</v>
      </c>
      <c r="F120" t="s">
        <v>549</v>
      </c>
      <c r="G120" t="s">
        <v>260</v>
      </c>
      <c r="H120" s="5">
        <f>MROUND((J120*0.97),5000)</f>
        <v>875000</v>
      </c>
      <c r="I120" s="15">
        <f t="shared" si="2"/>
        <v>27197</v>
      </c>
      <c r="J120" s="15">
        <v>902197</v>
      </c>
      <c r="K120" s="5">
        <v>90220</v>
      </c>
      <c r="M120" t="s">
        <v>110</v>
      </c>
      <c r="N120" t="s">
        <v>67</v>
      </c>
      <c r="O120" t="s">
        <v>16</v>
      </c>
      <c r="P120" s="1">
        <v>44286</v>
      </c>
      <c r="Q120">
        <v>0</v>
      </c>
      <c r="R120" s="21">
        <f t="shared" si="3"/>
        <v>3.1082285714285715E-2</v>
      </c>
      <c r="T120" s="12" t="s">
        <v>724</v>
      </c>
      <c r="U120" s="13">
        <v>2064826</v>
      </c>
    </row>
    <row r="121" spans="1:21" x14ac:dyDescent="0.3">
      <c r="A121" t="s">
        <v>19</v>
      </c>
      <c r="B121">
        <v>115</v>
      </c>
      <c r="C121" s="1">
        <v>44286</v>
      </c>
      <c r="D121" s="1" t="s">
        <v>724</v>
      </c>
      <c r="E121" s="1" t="s">
        <v>724</v>
      </c>
      <c r="F121" t="s">
        <v>490</v>
      </c>
      <c r="G121" t="s">
        <v>201</v>
      </c>
      <c r="H121" s="5">
        <f>MROUND((J121*0.97),1000)</f>
        <v>163000</v>
      </c>
      <c r="I121" s="15">
        <f t="shared" si="2"/>
        <v>4619</v>
      </c>
      <c r="J121" s="15">
        <v>167619</v>
      </c>
      <c r="K121" s="5">
        <v>16762</v>
      </c>
      <c r="M121" t="s">
        <v>109</v>
      </c>
      <c r="N121" t="s">
        <v>67</v>
      </c>
      <c r="O121" t="s">
        <v>16</v>
      </c>
      <c r="P121" s="1">
        <v>44286</v>
      </c>
      <c r="Q121">
        <v>0</v>
      </c>
      <c r="R121" s="21">
        <f t="shared" si="3"/>
        <v>2.8337423312883435E-2</v>
      </c>
      <c r="T121" s="83">
        <v>43976</v>
      </c>
      <c r="U121" s="13">
        <v>190922</v>
      </c>
    </row>
    <row r="122" spans="1:21" x14ac:dyDescent="0.3">
      <c r="A122" t="s">
        <v>19</v>
      </c>
      <c r="B122">
        <v>245</v>
      </c>
      <c r="C122" s="1">
        <v>44046</v>
      </c>
      <c r="D122" t="s">
        <v>455</v>
      </c>
      <c r="E122" t="s">
        <v>540</v>
      </c>
      <c r="F122" t="s">
        <v>540</v>
      </c>
      <c r="G122" t="s">
        <v>250</v>
      </c>
      <c r="H122" s="42">
        <f>MROUND((J122*0.97),2500)</f>
        <v>410000</v>
      </c>
      <c r="I122" s="43">
        <f t="shared" si="2"/>
        <v>12145</v>
      </c>
      <c r="J122" s="43">
        <v>422145</v>
      </c>
      <c r="K122" s="42">
        <v>42215</v>
      </c>
      <c r="M122" t="s">
        <v>100</v>
      </c>
      <c r="N122" t="s">
        <v>67</v>
      </c>
      <c r="O122" t="s">
        <v>16</v>
      </c>
      <c r="P122" s="1">
        <v>44037</v>
      </c>
      <c r="Q122">
        <v>9</v>
      </c>
      <c r="R122" s="44">
        <f t="shared" si="3"/>
        <v>2.9621951219512194E-2</v>
      </c>
      <c r="T122" s="82" t="s">
        <v>465</v>
      </c>
      <c r="U122" s="13">
        <v>190922</v>
      </c>
    </row>
    <row r="123" spans="1:21" x14ac:dyDescent="0.3">
      <c r="A123" t="s">
        <v>19</v>
      </c>
      <c r="B123">
        <v>208</v>
      </c>
      <c r="C123" s="1">
        <v>43959</v>
      </c>
      <c r="D123" t="s">
        <v>535</v>
      </c>
      <c r="E123" t="s">
        <v>483</v>
      </c>
      <c r="F123" t="s">
        <v>483</v>
      </c>
      <c r="G123" t="s">
        <v>194</v>
      </c>
      <c r="H123" s="5">
        <f>MROUND((J123*0.97),1000)</f>
        <v>107000</v>
      </c>
      <c r="I123" s="15">
        <f t="shared" si="2"/>
        <v>2842</v>
      </c>
      <c r="J123" s="15">
        <v>109842</v>
      </c>
      <c r="K123" s="5">
        <v>10984</v>
      </c>
      <c r="M123" t="s">
        <v>93</v>
      </c>
      <c r="N123" t="s">
        <v>67</v>
      </c>
      <c r="O123" t="s">
        <v>16</v>
      </c>
      <c r="P123" s="1">
        <v>43948</v>
      </c>
      <c r="Q123">
        <v>11</v>
      </c>
      <c r="R123" s="21">
        <f t="shared" si="3"/>
        <v>2.65607476635514E-2</v>
      </c>
      <c r="T123" s="83">
        <v>44004</v>
      </c>
      <c r="U123" s="13">
        <v>89320</v>
      </c>
    </row>
    <row r="124" spans="1:21" x14ac:dyDescent="0.3">
      <c r="A124" t="s">
        <v>19</v>
      </c>
      <c r="B124">
        <v>209</v>
      </c>
      <c r="C124" s="1">
        <v>43987</v>
      </c>
      <c r="D124" t="s">
        <v>535</v>
      </c>
      <c r="E124" t="s">
        <v>483</v>
      </c>
      <c r="F124" t="s">
        <v>483</v>
      </c>
      <c r="G124" t="s">
        <v>194</v>
      </c>
      <c r="H124" s="5">
        <f>MROUND((J124*0.97),500)</f>
        <v>96500</v>
      </c>
      <c r="I124" s="15">
        <f t="shared" si="2"/>
        <v>3024</v>
      </c>
      <c r="J124" s="15">
        <v>99524</v>
      </c>
      <c r="K124" s="5">
        <v>9952</v>
      </c>
      <c r="M124" t="s">
        <v>95</v>
      </c>
      <c r="N124" t="s">
        <v>67</v>
      </c>
      <c r="O124" t="s">
        <v>16</v>
      </c>
      <c r="P124" s="1">
        <v>43976</v>
      </c>
      <c r="Q124">
        <v>11</v>
      </c>
      <c r="R124" s="21">
        <f t="shared" si="3"/>
        <v>3.1336787564766842E-2</v>
      </c>
      <c r="T124" s="82" t="s">
        <v>465</v>
      </c>
      <c r="U124" s="13">
        <v>44660</v>
      </c>
    </row>
    <row r="125" spans="1:21" x14ac:dyDescent="0.3">
      <c r="A125" t="s">
        <v>19</v>
      </c>
      <c r="B125">
        <v>210</v>
      </c>
      <c r="C125" s="1">
        <v>44078</v>
      </c>
      <c r="D125" t="s">
        <v>535</v>
      </c>
      <c r="E125" t="s">
        <v>483</v>
      </c>
      <c r="F125" t="s">
        <v>483</v>
      </c>
      <c r="G125" t="s">
        <v>194</v>
      </c>
      <c r="H125" s="5">
        <f>MROUND((J125*0.97),250)</f>
        <v>38750</v>
      </c>
      <c r="I125" s="15">
        <f t="shared" si="2"/>
        <v>1250</v>
      </c>
      <c r="J125" s="15">
        <v>40000</v>
      </c>
      <c r="K125" s="5">
        <v>4000</v>
      </c>
      <c r="M125" t="s">
        <v>101</v>
      </c>
      <c r="N125" t="s">
        <v>67</v>
      </c>
      <c r="O125" t="s">
        <v>16</v>
      </c>
      <c r="P125" s="1">
        <v>44067</v>
      </c>
      <c r="Q125">
        <v>11</v>
      </c>
      <c r="R125" s="21">
        <f t="shared" si="3"/>
        <v>3.2258064516129031E-2</v>
      </c>
      <c r="T125" s="82" t="s">
        <v>490</v>
      </c>
      <c r="U125" s="13">
        <v>44660</v>
      </c>
    </row>
    <row r="126" spans="1:21" x14ac:dyDescent="0.3">
      <c r="A126" t="s">
        <v>19</v>
      </c>
      <c r="B126">
        <v>211</v>
      </c>
      <c r="C126" s="1">
        <v>44112</v>
      </c>
      <c r="D126" t="s">
        <v>535</v>
      </c>
      <c r="E126" t="s">
        <v>483</v>
      </c>
      <c r="F126" t="s">
        <v>483</v>
      </c>
      <c r="G126" t="s">
        <v>194</v>
      </c>
      <c r="H126" s="5">
        <f>MROUND((J126*0.97),500)</f>
        <v>48500</v>
      </c>
      <c r="I126" s="15">
        <f t="shared" si="2"/>
        <v>1500</v>
      </c>
      <c r="J126" s="15">
        <v>50000</v>
      </c>
      <c r="K126" s="5">
        <v>5000</v>
      </c>
      <c r="M126" t="s">
        <v>103</v>
      </c>
      <c r="N126" t="s">
        <v>67</v>
      </c>
      <c r="O126" t="s">
        <v>16</v>
      </c>
      <c r="P126" s="1">
        <v>44105</v>
      </c>
      <c r="Q126">
        <v>7</v>
      </c>
      <c r="R126" s="21">
        <f t="shared" si="3"/>
        <v>3.0927835051546393E-2</v>
      </c>
      <c r="T126" s="83">
        <v>44043</v>
      </c>
      <c r="U126" s="13">
        <v>9722</v>
      </c>
    </row>
    <row r="127" spans="1:21" x14ac:dyDescent="0.3">
      <c r="A127" t="s">
        <v>19</v>
      </c>
      <c r="B127">
        <v>212</v>
      </c>
      <c r="C127" s="1">
        <v>44158</v>
      </c>
      <c r="D127" t="s">
        <v>535</v>
      </c>
      <c r="E127" t="s">
        <v>483</v>
      </c>
      <c r="F127" t="s">
        <v>483</v>
      </c>
      <c r="G127" t="s">
        <v>194</v>
      </c>
      <c r="H127" s="5">
        <f>MROUND((J127*0.97),500)</f>
        <v>97000</v>
      </c>
      <c r="I127" s="15">
        <f t="shared" si="2"/>
        <v>3000</v>
      </c>
      <c r="J127" s="15">
        <v>100000</v>
      </c>
      <c r="K127" s="5">
        <v>10000</v>
      </c>
      <c r="M127" t="s">
        <v>104</v>
      </c>
      <c r="N127" t="s">
        <v>67</v>
      </c>
      <c r="O127" t="s">
        <v>16</v>
      </c>
      <c r="P127" s="1">
        <v>44146</v>
      </c>
      <c r="Q127">
        <v>12</v>
      </c>
      <c r="R127" s="21">
        <f t="shared" si="3"/>
        <v>3.0927835051546393E-2</v>
      </c>
      <c r="T127" s="82" t="s">
        <v>465</v>
      </c>
      <c r="U127" s="13">
        <v>4861</v>
      </c>
    </row>
    <row r="128" spans="1:21" x14ac:dyDescent="0.3">
      <c r="A128" t="s">
        <v>19</v>
      </c>
      <c r="B128">
        <v>213</v>
      </c>
      <c r="C128" s="1">
        <v>44202</v>
      </c>
      <c r="D128" t="s">
        <v>535</v>
      </c>
      <c r="E128" t="s">
        <v>483</v>
      </c>
      <c r="F128" t="s">
        <v>483</v>
      </c>
      <c r="G128" t="s">
        <v>194</v>
      </c>
      <c r="H128" s="5">
        <f>MROUND((J128*0.97),1000)</f>
        <v>194000</v>
      </c>
      <c r="I128" s="15">
        <f t="shared" si="2"/>
        <v>6000</v>
      </c>
      <c r="J128" s="15">
        <v>200000</v>
      </c>
      <c r="K128" s="5">
        <v>20000</v>
      </c>
      <c r="M128" t="s">
        <v>106</v>
      </c>
      <c r="N128" t="s">
        <v>67</v>
      </c>
      <c r="O128" t="s">
        <v>16</v>
      </c>
      <c r="P128" s="1">
        <v>44189</v>
      </c>
      <c r="Q128">
        <v>13</v>
      </c>
      <c r="R128" s="21">
        <f t="shared" si="3"/>
        <v>3.0927835051546393E-2</v>
      </c>
      <c r="T128" s="82" t="s">
        <v>490</v>
      </c>
      <c r="U128" s="13">
        <v>4861</v>
      </c>
    </row>
    <row r="129" spans="1:21" x14ac:dyDescent="0.3">
      <c r="A129" t="s">
        <v>19</v>
      </c>
      <c r="B129">
        <v>214</v>
      </c>
      <c r="C129" s="1">
        <v>44250</v>
      </c>
      <c r="D129" t="s">
        <v>535</v>
      </c>
      <c r="E129" t="s">
        <v>483</v>
      </c>
      <c r="F129" t="s">
        <v>483</v>
      </c>
      <c r="G129" t="s">
        <v>194</v>
      </c>
      <c r="H129" s="5">
        <f>MROUND((J129*0.97),500)</f>
        <v>97000</v>
      </c>
      <c r="I129" s="15">
        <f t="shared" si="2"/>
        <v>3000</v>
      </c>
      <c r="J129" s="15">
        <v>100000</v>
      </c>
      <c r="K129" s="5">
        <v>10000</v>
      </c>
      <c r="M129" t="s">
        <v>107</v>
      </c>
      <c r="N129" t="s">
        <v>67</v>
      </c>
      <c r="O129" t="s">
        <v>16</v>
      </c>
      <c r="P129" s="1">
        <v>44239</v>
      </c>
      <c r="Q129">
        <v>11</v>
      </c>
      <c r="R129" s="21">
        <f t="shared" si="3"/>
        <v>3.0927835051546393E-2</v>
      </c>
      <c r="T129" s="83">
        <v>44067</v>
      </c>
      <c r="U129" s="13">
        <v>39648</v>
      </c>
    </row>
    <row r="130" spans="1:21" x14ac:dyDescent="0.3">
      <c r="A130" t="s">
        <v>19</v>
      </c>
      <c r="B130">
        <v>207</v>
      </c>
      <c r="C130" s="1">
        <v>44286</v>
      </c>
      <c r="D130" t="s">
        <v>535</v>
      </c>
      <c r="E130" t="s">
        <v>483</v>
      </c>
      <c r="F130" t="s">
        <v>613</v>
      </c>
      <c r="G130" t="s">
        <v>324</v>
      </c>
      <c r="H130" s="5">
        <f>MROUND((J130*0.97),5000)</f>
        <v>865000</v>
      </c>
      <c r="I130" s="15">
        <f t="shared" ref="I130:I193" si="6">J130-H130</f>
        <v>28738</v>
      </c>
      <c r="J130" s="15">
        <v>893738</v>
      </c>
      <c r="K130" s="5">
        <v>89374</v>
      </c>
      <c r="M130" t="s">
        <v>109</v>
      </c>
      <c r="N130" t="s">
        <v>67</v>
      </c>
      <c r="O130" t="s">
        <v>16</v>
      </c>
      <c r="P130" s="1">
        <v>44286</v>
      </c>
      <c r="Q130">
        <v>0</v>
      </c>
      <c r="R130" s="21">
        <f t="shared" ref="R130:R193" si="7">I130/H130</f>
        <v>3.3223121387283235E-2</v>
      </c>
      <c r="T130" s="82" t="s">
        <v>465</v>
      </c>
      <c r="U130" s="13">
        <v>19824</v>
      </c>
    </row>
    <row r="131" spans="1:21" x14ac:dyDescent="0.3">
      <c r="A131" t="s">
        <v>19</v>
      </c>
      <c r="B131">
        <v>80</v>
      </c>
      <c r="C131" s="1">
        <v>44002</v>
      </c>
      <c r="D131" t="s">
        <v>438</v>
      </c>
      <c r="E131" t="s">
        <v>550</v>
      </c>
      <c r="F131" t="s">
        <v>575</v>
      </c>
      <c r="G131" t="s">
        <v>262</v>
      </c>
      <c r="H131" s="5">
        <f>MROUND((J131*0.97),1000)</f>
        <v>297000</v>
      </c>
      <c r="I131" s="15">
        <f t="shared" si="6"/>
        <v>9468</v>
      </c>
      <c r="J131" s="15">
        <v>306468</v>
      </c>
      <c r="K131" s="5">
        <v>30647</v>
      </c>
      <c r="M131" t="s">
        <v>96</v>
      </c>
      <c r="N131" t="s">
        <v>67</v>
      </c>
      <c r="O131" t="s">
        <v>16</v>
      </c>
      <c r="P131" s="1">
        <v>43987</v>
      </c>
      <c r="Q131">
        <v>15</v>
      </c>
      <c r="R131" s="21">
        <f t="shared" si="7"/>
        <v>3.1878787878787881E-2</v>
      </c>
      <c r="T131" s="82" t="s">
        <v>490</v>
      </c>
      <c r="U131" s="13">
        <v>19824</v>
      </c>
    </row>
    <row r="132" spans="1:21" x14ac:dyDescent="0.3">
      <c r="A132" t="s">
        <v>19</v>
      </c>
      <c r="B132">
        <v>83</v>
      </c>
      <c r="C132" s="1">
        <v>44002</v>
      </c>
      <c r="D132" s="1" t="s">
        <v>438</v>
      </c>
      <c r="E132" t="s">
        <v>550</v>
      </c>
      <c r="F132" t="s">
        <v>550</v>
      </c>
      <c r="G132" t="s">
        <v>261</v>
      </c>
      <c r="H132" s="5">
        <f>MROUND((J132*0.97),2500)</f>
        <v>297500</v>
      </c>
      <c r="I132" s="15">
        <f t="shared" si="6"/>
        <v>9332</v>
      </c>
      <c r="J132" s="15">
        <v>306832</v>
      </c>
      <c r="K132" s="5">
        <v>30683</v>
      </c>
      <c r="M132" t="s">
        <v>96</v>
      </c>
      <c r="N132" t="s">
        <v>67</v>
      </c>
      <c r="O132" t="s">
        <v>16</v>
      </c>
      <c r="P132" s="1">
        <v>43987</v>
      </c>
      <c r="Q132">
        <v>15</v>
      </c>
      <c r="R132" s="21">
        <f t="shared" si="7"/>
        <v>3.1368067226890756E-2</v>
      </c>
      <c r="T132" s="83">
        <v>44095</v>
      </c>
      <c r="U132" s="13">
        <v>30934</v>
      </c>
    </row>
    <row r="133" spans="1:21" x14ac:dyDescent="0.3">
      <c r="A133" t="s">
        <v>19</v>
      </c>
      <c r="B133">
        <v>87</v>
      </c>
      <c r="C133" s="1">
        <v>44002</v>
      </c>
      <c r="D133" t="s">
        <v>438</v>
      </c>
      <c r="E133" t="s">
        <v>550</v>
      </c>
      <c r="F133" t="s">
        <v>733</v>
      </c>
      <c r="G133" t="s">
        <v>253</v>
      </c>
      <c r="H133" s="5">
        <f>MROUND((J133*0.97),1000)</f>
        <v>297000</v>
      </c>
      <c r="I133" s="15">
        <f t="shared" si="6"/>
        <v>9350</v>
      </c>
      <c r="J133" s="15">
        <v>306350</v>
      </c>
      <c r="K133" s="5">
        <v>30635</v>
      </c>
      <c r="M133" t="s">
        <v>96</v>
      </c>
      <c r="N133" t="s">
        <v>67</v>
      </c>
      <c r="O133" t="s">
        <v>16</v>
      </c>
      <c r="P133" s="1">
        <v>43987</v>
      </c>
      <c r="Q133">
        <v>15</v>
      </c>
      <c r="R133" s="21">
        <f t="shared" si="7"/>
        <v>3.1481481481481478E-2</v>
      </c>
      <c r="T133" s="82" t="s">
        <v>465</v>
      </c>
      <c r="U133" s="13">
        <v>15467</v>
      </c>
    </row>
    <row r="134" spans="1:21" x14ac:dyDescent="0.3">
      <c r="A134" t="s">
        <v>19</v>
      </c>
      <c r="B134">
        <v>88</v>
      </c>
      <c r="C134" s="1">
        <v>44002</v>
      </c>
      <c r="D134" t="s">
        <v>438</v>
      </c>
      <c r="E134" t="s">
        <v>550</v>
      </c>
      <c r="F134" t="s">
        <v>542</v>
      </c>
      <c r="G134" t="s">
        <v>252</v>
      </c>
      <c r="H134" s="5">
        <f>MROUND((J134*0.97),1000)</f>
        <v>297000</v>
      </c>
      <c r="I134" s="15">
        <f t="shared" si="6"/>
        <v>9654</v>
      </c>
      <c r="J134" s="15">
        <v>306654</v>
      </c>
      <c r="K134" s="5">
        <v>30665</v>
      </c>
      <c r="M134" t="s">
        <v>96</v>
      </c>
      <c r="N134" t="s">
        <v>67</v>
      </c>
      <c r="O134" t="s">
        <v>16</v>
      </c>
      <c r="P134" s="1">
        <v>43987</v>
      </c>
      <c r="Q134">
        <v>15</v>
      </c>
      <c r="R134" s="21">
        <f t="shared" si="7"/>
        <v>3.2505050505050502E-2</v>
      </c>
      <c r="T134" s="82" t="s">
        <v>490</v>
      </c>
      <c r="U134" s="13">
        <v>15467</v>
      </c>
    </row>
    <row r="135" spans="1:21" x14ac:dyDescent="0.3">
      <c r="A135" t="s">
        <v>19</v>
      </c>
      <c r="B135">
        <v>84</v>
      </c>
      <c r="C135" s="1">
        <v>44175</v>
      </c>
      <c r="D135" t="s">
        <v>438</v>
      </c>
      <c r="E135" t="s">
        <v>550</v>
      </c>
      <c r="F135" t="s">
        <v>550</v>
      </c>
      <c r="G135" t="s">
        <v>261</v>
      </c>
      <c r="H135" s="5">
        <f>MROUND((J135*0.97),2500)</f>
        <v>420000</v>
      </c>
      <c r="I135" s="15">
        <f t="shared" si="6"/>
        <v>12397</v>
      </c>
      <c r="J135" s="15">
        <v>432397</v>
      </c>
      <c r="K135" s="5">
        <v>43240</v>
      </c>
      <c r="M135" t="s">
        <v>105</v>
      </c>
      <c r="N135" t="s">
        <v>67</v>
      </c>
      <c r="O135" t="s">
        <v>16</v>
      </c>
      <c r="P135" s="1">
        <v>44167</v>
      </c>
      <c r="Q135">
        <v>8</v>
      </c>
      <c r="R135" s="21">
        <f t="shared" si="7"/>
        <v>2.9516666666666667E-2</v>
      </c>
      <c r="T135" s="83">
        <v>44167</v>
      </c>
      <c r="U135" s="13">
        <v>251878</v>
      </c>
    </row>
    <row r="136" spans="1:21" x14ac:dyDescent="0.3">
      <c r="A136" t="s">
        <v>19</v>
      </c>
      <c r="B136">
        <v>81</v>
      </c>
      <c r="C136" s="1">
        <v>44214</v>
      </c>
      <c r="D136" t="s">
        <v>438</v>
      </c>
      <c r="E136" t="s">
        <v>550</v>
      </c>
      <c r="F136" t="s">
        <v>590</v>
      </c>
      <c r="G136" t="s">
        <v>301</v>
      </c>
      <c r="H136" s="5">
        <f>MROUND((J136*0.97),2500)</f>
        <v>485000</v>
      </c>
      <c r="I136" s="15">
        <f t="shared" si="6"/>
        <v>15000</v>
      </c>
      <c r="J136" s="15">
        <v>500000</v>
      </c>
      <c r="K136" s="5">
        <v>50000</v>
      </c>
      <c r="M136" t="s">
        <v>106</v>
      </c>
      <c r="N136" t="s">
        <v>67</v>
      </c>
      <c r="O136" t="s">
        <v>16</v>
      </c>
      <c r="P136" s="1">
        <v>44202</v>
      </c>
      <c r="Q136">
        <v>12</v>
      </c>
      <c r="R136" s="21">
        <f t="shared" si="7"/>
        <v>3.0927835051546393E-2</v>
      </c>
      <c r="T136" s="82" t="s">
        <v>465</v>
      </c>
      <c r="U136" s="13">
        <v>125939</v>
      </c>
    </row>
    <row r="137" spans="1:21" x14ac:dyDescent="0.3">
      <c r="A137" t="s">
        <v>19</v>
      </c>
      <c r="B137">
        <v>82</v>
      </c>
      <c r="C137" s="1">
        <v>44240</v>
      </c>
      <c r="D137" s="1" t="s">
        <v>438</v>
      </c>
      <c r="E137" t="s">
        <v>550</v>
      </c>
      <c r="F137" t="s">
        <v>590</v>
      </c>
      <c r="G137" t="s">
        <v>301</v>
      </c>
      <c r="H137" s="5">
        <f>MROUND((J137*0.97),2500)</f>
        <v>485000</v>
      </c>
      <c r="I137" s="15">
        <f t="shared" si="6"/>
        <v>16261</v>
      </c>
      <c r="J137" s="15">
        <v>501261</v>
      </c>
      <c r="K137" s="5">
        <v>50126</v>
      </c>
      <c r="M137" t="s">
        <v>107</v>
      </c>
      <c r="N137" t="s">
        <v>67</v>
      </c>
      <c r="O137" t="s">
        <v>16</v>
      </c>
      <c r="P137" s="1">
        <v>44235</v>
      </c>
      <c r="Q137">
        <v>5</v>
      </c>
      <c r="R137" s="21">
        <f t="shared" si="7"/>
        <v>3.3527835051546391E-2</v>
      </c>
      <c r="T137" s="82" t="s">
        <v>490</v>
      </c>
      <c r="U137" s="13">
        <v>125939</v>
      </c>
    </row>
    <row r="138" spans="1:21" x14ac:dyDescent="0.3">
      <c r="A138" t="s">
        <v>19</v>
      </c>
      <c r="B138">
        <v>85</v>
      </c>
      <c r="C138" s="1">
        <v>44286</v>
      </c>
      <c r="D138" t="s">
        <v>438</v>
      </c>
      <c r="E138" t="s">
        <v>550</v>
      </c>
      <c r="F138" t="s">
        <v>550</v>
      </c>
      <c r="G138" t="s">
        <v>261</v>
      </c>
      <c r="H138" s="5">
        <f>MROUND((J138*0.97),5000)</f>
        <v>890000</v>
      </c>
      <c r="I138" s="15">
        <f t="shared" si="6"/>
        <v>28946</v>
      </c>
      <c r="J138" s="15">
        <v>918946</v>
      </c>
      <c r="K138" s="5">
        <v>91895</v>
      </c>
      <c r="M138" t="s">
        <v>109</v>
      </c>
      <c r="N138" t="s">
        <v>67</v>
      </c>
      <c r="O138" t="s">
        <v>16</v>
      </c>
      <c r="P138" s="1">
        <v>44286</v>
      </c>
      <c r="Q138">
        <v>0</v>
      </c>
      <c r="R138" s="21">
        <f t="shared" si="7"/>
        <v>3.252359550561798E-2</v>
      </c>
      <c r="T138" s="83">
        <v>44189</v>
      </c>
      <c r="U138" s="13">
        <v>76740</v>
      </c>
    </row>
    <row r="139" spans="1:21" x14ac:dyDescent="0.3">
      <c r="A139" t="s">
        <v>19</v>
      </c>
      <c r="B139">
        <v>86</v>
      </c>
      <c r="C139" s="1">
        <v>44286</v>
      </c>
      <c r="D139" t="s">
        <v>438</v>
      </c>
      <c r="E139" t="s">
        <v>550</v>
      </c>
      <c r="F139" t="s">
        <v>602</v>
      </c>
      <c r="G139" t="s">
        <v>313</v>
      </c>
      <c r="H139" s="5">
        <f>MROUND((J139*0.97),5000)</f>
        <v>770000</v>
      </c>
      <c r="I139" s="15">
        <f t="shared" si="6"/>
        <v>22152</v>
      </c>
      <c r="J139" s="15">
        <v>792152</v>
      </c>
      <c r="K139" s="5">
        <v>79215</v>
      </c>
      <c r="M139" t="s">
        <v>109</v>
      </c>
      <c r="N139" t="s">
        <v>67</v>
      </c>
      <c r="O139" t="s">
        <v>16</v>
      </c>
      <c r="P139" s="1">
        <v>44286</v>
      </c>
      <c r="Q139">
        <v>0</v>
      </c>
      <c r="R139" s="21">
        <f t="shared" si="7"/>
        <v>2.8768831168831169E-2</v>
      </c>
      <c r="T139" s="82" t="s">
        <v>465</v>
      </c>
      <c r="U139" s="13">
        <v>38370</v>
      </c>
    </row>
    <row r="140" spans="1:21" x14ac:dyDescent="0.3">
      <c r="A140" t="s">
        <v>19</v>
      </c>
      <c r="B140">
        <v>248</v>
      </c>
      <c r="C140" s="1">
        <v>44117</v>
      </c>
      <c r="D140" s="1" t="s">
        <v>455</v>
      </c>
      <c r="E140" t="s">
        <v>519</v>
      </c>
      <c r="F140" t="s">
        <v>519</v>
      </c>
      <c r="G140" t="s">
        <v>230</v>
      </c>
      <c r="H140" s="42">
        <f>MROUND((J140*0.97),5000)</f>
        <v>680000</v>
      </c>
      <c r="I140" s="43">
        <f t="shared" si="6"/>
        <v>20351</v>
      </c>
      <c r="J140" s="43">
        <v>700351</v>
      </c>
      <c r="K140" s="42">
        <v>70035</v>
      </c>
      <c r="M140" t="s">
        <v>103</v>
      </c>
      <c r="N140" t="s">
        <v>67</v>
      </c>
      <c r="O140" t="s">
        <v>16</v>
      </c>
      <c r="P140" s="1">
        <v>44110</v>
      </c>
      <c r="Q140">
        <v>7</v>
      </c>
      <c r="R140" s="44">
        <f t="shared" si="7"/>
        <v>2.9927941176470588E-2</v>
      </c>
      <c r="T140" s="82" t="s">
        <v>490</v>
      </c>
      <c r="U140" s="13">
        <v>38370</v>
      </c>
    </row>
    <row r="141" spans="1:21" x14ac:dyDescent="0.3">
      <c r="A141" t="s">
        <v>19</v>
      </c>
      <c r="B141">
        <v>251</v>
      </c>
      <c r="C141" s="1">
        <v>44272</v>
      </c>
      <c r="D141" s="1" t="s">
        <v>455</v>
      </c>
      <c r="E141" t="s">
        <v>519</v>
      </c>
      <c r="F141" t="s">
        <v>458</v>
      </c>
      <c r="G141" t="s">
        <v>168</v>
      </c>
      <c r="H141" s="42">
        <f>MROUND((J141*0.97),2500)</f>
        <v>482500</v>
      </c>
      <c r="I141" s="43">
        <f t="shared" si="6"/>
        <v>14674</v>
      </c>
      <c r="J141" s="43">
        <v>497174</v>
      </c>
      <c r="K141" s="42">
        <v>49717</v>
      </c>
      <c r="M141" t="s">
        <v>108</v>
      </c>
      <c r="N141" t="s">
        <v>67</v>
      </c>
      <c r="O141" t="s">
        <v>16</v>
      </c>
      <c r="P141" s="1">
        <v>44265</v>
      </c>
      <c r="Q141">
        <v>7</v>
      </c>
      <c r="R141" s="44">
        <f t="shared" si="7"/>
        <v>3.0412435233160621E-2</v>
      </c>
      <c r="T141" s="83">
        <v>44230</v>
      </c>
      <c r="U141" s="13">
        <v>78459</v>
      </c>
    </row>
    <row r="142" spans="1:21" x14ac:dyDescent="0.3">
      <c r="A142" t="s">
        <v>19</v>
      </c>
      <c r="B142">
        <v>140</v>
      </c>
      <c r="C142" s="1">
        <v>44002</v>
      </c>
      <c r="D142" s="1" t="s">
        <v>459</v>
      </c>
      <c r="E142" t="s">
        <v>576</v>
      </c>
      <c r="F142" t="s">
        <v>576</v>
      </c>
      <c r="G142" t="s">
        <v>286</v>
      </c>
      <c r="H142" s="42">
        <f>MROUND((J142*0.97),1000)</f>
        <v>194000</v>
      </c>
      <c r="I142" s="43">
        <f t="shared" si="6"/>
        <v>6000</v>
      </c>
      <c r="J142" s="43">
        <v>200000</v>
      </c>
      <c r="K142" s="42">
        <v>20000</v>
      </c>
      <c r="M142" t="s">
        <v>96</v>
      </c>
      <c r="N142" t="s">
        <v>67</v>
      </c>
      <c r="O142" t="s">
        <v>16</v>
      </c>
      <c r="P142" s="1">
        <v>43987</v>
      </c>
      <c r="Q142">
        <v>15</v>
      </c>
      <c r="R142" s="21">
        <f t="shared" si="7"/>
        <v>3.0927835051546393E-2</v>
      </c>
      <c r="T142" s="82" t="s">
        <v>465</v>
      </c>
      <c r="U142" s="13">
        <v>39229</v>
      </c>
    </row>
    <row r="143" spans="1:21" x14ac:dyDescent="0.3">
      <c r="A143" t="s">
        <v>19</v>
      </c>
      <c r="B143">
        <v>141</v>
      </c>
      <c r="C143" s="1">
        <v>44215</v>
      </c>
      <c r="D143" s="1" t="s">
        <v>459</v>
      </c>
      <c r="E143" t="s">
        <v>576</v>
      </c>
      <c r="F143" t="s">
        <v>576</v>
      </c>
      <c r="G143" t="s">
        <v>286</v>
      </c>
      <c r="H143" s="42">
        <f>MROUND((J143*0.97),250)</f>
        <v>19000</v>
      </c>
      <c r="I143" s="43">
        <f t="shared" si="6"/>
        <v>657</v>
      </c>
      <c r="J143" s="43">
        <v>19657</v>
      </c>
      <c r="K143" s="42">
        <v>1966</v>
      </c>
      <c r="M143" t="s">
        <v>106</v>
      </c>
      <c r="N143" t="s">
        <v>67</v>
      </c>
      <c r="O143" t="s">
        <v>16</v>
      </c>
      <c r="P143" s="1">
        <v>44208</v>
      </c>
      <c r="Q143">
        <v>7</v>
      </c>
      <c r="R143" s="21">
        <f t="shared" si="7"/>
        <v>3.4578947368421049E-2</v>
      </c>
      <c r="T143" s="82" t="s">
        <v>490</v>
      </c>
      <c r="U143" s="13">
        <v>39230</v>
      </c>
    </row>
    <row r="144" spans="1:21" x14ac:dyDescent="0.3">
      <c r="A144" s="37" t="s">
        <v>19</v>
      </c>
      <c r="B144" s="37">
        <v>117</v>
      </c>
      <c r="C144" s="38">
        <v>43987</v>
      </c>
      <c r="D144" s="38" t="s">
        <v>513</v>
      </c>
      <c r="E144" s="38" t="s">
        <v>513</v>
      </c>
      <c r="F144" s="37" t="s">
        <v>513</v>
      </c>
      <c r="G144" s="37" t="s">
        <v>224</v>
      </c>
      <c r="H144" s="39">
        <f>MROUND((J144*0.97),250)</f>
        <v>15250</v>
      </c>
      <c r="I144" s="40">
        <f t="shared" si="6"/>
        <v>348</v>
      </c>
      <c r="J144" s="40">
        <v>15598</v>
      </c>
      <c r="K144" s="39">
        <v>1560</v>
      </c>
      <c r="L144" s="37"/>
      <c r="M144" s="37" t="s">
        <v>95</v>
      </c>
      <c r="N144" s="37" t="s">
        <v>67</v>
      </c>
      <c r="O144" s="37" t="s">
        <v>16</v>
      </c>
      <c r="P144" s="38">
        <v>43976</v>
      </c>
      <c r="Q144">
        <v>11</v>
      </c>
      <c r="R144" s="21">
        <f t="shared" si="7"/>
        <v>2.281967213114754E-2</v>
      </c>
      <c r="T144" s="83">
        <v>44265</v>
      </c>
      <c r="U144" s="13">
        <v>59768</v>
      </c>
    </row>
    <row r="145" spans="1:21" x14ac:dyDescent="0.3">
      <c r="A145" s="37" t="s">
        <v>19</v>
      </c>
      <c r="B145" s="37">
        <v>118</v>
      </c>
      <c r="C145" s="38">
        <v>44012</v>
      </c>
      <c r="D145" s="38" t="s">
        <v>513</v>
      </c>
      <c r="E145" s="38" t="s">
        <v>513</v>
      </c>
      <c r="F145" s="37" t="s">
        <v>513</v>
      </c>
      <c r="G145" s="37" t="s">
        <v>224</v>
      </c>
      <c r="H145" s="39">
        <f>MROUND((J145*0.97),1000)</f>
        <v>234000</v>
      </c>
      <c r="I145" s="40">
        <f t="shared" si="6"/>
        <v>7646</v>
      </c>
      <c r="J145" s="40">
        <v>241646</v>
      </c>
      <c r="K145" s="39">
        <v>24165</v>
      </c>
      <c r="L145" s="37"/>
      <c r="M145" s="37" t="s">
        <v>97</v>
      </c>
      <c r="N145" s="37" t="s">
        <v>67</v>
      </c>
      <c r="O145" s="37" t="s">
        <v>16</v>
      </c>
      <c r="P145" s="38">
        <v>44004</v>
      </c>
      <c r="Q145">
        <v>8</v>
      </c>
      <c r="R145" s="21">
        <f t="shared" si="7"/>
        <v>3.2675213675213678E-2</v>
      </c>
      <c r="T145" s="82" t="s">
        <v>465</v>
      </c>
      <c r="U145" s="13">
        <v>29884</v>
      </c>
    </row>
    <row r="146" spans="1:21" x14ac:dyDescent="0.3">
      <c r="A146" s="37" t="s">
        <v>19</v>
      </c>
      <c r="B146" s="37">
        <v>119</v>
      </c>
      <c r="C146" s="38">
        <v>44078</v>
      </c>
      <c r="D146" s="38" t="s">
        <v>513</v>
      </c>
      <c r="E146" s="38" t="s">
        <v>513</v>
      </c>
      <c r="F146" s="37" t="s">
        <v>513</v>
      </c>
      <c r="G146" s="37" t="s">
        <v>224</v>
      </c>
      <c r="H146" s="39">
        <f>MROUND((J146*0.97),1000)</f>
        <v>136000</v>
      </c>
      <c r="I146" s="40">
        <f t="shared" si="6"/>
        <v>3948</v>
      </c>
      <c r="J146" s="40">
        <v>139948</v>
      </c>
      <c r="K146" s="39">
        <v>13995</v>
      </c>
      <c r="L146" s="37"/>
      <c r="M146" s="37" t="s">
        <v>101</v>
      </c>
      <c r="N146" s="37" t="s">
        <v>67</v>
      </c>
      <c r="O146" s="37" t="s">
        <v>16</v>
      </c>
      <c r="P146" s="38">
        <v>44067</v>
      </c>
      <c r="Q146">
        <v>11</v>
      </c>
      <c r="R146" s="21">
        <f t="shared" si="7"/>
        <v>2.9029411764705883E-2</v>
      </c>
      <c r="T146" s="82" t="s">
        <v>490</v>
      </c>
      <c r="U146" s="13">
        <v>29884</v>
      </c>
    </row>
    <row r="147" spans="1:21" x14ac:dyDescent="0.3">
      <c r="A147" s="37" t="s">
        <v>19</v>
      </c>
      <c r="B147" s="37">
        <v>116</v>
      </c>
      <c r="C147" s="38">
        <v>44286</v>
      </c>
      <c r="D147" s="38" t="s">
        <v>513</v>
      </c>
      <c r="E147" s="38" t="s">
        <v>513</v>
      </c>
      <c r="F147" s="37" t="s">
        <v>614</v>
      </c>
      <c r="G147" s="37" t="s">
        <v>325</v>
      </c>
      <c r="H147" s="39">
        <f>MROUND((J147*0.97),2500)</f>
        <v>485000</v>
      </c>
      <c r="I147" s="40">
        <f t="shared" si="6"/>
        <v>14357</v>
      </c>
      <c r="J147" s="40">
        <v>499357</v>
      </c>
      <c r="K147" s="39">
        <v>49936</v>
      </c>
      <c r="L147" s="37"/>
      <c r="M147" s="37" t="s">
        <v>109</v>
      </c>
      <c r="N147" s="37" t="s">
        <v>67</v>
      </c>
      <c r="O147" s="37" t="s">
        <v>16</v>
      </c>
      <c r="P147" s="38">
        <v>44286</v>
      </c>
      <c r="Q147">
        <v>0</v>
      </c>
      <c r="R147" s="21">
        <f t="shared" si="7"/>
        <v>2.9602061855670103E-2</v>
      </c>
      <c r="T147" s="83">
        <v>44286</v>
      </c>
      <c r="U147" s="13">
        <v>1237435</v>
      </c>
    </row>
    <row r="148" spans="1:21" x14ac:dyDescent="0.3">
      <c r="A148" s="37" t="s">
        <v>19</v>
      </c>
      <c r="B148" s="37">
        <v>120</v>
      </c>
      <c r="C148" s="38">
        <v>44286</v>
      </c>
      <c r="D148" s="38" t="s">
        <v>513</v>
      </c>
      <c r="E148" s="38" t="s">
        <v>513</v>
      </c>
      <c r="F148" s="37" t="s">
        <v>513</v>
      </c>
      <c r="G148" s="37" t="s">
        <v>224</v>
      </c>
      <c r="H148" s="39">
        <f>MROUND((J148*0.97),2500)</f>
        <v>390000</v>
      </c>
      <c r="I148" s="40">
        <f t="shared" si="6"/>
        <v>12371</v>
      </c>
      <c r="J148" s="40">
        <v>402371</v>
      </c>
      <c r="K148" s="39">
        <v>40237</v>
      </c>
      <c r="L148" s="37"/>
      <c r="M148" s="37" t="s">
        <v>109</v>
      </c>
      <c r="N148" s="37" t="s">
        <v>67</v>
      </c>
      <c r="O148" s="37" t="s">
        <v>16</v>
      </c>
      <c r="P148" s="38">
        <v>44286</v>
      </c>
      <c r="Q148">
        <v>0</v>
      </c>
      <c r="R148" s="21">
        <f t="shared" si="7"/>
        <v>3.1720512820512824E-2</v>
      </c>
      <c r="T148" s="82" t="s">
        <v>465</v>
      </c>
      <c r="U148" s="13">
        <v>167619</v>
      </c>
    </row>
    <row r="149" spans="1:21" x14ac:dyDescent="0.3">
      <c r="A149" t="s">
        <v>19</v>
      </c>
      <c r="B149">
        <v>122</v>
      </c>
      <c r="C149" s="1">
        <v>44272</v>
      </c>
      <c r="D149" s="1" t="s">
        <v>466</v>
      </c>
      <c r="E149" t="s">
        <v>466</v>
      </c>
      <c r="F149" t="s">
        <v>466</v>
      </c>
      <c r="G149" t="s">
        <v>176</v>
      </c>
      <c r="H149" s="5">
        <f>MROUND((J149*0.97),1000)</f>
        <v>217000</v>
      </c>
      <c r="I149" s="15">
        <f t="shared" si="6"/>
        <v>6922</v>
      </c>
      <c r="J149" s="15">
        <v>223922</v>
      </c>
      <c r="K149" s="5">
        <v>22392</v>
      </c>
      <c r="M149" t="s">
        <v>108</v>
      </c>
      <c r="N149" t="s">
        <v>67</v>
      </c>
      <c r="O149" t="s">
        <v>16</v>
      </c>
      <c r="P149" s="1">
        <v>44265</v>
      </c>
      <c r="Q149">
        <v>7</v>
      </c>
      <c r="R149" s="21">
        <f t="shared" si="7"/>
        <v>3.189861751152074E-2</v>
      </c>
      <c r="T149" s="82" t="s">
        <v>549</v>
      </c>
      <c r="U149" s="13">
        <v>902197</v>
      </c>
    </row>
    <row r="150" spans="1:21" x14ac:dyDescent="0.3">
      <c r="A150" t="s">
        <v>19</v>
      </c>
      <c r="B150">
        <v>136</v>
      </c>
      <c r="C150" s="1">
        <v>44272</v>
      </c>
      <c r="D150" s="1" t="s">
        <v>466</v>
      </c>
      <c r="E150" t="s">
        <v>466</v>
      </c>
      <c r="F150" t="s">
        <v>468</v>
      </c>
      <c r="G150" t="s">
        <v>178</v>
      </c>
      <c r="H150" s="5">
        <f>MROUND((J150*0.97),1000)</f>
        <v>217000</v>
      </c>
      <c r="I150" s="15">
        <f t="shared" si="6"/>
        <v>6922</v>
      </c>
      <c r="J150" s="15">
        <v>223922</v>
      </c>
      <c r="K150" s="5">
        <v>22392</v>
      </c>
      <c r="M150" t="s">
        <v>108</v>
      </c>
      <c r="N150" t="s">
        <v>67</v>
      </c>
      <c r="O150" t="s">
        <v>16</v>
      </c>
      <c r="P150" s="1">
        <v>44265</v>
      </c>
      <c r="Q150">
        <v>7</v>
      </c>
      <c r="R150" s="21">
        <f t="shared" si="7"/>
        <v>3.189861751152074E-2</v>
      </c>
      <c r="T150" s="82" t="s">
        <v>490</v>
      </c>
      <c r="U150" s="13">
        <v>167619</v>
      </c>
    </row>
    <row r="151" spans="1:21" x14ac:dyDescent="0.3">
      <c r="A151" t="s">
        <v>19</v>
      </c>
      <c r="B151">
        <v>123</v>
      </c>
      <c r="C151" s="1">
        <v>44286</v>
      </c>
      <c r="D151" s="1" t="s">
        <v>466</v>
      </c>
      <c r="E151" t="s">
        <v>466</v>
      </c>
      <c r="F151" t="s">
        <v>466</v>
      </c>
      <c r="G151" t="s">
        <v>176</v>
      </c>
      <c r="H151" s="5">
        <f>MROUND((J151*0.97),1000)</f>
        <v>144000</v>
      </c>
      <c r="I151" s="15">
        <f t="shared" si="6"/>
        <v>4324</v>
      </c>
      <c r="J151" s="15">
        <v>148324</v>
      </c>
      <c r="K151" s="5">
        <v>14832</v>
      </c>
      <c r="M151" t="s">
        <v>109</v>
      </c>
      <c r="N151" t="s">
        <v>67</v>
      </c>
      <c r="O151" t="s">
        <v>16</v>
      </c>
      <c r="P151" s="1">
        <v>44286</v>
      </c>
      <c r="Q151">
        <v>0</v>
      </c>
      <c r="R151" s="21">
        <f t="shared" si="7"/>
        <v>3.0027777777777778E-2</v>
      </c>
      <c r="T151" s="26" t="s">
        <v>513</v>
      </c>
      <c r="U151" s="27">
        <v>1298920</v>
      </c>
    </row>
    <row r="152" spans="1:21" x14ac:dyDescent="0.3">
      <c r="A152" t="s">
        <v>19</v>
      </c>
      <c r="B152">
        <v>137</v>
      </c>
      <c r="C152" s="1">
        <v>44286</v>
      </c>
      <c r="D152" s="1" t="s">
        <v>466</v>
      </c>
      <c r="E152" t="s">
        <v>466</v>
      </c>
      <c r="F152" t="s">
        <v>468</v>
      </c>
      <c r="G152" t="s">
        <v>178</v>
      </c>
      <c r="H152" s="5">
        <f>MROUND((J152*0.97),1000)</f>
        <v>142000</v>
      </c>
      <c r="I152" s="15">
        <f t="shared" si="6"/>
        <v>4681</v>
      </c>
      <c r="J152" s="15">
        <v>146681</v>
      </c>
      <c r="K152" s="5">
        <v>14668</v>
      </c>
      <c r="M152" t="s">
        <v>109</v>
      </c>
      <c r="N152" t="s">
        <v>67</v>
      </c>
      <c r="O152" t="s">
        <v>16</v>
      </c>
      <c r="P152" s="1">
        <v>44286</v>
      </c>
      <c r="Q152">
        <v>0</v>
      </c>
      <c r="R152" s="21">
        <f t="shared" si="7"/>
        <v>3.2964788732394369E-2</v>
      </c>
      <c r="T152" s="83">
        <v>43976</v>
      </c>
      <c r="U152" s="13">
        <v>15598</v>
      </c>
    </row>
    <row r="153" spans="1:21" x14ac:dyDescent="0.3">
      <c r="A153" t="s">
        <v>19</v>
      </c>
      <c r="B153">
        <v>249</v>
      </c>
      <c r="C153" s="1">
        <v>44117</v>
      </c>
      <c r="D153" s="1" t="s">
        <v>455</v>
      </c>
      <c r="E153" t="s">
        <v>738</v>
      </c>
      <c r="F153" t="s">
        <v>738</v>
      </c>
      <c r="G153" t="s">
        <v>291</v>
      </c>
      <c r="H153" s="42">
        <f>MROUND((J153*0.97),2500)</f>
        <v>485000</v>
      </c>
      <c r="I153" s="43">
        <f t="shared" si="6"/>
        <v>15095</v>
      </c>
      <c r="J153" s="43">
        <v>500095</v>
      </c>
      <c r="K153" s="42">
        <v>50010</v>
      </c>
      <c r="M153" t="s">
        <v>103</v>
      </c>
      <c r="N153" t="s">
        <v>67</v>
      </c>
      <c r="O153" t="s">
        <v>16</v>
      </c>
      <c r="P153" s="1">
        <v>44110</v>
      </c>
      <c r="Q153">
        <v>7</v>
      </c>
      <c r="R153" s="44">
        <f t="shared" si="7"/>
        <v>3.1123711340206184E-2</v>
      </c>
      <c r="T153" s="84" t="s">
        <v>513</v>
      </c>
      <c r="U153" s="27">
        <v>15598</v>
      </c>
    </row>
    <row r="154" spans="1:21" x14ac:dyDescent="0.3">
      <c r="A154" t="s">
        <v>19</v>
      </c>
      <c r="B154">
        <v>250</v>
      </c>
      <c r="C154" s="1">
        <v>44256</v>
      </c>
      <c r="D154" s="1" t="s">
        <v>455</v>
      </c>
      <c r="E154" t="s">
        <v>738</v>
      </c>
      <c r="F154" t="s">
        <v>738</v>
      </c>
      <c r="G154" t="s">
        <v>291</v>
      </c>
      <c r="H154" s="42">
        <f>MROUND((J154*0.97),1000)</f>
        <v>147000</v>
      </c>
      <c r="I154" s="43">
        <f t="shared" si="6"/>
        <v>4237</v>
      </c>
      <c r="J154" s="43">
        <v>151237</v>
      </c>
      <c r="K154" s="42">
        <v>15124</v>
      </c>
      <c r="M154" t="s">
        <v>108</v>
      </c>
      <c r="N154" t="s">
        <v>67</v>
      </c>
      <c r="O154" t="s">
        <v>16</v>
      </c>
      <c r="P154" s="1">
        <v>44242</v>
      </c>
      <c r="Q154">
        <v>14</v>
      </c>
      <c r="R154" s="44">
        <f t="shared" si="7"/>
        <v>2.8823129251700681E-2</v>
      </c>
      <c r="T154" s="83">
        <v>44004</v>
      </c>
      <c r="U154" s="13">
        <v>241646</v>
      </c>
    </row>
    <row r="155" spans="1:21" x14ac:dyDescent="0.3">
      <c r="A155" t="s">
        <v>19</v>
      </c>
      <c r="B155">
        <v>142</v>
      </c>
      <c r="C155" s="1">
        <v>43959</v>
      </c>
      <c r="D155" s="1" t="s">
        <v>459</v>
      </c>
      <c r="E155" s="1" t="s">
        <v>459</v>
      </c>
      <c r="F155" t="s">
        <v>459</v>
      </c>
      <c r="G155" t="s">
        <v>169</v>
      </c>
      <c r="H155" s="5">
        <f>MROUND((J155*0.97),250)</f>
        <v>6750</v>
      </c>
      <c r="I155" s="15">
        <f t="shared" si="6"/>
        <v>220</v>
      </c>
      <c r="J155" s="15">
        <v>6970</v>
      </c>
      <c r="K155" s="5">
        <v>697</v>
      </c>
      <c r="M155" t="s">
        <v>93</v>
      </c>
      <c r="N155" t="s">
        <v>67</v>
      </c>
      <c r="O155" t="s">
        <v>16</v>
      </c>
      <c r="P155" s="1">
        <v>43948</v>
      </c>
      <c r="Q155">
        <v>11</v>
      </c>
      <c r="R155" s="21">
        <f t="shared" si="7"/>
        <v>3.259259259259259E-2</v>
      </c>
      <c r="T155" s="84" t="s">
        <v>513</v>
      </c>
      <c r="U155" s="27">
        <v>241646</v>
      </c>
    </row>
    <row r="156" spans="1:21" x14ac:dyDescent="0.3">
      <c r="A156" t="s">
        <v>19</v>
      </c>
      <c r="B156">
        <v>145</v>
      </c>
      <c r="C156" s="1">
        <v>43959</v>
      </c>
      <c r="D156" t="s">
        <v>459</v>
      </c>
      <c r="E156" s="1" t="s">
        <v>459</v>
      </c>
      <c r="F156" t="s">
        <v>460</v>
      </c>
      <c r="G156" t="s">
        <v>170</v>
      </c>
      <c r="H156" s="5">
        <f>MROUND((J156*0.97),250)</f>
        <v>6750</v>
      </c>
      <c r="I156" s="15">
        <f t="shared" si="6"/>
        <v>220</v>
      </c>
      <c r="J156" s="15">
        <v>6970</v>
      </c>
      <c r="K156" s="5">
        <v>697</v>
      </c>
      <c r="M156" t="s">
        <v>93</v>
      </c>
      <c r="N156" t="s">
        <v>67</v>
      </c>
      <c r="O156" t="s">
        <v>16</v>
      </c>
      <c r="P156" s="1">
        <v>43948</v>
      </c>
      <c r="Q156">
        <v>11</v>
      </c>
      <c r="R156" s="21">
        <f t="shared" si="7"/>
        <v>3.259259259259259E-2</v>
      </c>
      <c r="T156" s="83">
        <v>44067</v>
      </c>
      <c r="U156" s="13">
        <v>139948</v>
      </c>
    </row>
    <row r="157" spans="1:21" x14ac:dyDescent="0.3">
      <c r="A157" t="s">
        <v>19</v>
      </c>
      <c r="B157">
        <v>143</v>
      </c>
      <c r="C157" s="1">
        <v>44272</v>
      </c>
      <c r="D157" s="1" t="s">
        <v>459</v>
      </c>
      <c r="E157" s="1" t="s">
        <v>459</v>
      </c>
      <c r="F157" t="s">
        <v>600</v>
      </c>
      <c r="G157" t="s">
        <v>311</v>
      </c>
      <c r="H157" s="5">
        <f>MROUND((J157*0.97),2500)</f>
        <v>332500</v>
      </c>
      <c r="I157" s="15">
        <f t="shared" si="6"/>
        <v>9456</v>
      </c>
      <c r="J157" s="15">
        <v>341956</v>
      </c>
      <c r="K157" s="5">
        <v>34196</v>
      </c>
      <c r="M157" t="s">
        <v>108</v>
      </c>
      <c r="N157" t="s">
        <v>67</v>
      </c>
      <c r="O157" t="s">
        <v>16</v>
      </c>
      <c r="P157" s="1">
        <v>44265</v>
      </c>
      <c r="Q157">
        <v>7</v>
      </c>
      <c r="R157" s="21">
        <f t="shared" si="7"/>
        <v>2.8439097744360903E-2</v>
      </c>
      <c r="T157" s="84" t="s">
        <v>513</v>
      </c>
      <c r="U157" s="27">
        <v>139948</v>
      </c>
    </row>
    <row r="158" spans="1:21" x14ac:dyDescent="0.3">
      <c r="A158" t="s">
        <v>19</v>
      </c>
      <c r="B158">
        <v>144</v>
      </c>
      <c r="C158" s="1">
        <v>44286</v>
      </c>
      <c r="D158" s="1" t="s">
        <v>459</v>
      </c>
      <c r="E158" s="1" t="s">
        <v>459</v>
      </c>
      <c r="F158" t="s">
        <v>600</v>
      </c>
      <c r="G158" t="s">
        <v>311</v>
      </c>
      <c r="H158" s="5">
        <f>MROUND((J158*0.97),1000)</f>
        <v>195000</v>
      </c>
      <c r="I158" s="15">
        <f t="shared" si="6"/>
        <v>6382</v>
      </c>
      <c r="J158" s="15">
        <v>201382</v>
      </c>
      <c r="K158" s="5">
        <v>20138</v>
      </c>
      <c r="M158" t="s">
        <v>109</v>
      </c>
      <c r="N158" t="s">
        <v>67</v>
      </c>
      <c r="O158" t="s">
        <v>16</v>
      </c>
      <c r="P158" s="1">
        <v>44286</v>
      </c>
      <c r="Q158">
        <v>0</v>
      </c>
      <c r="R158" s="21">
        <f t="shared" si="7"/>
        <v>3.272820512820513E-2</v>
      </c>
      <c r="T158" s="83">
        <v>44286</v>
      </c>
      <c r="U158" s="13">
        <v>901728</v>
      </c>
    </row>
    <row r="159" spans="1:21" x14ac:dyDescent="0.3">
      <c r="A159" t="s">
        <v>19</v>
      </c>
      <c r="B159">
        <v>45</v>
      </c>
      <c r="C159" s="1">
        <v>44120</v>
      </c>
      <c r="D159" t="s">
        <v>470</v>
      </c>
      <c r="E159" t="s">
        <v>573</v>
      </c>
      <c r="F159" t="s">
        <v>573</v>
      </c>
      <c r="G159" t="s">
        <v>284</v>
      </c>
      <c r="H159" s="42">
        <f>MROUND((J159*0.97),5000)</f>
        <v>775000</v>
      </c>
      <c r="I159" s="43">
        <f t="shared" si="6"/>
        <v>24930</v>
      </c>
      <c r="J159" s="43">
        <v>799930</v>
      </c>
      <c r="K159" s="42">
        <v>79993</v>
      </c>
      <c r="M159" t="s">
        <v>103</v>
      </c>
      <c r="N159" t="s">
        <v>67</v>
      </c>
      <c r="O159" t="s">
        <v>16</v>
      </c>
      <c r="P159" s="1">
        <v>44113</v>
      </c>
      <c r="Q159">
        <v>7</v>
      </c>
      <c r="R159" s="44">
        <f t="shared" si="7"/>
        <v>3.2167741935483871E-2</v>
      </c>
      <c r="T159" s="84" t="s">
        <v>614</v>
      </c>
      <c r="U159" s="27">
        <v>499357</v>
      </c>
    </row>
    <row r="160" spans="1:21" x14ac:dyDescent="0.3">
      <c r="A160" t="s">
        <v>19</v>
      </c>
      <c r="B160">
        <v>46</v>
      </c>
      <c r="C160" s="1">
        <v>44168</v>
      </c>
      <c r="D160" t="s">
        <v>470</v>
      </c>
      <c r="E160" t="s">
        <v>573</v>
      </c>
      <c r="F160" t="s">
        <v>556</v>
      </c>
      <c r="G160" t="s">
        <v>267</v>
      </c>
      <c r="H160" s="42">
        <f>MROUND((J160*0.97),2500)</f>
        <v>490000</v>
      </c>
      <c r="I160" s="43">
        <f t="shared" si="6"/>
        <v>15301</v>
      </c>
      <c r="J160" s="43">
        <v>505301</v>
      </c>
      <c r="K160" s="42">
        <v>50530</v>
      </c>
      <c r="M160" t="s">
        <v>105</v>
      </c>
      <c r="N160" t="s">
        <v>67</v>
      </c>
      <c r="O160" t="s">
        <v>16</v>
      </c>
      <c r="P160" s="1">
        <v>44161</v>
      </c>
      <c r="Q160">
        <v>7</v>
      </c>
      <c r="R160" s="44">
        <f t="shared" si="7"/>
        <v>3.1226530612244899E-2</v>
      </c>
      <c r="T160" s="84" t="s">
        <v>513</v>
      </c>
      <c r="U160" s="27">
        <v>402371</v>
      </c>
    </row>
    <row r="161" spans="1:21" x14ac:dyDescent="0.3">
      <c r="A161" t="s">
        <v>19</v>
      </c>
      <c r="B161">
        <v>47</v>
      </c>
      <c r="C161" s="1">
        <v>44211</v>
      </c>
      <c r="D161" t="s">
        <v>470</v>
      </c>
      <c r="E161" t="s">
        <v>573</v>
      </c>
      <c r="F161" t="s">
        <v>556</v>
      </c>
      <c r="G161" t="s">
        <v>267</v>
      </c>
      <c r="H161" s="42">
        <f>MROUND((J161*0.97),2500)</f>
        <v>445000</v>
      </c>
      <c r="I161" s="43">
        <f t="shared" si="6"/>
        <v>14899</v>
      </c>
      <c r="J161" s="43">
        <v>459899</v>
      </c>
      <c r="K161" s="42">
        <v>45990</v>
      </c>
      <c r="M161" t="s">
        <v>106</v>
      </c>
      <c r="N161" t="s">
        <v>67</v>
      </c>
      <c r="O161" t="s">
        <v>16</v>
      </c>
      <c r="P161" s="1">
        <v>44202</v>
      </c>
      <c r="Q161">
        <v>9</v>
      </c>
      <c r="R161" s="44">
        <f t="shared" si="7"/>
        <v>3.3480898876404493E-2</v>
      </c>
      <c r="T161" s="12" t="s">
        <v>466</v>
      </c>
      <c r="U161" s="13">
        <v>742849</v>
      </c>
    </row>
    <row r="162" spans="1:21" x14ac:dyDescent="0.3">
      <c r="A162" s="37" t="s">
        <v>19</v>
      </c>
      <c r="B162" s="37">
        <v>148</v>
      </c>
      <c r="C162" s="38">
        <v>44158</v>
      </c>
      <c r="D162" s="37" t="s">
        <v>478</v>
      </c>
      <c r="E162" s="38" t="s">
        <v>478</v>
      </c>
      <c r="F162" s="37" t="s">
        <v>534</v>
      </c>
      <c r="G162" s="37" t="s">
        <v>244</v>
      </c>
      <c r="H162" s="39">
        <f>MROUND((J162*0.97),2500)</f>
        <v>485000</v>
      </c>
      <c r="I162" s="40">
        <v>132</v>
      </c>
      <c r="J162" s="40">
        <v>500129</v>
      </c>
      <c r="K162" s="39">
        <v>50013</v>
      </c>
      <c r="L162" s="37"/>
      <c r="M162" s="37" t="s">
        <v>104</v>
      </c>
      <c r="N162" s="37" t="s">
        <v>67</v>
      </c>
      <c r="O162" s="37" t="s">
        <v>16</v>
      </c>
      <c r="P162" s="38">
        <v>44146</v>
      </c>
      <c r="Q162">
        <v>12</v>
      </c>
      <c r="R162" s="21">
        <f t="shared" si="7"/>
        <v>2.7216494845360827E-4</v>
      </c>
      <c r="T162" s="83">
        <v>44265</v>
      </c>
      <c r="U162" s="13">
        <v>447844</v>
      </c>
    </row>
    <row r="163" spans="1:21" x14ac:dyDescent="0.3">
      <c r="A163" s="37" t="s">
        <v>19</v>
      </c>
      <c r="B163" s="37">
        <v>159</v>
      </c>
      <c r="C163" s="38">
        <v>44158</v>
      </c>
      <c r="D163" s="38" t="s">
        <v>478</v>
      </c>
      <c r="E163" s="38" t="s">
        <v>478</v>
      </c>
      <c r="F163" s="37" t="s">
        <v>478</v>
      </c>
      <c r="G163" s="37" t="s">
        <v>189</v>
      </c>
      <c r="H163" s="39">
        <f>MROUND((J163*0.97),5000)</f>
        <v>670000</v>
      </c>
      <c r="I163" s="40">
        <f t="shared" si="6"/>
        <v>22671</v>
      </c>
      <c r="J163" s="40">
        <v>692671</v>
      </c>
      <c r="K163" s="39">
        <v>69267</v>
      </c>
      <c r="L163" s="37"/>
      <c r="M163" s="37" t="s">
        <v>104</v>
      </c>
      <c r="N163" s="37" t="s">
        <v>67</v>
      </c>
      <c r="O163" s="37" t="s">
        <v>16</v>
      </c>
      <c r="P163" s="38">
        <v>44146</v>
      </c>
      <c r="Q163">
        <v>12</v>
      </c>
      <c r="R163" s="21">
        <f t="shared" si="7"/>
        <v>3.3837313432835824E-2</v>
      </c>
      <c r="T163" s="82" t="s">
        <v>466</v>
      </c>
      <c r="U163" s="13">
        <v>223922</v>
      </c>
    </row>
    <row r="164" spans="1:21" x14ac:dyDescent="0.3">
      <c r="A164" s="37" t="s">
        <v>19</v>
      </c>
      <c r="B164" s="37">
        <v>162</v>
      </c>
      <c r="C164" s="38">
        <v>44158</v>
      </c>
      <c r="D164" s="38" t="s">
        <v>478</v>
      </c>
      <c r="E164" s="38" t="s">
        <v>478</v>
      </c>
      <c r="F164" s="37" t="s">
        <v>586</v>
      </c>
      <c r="G164" s="37" t="s">
        <v>297</v>
      </c>
      <c r="H164" s="39">
        <f>MROUND((J164*0.97),2500)</f>
        <v>437500</v>
      </c>
      <c r="I164" s="40">
        <f t="shared" si="6"/>
        <v>12397</v>
      </c>
      <c r="J164" s="40">
        <v>449897</v>
      </c>
      <c r="K164" s="39">
        <v>44990</v>
      </c>
      <c r="L164" s="37"/>
      <c r="M164" s="37" t="s">
        <v>104</v>
      </c>
      <c r="N164" s="37" t="s">
        <v>67</v>
      </c>
      <c r="O164" s="37" t="s">
        <v>16</v>
      </c>
      <c r="P164" s="38">
        <v>44146</v>
      </c>
      <c r="Q164">
        <v>12</v>
      </c>
      <c r="R164" s="21">
        <f t="shared" si="7"/>
        <v>2.8336E-2</v>
      </c>
      <c r="T164" s="82" t="s">
        <v>468</v>
      </c>
      <c r="U164" s="13">
        <v>223922</v>
      </c>
    </row>
    <row r="165" spans="1:21" x14ac:dyDescent="0.3">
      <c r="A165" s="37" t="s">
        <v>19</v>
      </c>
      <c r="B165" s="37">
        <v>149</v>
      </c>
      <c r="C165" s="38">
        <v>44214</v>
      </c>
      <c r="D165" s="38" t="s">
        <v>478</v>
      </c>
      <c r="E165" s="38" t="s">
        <v>478</v>
      </c>
      <c r="F165" s="37" t="s">
        <v>534</v>
      </c>
      <c r="G165" s="37" t="s">
        <v>244</v>
      </c>
      <c r="H165" s="39">
        <f>MROUND((J165*0.97),5000)</f>
        <v>730000</v>
      </c>
      <c r="I165" s="40">
        <f t="shared" si="6"/>
        <v>20000</v>
      </c>
      <c r="J165" s="40">
        <v>750000</v>
      </c>
      <c r="K165" s="39">
        <v>75000</v>
      </c>
      <c r="L165" s="37"/>
      <c r="M165" s="37" t="s">
        <v>106</v>
      </c>
      <c r="N165" s="37" t="s">
        <v>67</v>
      </c>
      <c r="O165" s="37" t="s">
        <v>16</v>
      </c>
      <c r="P165" s="38">
        <v>44202</v>
      </c>
      <c r="Q165">
        <v>12</v>
      </c>
      <c r="R165" s="21">
        <f t="shared" si="7"/>
        <v>2.7397260273972601E-2</v>
      </c>
      <c r="T165" s="83">
        <v>44286</v>
      </c>
      <c r="U165" s="13">
        <v>295005</v>
      </c>
    </row>
    <row r="166" spans="1:21" x14ac:dyDescent="0.3">
      <c r="A166" s="37" t="s">
        <v>19</v>
      </c>
      <c r="B166" s="37">
        <v>160</v>
      </c>
      <c r="C166" s="38">
        <v>44214</v>
      </c>
      <c r="D166" s="38" t="s">
        <v>478</v>
      </c>
      <c r="E166" s="38" t="s">
        <v>478</v>
      </c>
      <c r="F166" s="37" t="s">
        <v>478</v>
      </c>
      <c r="G166" s="37" t="s">
        <v>189</v>
      </c>
      <c r="H166" s="39">
        <f>MROUND((J166*0.97),5000)</f>
        <v>515000</v>
      </c>
      <c r="I166" s="40">
        <f t="shared" si="6"/>
        <v>13741</v>
      </c>
      <c r="J166" s="40">
        <v>528741</v>
      </c>
      <c r="K166" s="39">
        <v>52874</v>
      </c>
      <c r="L166" s="37"/>
      <c r="M166" s="37" t="s">
        <v>106</v>
      </c>
      <c r="N166" s="37" t="s">
        <v>67</v>
      </c>
      <c r="O166" s="37" t="s">
        <v>16</v>
      </c>
      <c r="P166" s="38">
        <v>44202</v>
      </c>
      <c r="Q166">
        <v>12</v>
      </c>
      <c r="R166" s="21">
        <f t="shared" si="7"/>
        <v>2.6681553398058253E-2</v>
      </c>
      <c r="T166" s="82" t="s">
        <v>466</v>
      </c>
      <c r="U166" s="13">
        <v>148324</v>
      </c>
    </row>
    <row r="167" spans="1:21" x14ac:dyDescent="0.3">
      <c r="A167" s="37" t="s">
        <v>19</v>
      </c>
      <c r="B167" s="37">
        <v>151</v>
      </c>
      <c r="C167" s="38">
        <v>44239</v>
      </c>
      <c r="D167" s="38" t="s">
        <v>478</v>
      </c>
      <c r="E167" s="38" t="s">
        <v>478</v>
      </c>
      <c r="F167" s="37" t="s">
        <v>594</v>
      </c>
      <c r="G167" s="37" t="s">
        <v>305</v>
      </c>
      <c r="H167" s="39">
        <f>MROUND((J167*0.97),2500)</f>
        <v>417500</v>
      </c>
      <c r="I167" s="40">
        <f t="shared" si="6"/>
        <v>12610</v>
      </c>
      <c r="J167" s="40">
        <v>430110</v>
      </c>
      <c r="K167" s="39">
        <v>43011</v>
      </c>
      <c r="L167" s="37"/>
      <c r="M167" s="37" t="s">
        <v>107</v>
      </c>
      <c r="N167" s="37" t="s">
        <v>67</v>
      </c>
      <c r="O167" s="37" t="s">
        <v>16</v>
      </c>
      <c r="P167" s="38">
        <v>44230</v>
      </c>
      <c r="Q167">
        <v>9</v>
      </c>
      <c r="R167" s="21">
        <f t="shared" si="7"/>
        <v>3.0203592814371256E-2</v>
      </c>
      <c r="T167" s="82" t="s">
        <v>468</v>
      </c>
      <c r="U167" s="13">
        <v>146681</v>
      </c>
    </row>
    <row r="168" spans="1:21" x14ac:dyDescent="0.3">
      <c r="A168" s="37" t="s">
        <v>19</v>
      </c>
      <c r="B168" s="37">
        <v>152</v>
      </c>
      <c r="C168" s="38">
        <v>44265</v>
      </c>
      <c r="D168" s="38" t="s">
        <v>478</v>
      </c>
      <c r="E168" s="38" t="s">
        <v>478</v>
      </c>
      <c r="F168" s="37" t="s">
        <v>594</v>
      </c>
      <c r="G168" s="37" t="s">
        <v>305</v>
      </c>
      <c r="H168" s="39">
        <f>MROUND((J168*0.97),2500)</f>
        <v>357500</v>
      </c>
      <c r="I168" s="40">
        <f t="shared" si="6"/>
        <v>11659</v>
      </c>
      <c r="J168" s="40">
        <v>369159</v>
      </c>
      <c r="K168" s="39">
        <v>36916</v>
      </c>
      <c r="L168" s="37"/>
      <c r="M168" s="37" t="s">
        <v>108</v>
      </c>
      <c r="N168" s="37" t="s">
        <v>67</v>
      </c>
      <c r="O168" s="37" t="s">
        <v>16</v>
      </c>
      <c r="P168" s="38">
        <v>44230</v>
      </c>
      <c r="Q168">
        <v>14</v>
      </c>
      <c r="R168" s="21">
        <f t="shared" si="7"/>
        <v>3.2612587412587414E-2</v>
      </c>
      <c r="T168" s="12" t="s">
        <v>459</v>
      </c>
      <c r="U168" s="13">
        <v>557278</v>
      </c>
    </row>
    <row r="169" spans="1:21" x14ac:dyDescent="0.3">
      <c r="A169" s="37" t="s">
        <v>19</v>
      </c>
      <c r="B169" s="37">
        <v>150</v>
      </c>
      <c r="C169" s="38">
        <v>44286</v>
      </c>
      <c r="D169" s="38" t="s">
        <v>478</v>
      </c>
      <c r="E169" s="38" t="s">
        <v>478</v>
      </c>
      <c r="F169" s="37" t="s">
        <v>534</v>
      </c>
      <c r="G169" s="37" t="s">
        <v>244</v>
      </c>
      <c r="H169" s="39">
        <f>MROUND((J169*0.97),1000)</f>
        <v>145000</v>
      </c>
      <c r="I169" s="40">
        <f t="shared" si="6"/>
        <v>4863</v>
      </c>
      <c r="J169" s="40">
        <v>149863</v>
      </c>
      <c r="K169" s="39">
        <v>14986</v>
      </c>
      <c r="L169" s="37"/>
      <c r="M169" s="37" t="s">
        <v>109</v>
      </c>
      <c r="N169" s="37" t="s">
        <v>67</v>
      </c>
      <c r="O169" s="37" t="s">
        <v>16</v>
      </c>
      <c r="P169" s="38">
        <v>44286</v>
      </c>
      <c r="Q169">
        <v>0</v>
      </c>
      <c r="R169" s="21">
        <f t="shared" si="7"/>
        <v>3.3537931034482757E-2</v>
      </c>
      <c r="T169" s="83">
        <v>43948</v>
      </c>
      <c r="U169" s="13">
        <v>13940</v>
      </c>
    </row>
    <row r="170" spans="1:21" x14ac:dyDescent="0.3">
      <c r="A170" s="37" t="s">
        <v>19</v>
      </c>
      <c r="B170" s="37">
        <v>161</v>
      </c>
      <c r="C170" s="38">
        <v>44286</v>
      </c>
      <c r="D170" s="38" t="s">
        <v>478</v>
      </c>
      <c r="E170" s="38" t="s">
        <v>478</v>
      </c>
      <c r="F170" s="37" t="s">
        <v>478</v>
      </c>
      <c r="G170" s="37" t="s">
        <v>189</v>
      </c>
      <c r="H170" s="39">
        <f>MROUND((J170*0.97),2500)</f>
        <v>330000</v>
      </c>
      <c r="I170" s="40">
        <f t="shared" si="6"/>
        <v>9214</v>
      </c>
      <c r="J170" s="40">
        <v>339214</v>
      </c>
      <c r="K170" s="39">
        <v>33921</v>
      </c>
      <c r="L170" s="37"/>
      <c r="M170" s="37" t="s">
        <v>109</v>
      </c>
      <c r="N170" s="37" t="s">
        <v>67</v>
      </c>
      <c r="O170" s="37" t="s">
        <v>16</v>
      </c>
      <c r="P170" s="38">
        <v>44286</v>
      </c>
      <c r="Q170">
        <v>0</v>
      </c>
      <c r="R170" s="21">
        <f t="shared" si="7"/>
        <v>2.7921212121212121E-2</v>
      </c>
      <c r="T170" s="82" t="s">
        <v>459</v>
      </c>
      <c r="U170" s="13">
        <v>6970</v>
      </c>
    </row>
    <row r="171" spans="1:21" x14ac:dyDescent="0.3">
      <c r="A171" t="s">
        <v>19</v>
      </c>
      <c r="B171">
        <v>182</v>
      </c>
      <c r="C171" s="1">
        <v>43980</v>
      </c>
      <c r="D171" s="1" t="s">
        <v>442</v>
      </c>
      <c r="E171" s="1" t="s">
        <v>442</v>
      </c>
      <c r="F171" t="s">
        <v>446</v>
      </c>
      <c r="G171" t="s">
        <v>156</v>
      </c>
      <c r="H171" s="5">
        <f>MROUND((J171*0.97),1000)</f>
        <v>213000</v>
      </c>
      <c r="I171" s="15">
        <f t="shared" si="6"/>
        <v>7000</v>
      </c>
      <c r="J171" s="15">
        <v>220000</v>
      </c>
      <c r="K171" s="5">
        <v>22000</v>
      </c>
      <c r="M171" t="s">
        <v>94</v>
      </c>
      <c r="N171" t="s">
        <v>67</v>
      </c>
      <c r="O171" t="s">
        <v>16</v>
      </c>
      <c r="P171" s="1">
        <v>43971</v>
      </c>
      <c r="Q171">
        <v>9</v>
      </c>
      <c r="R171" s="21">
        <f t="shared" si="7"/>
        <v>3.2863849765258218E-2</v>
      </c>
      <c r="T171" s="82" t="s">
        <v>460</v>
      </c>
      <c r="U171" s="13">
        <v>6970</v>
      </c>
    </row>
    <row r="172" spans="1:21" x14ac:dyDescent="0.3">
      <c r="A172" t="s">
        <v>19</v>
      </c>
      <c r="B172">
        <v>170</v>
      </c>
      <c r="C172" s="1">
        <v>44042</v>
      </c>
      <c r="D172" t="s">
        <v>442</v>
      </c>
      <c r="E172" s="1" t="s">
        <v>442</v>
      </c>
      <c r="F172" t="s">
        <v>563</v>
      </c>
      <c r="G172" t="s">
        <v>274</v>
      </c>
      <c r="H172" s="5">
        <f>MROUND((J172*0.97),1000)</f>
        <v>194000</v>
      </c>
      <c r="I172" s="15">
        <f t="shared" si="6"/>
        <v>5623</v>
      </c>
      <c r="J172" s="15">
        <v>199623</v>
      </c>
      <c r="K172" s="5">
        <v>19962</v>
      </c>
      <c r="M172" t="s">
        <v>99</v>
      </c>
      <c r="N172" t="s">
        <v>67</v>
      </c>
      <c r="O172" t="s">
        <v>16</v>
      </c>
      <c r="P172" s="1">
        <v>44033</v>
      </c>
      <c r="Q172">
        <v>9</v>
      </c>
      <c r="R172" s="21">
        <f t="shared" si="7"/>
        <v>2.8984536082474227E-2</v>
      </c>
      <c r="T172" s="83">
        <v>44265</v>
      </c>
      <c r="U172" s="13">
        <v>341956</v>
      </c>
    </row>
    <row r="173" spans="1:21" x14ac:dyDescent="0.3">
      <c r="A173" t="s">
        <v>19</v>
      </c>
      <c r="B173">
        <v>172</v>
      </c>
      <c r="C173" s="1">
        <v>44042</v>
      </c>
      <c r="D173" t="s">
        <v>442</v>
      </c>
      <c r="E173" s="1" t="s">
        <v>442</v>
      </c>
      <c r="F173" t="s">
        <v>564</v>
      </c>
      <c r="G173" t="s">
        <v>275</v>
      </c>
      <c r="H173" s="5">
        <f>MROUND((J173*0.97),1000)</f>
        <v>191000</v>
      </c>
      <c r="I173" s="15">
        <f t="shared" si="6"/>
        <v>6030</v>
      </c>
      <c r="J173" s="15">
        <v>197030</v>
      </c>
      <c r="K173" s="5">
        <v>19703</v>
      </c>
      <c r="M173" t="s">
        <v>99</v>
      </c>
      <c r="N173" t="s">
        <v>67</v>
      </c>
      <c r="O173" t="s">
        <v>16</v>
      </c>
      <c r="P173" s="1">
        <v>44033</v>
      </c>
      <c r="Q173">
        <v>9</v>
      </c>
      <c r="R173" s="21">
        <f t="shared" si="7"/>
        <v>3.157068062827225E-2</v>
      </c>
      <c r="T173" s="82" t="s">
        <v>600</v>
      </c>
      <c r="U173" s="13">
        <v>341956</v>
      </c>
    </row>
    <row r="174" spans="1:21" x14ac:dyDescent="0.3">
      <c r="A174" t="s">
        <v>19</v>
      </c>
      <c r="B174">
        <v>174</v>
      </c>
      <c r="C174" s="1">
        <v>44042</v>
      </c>
      <c r="D174" t="s">
        <v>442</v>
      </c>
      <c r="E174" s="1" t="s">
        <v>442</v>
      </c>
      <c r="F174" t="s">
        <v>443</v>
      </c>
      <c r="G174" t="s">
        <v>153</v>
      </c>
      <c r="H174" s="5">
        <f>MROUND((J174*0.97),2500)</f>
        <v>387500</v>
      </c>
      <c r="I174" s="15">
        <f t="shared" si="6"/>
        <v>12368</v>
      </c>
      <c r="J174" s="15">
        <v>399868</v>
      </c>
      <c r="K174" s="5">
        <v>39987</v>
      </c>
      <c r="M174" t="s">
        <v>99</v>
      </c>
      <c r="N174" t="s">
        <v>67</v>
      </c>
      <c r="O174" t="s">
        <v>16</v>
      </c>
      <c r="P174" s="1">
        <v>44033</v>
      </c>
      <c r="Q174">
        <v>9</v>
      </c>
      <c r="R174" s="21">
        <f t="shared" si="7"/>
        <v>3.1917419354838709E-2</v>
      </c>
      <c r="T174" s="83">
        <v>44286</v>
      </c>
      <c r="U174" s="13">
        <v>201382</v>
      </c>
    </row>
    <row r="175" spans="1:21" x14ac:dyDescent="0.3">
      <c r="A175" t="s">
        <v>19</v>
      </c>
      <c r="B175">
        <v>179</v>
      </c>
      <c r="C175" s="1">
        <v>44042</v>
      </c>
      <c r="D175" s="1" t="s">
        <v>442</v>
      </c>
      <c r="E175" s="1" t="s">
        <v>442</v>
      </c>
      <c r="F175" t="s">
        <v>442</v>
      </c>
      <c r="G175" t="s">
        <v>152</v>
      </c>
      <c r="H175" s="5">
        <f>MROUND((J175*0.97),5000)</f>
        <v>775000</v>
      </c>
      <c r="I175" s="15">
        <f t="shared" si="6"/>
        <v>24736</v>
      </c>
      <c r="J175" s="15">
        <v>799736</v>
      </c>
      <c r="K175" s="5">
        <v>79974</v>
      </c>
      <c r="M175" t="s">
        <v>99</v>
      </c>
      <c r="N175" t="s">
        <v>67</v>
      </c>
      <c r="O175" t="s">
        <v>16</v>
      </c>
      <c r="P175" s="1">
        <v>44033</v>
      </c>
      <c r="Q175">
        <v>9</v>
      </c>
      <c r="R175" s="21">
        <f t="shared" si="7"/>
        <v>3.1917419354838709E-2</v>
      </c>
      <c r="T175" s="82" t="s">
        <v>600</v>
      </c>
      <c r="U175" s="13">
        <v>201382</v>
      </c>
    </row>
    <row r="176" spans="1:21" x14ac:dyDescent="0.3">
      <c r="A176" t="s">
        <v>19</v>
      </c>
      <c r="B176">
        <v>169</v>
      </c>
      <c r="C176" s="1">
        <v>44130</v>
      </c>
      <c r="D176" s="1" t="s">
        <v>442</v>
      </c>
      <c r="E176" s="1" t="s">
        <v>442</v>
      </c>
      <c r="F176" t="s">
        <v>583</v>
      </c>
      <c r="G176" t="s">
        <v>294</v>
      </c>
      <c r="H176" s="5">
        <f>MROUND((J176*0.97),2500)</f>
        <v>305000</v>
      </c>
      <c r="I176" s="15">
        <f t="shared" si="6"/>
        <v>10650</v>
      </c>
      <c r="J176" s="15">
        <v>315650</v>
      </c>
      <c r="K176" s="5">
        <v>31565</v>
      </c>
      <c r="M176" t="s">
        <v>103</v>
      </c>
      <c r="N176" t="s">
        <v>67</v>
      </c>
      <c r="O176" t="s">
        <v>16</v>
      </c>
      <c r="P176" s="1">
        <v>44119</v>
      </c>
      <c r="Q176">
        <v>11</v>
      </c>
      <c r="R176" s="21">
        <f t="shared" si="7"/>
        <v>3.4918032786885246E-2</v>
      </c>
      <c r="T176" s="26" t="s">
        <v>478</v>
      </c>
      <c r="U176" s="27">
        <v>4209784</v>
      </c>
    </row>
    <row r="177" spans="1:21" x14ac:dyDescent="0.3">
      <c r="A177" t="s">
        <v>19</v>
      </c>
      <c r="B177">
        <v>173</v>
      </c>
      <c r="C177" s="1">
        <v>44130</v>
      </c>
      <c r="D177" t="s">
        <v>442</v>
      </c>
      <c r="E177" s="1" t="s">
        <v>442</v>
      </c>
      <c r="F177" t="s">
        <v>582</v>
      </c>
      <c r="G177" t="s">
        <v>293</v>
      </c>
      <c r="H177" s="5">
        <f>MROUND((J177*0.97),2500)</f>
        <v>305000</v>
      </c>
      <c r="I177" s="15">
        <f t="shared" si="6"/>
        <v>10480</v>
      </c>
      <c r="J177" s="15">
        <v>315480</v>
      </c>
      <c r="K177" s="5">
        <v>31548</v>
      </c>
      <c r="M177" t="s">
        <v>103</v>
      </c>
      <c r="N177" t="s">
        <v>67</v>
      </c>
      <c r="O177" t="s">
        <v>16</v>
      </c>
      <c r="P177" s="1">
        <v>44119</v>
      </c>
      <c r="Q177">
        <v>11</v>
      </c>
      <c r="R177" s="21">
        <f t="shared" si="7"/>
        <v>3.4360655737704915E-2</v>
      </c>
      <c r="T177" s="83">
        <v>44146</v>
      </c>
      <c r="U177" s="13">
        <v>1642697</v>
      </c>
    </row>
    <row r="178" spans="1:21" x14ac:dyDescent="0.3">
      <c r="A178" t="s">
        <v>19</v>
      </c>
      <c r="B178">
        <v>177</v>
      </c>
      <c r="C178" s="1">
        <v>44130</v>
      </c>
      <c r="D178" s="1" t="s">
        <v>442</v>
      </c>
      <c r="E178" s="1" t="s">
        <v>442</v>
      </c>
      <c r="F178" t="s">
        <v>584</v>
      </c>
      <c r="G178" t="s">
        <v>295</v>
      </c>
      <c r="H178" s="5">
        <f>MROUND((J178*0.97),1000)</f>
        <v>278000</v>
      </c>
      <c r="I178" s="15">
        <f t="shared" si="6"/>
        <v>8900</v>
      </c>
      <c r="J178" s="15">
        <v>286900</v>
      </c>
      <c r="K178" s="5">
        <v>28690</v>
      </c>
      <c r="M178" t="s">
        <v>103</v>
      </c>
      <c r="N178" t="s">
        <v>67</v>
      </c>
      <c r="O178" t="s">
        <v>16</v>
      </c>
      <c r="P178" s="1">
        <v>44119</v>
      </c>
      <c r="Q178">
        <v>11</v>
      </c>
      <c r="R178" s="21">
        <f t="shared" si="7"/>
        <v>3.201438848920863E-2</v>
      </c>
      <c r="T178" s="84" t="s">
        <v>534</v>
      </c>
      <c r="U178" s="27">
        <v>500129</v>
      </c>
    </row>
    <row r="179" spans="1:21" x14ac:dyDescent="0.3">
      <c r="A179" t="s">
        <v>19</v>
      </c>
      <c r="B179">
        <v>178</v>
      </c>
      <c r="C179" s="1">
        <v>44130</v>
      </c>
      <c r="D179" s="1" t="s">
        <v>442</v>
      </c>
      <c r="E179" s="1" t="s">
        <v>442</v>
      </c>
      <c r="F179" t="s">
        <v>581</v>
      </c>
      <c r="G179" t="s">
        <v>292</v>
      </c>
      <c r="H179" s="5">
        <f>MROUND((J179*0.97),2500)</f>
        <v>320000</v>
      </c>
      <c r="I179" s="15">
        <f t="shared" si="6"/>
        <v>10270</v>
      </c>
      <c r="J179" s="15">
        <v>330270</v>
      </c>
      <c r="K179" s="5">
        <v>33027</v>
      </c>
      <c r="M179" t="s">
        <v>103</v>
      </c>
      <c r="N179" t="s">
        <v>67</v>
      </c>
      <c r="O179" t="s">
        <v>16</v>
      </c>
      <c r="P179" s="1">
        <v>44119</v>
      </c>
      <c r="Q179">
        <v>11</v>
      </c>
      <c r="R179" s="21">
        <f t="shared" si="7"/>
        <v>3.2093749999999997E-2</v>
      </c>
      <c r="T179" s="84" t="s">
        <v>478</v>
      </c>
      <c r="U179" s="27">
        <v>692671</v>
      </c>
    </row>
    <row r="180" spans="1:21" x14ac:dyDescent="0.3">
      <c r="A180" t="s">
        <v>19</v>
      </c>
      <c r="B180">
        <v>183</v>
      </c>
      <c r="C180" s="1">
        <v>44130</v>
      </c>
      <c r="D180" s="1" t="s">
        <v>442</v>
      </c>
      <c r="E180" s="1" t="s">
        <v>442</v>
      </c>
      <c r="F180" t="s">
        <v>446</v>
      </c>
      <c r="G180" t="s">
        <v>156</v>
      </c>
      <c r="H180" s="5">
        <f>MROUND((J180*0.97),1000)</f>
        <v>244000</v>
      </c>
      <c r="I180" s="15">
        <f t="shared" si="6"/>
        <v>7700</v>
      </c>
      <c r="J180" s="15">
        <v>251700</v>
      </c>
      <c r="K180" s="5">
        <v>25170</v>
      </c>
      <c r="M180" t="s">
        <v>103</v>
      </c>
      <c r="N180" t="s">
        <v>67</v>
      </c>
      <c r="O180" t="s">
        <v>16</v>
      </c>
      <c r="P180" s="1">
        <v>44119</v>
      </c>
      <c r="Q180">
        <v>11</v>
      </c>
      <c r="R180" s="21">
        <f t="shared" si="7"/>
        <v>3.1557377049180331E-2</v>
      </c>
      <c r="T180" s="84" t="s">
        <v>586</v>
      </c>
      <c r="U180" s="27">
        <v>449897</v>
      </c>
    </row>
    <row r="181" spans="1:21" x14ac:dyDescent="0.3">
      <c r="A181" t="s">
        <v>19</v>
      </c>
      <c r="B181">
        <v>171</v>
      </c>
      <c r="C181" s="1">
        <v>44138</v>
      </c>
      <c r="D181" t="s">
        <v>442</v>
      </c>
      <c r="E181" s="1" t="s">
        <v>442</v>
      </c>
      <c r="F181" t="s">
        <v>563</v>
      </c>
      <c r="G181" t="s">
        <v>274</v>
      </c>
      <c r="H181" s="5">
        <f>MROUND((J181*0.97),1000)</f>
        <v>291000</v>
      </c>
      <c r="I181" s="15">
        <f t="shared" si="6"/>
        <v>8563</v>
      </c>
      <c r="J181" s="15">
        <v>299563</v>
      </c>
      <c r="K181" s="5">
        <v>29956</v>
      </c>
      <c r="M181" t="s">
        <v>104</v>
      </c>
      <c r="N181" t="s">
        <v>67</v>
      </c>
      <c r="O181" t="s">
        <v>16</v>
      </c>
      <c r="P181" s="1">
        <v>44131</v>
      </c>
      <c r="Q181">
        <v>7</v>
      </c>
      <c r="R181" s="21">
        <f t="shared" si="7"/>
        <v>2.9426116838487972E-2</v>
      </c>
      <c r="T181" s="83">
        <v>44202</v>
      </c>
      <c r="U181" s="13">
        <v>1278741</v>
      </c>
    </row>
    <row r="182" spans="1:21" x14ac:dyDescent="0.3">
      <c r="A182" t="s">
        <v>19</v>
      </c>
      <c r="B182">
        <v>175</v>
      </c>
      <c r="C182" s="1">
        <v>44138</v>
      </c>
      <c r="D182" s="1" t="s">
        <v>442</v>
      </c>
      <c r="E182" s="1" t="s">
        <v>442</v>
      </c>
      <c r="F182" t="s">
        <v>443</v>
      </c>
      <c r="G182" t="s">
        <v>153</v>
      </c>
      <c r="H182" s="5">
        <f>MROUND((J182*0.97),1000)</f>
        <v>291000</v>
      </c>
      <c r="I182" s="15">
        <f t="shared" si="6"/>
        <v>8898</v>
      </c>
      <c r="J182" s="15">
        <v>299898</v>
      </c>
      <c r="K182" s="5">
        <v>29990</v>
      </c>
      <c r="M182" t="s">
        <v>104</v>
      </c>
      <c r="N182" t="s">
        <v>67</v>
      </c>
      <c r="O182" t="s">
        <v>16</v>
      </c>
      <c r="P182" s="1">
        <v>44131</v>
      </c>
      <c r="Q182">
        <v>7</v>
      </c>
      <c r="R182" s="21">
        <f t="shared" si="7"/>
        <v>3.0577319587628864E-2</v>
      </c>
      <c r="T182" s="84" t="s">
        <v>534</v>
      </c>
      <c r="U182" s="27">
        <v>750000</v>
      </c>
    </row>
    <row r="183" spans="1:21" x14ac:dyDescent="0.3">
      <c r="A183" t="s">
        <v>19</v>
      </c>
      <c r="B183">
        <v>180</v>
      </c>
      <c r="C183" s="1">
        <v>44138</v>
      </c>
      <c r="D183" s="1" t="s">
        <v>442</v>
      </c>
      <c r="E183" s="1" t="s">
        <v>442</v>
      </c>
      <c r="F183" t="s">
        <v>442</v>
      </c>
      <c r="G183" t="s">
        <v>152</v>
      </c>
      <c r="H183" s="5">
        <f>MROUND((J183*0.97),2500)</f>
        <v>447500</v>
      </c>
      <c r="I183" s="15">
        <f t="shared" si="6"/>
        <v>14352</v>
      </c>
      <c r="J183" s="15">
        <v>461852</v>
      </c>
      <c r="K183" s="5">
        <v>46185</v>
      </c>
      <c r="M183" t="s">
        <v>104</v>
      </c>
      <c r="N183" t="s">
        <v>67</v>
      </c>
      <c r="O183" t="s">
        <v>16</v>
      </c>
      <c r="P183" s="1">
        <v>44131</v>
      </c>
      <c r="Q183">
        <v>7</v>
      </c>
      <c r="R183" s="21">
        <f t="shared" si="7"/>
        <v>3.2071508379888265E-2</v>
      </c>
      <c r="T183" s="84" t="s">
        <v>478</v>
      </c>
      <c r="U183" s="27">
        <v>528741</v>
      </c>
    </row>
    <row r="184" spans="1:21" x14ac:dyDescent="0.3">
      <c r="A184" t="s">
        <v>19</v>
      </c>
      <c r="B184">
        <v>184</v>
      </c>
      <c r="C184" s="1">
        <v>44138</v>
      </c>
      <c r="D184" s="1" t="s">
        <v>442</v>
      </c>
      <c r="E184" s="1" t="s">
        <v>442</v>
      </c>
      <c r="F184" t="s">
        <v>446</v>
      </c>
      <c r="G184" t="s">
        <v>156</v>
      </c>
      <c r="H184" s="5">
        <f>MROUND((J184*0.97),1000)</f>
        <v>196000</v>
      </c>
      <c r="I184" s="15">
        <f t="shared" si="6"/>
        <v>5807</v>
      </c>
      <c r="J184" s="15">
        <v>201807</v>
      </c>
      <c r="K184" s="5">
        <v>20181</v>
      </c>
      <c r="M184" t="s">
        <v>104</v>
      </c>
      <c r="N184" t="s">
        <v>67</v>
      </c>
      <c r="O184" t="s">
        <v>16</v>
      </c>
      <c r="P184" s="1">
        <v>44131</v>
      </c>
      <c r="Q184">
        <v>7</v>
      </c>
      <c r="R184" s="21">
        <f t="shared" si="7"/>
        <v>2.9627551020408163E-2</v>
      </c>
      <c r="T184" s="83">
        <v>44230</v>
      </c>
      <c r="U184" s="13">
        <v>430110</v>
      </c>
    </row>
    <row r="185" spans="1:21" x14ac:dyDescent="0.3">
      <c r="A185" t="s">
        <v>19</v>
      </c>
      <c r="B185">
        <v>176</v>
      </c>
      <c r="C185" s="1">
        <v>44231</v>
      </c>
      <c r="D185" s="1" t="s">
        <v>442</v>
      </c>
      <c r="E185" s="1" t="s">
        <v>442</v>
      </c>
      <c r="F185" t="s">
        <v>443</v>
      </c>
      <c r="G185" t="s">
        <v>153</v>
      </c>
      <c r="H185" s="5">
        <f>MROUND((J185*0.97),1000)</f>
        <v>99000</v>
      </c>
      <c r="I185" s="15">
        <f t="shared" si="6"/>
        <v>3251</v>
      </c>
      <c r="J185" s="15">
        <v>102251</v>
      </c>
      <c r="K185" s="5">
        <v>10225</v>
      </c>
      <c r="M185" t="s">
        <v>107</v>
      </c>
      <c r="N185" t="s">
        <v>67</v>
      </c>
      <c r="O185" t="s">
        <v>16</v>
      </c>
      <c r="P185" s="1">
        <v>44223</v>
      </c>
      <c r="Q185">
        <v>8</v>
      </c>
      <c r="R185" s="21">
        <f t="shared" si="7"/>
        <v>3.283838383838384E-2</v>
      </c>
      <c r="T185" s="84" t="s">
        <v>594</v>
      </c>
      <c r="U185" s="27">
        <v>430110</v>
      </c>
    </row>
    <row r="186" spans="1:21" x14ac:dyDescent="0.3">
      <c r="A186" t="s">
        <v>19</v>
      </c>
      <c r="B186">
        <v>181</v>
      </c>
      <c r="C186" s="1">
        <v>44231</v>
      </c>
      <c r="D186" s="1" t="s">
        <v>442</v>
      </c>
      <c r="E186" s="1" t="s">
        <v>442</v>
      </c>
      <c r="F186" t="s">
        <v>442</v>
      </c>
      <c r="G186" t="s">
        <v>152</v>
      </c>
      <c r="H186" s="5">
        <f>MROUND((J186*0.97),1000)</f>
        <v>146000</v>
      </c>
      <c r="I186" s="15">
        <f t="shared" si="6"/>
        <v>4226</v>
      </c>
      <c r="J186" s="15">
        <v>150226</v>
      </c>
      <c r="K186" s="5">
        <v>15023</v>
      </c>
      <c r="M186" t="s">
        <v>107</v>
      </c>
      <c r="N186" t="s">
        <v>67</v>
      </c>
      <c r="O186" t="s">
        <v>16</v>
      </c>
      <c r="P186" s="1">
        <v>44223</v>
      </c>
      <c r="Q186">
        <v>8</v>
      </c>
      <c r="R186" s="21">
        <f t="shared" si="7"/>
        <v>2.8945205479452056E-2</v>
      </c>
      <c r="T186" s="83">
        <v>44251</v>
      </c>
      <c r="U186" s="13">
        <v>369159</v>
      </c>
    </row>
    <row r="187" spans="1:21" x14ac:dyDescent="0.3">
      <c r="A187" t="s">
        <v>19</v>
      </c>
      <c r="B187">
        <v>185</v>
      </c>
      <c r="C187" s="1">
        <v>44232</v>
      </c>
      <c r="D187" s="1" t="s">
        <v>442</v>
      </c>
      <c r="E187" s="1" t="s">
        <v>442</v>
      </c>
      <c r="F187" t="s">
        <v>446</v>
      </c>
      <c r="G187" t="s">
        <v>156</v>
      </c>
      <c r="H187" s="5">
        <f>MROUND((J187*0.97),500)</f>
        <v>72500</v>
      </c>
      <c r="I187" s="15">
        <f t="shared" si="6"/>
        <v>2214</v>
      </c>
      <c r="J187" s="15">
        <v>74714</v>
      </c>
      <c r="K187" s="5">
        <v>7471</v>
      </c>
      <c r="M187" t="s">
        <v>107</v>
      </c>
      <c r="N187" t="s">
        <v>67</v>
      </c>
      <c r="O187" t="s">
        <v>16</v>
      </c>
      <c r="P187" s="1">
        <v>44223</v>
      </c>
      <c r="Q187">
        <v>9</v>
      </c>
      <c r="R187" s="21">
        <f t="shared" si="7"/>
        <v>3.0537931034482758E-2</v>
      </c>
      <c r="T187" s="84" t="s">
        <v>594</v>
      </c>
      <c r="U187" s="27">
        <v>369159</v>
      </c>
    </row>
    <row r="188" spans="1:21" x14ac:dyDescent="0.3">
      <c r="A188" t="s">
        <v>19</v>
      </c>
      <c r="B188">
        <v>188</v>
      </c>
      <c r="C188" s="1">
        <v>43959</v>
      </c>
      <c r="D188" t="s">
        <v>737</v>
      </c>
      <c r="E188" s="1" t="s">
        <v>737</v>
      </c>
      <c r="F188" t="s">
        <v>732</v>
      </c>
      <c r="G188" t="s">
        <v>186</v>
      </c>
      <c r="H188" s="5">
        <f>MROUND((J188*0.97),1000)</f>
        <v>154000</v>
      </c>
      <c r="I188" s="15">
        <f t="shared" si="6"/>
        <v>4923</v>
      </c>
      <c r="J188" s="15">
        <v>158923</v>
      </c>
      <c r="K188" s="5">
        <v>15892</v>
      </c>
      <c r="M188" t="s">
        <v>93</v>
      </c>
      <c r="N188" t="s">
        <v>67</v>
      </c>
      <c r="O188" t="s">
        <v>16</v>
      </c>
      <c r="P188" s="1">
        <v>43948</v>
      </c>
      <c r="Q188">
        <v>11</v>
      </c>
      <c r="R188" s="21">
        <f t="shared" si="7"/>
        <v>3.1967532467532471E-2</v>
      </c>
      <c r="T188" s="83">
        <v>44286</v>
      </c>
      <c r="U188" s="13">
        <v>489077</v>
      </c>
    </row>
    <row r="189" spans="1:21" x14ac:dyDescent="0.3">
      <c r="A189" t="s">
        <v>19</v>
      </c>
      <c r="B189">
        <v>189</v>
      </c>
      <c r="C189" s="1">
        <v>43987</v>
      </c>
      <c r="D189" t="s">
        <v>737</v>
      </c>
      <c r="E189" s="1" t="s">
        <v>737</v>
      </c>
      <c r="F189" t="s">
        <v>732</v>
      </c>
      <c r="G189" t="s">
        <v>186</v>
      </c>
      <c r="H189" s="5">
        <f>MROUND((J189*0.97),1000)</f>
        <v>118000</v>
      </c>
      <c r="I189" s="15">
        <f t="shared" si="6"/>
        <v>3611</v>
      </c>
      <c r="J189" s="15">
        <v>121611</v>
      </c>
      <c r="K189" s="5">
        <v>12161</v>
      </c>
      <c r="M189" t="s">
        <v>95</v>
      </c>
      <c r="N189" t="s">
        <v>67</v>
      </c>
      <c r="O189" t="s">
        <v>16</v>
      </c>
      <c r="P189" s="1">
        <v>43976</v>
      </c>
      <c r="Q189">
        <v>11</v>
      </c>
      <c r="R189" s="21">
        <f t="shared" si="7"/>
        <v>3.0601694915254236E-2</v>
      </c>
      <c r="T189" s="84" t="s">
        <v>534</v>
      </c>
      <c r="U189" s="27">
        <v>149863</v>
      </c>
    </row>
    <row r="190" spans="1:21" x14ac:dyDescent="0.3">
      <c r="A190" t="s">
        <v>19</v>
      </c>
      <c r="B190">
        <v>190</v>
      </c>
      <c r="C190" s="1">
        <v>44012</v>
      </c>
      <c r="D190" t="s">
        <v>737</v>
      </c>
      <c r="E190" s="1" t="s">
        <v>737</v>
      </c>
      <c r="F190" t="s">
        <v>732</v>
      </c>
      <c r="G190" t="s">
        <v>186</v>
      </c>
      <c r="H190" s="5">
        <f>MROUND((J190*0.97),250)</f>
        <v>16500</v>
      </c>
      <c r="I190" s="15">
        <f t="shared" si="6"/>
        <v>392</v>
      </c>
      <c r="J190" s="15">
        <v>16892</v>
      </c>
      <c r="K190" s="5">
        <v>1689</v>
      </c>
      <c r="M190" t="s">
        <v>97</v>
      </c>
      <c r="N190" t="s">
        <v>67</v>
      </c>
      <c r="O190" t="s">
        <v>16</v>
      </c>
      <c r="P190" s="1">
        <v>44004</v>
      </c>
      <c r="Q190">
        <v>8</v>
      </c>
      <c r="R190" s="21">
        <f t="shared" si="7"/>
        <v>2.3757575757575759E-2</v>
      </c>
      <c r="T190" s="84" t="s">
        <v>478</v>
      </c>
      <c r="U190" s="27">
        <v>339214</v>
      </c>
    </row>
    <row r="191" spans="1:21" x14ac:dyDescent="0.3">
      <c r="A191" t="s">
        <v>19</v>
      </c>
      <c r="B191">
        <v>186</v>
      </c>
      <c r="C191" s="1">
        <v>44250</v>
      </c>
      <c r="D191" s="1" t="s">
        <v>737</v>
      </c>
      <c r="E191" s="1" t="s">
        <v>737</v>
      </c>
      <c r="F191" t="s">
        <v>562</v>
      </c>
      <c r="G191" t="s">
        <v>273</v>
      </c>
      <c r="H191" s="5">
        <f>MROUND((J191*0.97),5000)</f>
        <v>640000</v>
      </c>
      <c r="I191" s="15">
        <f t="shared" si="6"/>
        <v>17374</v>
      </c>
      <c r="J191" s="15">
        <v>657374</v>
      </c>
      <c r="K191" s="5">
        <v>65737</v>
      </c>
      <c r="M191" t="s">
        <v>107</v>
      </c>
      <c r="N191" t="s">
        <v>67</v>
      </c>
      <c r="O191" t="s">
        <v>16</v>
      </c>
      <c r="P191" s="1">
        <v>44239</v>
      </c>
      <c r="Q191">
        <v>11</v>
      </c>
      <c r="R191" s="21">
        <f t="shared" si="7"/>
        <v>2.7146875000000001E-2</v>
      </c>
      <c r="T191" s="12" t="s">
        <v>442</v>
      </c>
      <c r="U191" s="13">
        <v>4906568</v>
      </c>
    </row>
    <row r="192" spans="1:21" x14ac:dyDescent="0.3">
      <c r="A192" t="s">
        <v>19</v>
      </c>
      <c r="B192">
        <v>187</v>
      </c>
      <c r="C192" s="1">
        <v>44250</v>
      </c>
      <c r="D192" t="s">
        <v>737</v>
      </c>
      <c r="E192" s="1" t="s">
        <v>737</v>
      </c>
      <c r="F192" t="s">
        <v>561</v>
      </c>
      <c r="G192" t="s">
        <v>272</v>
      </c>
      <c r="H192" s="5">
        <f>MROUND((J192*0.97),1000)</f>
        <v>185000</v>
      </c>
      <c r="I192" s="15">
        <f t="shared" si="6"/>
        <v>5415</v>
      </c>
      <c r="J192" s="15">
        <v>190415</v>
      </c>
      <c r="K192" s="5">
        <v>19042</v>
      </c>
      <c r="M192" t="s">
        <v>107</v>
      </c>
      <c r="N192" t="s">
        <v>67</v>
      </c>
      <c r="O192" t="s">
        <v>16</v>
      </c>
      <c r="P192" s="1">
        <v>44239</v>
      </c>
      <c r="Q192">
        <v>11</v>
      </c>
      <c r="R192" s="21">
        <f t="shared" si="7"/>
        <v>2.9270270270270269E-2</v>
      </c>
      <c r="T192" s="83">
        <v>43971</v>
      </c>
      <c r="U192" s="13">
        <v>220000</v>
      </c>
    </row>
    <row r="193" spans="1:21" x14ac:dyDescent="0.3">
      <c r="A193" t="s">
        <v>19</v>
      </c>
      <c r="B193">
        <v>192</v>
      </c>
      <c r="C193" s="1">
        <v>44250</v>
      </c>
      <c r="D193" t="s">
        <v>737</v>
      </c>
      <c r="E193" s="1" t="s">
        <v>737</v>
      </c>
      <c r="F193" t="s">
        <v>481</v>
      </c>
      <c r="G193" t="s">
        <v>192</v>
      </c>
      <c r="H193" s="5">
        <f>MROUND((J193*0.97),5000)</f>
        <v>655000</v>
      </c>
      <c r="I193" s="15">
        <f t="shared" si="6"/>
        <v>18149</v>
      </c>
      <c r="J193" s="15">
        <v>673149</v>
      </c>
      <c r="K193" s="5">
        <v>67315</v>
      </c>
      <c r="M193" t="s">
        <v>107</v>
      </c>
      <c r="N193" t="s">
        <v>67</v>
      </c>
      <c r="O193" t="s">
        <v>16</v>
      </c>
      <c r="P193" s="1">
        <v>44239</v>
      </c>
      <c r="Q193">
        <v>11</v>
      </c>
      <c r="R193" s="21">
        <f t="shared" si="7"/>
        <v>2.7708396946564885E-2</v>
      </c>
      <c r="T193" s="82" t="s">
        <v>446</v>
      </c>
      <c r="U193" s="13">
        <v>220000</v>
      </c>
    </row>
    <row r="194" spans="1:21" x14ac:dyDescent="0.3">
      <c r="A194" t="s">
        <v>19</v>
      </c>
      <c r="B194">
        <v>191</v>
      </c>
      <c r="C194" s="1">
        <v>44286</v>
      </c>
      <c r="D194" t="s">
        <v>737</v>
      </c>
      <c r="E194" s="1" t="s">
        <v>737</v>
      </c>
      <c r="F194" t="s">
        <v>732</v>
      </c>
      <c r="G194" t="s">
        <v>186</v>
      </c>
      <c r="H194" s="5">
        <f>MROUND((J194*0.97),250)</f>
        <v>25750</v>
      </c>
      <c r="I194" s="15">
        <f t="shared" ref="I194:I257" si="8">J194-H194</f>
        <v>752</v>
      </c>
      <c r="J194" s="15">
        <v>26502</v>
      </c>
      <c r="K194" s="5">
        <v>2650</v>
      </c>
      <c r="M194" t="s">
        <v>109</v>
      </c>
      <c r="N194" t="s">
        <v>67</v>
      </c>
      <c r="O194" t="s">
        <v>16</v>
      </c>
      <c r="P194" s="1">
        <v>44286</v>
      </c>
      <c r="Q194">
        <v>0</v>
      </c>
      <c r="R194" s="21">
        <f t="shared" ref="R194:R257" si="9">I194/H194</f>
        <v>2.9203883495145633E-2</v>
      </c>
      <c r="T194" s="83">
        <v>44033</v>
      </c>
      <c r="U194" s="13">
        <v>1596257</v>
      </c>
    </row>
    <row r="195" spans="1:21" x14ac:dyDescent="0.3">
      <c r="A195" t="s">
        <v>19</v>
      </c>
      <c r="B195">
        <v>193</v>
      </c>
      <c r="C195" s="1">
        <v>43987</v>
      </c>
      <c r="D195" t="s">
        <v>503</v>
      </c>
      <c r="E195" s="1" t="s">
        <v>503</v>
      </c>
      <c r="F195" t="s">
        <v>503</v>
      </c>
      <c r="G195" t="s">
        <v>206</v>
      </c>
      <c r="H195" s="5">
        <f>MROUND((J195*0.97),250)</f>
        <v>36500</v>
      </c>
      <c r="I195" s="15">
        <f t="shared" si="8"/>
        <v>1171</v>
      </c>
      <c r="J195" s="15">
        <v>37671</v>
      </c>
      <c r="K195" s="5">
        <v>3767</v>
      </c>
      <c r="M195" t="s">
        <v>95</v>
      </c>
      <c r="N195" t="s">
        <v>67</v>
      </c>
      <c r="O195" t="s">
        <v>16</v>
      </c>
      <c r="P195" s="1">
        <v>43976</v>
      </c>
      <c r="Q195">
        <v>11</v>
      </c>
      <c r="R195" s="21">
        <f t="shared" si="9"/>
        <v>3.2082191780821917E-2</v>
      </c>
      <c r="T195" s="82" t="s">
        <v>563</v>
      </c>
      <c r="U195" s="13">
        <v>199623</v>
      </c>
    </row>
    <row r="196" spans="1:21" x14ac:dyDescent="0.3">
      <c r="A196" t="s">
        <v>19</v>
      </c>
      <c r="B196">
        <v>194</v>
      </c>
      <c r="C196" s="1">
        <v>44012</v>
      </c>
      <c r="D196" t="s">
        <v>503</v>
      </c>
      <c r="E196" s="1" t="s">
        <v>503</v>
      </c>
      <c r="F196" t="s">
        <v>503</v>
      </c>
      <c r="G196" t="s">
        <v>206</v>
      </c>
      <c r="H196" s="5">
        <f>MROUND((J196*0.97),250)</f>
        <v>40000</v>
      </c>
      <c r="I196" s="15">
        <f t="shared" si="8"/>
        <v>1321</v>
      </c>
      <c r="J196" s="15">
        <v>41321</v>
      </c>
      <c r="K196" s="5">
        <v>4132</v>
      </c>
      <c r="M196" t="s">
        <v>97</v>
      </c>
      <c r="N196" t="s">
        <v>67</v>
      </c>
      <c r="O196" t="s">
        <v>16</v>
      </c>
      <c r="P196" s="1">
        <v>44004</v>
      </c>
      <c r="Q196">
        <v>8</v>
      </c>
      <c r="R196" s="21">
        <f t="shared" si="9"/>
        <v>3.3024999999999999E-2</v>
      </c>
      <c r="T196" s="82" t="s">
        <v>564</v>
      </c>
      <c r="U196" s="13">
        <v>197030</v>
      </c>
    </row>
    <row r="197" spans="1:21" x14ac:dyDescent="0.3">
      <c r="A197" s="37" t="s">
        <v>19</v>
      </c>
      <c r="B197" s="37">
        <v>198</v>
      </c>
      <c r="C197" s="38">
        <v>44168</v>
      </c>
      <c r="D197" s="37" t="s">
        <v>726</v>
      </c>
      <c r="E197" s="38" t="s">
        <v>726</v>
      </c>
      <c r="F197" s="37" t="s">
        <v>464</v>
      </c>
      <c r="G197" s="37" t="s">
        <v>174</v>
      </c>
      <c r="H197" s="39">
        <f>MROUND((J197*0.97),5000)</f>
        <v>500000</v>
      </c>
      <c r="I197" s="40">
        <f t="shared" si="8"/>
        <v>14113</v>
      </c>
      <c r="J197" s="40">
        <v>514113</v>
      </c>
      <c r="K197" s="39">
        <v>51411</v>
      </c>
      <c r="L197" s="37"/>
      <c r="M197" s="37" t="s">
        <v>105</v>
      </c>
      <c r="N197" s="37" t="s">
        <v>67</v>
      </c>
      <c r="O197" s="37" t="s">
        <v>16</v>
      </c>
      <c r="P197" s="38">
        <v>44161</v>
      </c>
      <c r="Q197" s="37">
        <v>7</v>
      </c>
      <c r="R197" s="41">
        <f t="shared" si="9"/>
        <v>2.8226000000000001E-2</v>
      </c>
      <c r="T197" s="82" t="s">
        <v>443</v>
      </c>
      <c r="U197" s="13">
        <v>399868</v>
      </c>
    </row>
    <row r="198" spans="1:21" x14ac:dyDescent="0.3">
      <c r="A198" s="37" t="s">
        <v>19</v>
      </c>
      <c r="B198" s="37">
        <v>203</v>
      </c>
      <c r="C198" s="38">
        <v>44168</v>
      </c>
      <c r="D198" s="37" t="s">
        <v>726</v>
      </c>
      <c r="E198" s="38" t="s">
        <v>726</v>
      </c>
      <c r="F198" s="37" t="s">
        <v>463</v>
      </c>
      <c r="G198" s="37" t="s">
        <v>173</v>
      </c>
      <c r="H198" s="39">
        <f>MROUND((J198*0.97),5000)</f>
        <v>695000</v>
      </c>
      <c r="I198" s="40">
        <f t="shared" si="8"/>
        <v>20116</v>
      </c>
      <c r="J198" s="40">
        <v>715116</v>
      </c>
      <c r="K198" s="39">
        <v>71512</v>
      </c>
      <c r="L198" s="37"/>
      <c r="M198" s="37" t="s">
        <v>105</v>
      </c>
      <c r="N198" s="37" t="s">
        <v>67</v>
      </c>
      <c r="O198" s="37" t="s">
        <v>16</v>
      </c>
      <c r="P198" s="38">
        <v>44161</v>
      </c>
      <c r="Q198" s="37">
        <v>7</v>
      </c>
      <c r="R198" s="41">
        <f t="shared" si="9"/>
        <v>2.8943884892086331E-2</v>
      </c>
      <c r="T198" s="82" t="s">
        <v>442</v>
      </c>
      <c r="U198" s="13">
        <v>799736</v>
      </c>
    </row>
    <row r="199" spans="1:21" x14ac:dyDescent="0.3">
      <c r="A199" s="37" t="s">
        <v>19</v>
      </c>
      <c r="B199" s="37">
        <v>204</v>
      </c>
      <c r="C199" s="38">
        <v>44175</v>
      </c>
      <c r="D199" s="37" t="s">
        <v>726</v>
      </c>
      <c r="E199" s="38" t="s">
        <v>726</v>
      </c>
      <c r="F199" s="37" t="s">
        <v>463</v>
      </c>
      <c r="G199" s="37" t="s">
        <v>173</v>
      </c>
      <c r="H199" s="39">
        <f>MROUND((J199*0.97),1000)</f>
        <v>205000</v>
      </c>
      <c r="I199" s="40">
        <f t="shared" si="8"/>
        <v>6389</v>
      </c>
      <c r="J199" s="40">
        <v>211389</v>
      </c>
      <c r="K199" s="39">
        <v>21139</v>
      </c>
      <c r="L199" s="37"/>
      <c r="M199" s="37" t="s">
        <v>105</v>
      </c>
      <c r="N199" s="37" t="s">
        <v>67</v>
      </c>
      <c r="O199" s="37" t="s">
        <v>16</v>
      </c>
      <c r="P199" s="38">
        <v>44167</v>
      </c>
      <c r="Q199" s="37">
        <v>8</v>
      </c>
      <c r="R199" s="41">
        <f t="shared" si="9"/>
        <v>3.1165853658536587E-2</v>
      </c>
      <c r="T199" s="83">
        <v>44119</v>
      </c>
      <c r="U199" s="13">
        <v>1500000</v>
      </c>
    </row>
    <row r="200" spans="1:21" x14ac:dyDescent="0.3">
      <c r="A200" s="37" t="s">
        <v>19</v>
      </c>
      <c r="B200" s="37">
        <v>199</v>
      </c>
      <c r="C200" s="38">
        <v>44286</v>
      </c>
      <c r="D200" s="37" t="s">
        <v>726</v>
      </c>
      <c r="E200" s="38" t="s">
        <v>726</v>
      </c>
      <c r="F200" s="37" t="s">
        <v>464</v>
      </c>
      <c r="G200" s="37" t="s">
        <v>174</v>
      </c>
      <c r="H200" s="39">
        <f>MROUND((J200*0.97),2500)</f>
        <v>375000</v>
      </c>
      <c r="I200" s="40">
        <f t="shared" si="8"/>
        <v>11268</v>
      </c>
      <c r="J200" s="40">
        <v>386268</v>
      </c>
      <c r="K200" s="39">
        <v>38627</v>
      </c>
      <c r="L200" s="37"/>
      <c r="M200" s="37" t="s">
        <v>109</v>
      </c>
      <c r="N200" s="37" t="s">
        <v>67</v>
      </c>
      <c r="O200" s="37" t="s">
        <v>16</v>
      </c>
      <c r="P200" s="38">
        <v>44286</v>
      </c>
      <c r="Q200" s="37">
        <v>0</v>
      </c>
      <c r="R200" s="41">
        <f t="shared" si="9"/>
        <v>3.0047999999999998E-2</v>
      </c>
      <c r="T200" s="82" t="s">
        <v>583</v>
      </c>
      <c r="U200" s="13">
        <v>315650</v>
      </c>
    </row>
    <row r="201" spans="1:21" x14ac:dyDescent="0.3">
      <c r="A201" s="37" t="s">
        <v>19</v>
      </c>
      <c r="B201" s="37">
        <v>200</v>
      </c>
      <c r="C201" s="38">
        <v>44286</v>
      </c>
      <c r="D201" s="37" t="s">
        <v>726</v>
      </c>
      <c r="E201" s="38" t="s">
        <v>726</v>
      </c>
      <c r="F201" s="37" t="s">
        <v>604</v>
      </c>
      <c r="G201" s="37" t="s">
        <v>315</v>
      </c>
      <c r="H201" s="39">
        <f>MROUND((J201*0.97),5000)</f>
        <v>775000</v>
      </c>
      <c r="I201" s="40">
        <f t="shared" si="8"/>
        <v>23157</v>
      </c>
      <c r="J201" s="40">
        <v>798157</v>
      </c>
      <c r="K201" s="39">
        <v>79816</v>
      </c>
      <c r="L201" s="37"/>
      <c r="M201" s="37" t="s">
        <v>109</v>
      </c>
      <c r="N201" s="37" t="s">
        <v>67</v>
      </c>
      <c r="O201" s="37" t="s">
        <v>16</v>
      </c>
      <c r="P201" s="38">
        <v>44286</v>
      </c>
      <c r="Q201" s="37">
        <v>0</v>
      </c>
      <c r="R201" s="41">
        <f t="shared" si="9"/>
        <v>2.988E-2</v>
      </c>
      <c r="T201" s="82" t="s">
        <v>582</v>
      </c>
      <c r="U201" s="13">
        <v>315480</v>
      </c>
    </row>
    <row r="202" spans="1:21" x14ac:dyDescent="0.3">
      <c r="A202" s="37" t="s">
        <v>19</v>
      </c>
      <c r="B202" s="37">
        <v>205</v>
      </c>
      <c r="C202" s="38">
        <v>44286</v>
      </c>
      <c r="D202" s="37" t="s">
        <v>726</v>
      </c>
      <c r="E202" s="38" t="s">
        <v>726</v>
      </c>
      <c r="F202" s="37" t="s">
        <v>463</v>
      </c>
      <c r="G202" s="37" t="s">
        <v>173</v>
      </c>
      <c r="H202" s="39">
        <f>MROUND((J202*0.97),1000)</f>
        <v>265000</v>
      </c>
      <c r="I202" s="40">
        <f t="shared" si="8"/>
        <v>8197</v>
      </c>
      <c r="J202" s="40">
        <v>273197</v>
      </c>
      <c r="K202" s="39">
        <v>27320</v>
      </c>
      <c r="L202" s="37"/>
      <c r="M202" s="37" t="s">
        <v>109</v>
      </c>
      <c r="N202" s="37" t="s">
        <v>67</v>
      </c>
      <c r="O202" s="37" t="s">
        <v>16</v>
      </c>
      <c r="P202" s="38">
        <v>44286</v>
      </c>
      <c r="Q202" s="37">
        <v>0</v>
      </c>
      <c r="R202" s="41">
        <f t="shared" si="9"/>
        <v>3.0932075471698114E-2</v>
      </c>
      <c r="T202" s="82" t="s">
        <v>584</v>
      </c>
      <c r="U202" s="13">
        <v>286900</v>
      </c>
    </row>
    <row r="203" spans="1:21" x14ac:dyDescent="0.3">
      <c r="A203" t="s">
        <v>19</v>
      </c>
      <c r="B203">
        <v>63</v>
      </c>
      <c r="C203" s="1">
        <v>44286</v>
      </c>
      <c r="D203" s="1" t="s">
        <v>440</v>
      </c>
      <c r="E203" t="s">
        <v>611</v>
      </c>
      <c r="F203" t="s">
        <v>611</v>
      </c>
      <c r="G203" t="s">
        <v>322</v>
      </c>
      <c r="H203" s="5">
        <f>MROUND((J203*0.97),1000)</f>
        <v>289000</v>
      </c>
      <c r="I203" s="15">
        <f t="shared" si="8"/>
        <v>9134</v>
      </c>
      <c r="J203" s="15">
        <v>298134</v>
      </c>
      <c r="K203" s="5">
        <v>29813</v>
      </c>
      <c r="M203" t="s">
        <v>109</v>
      </c>
      <c r="N203" t="s">
        <v>67</v>
      </c>
      <c r="O203" t="s">
        <v>16</v>
      </c>
      <c r="P203" s="1">
        <v>44286</v>
      </c>
      <c r="Q203">
        <v>0</v>
      </c>
      <c r="R203" s="21">
        <f t="shared" si="9"/>
        <v>3.1605536332179933E-2</v>
      </c>
      <c r="T203" s="82" t="s">
        <v>581</v>
      </c>
      <c r="U203" s="13">
        <v>330270</v>
      </c>
    </row>
    <row r="204" spans="1:21" x14ac:dyDescent="0.3">
      <c r="A204" t="s">
        <v>19</v>
      </c>
      <c r="B204">
        <v>64</v>
      </c>
      <c r="C204" s="1">
        <v>44286</v>
      </c>
      <c r="D204" s="1" t="s">
        <v>440</v>
      </c>
      <c r="E204" t="s">
        <v>611</v>
      </c>
      <c r="F204" t="s">
        <v>610</v>
      </c>
      <c r="G204" t="s">
        <v>321</v>
      </c>
      <c r="H204" s="5">
        <f>MROUND((J204*0.97),1000)</f>
        <v>291000</v>
      </c>
      <c r="I204" s="15">
        <f t="shared" si="8"/>
        <v>8496</v>
      </c>
      <c r="J204" s="15">
        <v>299496</v>
      </c>
      <c r="K204" s="5">
        <v>29950</v>
      </c>
      <c r="M204" t="s">
        <v>109</v>
      </c>
      <c r="N204" t="s">
        <v>67</v>
      </c>
      <c r="O204" t="s">
        <v>16</v>
      </c>
      <c r="P204" s="1">
        <v>44286</v>
      </c>
      <c r="Q204">
        <v>0</v>
      </c>
      <c r="R204" s="21">
        <f t="shared" si="9"/>
        <v>2.9195876288659793E-2</v>
      </c>
      <c r="T204" s="82" t="s">
        <v>446</v>
      </c>
      <c r="U204" s="13">
        <v>251700</v>
      </c>
    </row>
    <row r="205" spans="1:21" x14ac:dyDescent="0.3">
      <c r="A205" t="s">
        <v>19</v>
      </c>
      <c r="B205">
        <v>255</v>
      </c>
      <c r="C205" s="1">
        <v>44112</v>
      </c>
      <c r="D205" s="1" t="s">
        <v>455</v>
      </c>
      <c r="E205" t="s">
        <v>486</v>
      </c>
      <c r="F205" t="s">
        <v>498</v>
      </c>
      <c r="G205" t="s">
        <v>210</v>
      </c>
      <c r="H205" s="42">
        <f>MROUND((J205*0.97),2500)</f>
        <v>437500</v>
      </c>
      <c r="I205" s="43">
        <f t="shared" si="8"/>
        <v>13312</v>
      </c>
      <c r="J205" s="43">
        <v>450812</v>
      </c>
      <c r="K205" s="42">
        <v>45081</v>
      </c>
      <c r="M205" t="s">
        <v>103</v>
      </c>
      <c r="N205" t="s">
        <v>67</v>
      </c>
      <c r="O205" t="s">
        <v>16</v>
      </c>
      <c r="P205" s="1">
        <v>44105</v>
      </c>
      <c r="Q205">
        <v>7</v>
      </c>
      <c r="R205" s="44">
        <f t="shared" si="9"/>
        <v>3.0427428571428571E-2</v>
      </c>
      <c r="T205" s="83">
        <v>44131</v>
      </c>
      <c r="U205" s="13">
        <v>1263120</v>
      </c>
    </row>
    <row r="206" spans="1:21" x14ac:dyDescent="0.3">
      <c r="A206" t="s">
        <v>19</v>
      </c>
      <c r="B206">
        <v>254</v>
      </c>
      <c r="C206" s="1">
        <v>44117</v>
      </c>
      <c r="D206" s="1" t="s">
        <v>455</v>
      </c>
      <c r="E206" t="s">
        <v>486</v>
      </c>
      <c r="F206" t="s">
        <v>486</v>
      </c>
      <c r="G206" t="s">
        <v>197</v>
      </c>
      <c r="H206" s="42">
        <f>MROUND((J206*0.97),5000)</f>
        <v>680000</v>
      </c>
      <c r="I206" s="43">
        <f t="shared" si="8"/>
        <v>20132</v>
      </c>
      <c r="J206" s="43">
        <v>700132</v>
      </c>
      <c r="K206" s="42">
        <v>70013</v>
      </c>
      <c r="M206" t="s">
        <v>103</v>
      </c>
      <c r="N206" t="s">
        <v>67</v>
      </c>
      <c r="O206" t="s">
        <v>16</v>
      </c>
      <c r="P206" s="1">
        <v>44110</v>
      </c>
      <c r="Q206">
        <v>7</v>
      </c>
      <c r="R206" s="44">
        <f t="shared" si="9"/>
        <v>2.9605882352941176E-2</v>
      </c>
      <c r="T206" s="82" t="s">
        <v>563</v>
      </c>
      <c r="U206" s="13">
        <v>299563</v>
      </c>
    </row>
    <row r="207" spans="1:21" x14ac:dyDescent="0.3">
      <c r="A207" t="s">
        <v>19</v>
      </c>
      <c r="B207">
        <v>256</v>
      </c>
      <c r="C207" s="1">
        <v>44286</v>
      </c>
      <c r="D207" s="1" t="s">
        <v>455</v>
      </c>
      <c r="E207" t="s">
        <v>486</v>
      </c>
      <c r="F207" t="s">
        <v>498</v>
      </c>
      <c r="G207" t="s">
        <v>210</v>
      </c>
      <c r="H207" s="42">
        <f>MROUND((J207*0.97),2500)</f>
        <v>435000</v>
      </c>
      <c r="I207" s="43">
        <f t="shared" si="8"/>
        <v>14621</v>
      </c>
      <c r="J207" s="43">
        <v>449621</v>
      </c>
      <c r="K207" s="42">
        <v>44962</v>
      </c>
      <c r="M207" t="s">
        <v>110</v>
      </c>
      <c r="N207" t="s">
        <v>67</v>
      </c>
      <c r="O207" t="s">
        <v>16</v>
      </c>
      <c r="P207" s="1">
        <v>44286</v>
      </c>
      <c r="Q207">
        <v>0</v>
      </c>
      <c r="R207" s="44">
        <f t="shared" si="9"/>
        <v>3.3611494252873561E-2</v>
      </c>
      <c r="T207" s="82" t="s">
        <v>443</v>
      </c>
      <c r="U207" s="13">
        <v>299898</v>
      </c>
    </row>
    <row r="208" spans="1:21" x14ac:dyDescent="0.3">
      <c r="A208" t="s">
        <v>19</v>
      </c>
      <c r="B208">
        <v>206</v>
      </c>
      <c r="C208" s="1">
        <v>44209</v>
      </c>
      <c r="D208" t="s">
        <v>589</v>
      </c>
      <c r="E208" s="1" t="s">
        <v>589</v>
      </c>
      <c r="F208" t="s">
        <v>589</v>
      </c>
      <c r="G208" t="s">
        <v>300</v>
      </c>
      <c r="H208" s="5">
        <f>MROUND((J208*0.97),250)</f>
        <v>25500</v>
      </c>
      <c r="I208" s="15">
        <f t="shared" si="8"/>
        <v>792</v>
      </c>
      <c r="J208" s="15">
        <v>26292</v>
      </c>
      <c r="K208" s="5">
        <v>2629</v>
      </c>
      <c r="M208" t="s">
        <v>106</v>
      </c>
      <c r="N208" t="s">
        <v>67</v>
      </c>
      <c r="O208" t="s">
        <v>16</v>
      </c>
      <c r="P208" s="1">
        <v>44203</v>
      </c>
      <c r="Q208">
        <v>6</v>
      </c>
      <c r="R208" s="21">
        <f t="shared" si="9"/>
        <v>3.1058823529411764E-2</v>
      </c>
      <c r="T208" s="82" t="s">
        <v>442</v>
      </c>
      <c r="U208" s="13">
        <v>461852</v>
      </c>
    </row>
    <row r="209" spans="1:21" x14ac:dyDescent="0.3">
      <c r="A209" t="s">
        <v>19</v>
      </c>
      <c r="B209">
        <v>215</v>
      </c>
      <c r="C209" s="1">
        <v>43959</v>
      </c>
      <c r="D209" t="s">
        <v>535</v>
      </c>
      <c r="E209" s="1" t="s">
        <v>535</v>
      </c>
      <c r="F209" t="s">
        <v>535</v>
      </c>
      <c r="G209" t="s">
        <v>245</v>
      </c>
      <c r="H209" s="5">
        <f>MROUND((J209*0.97),1000)</f>
        <v>107000</v>
      </c>
      <c r="I209" s="15">
        <f t="shared" si="8"/>
        <v>2842</v>
      </c>
      <c r="J209" s="15">
        <v>109842</v>
      </c>
      <c r="K209" s="5">
        <v>10984</v>
      </c>
      <c r="M209" t="s">
        <v>93</v>
      </c>
      <c r="N209" t="s">
        <v>67</v>
      </c>
      <c r="O209" t="s">
        <v>16</v>
      </c>
      <c r="P209" s="1">
        <v>43948</v>
      </c>
      <c r="Q209">
        <v>11</v>
      </c>
      <c r="R209" s="21">
        <f t="shared" si="9"/>
        <v>2.65607476635514E-2</v>
      </c>
      <c r="T209" s="82" t="s">
        <v>446</v>
      </c>
      <c r="U209" s="13">
        <v>201807</v>
      </c>
    </row>
    <row r="210" spans="1:21" x14ac:dyDescent="0.3">
      <c r="A210" t="s">
        <v>19</v>
      </c>
      <c r="B210">
        <v>216</v>
      </c>
      <c r="C210" s="1">
        <v>43987</v>
      </c>
      <c r="D210" t="s">
        <v>535</v>
      </c>
      <c r="E210" s="1" t="s">
        <v>535</v>
      </c>
      <c r="F210" t="s">
        <v>535</v>
      </c>
      <c r="G210" t="s">
        <v>245</v>
      </c>
      <c r="H210" s="5">
        <f>MROUND((J210*0.97),500)</f>
        <v>96500</v>
      </c>
      <c r="I210" s="15">
        <f t="shared" si="8"/>
        <v>3024</v>
      </c>
      <c r="J210" s="15">
        <v>99524</v>
      </c>
      <c r="K210" s="5">
        <v>9952</v>
      </c>
      <c r="M210" t="s">
        <v>95</v>
      </c>
      <c r="N210" t="s">
        <v>67</v>
      </c>
      <c r="O210" t="s">
        <v>16</v>
      </c>
      <c r="P210" s="1">
        <v>43976</v>
      </c>
      <c r="Q210">
        <v>11</v>
      </c>
      <c r="R210" s="21">
        <f t="shared" si="9"/>
        <v>3.1336787564766842E-2</v>
      </c>
      <c r="T210" s="83">
        <v>44223</v>
      </c>
      <c r="U210" s="13">
        <v>327191</v>
      </c>
    </row>
    <row r="211" spans="1:21" x14ac:dyDescent="0.3">
      <c r="A211" t="s">
        <v>19</v>
      </c>
      <c r="B211">
        <v>217</v>
      </c>
      <c r="C211" s="1">
        <v>44078</v>
      </c>
      <c r="D211" t="s">
        <v>535</v>
      </c>
      <c r="E211" s="1" t="s">
        <v>535</v>
      </c>
      <c r="F211" t="s">
        <v>535</v>
      </c>
      <c r="G211" t="s">
        <v>245</v>
      </c>
      <c r="H211" s="5">
        <f>MROUND((J211*0.97),250)</f>
        <v>38750</v>
      </c>
      <c r="I211" s="15">
        <f t="shared" si="8"/>
        <v>1250</v>
      </c>
      <c r="J211" s="15">
        <v>40000</v>
      </c>
      <c r="K211" s="5">
        <v>4000</v>
      </c>
      <c r="M211" t="s">
        <v>101</v>
      </c>
      <c r="N211" t="s">
        <v>67</v>
      </c>
      <c r="O211" t="s">
        <v>16</v>
      </c>
      <c r="P211" s="1">
        <v>44067</v>
      </c>
      <c r="Q211">
        <v>11</v>
      </c>
      <c r="R211" s="21">
        <f t="shared" si="9"/>
        <v>3.2258064516129031E-2</v>
      </c>
      <c r="T211" s="82" t="s">
        <v>443</v>
      </c>
      <c r="U211" s="13">
        <v>102251</v>
      </c>
    </row>
    <row r="212" spans="1:21" x14ac:dyDescent="0.3">
      <c r="A212" t="s">
        <v>19</v>
      </c>
      <c r="B212">
        <v>218</v>
      </c>
      <c r="C212" s="1">
        <v>44112</v>
      </c>
      <c r="D212" t="s">
        <v>535</v>
      </c>
      <c r="E212" s="1" t="s">
        <v>535</v>
      </c>
      <c r="F212" t="s">
        <v>535</v>
      </c>
      <c r="G212" t="s">
        <v>245</v>
      </c>
      <c r="H212" s="5">
        <f>MROUND((J212*0.97),500)</f>
        <v>48500</v>
      </c>
      <c r="I212" s="15">
        <f t="shared" si="8"/>
        <v>1500</v>
      </c>
      <c r="J212" s="15">
        <v>50000</v>
      </c>
      <c r="K212" s="5">
        <v>5000</v>
      </c>
      <c r="M212" t="s">
        <v>103</v>
      </c>
      <c r="N212" t="s">
        <v>67</v>
      </c>
      <c r="O212" t="s">
        <v>16</v>
      </c>
      <c r="P212" s="1">
        <v>44105</v>
      </c>
      <c r="Q212">
        <v>7</v>
      </c>
      <c r="R212" s="21">
        <f t="shared" si="9"/>
        <v>3.0927835051546393E-2</v>
      </c>
      <c r="T212" s="82" t="s">
        <v>442</v>
      </c>
      <c r="U212" s="13">
        <v>150226</v>
      </c>
    </row>
    <row r="213" spans="1:21" x14ac:dyDescent="0.3">
      <c r="A213" t="s">
        <v>19</v>
      </c>
      <c r="B213">
        <v>219</v>
      </c>
      <c r="C213" s="1">
        <v>44158</v>
      </c>
      <c r="D213" t="s">
        <v>535</v>
      </c>
      <c r="E213" s="1" t="s">
        <v>535</v>
      </c>
      <c r="F213" t="s">
        <v>535</v>
      </c>
      <c r="G213" t="s">
        <v>245</v>
      </c>
      <c r="H213" s="5">
        <f>MROUND((J213*0.97),500)</f>
        <v>97000</v>
      </c>
      <c r="I213" s="15">
        <f t="shared" si="8"/>
        <v>3000</v>
      </c>
      <c r="J213" s="15">
        <v>100000</v>
      </c>
      <c r="K213" s="5">
        <v>10000</v>
      </c>
      <c r="M213" t="s">
        <v>104</v>
      </c>
      <c r="N213" t="s">
        <v>67</v>
      </c>
      <c r="O213" t="s">
        <v>16</v>
      </c>
      <c r="P213" s="1">
        <v>44146</v>
      </c>
      <c r="Q213">
        <v>12</v>
      </c>
      <c r="R213" s="21">
        <f t="shared" si="9"/>
        <v>3.0927835051546393E-2</v>
      </c>
      <c r="T213" s="82" t="s">
        <v>446</v>
      </c>
      <c r="U213" s="13">
        <v>74714</v>
      </c>
    </row>
    <row r="214" spans="1:21" x14ac:dyDescent="0.3">
      <c r="A214" t="s">
        <v>19</v>
      </c>
      <c r="B214">
        <v>220</v>
      </c>
      <c r="C214" s="1">
        <v>44202</v>
      </c>
      <c r="D214" t="s">
        <v>535</v>
      </c>
      <c r="E214" s="1" t="s">
        <v>535</v>
      </c>
      <c r="F214" t="s">
        <v>535</v>
      </c>
      <c r="G214" t="s">
        <v>245</v>
      </c>
      <c r="H214" s="5">
        <f>MROUND((J214*0.97),1000)</f>
        <v>194000</v>
      </c>
      <c r="I214" s="15">
        <f t="shared" si="8"/>
        <v>6000</v>
      </c>
      <c r="J214" s="15">
        <v>200000</v>
      </c>
      <c r="K214" s="5">
        <v>20000</v>
      </c>
      <c r="M214" t="s">
        <v>106</v>
      </c>
      <c r="N214" t="s">
        <v>67</v>
      </c>
      <c r="O214" t="s">
        <v>16</v>
      </c>
      <c r="P214" s="1">
        <v>44189</v>
      </c>
      <c r="Q214">
        <v>13</v>
      </c>
      <c r="R214" s="21">
        <f t="shared" si="9"/>
        <v>3.0927835051546393E-2</v>
      </c>
      <c r="T214" s="12" t="s">
        <v>737</v>
      </c>
      <c r="U214" s="13">
        <v>1844866</v>
      </c>
    </row>
    <row r="215" spans="1:21" x14ac:dyDescent="0.3">
      <c r="A215" t="s">
        <v>19</v>
      </c>
      <c r="B215">
        <v>221</v>
      </c>
      <c r="C215" s="1">
        <v>44250</v>
      </c>
      <c r="D215" t="s">
        <v>535</v>
      </c>
      <c r="E215" s="1" t="s">
        <v>535</v>
      </c>
      <c r="F215" t="s">
        <v>535</v>
      </c>
      <c r="G215" t="s">
        <v>245</v>
      </c>
      <c r="H215" s="5">
        <f>MROUND((J215*0.97),500)</f>
        <v>97000</v>
      </c>
      <c r="I215" s="15">
        <f t="shared" si="8"/>
        <v>3000</v>
      </c>
      <c r="J215" s="15">
        <v>100000</v>
      </c>
      <c r="K215" s="5">
        <v>10000</v>
      </c>
      <c r="M215" t="s">
        <v>107</v>
      </c>
      <c r="N215" t="s">
        <v>67</v>
      </c>
      <c r="O215" t="s">
        <v>16</v>
      </c>
      <c r="P215" s="1">
        <v>44239</v>
      </c>
      <c r="Q215">
        <v>11</v>
      </c>
      <c r="R215" s="21">
        <f t="shared" si="9"/>
        <v>3.0927835051546393E-2</v>
      </c>
      <c r="T215" s="83">
        <v>43948</v>
      </c>
      <c r="U215" s="13">
        <v>158923</v>
      </c>
    </row>
    <row r="216" spans="1:21" x14ac:dyDescent="0.3">
      <c r="A216" t="s">
        <v>19</v>
      </c>
      <c r="B216">
        <v>222</v>
      </c>
      <c r="C216" s="1">
        <v>44286</v>
      </c>
      <c r="D216" t="s">
        <v>535</v>
      </c>
      <c r="E216" s="1" t="s">
        <v>535</v>
      </c>
      <c r="F216" t="s">
        <v>612</v>
      </c>
      <c r="G216" t="s">
        <v>323</v>
      </c>
      <c r="H216" s="5">
        <f>MROUND((J216*0.97),5000)</f>
        <v>780000</v>
      </c>
      <c r="I216" s="15">
        <f t="shared" si="8"/>
        <v>21693</v>
      </c>
      <c r="J216" s="15">
        <v>801693</v>
      </c>
      <c r="K216" s="5">
        <v>80169</v>
      </c>
      <c r="M216" t="s">
        <v>109</v>
      </c>
      <c r="N216" t="s">
        <v>67</v>
      </c>
      <c r="O216" t="s">
        <v>16</v>
      </c>
      <c r="P216" s="1">
        <v>44286</v>
      </c>
      <c r="Q216">
        <v>0</v>
      </c>
      <c r="R216" s="21">
        <f t="shared" si="9"/>
        <v>2.781153846153846E-2</v>
      </c>
      <c r="T216" s="82" t="s">
        <v>732</v>
      </c>
      <c r="U216" s="13">
        <v>158923</v>
      </c>
    </row>
    <row r="217" spans="1:21" x14ac:dyDescent="0.3">
      <c r="A217" t="s">
        <v>19</v>
      </c>
      <c r="B217">
        <v>224</v>
      </c>
      <c r="C217" s="1">
        <v>43959</v>
      </c>
      <c r="D217" t="s">
        <v>504</v>
      </c>
      <c r="E217" s="1" t="s">
        <v>504</v>
      </c>
      <c r="F217" t="s">
        <v>504</v>
      </c>
      <c r="G217" t="s">
        <v>215</v>
      </c>
      <c r="H217" s="5">
        <f>MROUND((J217*0.97),250)</f>
        <v>33000</v>
      </c>
      <c r="I217" s="15">
        <f t="shared" si="8"/>
        <v>1147</v>
      </c>
      <c r="J217" s="15">
        <v>34147</v>
      </c>
      <c r="K217" s="5">
        <v>3415</v>
      </c>
      <c r="M217" t="s">
        <v>93</v>
      </c>
      <c r="N217" t="s">
        <v>67</v>
      </c>
      <c r="O217" t="s">
        <v>16</v>
      </c>
      <c r="P217" s="1">
        <v>43948</v>
      </c>
      <c r="Q217">
        <v>11</v>
      </c>
      <c r="R217" s="21">
        <f t="shared" si="9"/>
        <v>3.4757575757575758E-2</v>
      </c>
      <c r="T217" s="83">
        <v>43976</v>
      </c>
      <c r="U217" s="13">
        <v>121611</v>
      </c>
    </row>
    <row r="218" spans="1:21" x14ac:dyDescent="0.3">
      <c r="A218" t="s">
        <v>19</v>
      </c>
      <c r="B218">
        <v>223</v>
      </c>
      <c r="C218" s="1">
        <v>43987</v>
      </c>
      <c r="D218" t="s">
        <v>504</v>
      </c>
      <c r="E218" s="1" t="s">
        <v>504</v>
      </c>
      <c r="F218" t="s">
        <v>533</v>
      </c>
      <c r="G218" t="s">
        <v>243</v>
      </c>
      <c r="H218" s="5">
        <f>MROUND((J218*0.97),1000)</f>
        <v>268000</v>
      </c>
      <c r="I218" s="15">
        <f t="shared" si="8"/>
        <v>8191</v>
      </c>
      <c r="J218" s="15">
        <v>276191</v>
      </c>
      <c r="K218" s="5">
        <v>27619</v>
      </c>
      <c r="M218" t="s">
        <v>95</v>
      </c>
      <c r="N218" t="s">
        <v>67</v>
      </c>
      <c r="O218" t="s">
        <v>16</v>
      </c>
      <c r="P218" s="1">
        <v>43976</v>
      </c>
      <c r="Q218">
        <v>11</v>
      </c>
      <c r="R218" s="21">
        <f t="shared" si="9"/>
        <v>3.0563432835820897E-2</v>
      </c>
      <c r="T218" s="82" t="s">
        <v>732</v>
      </c>
      <c r="U218" s="13">
        <v>121611</v>
      </c>
    </row>
    <row r="219" spans="1:21" x14ac:dyDescent="0.3">
      <c r="A219" t="s">
        <v>19</v>
      </c>
      <c r="B219">
        <v>225</v>
      </c>
      <c r="C219" s="1">
        <v>43987</v>
      </c>
      <c r="D219" t="s">
        <v>504</v>
      </c>
      <c r="E219" s="1" t="s">
        <v>504</v>
      </c>
      <c r="F219" t="s">
        <v>504</v>
      </c>
      <c r="G219" t="s">
        <v>215</v>
      </c>
      <c r="H219" s="5">
        <f>MROUND((J219*0.97),1000)</f>
        <v>268000</v>
      </c>
      <c r="I219" s="15">
        <f t="shared" si="8"/>
        <v>8191</v>
      </c>
      <c r="J219" s="15">
        <v>276191</v>
      </c>
      <c r="K219" s="5">
        <v>27619</v>
      </c>
      <c r="M219" t="s">
        <v>95</v>
      </c>
      <c r="N219" t="s">
        <v>67</v>
      </c>
      <c r="O219" t="s">
        <v>16</v>
      </c>
      <c r="P219" s="1">
        <v>43976</v>
      </c>
      <c r="Q219">
        <v>11</v>
      </c>
      <c r="R219" s="21">
        <f t="shared" si="9"/>
        <v>3.0563432835820897E-2</v>
      </c>
      <c r="T219" s="83">
        <v>44004</v>
      </c>
      <c r="U219" s="13">
        <v>16892</v>
      </c>
    </row>
    <row r="220" spans="1:21" x14ac:dyDescent="0.3">
      <c r="A220" t="s">
        <v>19</v>
      </c>
      <c r="B220">
        <v>128</v>
      </c>
      <c r="C220" s="1">
        <v>43987</v>
      </c>
      <c r="D220" s="1" t="s">
        <v>466</v>
      </c>
      <c r="E220" t="s">
        <v>574</v>
      </c>
      <c r="F220" t="s">
        <v>574</v>
      </c>
      <c r="G220" t="s">
        <v>285</v>
      </c>
      <c r="H220" s="5">
        <f>MROUND((J220*0.97),1000)</f>
        <v>284000</v>
      </c>
      <c r="I220" s="15">
        <f t="shared" si="8"/>
        <v>8608</v>
      </c>
      <c r="J220" s="15">
        <v>292608</v>
      </c>
      <c r="K220" s="5">
        <v>29261</v>
      </c>
      <c r="M220" t="s">
        <v>95</v>
      </c>
      <c r="N220" t="s">
        <v>67</v>
      </c>
      <c r="O220" t="s">
        <v>16</v>
      </c>
      <c r="P220" s="1">
        <v>43976</v>
      </c>
      <c r="Q220">
        <v>11</v>
      </c>
      <c r="R220" s="21">
        <f t="shared" si="9"/>
        <v>3.0309859154929578E-2</v>
      </c>
      <c r="T220" s="82" t="s">
        <v>732</v>
      </c>
      <c r="U220" s="13">
        <v>16892</v>
      </c>
    </row>
    <row r="221" spans="1:21" x14ac:dyDescent="0.3">
      <c r="A221" t="s">
        <v>19</v>
      </c>
      <c r="B221">
        <v>129</v>
      </c>
      <c r="C221" s="1">
        <v>44012</v>
      </c>
      <c r="D221" s="1" t="s">
        <v>466</v>
      </c>
      <c r="E221" t="s">
        <v>574</v>
      </c>
      <c r="F221" t="s">
        <v>574</v>
      </c>
      <c r="G221" t="s">
        <v>285</v>
      </c>
      <c r="H221" s="5">
        <f>MROUND((J221*0.97),1000)</f>
        <v>138000</v>
      </c>
      <c r="I221" s="15">
        <f t="shared" si="8"/>
        <v>3843</v>
      </c>
      <c r="J221" s="15">
        <v>141843</v>
      </c>
      <c r="K221" s="5">
        <v>14184</v>
      </c>
      <c r="M221" t="s">
        <v>97</v>
      </c>
      <c r="N221" t="s">
        <v>67</v>
      </c>
      <c r="O221" t="s">
        <v>16</v>
      </c>
      <c r="P221" s="1">
        <v>44004</v>
      </c>
      <c r="Q221">
        <v>8</v>
      </c>
      <c r="R221" s="21">
        <f t="shared" si="9"/>
        <v>2.7847826086956521E-2</v>
      </c>
      <c r="T221" s="83">
        <v>44239</v>
      </c>
      <c r="U221" s="13">
        <v>1520938</v>
      </c>
    </row>
    <row r="222" spans="1:21" x14ac:dyDescent="0.3">
      <c r="A222" t="s">
        <v>19</v>
      </c>
      <c r="B222">
        <v>130</v>
      </c>
      <c r="C222" s="1">
        <v>44050</v>
      </c>
      <c r="D222" s="1" t="s">
        <v>466</v>
      </c>
      <c r="E222" t="s">
        <v>574</v>
      </c>
      <c r="F222" t="s">
        <v>574</v>
      </c>
      <c r="G222" t="s">
        <v>285</v>
      </c>
      <c r="H222" s="5">
        <f>J222</f>
        <v>57</v>
      </c>
      <c r="I222" s="15">
        <f t="shared" si="8"/>
        <v>0</v>
      </c>
      <c r="J222" s="15">
        <v>57</v>
      </c>
      <c r="K222" s="5">
        <v>6</v>
      </c>
      <c r="M222" t="s">
        <v>100</v>
      </c>
      <c r="N222" t="s">
        <v>67</v>
      </c>
      <c r="O222" t="s">
        <v>16</v>
      </c>
      <c r="P222" s="1">
        <v>44043</v>
      </c>
      <c r="Q222">
        <v>7</v>
      </c>
      <c r="R222" s="21">
        <f t="shared" si="9"/>
        <v>0</v>
      </c>
      <c r="T222" s="82" t="s">
        <v>562</v>
      </c>
      <c r="U222" s="13">
        <v>657374</v>
      </c>
    </row>
    <row r="223" spans="1:21" x14ac:dyDescent="0.3">
      <c r="A223" t="s">
        <v>19</v>
      </c>
      <c r="B223">
        <v>131</v>
      </c>
      <c r="C223" s="1">
        <v>44078</v>
      </c>
      <c r="D223" s="1" t="s">
        <v>466</v>
      </c>
      <c r="E223" t="s">
        <v>574</v>
      </c>
      <c r="F223" t="s">
        <v>574</v>
      </c>
      <c r="G223" t="s">
        <v>285</v>
      </c>
      <c r="H223" s="5">
        <f>MROUND((J223*0.97),1000)</f>
        <v>114000</v>
      </c>
      <c r="I223" s="15">
        <f t="shared" si="8"/>
        <v>3027</v>
      </c>
      <c r="J223" s="15">
        <v>117027</v>
      </c>
      <c r="K223" s="5">
        <v>11703</v>
      </c>
      <c r="M223" t="s">
        <v>101</v>
      </c>
      <c r="N223" t="s">
        <v>67</v>
      </c>
      <c r="O223" t="s">
        <v>16</v>
      </c>
      <c r="P223" s="1">
        <v>44067</v>
      </c>
      <c r="Q223">
        <v>11</v>
      </c>
      <c r="R223" s="21">
        <f t="shared" si="9"/>
        <v>2.6552631578947369E-2</v>
      </c>
      <c r="T223" s="82" t="s">
        <v>561</v>
      </c>
      <c r="U223" s="13">
        <v>190415</v>
      </c>
    </row>
    <row r="224" spans="1:21" x14ac:dyDescent="0.3">
      <c r="A224" t="s">
        <v>19</v>
      </c>
      <c r="B224">
        <v>132</v>
      </c>
      <c r="C224" s="1">
        <v>44104</v>
      </c>
      <c r="D224" s="1" t="s">
        <v>466</v>
      </c>
      <c r="E224" t="s">
        <v>574</v>
      </c>
      <c r="F224" t="s">
        <v>574</v>
      </c>
      <c r="G224" t="s">
        <v>285</v>
      </c>
      <c r="H224" s="5">
        <f>MROUND((J224*0.97),1000)</f>
        <v>100000</v>
      </c>
      <c r="I224" s="15">
        <f t="shared" si="8"/>
        <v>3201</v>
      </c>
      <c r="J224" s="15">
        <v>103201</v>
      </c>
      <c r="K224" s="5">
        <v>10320</v>
      </c>
      <c r="M224" t="s">
        <v>102</v>
      </c>
      <c r="N224" t="s">
        <v>67</v>
      </c>
      <c r="O224" t="s">
        <v>16</v>
      </c>
      <c r="P224" s="1">
        <v>44095</v>
      </c>
      <c r="Q224">
        <v>9</v>
      </c>
      <c r="R224" s="21">
        <f t="shared" si="9"/>
        <v>3.2009999999999997E-2</v>
      </c>
      <c r="T224" s="82" t="s">
        <v>481</v>
      </c>
      <c r="U224" s="13">
        <v>673149</v>
      </c>
    </row>
    <row r="225" spans="1:21" x14ac:dyDescent="0.3">
      <c r="A225" t="s">
        <v>19</v>
      </c>
      <c r="B225">
        <v>121</v>
      </c>
      <c r="C225" s="1">
        <v>44202</v>
      </c>
      <c r="D225" s="1" t="s">
        <v>466</v>
      </c>
      <c r="E225" t="s">
        <v>574</v>
      </c>
      <c r="F225" t="s">
        <v>466</v>
      </c>
      <c r="G225" t="s">
        <v>176</v>
      </c>
      <c r="H225" s="5">
        <f>MROUND((J225*0.97),2500)</f>
        <v>342500</v>
      </c>
      <c r="I225" s="15">
        <f t="shared" si="8"/>
        <v>11500</v>
      </c>
      <c r="J225" s="15">
        <v>354000</v>
      </c>
      <c r="K225" s="5">
        <v>35400</v>
      </c>
      <c r="M225" t="s">
        <v>106</v>
      </c>
      <c r="N225" t="s">
        <v>67</v>
      </c>
      <c r="O225" t="s">
        <v>16</v>
      </c>
      <c r="P225" s="1">
        <v>44189</v>
      </c>
      <c r="Q225">
        <v>13</v>
      </c>
      <c r="R225" s="21">
        <f t="shared" si="9"/>
        <v>3.3576642335766425E-2</v>
      </c>
      <c r="T225" s="83">
        <v>44286</v>
      </c>
      <c r="U225" s="13">
        <v>26502</v>
      </c>
    </row>
    <row r="226" spans="1:21" x14ac:dyDescent="0.3">
      <c r="A226" t="s">
        <v>19</v>
      </c>
      <c r="B226">
        <v>135</v>
      </c>
      <c r="C226" s="1">
        <v>44202</v>
      </c>
      <c r="D226" s="1" t="s">
        <v>466</v>
      </c>
      <c r="E226" t="s">
        <v>574</v>
      </c>
      <c r="F226" t="s">
        <v>468</v>
      </c>
      <c r="G226" t="s">
        <v>178</v>
      </c>
      <c r="H226" s="5">
        <f>MROUND((J226*0.97),2500)</f>
        <v>342500</v>
      </c>
      <c r="I226" s="15">
        <f t="shared" si="8"/>
        <v>11500</v>
      </c>
      <c r="J226" s="15">
        <v>354000</v>
      </c>
      <c r="K226" s="5">
        <v>35400</v>
      </c>
      <c r="M226" t="s">
        <v>106</v>
      </c>
      <c r="N226" t="s">
        <v>67</v>
      </c>
      <c r="O226" t="s">
        <v>16</v>
      </c>
      <c r="P226" s="1">
        <v>44189</v>
      </c>
      <c r="Q226">
        <v>13</v>
      </c>
      <c r="R226" s="21">
        <f t="shared" si="9"/>
        <v>3.3576642335766425E-2</v>
      </c>
      <c r="T226" s="82" t="s">
        <v>732</v>
      </c>
      <c r="U226" s="13">
        <v>26502</v>
      </c>
    </row>
    <row r="227" spans="1:21" x14ac:dyDescent="0.3">
      <c r="A227" t="s">
        <v>19</v>
      </c>
      <c r="B227">
        <v>133</v>
      </c>
      <c r="C227" s="1">
        <v>44209</v>
      </c>
      <c r="D227" s="1" t="s">
        <v>466</v>
      </c>
      <c r="E227" t="s">
        <v>574</v>
      </c>
      <c r="F227" t="s">
        <v>574</v>
      </c>
      <c r="G227" t="s">
        <v>285</v>
      </c>
      <c r="H227" s="5">
        <f>MROUND((J227*0.97),1000)</f>
        <v>123000</v>
      </c>
      <c r="I227" s="15">
        <f t="shared" si="8"/>
        <v>4000</v>
      </c>
      <c r="J227" s="15">
        <v>127000</v>
      </c>
      <c r="K227" s="5">
        <v>12700</v>
      </c>
      <c r="M227" t="s">
        <v>106</v>
      </c>
      <c r="N227" t="s">
        <v>67</v>
      </c>
      <c r="O227" t="s">
        <v>16</v>
      </c>
      <c r="P227" s="1">
        <v>44203</v>
      </c>
      <c r="Q227">
        <v>6</v>
      </c>
      <c r="R227" s="21">
        <f t="shared" si="9"/>
        <v>3.2520325203252036E-2</v>
      </c>
      <c r="T227" s="12" t="s">
        <v>503</v>
      </c>
      <c r="U227" s="13">
        <v>78992</v>
      </c>
    </row>
    <row r="228" spans="1:21" x14ac:dyDescent="0.3">
      <c r="A228" t="s">
        <v>19</v>
      </c>
      <c r="B228">
        <v>126</v>
      </c>
      <c r="C228" s="1">
        <v>44272</v>
      </c>
      <c r="D228" s="1" t="s">
        <v>466</v>
      </c>
      <c r="E228" t="s">
        <v>574</v>
      </c>
      <c r="F228" t="s">
        <v>488</v>
      </c>
      <c r="G228" t="s">
        <v>199</v>
      </c>
      <c r="H228" s="5">
        <f>MROUND((J228*0.97),2500)</f>
        <v>390000</v>
      </c>
      <c r="I228" s="15">
        <f t="shared" si="8"/>
        <v>11341</v>
      </c>
      <c r="J228" s="15">
        <v>401341</v>
      </c>
      <c r="K228" s="5">
        <v>40134</v>
      </c>
      <c r="M228" t="s">
        <v>108</v>
      </c>
      <c r="N228" t="s">
        <v>67</v>
      </c>
      <c r="O228" t="s">
        <v>16</v>
      </c>
      <c r="P228" s="1">
        <v>44265</v>
      </c>
      <c r="Q228">
        <v>7</v>
      </c>
      <c r="R228" s="21">
        <f t="shared" si="9"/>
        <v>2.907948717948718E-2</v>
      </c>
      <c r="T228" s="83">
        <v>43976</v>
      </c>
      <c r="U228" s="13">
        <v>37671</v>
      </c>
    </row>
    <row r="229" spans="1:21" x14ac:dyDescent="0.3">
      <c r="A229" t="s">
        <v>19</v>
      </c>
      <c r="B229">
        <v>124</v>
      </c>
      <c r="C229" s="1">
        <v>44278</v>
      </c>
      <c r="D229" s="1" t="s">
        <v>466</v>
      </c>
      <c r="E229" t="s">
        <v>574</v>
      </c>
      <c r="F229" t="s">
        <v>601</v>
      </c>
      <c r="G229" t="s">
        <v>312</v>
      </c>
      <c r="H229" s="5">
        <f>MROUND((J229*0.97),1000)</f>
        <v>292000</v>
      </c>
      <c r="I229" s="15">
        <f t="shared" si="8"/>
        <v>9126</v>
      </c>
      <c r="J229" s="15">
        <v>301126</v>
      </c>
      <c r="K229" s="5">
        <v>30113</v>
      </c>
      <c r="M229" t="s">
        <v>108</v>
      </c>
      <c r="N229" t="s">
        <v>67</v>
      </c>
      <c r="O229" t="s">
        <v>16</v>
      </c>
      <c r="P229" s="1">
        <v>44273</v>
      </c>
      <c r="Q229">
        <v>5</v>
      </c>
      <c r="R229" s="21">
        <f t="shared" si="9"/>
        <v>3.1253424657534244E-2</v>
      </c>
      <c r="T229" s="82" t="s">
        <v>503</v>
      </c>
      <c r="U229" s="13">
        <v>37671</v>
      </c>
    </row>
    <row r="230" spans="1:21" x14ac:dyDescent="0.3">
      <c r="A230" t="s">
        <v>19</v>
      </c>
      <c r="B230">
        <v>125</v>
      </c>
      <c r="C230" s="1">
        <v>44286</v>
      </c>
      <c r="D230" s="1" t="s">
        <v>466</v>
      </c>
      <c r="E230" t="s">
        <v>574</v>
      </c>
      <c r="F230" t="s">
        <v>601</v>
      </c>
      <c r="G230" t="s">
        <v>312</v>
      </c>
      <c r="H230" s="5">
        <f>MROUND((J230*0.97),1000)</f>
        <v>183000</v>
      </c>
      <c r="I230" s="15">
        <f t="shared" si="8"/>
        <v>5440</v>
      </c>
      <c r="J230" s="15">
        <v>188440</v>
      </c>
      <c r="K230" s="5">
        <v>18844</v>
      </c>
      <c r="M230" t="s">
        <v>109</v>
      </c>
      <c r="N230" t="s">
        <v>67</v>
      </c>
      <c r="O230" t="s">
        <v>16</v>
      </c>
      <c r="P230" s="1">
        <v>44286</v>
      </c>
      <c r="Q230">
        <v>0</v>
      </c>
      <c r="R230" s="21">
        <f t="shared" si="9"/>
        <v>2.9726775956284153E-2</v>
      </c>
      <c r="T230" s="83">
        <v>44004</v>
      </c>
      <c r="U230" s="13">
        <v>41321</v>
      </c>
    </row>
    <row r="231" spans="1:21" x14ac:dyDescent="0.3">
      <c r="A231" t="s">
        <v>19</v>
      </c>
      <c r="B231">
        <v>127</v>
      </c>
      <c r="C231" s="1">
        <v>44286</v>
      </c>
      <c r="D231" s="1" t="s">
        <v>466</v>
      </c>
      <c r="E231" t="s">
        <v>574</v>
      </c>
      <c r="F231" t="s">
        <v>488</v>
      </c>
      <c r="G231" t="s">
        <v>199</v>
      </c>
      <c r="H231" s="5">
        <f>MROUND((J231*0.97),500)</f>
        <v>50500</v>
      </c>
      <c r="I231" s="15">
        <f t="shared" si="8"/>
        <v>1400</v>
      </c>
      <c r="J231" s="15">
        <v>51900</v>
      </c>
      <c r="K231" s="5">
        <v>5190</v>
      </c>
      <c r="M231" t="s">
        <v>109</v>
      </c>
      <c r="N231" t="s">
        <v>67</v>
      </c>
      <c r="O231" t="s">
        <v>16</v>
      </c>
      <c r="P231" s="1">
        <v>44286</v>
      </c>
      <c r="Q231">
        <v>0</v>
      </c>
      <c r="R231" s="21">
        <f t="shared" si="9"/>
        <v>2.7722772277227723E-2</v>
      </c>
      <c r="T231" s="82" t="s">
        <v>503</v>
      </c>
      <c r="U231" s="13">
        <v>41321</v>
      </c>
    </row>
    <row r="232" spans="1:21" x14ac:dyDescent="0.3">
      <c r="A232" t="s">
        <v>19</v>
      </c>
      <c r="B232">
        <v>134</v>
      </c>
      <c r="C232" s="1">
        <v>44286</v>
      </c>
      <c r="D232" s="1" t="s">
        <v>466</v>
      </c>
      <c r="E232" t="s">
        <v>574</v>
      </c>
      <c r="F232" t="s">
        <v>574</v>
      </c>
      <c r="G232" t="s">
        <v>285</v>
      </c>
      <c r="H232" s="5">
        <f>MROUND((J232*0.97),2500)</f>
        <v>482500</v>
      </c>
      <c r="I232" s="15">
        <f t="shared" si="8"/>
        <v>16147</v>
      </c>
      <c r="J232" s="15">
        <v>498647</v>
      </c>
      <c r="K232" s="5">
        <v>49865</v>
      </c>
      <c r="M232" t="s">
        <v>109</v>
      </c>
      <c r="N232" t="s">
        <v>67</v>
      </c>
      <c r="O232" t="s">
        <v>16</v>
      </c>
      <c r="P232" s="1">
        <v>44286</v>
      </c>
      <c r="Q232">
        <v>0</v>
      </c>
      <c r="R232" s="21">
        <f t="shared" si="9"/>
        <v>3.3465284974093262E-2</v>
      </c>
      <c r="T232" s="26" t="s">
        <v>726</v>
      </c>
      <c r="U232" s="27">
        <v>2898240</v>
      </c>
    </row>
    <row r="233" spans="1:21" x14ac:dyDescent="0.3">
      <c r="A233" t="s">
        <v>19</v>
      </c>
      <c r="B233">
        <v>226</v>
      </c>
      <c r="C233" s="1">
        <v>43959</v>
      </c>
      <c r="D233" t="s">
        <v>469</v>
      </c>
      <c r="E233" s="1" t="s">
        <v>469</v>
      </c>
      <c r="F233" t="s">
        <v>477</v>
      </c>
      <c r="G233" t="s">
        <v>188</v>
      </c>
      <c r="H233" s="5">
        <f>MROUND((J233*0.97),250)</f>
        <v>25500</v>
      </c>
      <c r="I233" s="15">
        <f t="shared" si="8"/>
        <v>668</v>
      </c>
      <c r="J233" s="15">
        <v>26168</v>
      </c>
      <c r="K233" s="5">
        <v>2617</v>
      </c>
      <c r="M233" t="s">
        <v>93</v>
      </c>
      <c r="N233" t="s">
        <v>67</v>
      </c>
      <c r="O233" t="s">
        <v>16</v>
      </c>
      <c r="P233" s="1">
        <v>43948</v>
      </c>
      <c r="Q233">
        <v>11</v>
      </c>
      <c r="R233" s="21">
        <f t="shared" si="9"/>
        <v>2.619607843137255E-2</v>
      </c>
      <c r="T233" s="83">
        <v>44161</v>
      </c>
      <c r="U233" s="13">
        <v>1229229</v>
      </c>
    </row>
    <row r="234" spans="1:21" x14ac:dyDescent="0.3">
      <c r="A234" t="s">
        <v>19</v>
      </c>
      <c r="B234">
        <v>229</v>
      </c>
      <c r="C234" s="1">
        <v>43959</v>
      </c>
      <c r="D234" t="s">
        <v>469</v>
      </c>
      <c r="E234" s="1" t="s">
        <v>469</v>
      </c>
      <c r="F234" t="s">
        <v>469</v>
      </c>
      <c r="G234" t="s">
        <v>179</v>
      </c>
      <c r="H234" s="5">
        <f>MROUND((J234*0.97),250)</f>
        <v>25500</v>
      </c>
      <c r="I234" s="15">
        <f t="shared" si="8"/>
        <v>668</v>
      </c>
      <c r="J234" s="15">
        <v>26168</v>
      </c>
      <c r="K234" s="5">
        <v>2617</v>
      </c>
      <c r="M234" t="s">
        <v>93</v>
      </c>
      <c r="N234" t="s">
        <v>67</v>
      </c>
      <c r="O234" t="s">
        <v>16</v>
      </c>
      <c r="P234" s="1">
        <v>43948</v>
      </c>
      <c r="Q234">
        <v>11</v>
      </c>
      <c r="R234" s="21">
        <f t="shared" si="9"/>
        <v>2.619607843137255E-2</v>
      </c>
      <c r="T234" s="84" t="s">
        <v>464</v>
      </c>
      <c r="U234" s="27">
        <v>514113</v>
      </c>
    </row>
    <row r="235" spans="1:21" x14ac:dyDescent="0.3">
      <c r="A235" t="s">
        <v>19</v>
      </c>
      <c r="B235">
        <v>227</v>
      </c>
      <c r="C235" s="1">
        <v>43987</v>
      </c>
      <c r="D235" t="s">
        <v>469</v>
      </c>
      <c r="E235" s="1" t="s">
        <v>469</v>
      </c>
      <c r="F235" t="s">
        <v>477</v>
      </c>
      <c r="G235" t="s">
        <v>188</v>
      </c>
      <c r="H235" s="5">
        <f>MROUND((J235*0.97),500)</f>
        <v>62500</v>
      </c>
      <c r="I235" s="15">
        <f t="shared" si="8"/>
        <v>1907</v>
      </c>
      <c r="J235" s="15">
        <v>64407</v>
      </c>
      <c r="K235" s="5">
        <v>6441</v>
      </c>
      <c r="M235" t="s">
        <v>95</v>
      </c>
      <c r="N235" t="s">
        <v>67</v>
      </c>
      <c r="O235" t="s">
        <v>16</v>
      </c>
      <c r="P235" s="1">
        <v>43976</v>
      </c>
      <c r="Q235">
        <v>11</v>
      </c>
      <c r="R235" s="21">
        <f t="shared" si="9"/>
        <v>3.0512000000000001E-2</v>
      </c>
      <c r="T235" s="84" t="s">
        <v>463</v>
      </c>
      <c r="U235" s="27">
        <v>715116</v>
      </c>
    </row>
    <row r="236" spans="1:21" x14ac:dyDescent="0.3">
      <c r="A236" t="s">
        <v>19</v>
      </c>
      <c r="B236">
        <v>230</v>
      </c>
      <c r="C236" s="1">
        <v>43987</v>
      </c>
      <c r="D236" t="s">
        <v>469</v>
      </c>
      <c r="E236" s="1" t="s">
        <v>469</v>
      </c>
      <c r="F236" t="s">
        <v>469</v>
      </c>
      <c r="G236" t="s">
        <v>179</v>
      </c>
      <c r="H236" s="5">
        <f>MROUND((J236*0.97),500)</f>
        <v>62500</v>
      </c>
      <c r="I236" s="15">
        <f t="shared" si="8"/>
        <v>1907</v>
      </c>
      <c r="J236" s="15">
        <v>64407</v>
      </c>
      <c r="K236" s="5">
        <v>6441</v>
      </c>
      <c r="M236" t="s">
        <v>95</v>
      </c>
      <c r="N236" t="s">
        <v>67</v>
      </c>
      <c r="O236" t="s">
        <v>16</v>
      </c>
      <c r="P236" s="1">
        <v>43976</v>
      </c>
      <c r="Q236">
        <v>11</v>
      </c>
      <c r="R236" s="21">
        <f t="shared" si="9"/>
        <v>3.0512000000000001E-2</v>
      </c>
      <c r="T236" s="83">
        <v>44167</v>
      </c>
      <c r="U236" s="13">
        <v>211389</v>
      </c>
    </row>
    <row r="237" spans="1:21" x14ac:dyDescent="0.3">
      <c r="A237" t="s">
        <v>19</v>
      </c>
      <c r="B237">
        <v>228</v>
      </c>
      <c r="C237" s="1">
        <v>44012</v>
      </c>
      <c r="D237" t="s">
        <v>469</v>
      </c>
      <c r="E237" s="1" t="s">
        <v>469</v>
      </c>
      <c r="F237" t="s">
        <v>477</v>
      </c>
      <c r="G237" t="s">
        <v>188</v>
      </c>
      <c r="H237" s="5">
        <f>MROUND((J237*0.97),250)</f>
        <v>25250</v>
      </c>
      <c r="I237" s="15">
        <f t="shared" si="8"/>
        <v>821</v>
      </c>
      <c r="J237" s="15">
        <v>26071</v>
      </c>
      <c r="K237" s="5">
        <v>2607</v>
      </c>
      <c r="M237" t="s">
        <v>97</v>
      </c>
      <c r="N237" t="s">
        <v>67</v>
      </c>
      <c r="O237" t="s">
        <v>16</v>
      </c>
      <c r="P237" s="1">
        <v>44004</v>
      </c>
      <c r="Q237">
        <v>8</v>
      </c>
      <c r="R237" s="21">
        <f t="shared" si="9"/>
        <v>3.2514851485148516E-2</v>
      </c>
      <c r="T237" s="84" t="s">
        <v>463</v>
      </c>
      <c r="U237" s="27">
        <v>211389</v>
      </c>
    </row>
    <row r="238" spans="1:21" x14ac:dyDescent="0.3">
      <c r="A238" t="s">
        <v>19</v>
      </c>
      <c r="B238">
        <v>231</v>
      </c>
      <c r="C238" s="1">
        <v>44012</v>
      </c>
      <c r="D238" t="s">
        <v>469</v>
      </c>
      <c r="E238" s="1" t="s">
        <v>469</v>
      </c>
      <c r="F238" t="s">
        <v>469</v>
      </c>
      <c r="G238" t="s">
        <v>179</v>
      </c>
      <c r="H238" s="5">
        <f>MROUND((J238*0.97),250)</f>
        <v>25250</v>
      </c>
      <c r="I238" s="15">
        <f t="shared" si="8"/>
        <v>821</v>
      </c>
      <c r="J238" s="15">
        <v>26071</v>
      </c>
      <c r="K238" s="5">
        <v>2607</v>
      </c>
      <c r="M238" t="s">
        <v>97</v>
      </c>
      <c r="N238" t="s">
        <v>67</v>
      </c>
      <c r="O238" t="s">
        <v>16</v>
      </c>
      <c r="P238" s="1">
        <v>44004</v>
      </c>
      <c r="Q238">
        <v>8</v>
      </c>
      <c r="R238" s="21">
        <f t="shared" si="9"/>
        <v>3.2514851485148516E-2</v>
      </c>
      <c r="T238" s="83">
        <v>44286</v>
      </c>
      <c r="U238" s="13">
        <v>1457622</v>
      </c>
    </row>
    <row r="239" spans="1:21" x14ac:dyDescent="0.3">
      <c r="A239" t="s">
        <v>19</v>
      </c>
      <c r="B239">
        <v>163</v>
      </c>
      <c r="C239" s="1">
        <v>44158</v>
      </c>
      <c r="D239" s="1" t="s">
        <v>478</v>
      </c>
      <c r="E239" t="s">
        <v>479</v>
      </c>
      <c r="F239" t="s">
        <v>543</v>
      </c>
      <c r="G239" t="s">
        <v>254</v>
      </c>
      <c r="H239" s="5">
        <f>MROUND((J239*0.97),5000)</f>
        <v>630000</v>
      </c>
      <c r="I239" s="15">
        <f t="shared" si="8"/>
        <v>20351</v>
      </c>
      <c r="J239" s="15">
        <v>650351</v>
      </c>
      <c r="K239" s="5">
        <v>65035</v>
      </c>
      <c r="M239" t="s">
        <v>104</v>
      </c>
      <c r="N239" t="s">
        <v>67</v>
      </c>
      <c r="O239" t="s">
        <v>16</v>
      </c>
      <c r="P239" s="1">
        <v>44146</v>
      </c>
      <c r="Q239">
        <v>12</v>
      </c>
      <c r="R239" s="21">
        <f t="shared" si="9"/>
        <v>3.2303174603174604E-2</v>
      </c>
      <c r="T239" s="84" t="s">
        <v>464</v>
      </c>
      <c r="U239" s="27">
        <v>386268</v>
      </c>
    </row>
    <row r="240" spans="1:21" x14ac:dyDescent="0.3">
      <c r="A240" t="s">
        <v>19</v>
      </c>
      <c r="B240">
        <v>166</v>
      </c>
      <c r="C240" s="1">
        <v>44158</v>
      </c>
      <c r="D240" s="1" t="s">
        <v>478</v>
      </c>
      <c r="E240" t="s">
        <v>479</v>
      </c>
      <c r="F240" t="s">
        <v>479</v>
      </c>
      <c r="G240" t="s">
        <v>190</v>
      </c>
      <c r="H240" s="5">
        <f>MROUND((J240*0.97),5000)</f>
        <v>630000</v>
      </c>
      <c r="I240" s="15">
        <f t="shared" si="8"/>
        <v>20123</v>
      </c>
      <c r="J240" s="15">
        <v>650123</v>
      </c>
      <c r="K240" s="5">
        <v>65012</v>
      </c>
      <c r="M240" t="s">
        <v>104</v>
      </c>
      <c r="N240" t="s">
        <v>67</v>
      </c>
      <c r="O240" t="s">
        <v>16</v>
      </c>
      <c r="P240" s="1">
        <v>44146</v>
      </c>
      <c r="Q240">
        <v>12</v>
      </c>
      <c r="R240" s="21">
        <f t="shared" si="9"/>
        <v>3.194126984126984E-2</v>
      </c>
      <c r="T240" s="84" t="s">
        <v>604</v>
      </c>
      <c r="U240" s="27">
        <v>798157</v>
      </c>
    </row>
    <row r="241" spans="1:21" x14ac:dyDescent="0.3">
      <c r="A241" t="s">
        <v>19</v>
      </c>
      <c r="B241">
        <v>164</v>
      </c>
      <c r="C241" s="1">
        <v>44214</v>
      </c>
      <c r="D241" s="1" t="s">
        <v>478</v>
      </c>
      <c r="E241" t="s">
        <v>479</v>
      </c>
      <c r="F241" t="s">
        <v>543</v>
      </c>
      <c r="G241" t="s">
        <v>254</v>
      </c>
      <c r="H241" s="5">
        <f>MROUND((J241*0.97),5000)</f>
        <v>580000</v>
      </c>
      <c r="I241" s="15">
        <f t="shared" si="8"/>
        <v>20000</v>
      </c>
      <c r="J241" s="15">
        <v>600000</v>
      </c>
      <c r="K241" s="5">
        <v>60000</v>
      </c>
      <c r="M241" t="s">
        <v>106</v>
      </c>
      <c r="N241" t="s">
        <v>67</v>
      </c>
      <c r="O241" t="s">
        <v>16</v>
      </c>
      <c r="P241" s="1">
        <v>44202</v>
      </c>
      <c r="Q241">
        <v>12</v>
      </c>
      <c r="R241" s="21">
        <f t="shared" si="9"/>
        <v>3.4482758620689655E-2</v>
      </c>
      <c r="T241" s="84" t="s">
        <v>463</v>
      </c>
      <c r="U241" s="27">
        <v>273197</v>
      </c>
    </row>
    <row r="242" spans="1:21" x14ac:dyDescent="0.3">
      <c r="A242" t="s">
        <v>19</v>
      </c>
      <c r="B242">
        <v>167</v>
      </c>
      <c r="C242" s="1">
        <v>44214</v>
      </c>
      <c r="D242" s="1" t="s">
        <v>478</v>
      </c>
      <c r="E242" t="s">
        <v>479</v>
      </c>
      <c r="F242" t="s">
        <v>479</v>
      </c>
      <c r="G242" t="s">
        <v>190</v>
      </c>
      <c r="H242" s="5">
        <f>MROUND((J242*0.97),5000)</f>
        <v>580000</v>
      </c>
      <c r="I242" s="15">
        <f t="shared" si="8"/>
        <v>20000</v>
      </c>
      <c r="J242" s="15">
        <v>600000</v>
      </c>
      <c r="K242" s="5">
        <v>60000</v>
      </c>
      <c r="M242" t="s">
        <v>106</v>
      </c>
      <c r="N242" t="s">
        <v>67</v>
      </c>
      <c r="O242" t="s">
        <v>16</v>
      </c>
      <c r="P242" s="1">
        <v>44202</v>
      </c>
      <c r="Q242">
        <v>12</v>
      </c>
      <c r="R242" s="21">
        <f t="shared" si="9"/>
        <v>3.4482758620689655E-2</v>
      </c>
      <c r="T242" s="12" t="s">
        <v>589</v>
      </c>
      <c r="U242" s="13">
        <v>26292</v>
      </c>
    </row>
    <row r="243" spans="1:21" x14ac:dyDescent="0.3">
      <c r="A243" t="s">
        <v>19</v>
      </c>
      <c r="B243">
        <v>165</v>
      </c>
      <c r="C243" s="1">
        <v>44286</v>
      </c>
      <c r="D243" s="1" t="s">
        <v>478</v>
      </c>
      <c r="E243" t="s">
        <v>479</v>
      </c>
      <c r="F243" t="s">
        <v>543</v>
      </c>
      <c r="G243" t="s">
        <v>254</v>
      </c>
      <c r="H243" s="5">
        <f>MROUND((J243*0.97),1000)</f>
        <v>244000</v>
      </c>
      <c r="I243" s="15">
        <f t="shared" si="8"/>
        <v>7689</v>
      </c>
      <c r="J243" s="15">
        <v>251689</v>
      </c>
      <c r="K243" s="5">
        <v>25169</v>
      </c>
      <c r="M243" t="s">
        <v>109</v>
      </c>
      <c r="N243" t="s">
        <v>67</v>
      </c>
      <c r="O243" t="s">
        <v>16</v>
      </c>
      <c r="P243" s="1">
        <v>44286</v>
      </c>
      <c r="Q243">
        <v>0</v>
      </c>
      <c r="R243" s="21">
        <f t="shared" si="9"/>
        <v>3.1512295081967213E-2</v>
      </c>
      <c r="T243" s="83">
        <v>44203</v>
      </c>
      <c r="U243" s="13">
        <v>26292</v>
      </c>
    </row>
    <row r="244" spans="1:21" x14ac:dyDescent="0.3">
      <c r="A244" t="s">
        <v>19</v>
      </c>
      <c r="B244">
        <v>168</v>
      </c>
      <c r="C244" s="1">
        <v>44286</v>
      </c>
      <c r="D244" s="1" t="s">
        <v>478</v>
      </c>
      <c r="E244" t="s">
        <v>479</v>
      </c>
      <c r="F244" t="s">
        <v>479</v>
      </c>
      <c r="G244" t="s">
        <v>190</v>
      </c>
      <c r="H244" s="5">
        <f>MROUND((J244*0.97),1000)</f>
        <v>146000</v>
      </c>
      <c r="I244" s="15">
        <f t="shared" si="8"/>
        <v>4024</v>
      </c>
      <c r="J244" s="15">
        <v>150024</v>
      </c>
      <c r="K244" s="5">
        <v>15002</v>
      </c>
      <c r="M244" t="s">
        <v>109</v>
      </c>
      <c r="N244" t="s">
        <v>67</v>
      </c>
      <c r="O244" t="s">
        <v>16</v>
      </c>
      <c r="P244" s="1">
        <v>44286</v>
      </c>
      <c r="Q244">
        <v>0</v>
      </c>
      <c r="R244" s="21">
        <f t="shared" si="9"/>
        <v>2.7561643835616437E-2</v>
      </c>
      <c r="T244" s="82" t="s">
        <v>589</v>
      </c>
      <c r="U244" s="13">
        <v>26292</v>
      </c>
    </row>
    <row r="245" spans="1:21" x14ac:dyDescent="0.3">
      <c r="A245" t="s">
        <v>19</v>
      </c>
      <c r="B245">
        <v>257</v>
      </c>
      <c r="C245" s="1">
        <v>44130</v>
      </c>
      <c r="D245" s="1" t="s">
        <v>455</v>
      </c>
      <c r="E245" s="1" t="s">
        <v>455</v>
      </c>
      <c r="F245" t="s">
        <v>455</v>
      </c>
      <c r="G245" t="s">
        <v>165</v>
      </c>
      <c r="H245" s="42">
        <f>MROUND((J245*0.97),5000)</f>
        <v>580000</v>
      </c>
      <c r="I245" s="43">
        <f t="shared" si="8"/>
        <v>20000</v>
      </c>
      <c r="J245" s="43">
        <v>600000</v>
      </c>
      <c r="K245" s="42">
        <v>60000</v>
      </c>
      <c r="M245" t="s">
        <v>103</v>
      </c>
      <c r="N245" t="s">
        <v>67</v>
      </c>
      <c r="O245" t="s">
        <v>16</v>
      </c>
      <c r="P245" s="1">
        <v>44119</v>
      </c>
      <c r="Q245">
        <v>11</v>
      </c>
      <c r="R245" s="44">
        <f t="shared" si="9"/>
        <v>3.4482758620689655E-2</v>
      </c>
      <c r="T245" s="12" t="s">
        <v>535</v>
      </c>
      <c r="U245" s="13">
        <v>1501059</v>
      </c>
    </row>
    <row r="246" spans="1:21" x14ac:dyDescent="0.3">
      <c r="A246" t="s">
        <v>19</v>
      </c>
      <c r="B246">
        <v>253</v>
      </c>
      <c r="C246" s="1">
        <v>44166</v>
      </c>
      <c r="D246" s="1" t="s">
        <v>455</v>
      </c>
      <c r="E246" s="1" t="s">
        <v>455</v>
      </c>
      <c r="F246" t="s">
        <v>587</v>
      </c>
      <c r="G246" t="s">
        <v>298</v>
      </c>
      <c r="H246" s="42">
        <f>MROUND((J246*0.97),5000)</f>
        <v>875000</v>
      </c>
      <c r="I246" s="43">
        <f t="shared" si="8"/>
        <v>24567</v>
      </c>
      <c r="J246" s="43">
        <v>899567</v>
      </c>
      <c r="K246" s="42">
        <v>89957</v>
      </c>
      <c r="M246" t="s">
        <v>105</v>
      </c>
      <c r="N246" t="s">
        <v>67</v>
      </c>
      <c r="O246" t="s">
        <v>16</v>
      </c>
      <c r="P246" s="1">
        <v>44158</v>
      </c>
      <c r="Q246">
        <v>8</v>
      </c>
      <c r="R246" s="44">
        <f t="shared" si="9"/>
        <v>2.807657142857143E-2</v>
      </c>
      <c r="T246" s="83">
        <v>43948</v>
      </c>
      <c r="U246" s="13">
        <v>109842</v>
      </c>
    </row>
    <row r="247" spans="1:21" x14ac:dyDescent="0.3">
      <c r="A247" t="s">
        <v>19</v>
      </c>
      <c r="B247">
        <v>238</v>
      </c>
      <c r="C247" s="1">
        <v>44256</v>
      </c>
      <c r="D247" t="s">
        <v>455</v>
      </c>
      <c r="E247" s="1" t="s">
        <v>455</v>
      </c>
      <c r="F247" t="s">
        <v>596</v>
      </c>
      <c r="G247" t="s">
        <v>307</v>
      </c>
      <c r="H247" s="42">
        <f>MROUND((J247*0.97),5000)</f>
        <v>775000</v>
      </c>
      <c r="I247" s="43">
        <f t="shared" si="8"/>
        <v>24864</v>
      </c>
      <c r="J247" s="43">
        <v>799864</v>
      </c>
      <c r="K247" s="42">
        <v>79986</v>
      </c>
      <c r="M247" t="s">
        <v>108</v>
      </c>
      <c r="N247" t="s">
        <v>67</v>
      </c>
      <c r="O247" t="s">
        <v>16</v>
      </c>
      <c r="P247" s="1">
        <v>44242</v>
      </c>
      <c r="Q247">
        <v>14</v>
      </c>
      <c r="R247" s="44">
        <f t="shared" si="9"/>
        <v>3.2082580645161292E-2</v>
      </c>
      <c r="T247" s="82" t="s">
        <v>535</v>
      </c>
      <c r="U247" s="13">
        <v>109842</v>
      </c>
    </row>
    <row r="248" spans="1:21" x14ac:dyDescent="0.3">
      <c r="A248" t="s">
        <v>19</v>
      </c>
      <c r="B248">
        <v>239</v>
      </c>
      <c r="C248" s="1">
        <v>44286</v>
      </c>
      <c r="D248" t="s">
        <v>455</v>
      </c>
      <c r="E248" s="1" t="s">
        <v>455</v>
      </c>
      <c r="F248" t="s">
        <v>456</v>
      </c>
      <c r="G248" t="s">
        <v>166</v>
      </c>
      <c r="H248" s="42">
        <f>MROUND((J248*0.97),5000)</f>
        <v>1260000</v>
      </c>
      <c r="I248" s="43">
        <f t="shared" si="8"/>
        <v>39834</v>
      </c>
      <c r="J248" s="43">
        <v>1299834</v>
      </c>
      <c r="K248" s="42">
        <v>129983</v>
      </c>
      <c r="M248" t="s">
        <v>110</v>
      </c>
      <c r="N248" t="s">
        <v>67</v>
      </c>
      <c r="O248" t="s">
        <v>16</v>
      </c>
      <c r="P248" s="1">
        <v>44286</v>
      </c>
      <c r="Q248">
        <v>0</v>
      </c>
      <c r="R248" s="44">
        <f t="shared" si="9"/>
        <v>3.1614285714285713E-2</v>
      </c>
      <c r="T248" s="83">
        <v>43976</v>
      </c>
      <c r="U248" s="13">
        <v>99524</v>
      </c>
    </row>
    <row r="249" spans="1:21" x14ac:dyDescent="0.3">
      <c r="A249" t="s">
        <v>19</v>
      </c>
      <c r="B249">
        <v>252</v>
      </c>
      <c r="C249" s="1">
        <v>44286</v>
      </c>
      <c r="D249" s="1" t="s">
        <v>455</v>
      </c>
      <c r="E249" s="1" t="s">
        <v>455</v>
      </c>
      <c r="F249" t="s">
        <v>616</v>
      </c>
      <c r="G249" t="s">
        <v>327</v>
      </c>
      <c r="H249" s="42">
        <f t="shared" ref="H249:H257" si="10">MROUND((J249*0.97),2500)</f>
        <v>485000</v>
      </c>
      <c r="I249" s="43">
        <f t="shared" si="8"/>
        <v>14873</v>
      </c>
      <c r="J249" s="43">
        <v>499873</v>
      </c>
      <c r="K249" s="42">
        <v>49987</v>
      </c>
      <c r="M249" t="s">
        <v>110</v>
      </c>
      <c r="N249" t="s">
        <v>67</v>
      </c>
      <c r="O249" t="s">
        <v>16</v>
      </c>
      <c r="P249" s="1">
        <v>44286</v>
      </c>
      <c r="Q249">
        <v>0</v>
      </c>
      <c r="R249" s="44">
        <f t="shared" si="9"/>
        <v>3.06659793814433E-2</v>
      </c>
      <c r="T249" s="82" t="s">
        <v>535</v>
      </c>
      <c r="U249" s="13">
        <v>99524</v>
      </c>
    </row>
    <row r="250" spans="1:21" x14ac:dyDescent="0.3">
      <c r="A250" t="s">
        <v>19</v>
      </c>
      <c r="B250">
        <v>258</v>
      </c>
      <c r="C250" s="1">
        <v>44286</v>
      </c>
      <c r="D250" s="1" t="s">
        <v>455</v>
      </c>
      <c r="E250" s="1" t="s">
        <v>455</v>
      </c>
      <c r="F250" t="s">
        <v>455</v>
      </c>
      <c r="G250" t="s">
        <v>165</v>
      </c>
      <c r="H250" s="42">
        <f t="shared" si="10"/>
        <v>387500</v>
      </c>
      <c r="I250" s="43">
        <f t="shared" si="8"/>
        <v>13249</v>
      </c>
      <c r="J250" s="43">
        <v>400749</v>
      </c>
      <c r="K250" s="42">
        <v>40075</v>
      </c>
      <c r="M250" t="s">
        <v>110</v>
      </c>
      <c r="N250" t="s">
        <v>67</v>
      </c>
      <c r="O250" t="s">
        <v>16</v>
      </c>
      <c r="P250" s="1">
        <v>44286</v>
      </c>
      <c r="Q250">
        <v>0</v>
      </c>
      <c r="R250" s="44">
        <f t="shared" si="9"/>
        <v>3.4190967741935481E-2</v>
      </c>
      <c r="T250" s="83">
        <v>44067</v>
      </c>
      <c r="U250" s="13">
        <v>40000</v>
      </c>
    </row>
    <row r="251" spans="1:21" x14ac:dyDescent="0.3">
      <c r="A251" t="s">
        <v>19</v>
      </c>
      <c r="B251">
        <v>246</v>
      </c>
      <c r="C251" s="1">
        <v>44112</v>
      </c>
      <c r="D251" t="s">
        <v>455</v>
      </c>
      <c r="E251" s="1" t="s">
        <v>599</v>
      </c>
      <c r="F251" t="s">
        <v>499</v>
      </c>
      <c r="G251" t="s">
        <v>211</v>
      </c>
      <c r="H251" s="42">
        <f t="shared" si="10"/>
        <v>435000</v>
      </c>
      <c r="I251" s="43">
        <f t="shared" si="8"/>
        <v>14533</v>
      </c>
      <c r="J251" s="43">
        <v>449533</v>
      </c>
      <c r="K251" s="42">
        <v>44953</v>
      </c>
      <c r="M251" t="s">
        <v>103</v>
      </c>
      <c r="N251" t="s">
        <v>67</v>
      </c>
      <c r="O251" t="s">
        <v>16</v>
      </c>
      <c r="P251" s="1">
        <v>44105</v>
      </c>
      <c r="Q251">
        <v>7</v>
      </c>
      <c r="R251" s="44">
        <f t="shared" si="9"/>
        <v>3.340919540229885E-2</v>
      </c>
      <c r="T251" s="82" t="s">
        <v>535</v>
      </c>
      <c r="U251" s="13">
        <v>40000</v>
      </c>
    </row>
    <row r="252" spans="1:21" x14ac:dyDescent="0.3">
      <c r="A252" t="s">
        <v>19</v>
      </c>
      <c r="B252">
        <v>259</v>
      </c>
      <c r="C252" s="1">
        <v>44272</v>
      </c>
      <c r="D252" s="1" t="s">
        <v>455</v>
      </c>
      <c r="E252" t="s">
        <v>599</v>
      </c>
      <c r="F252" t="s">
        <v>599</v>
      </c>
      <c r="G252" t="s">
        <v>310</v>
      </c>
      <c r="H252" s="42">
        <f t="shared" si="10"/>
        <v>490000</v>
      </c>
      <c r="I252" s="43">
        <f t="shared" si="8"/>
        <v>14953</v>
      </c>
      <c r="J252" s="43">
        <v>504953</v>
      </c>
      <c r="K252" s="42">
        <v>50495</v>
      </c>
      <c r="M252" t="s">
        <v>108</v>
      </c>
      <c r="N252" t="s">
        <v>67</v>
      </c>
      <c r="O252" t="s">
        <v>16</v>
      </c>
      <c r="P252" s="1">
        <v>44265</v>
      </c>
      <c r="Q252">
        <v>7</v>
      </c>
      <c r="R252" s="44">
        <f t="shared" si="9"/>
        <v>3.0516326530612245E-2</v>
      </c>
      <c r="T252" s="83">
        <v>44105</v>
      </c>
      <c r="U252" s="13">
        <v>50000</v>
      </c>
    </row>
    <row r="253" spans="1:21" x14ac:dyDescent="0.3">
      <c r="A253" t="s">
        <v>19</v>
      </c>
      <c r="B253">
        <v>260</v>
      </c>
      <c r="C253" s="1">
        <v>44281</v>
      </c>
      <c r="D253" s="1" t="s">
        <v>455</v>
      </c>
      <c r="E253" t="s">
        <v>599</v>
      </c>
      <c r="F253" t="s">
        <v>599</v>
      </c>
      <c r="G253" t="s">
        <v>310</v>
      </c>
      <c r="H253" s="42">
        <f t="shared" si="10"/>
        <v>482500</v>
      </c>
      <c r="I253" s="43">
        <f t="shared" si="8"/>
        <v>15361</v>
      </c>
      <c r="J253" s="43">
        <v>497861</v>
      </c>
      <c r="K253" s="42">
        <v>49786</v>
      </c>
      <c r="M253" t="s">
        <v>108</v>
      </c>
      <c r="N253" t="s">
        <v>67</v>
      </c>
      <c r="O253" t="s">
        <v>16</v>
      </c>
      <c r="P253" s="1">
        <v>44268</v>
      </c>
      <c r="Q253">
        <v>13</v>
      </c>
      <c r="R253" s="44">
        <f t="shared" si="9"/>
        <v>3.1836269430051814E-2</v>
      </c>
      <c r="T253" s="82" t="s">
        <v>535</v>
      </c>
      <c r="U253" s="13">
        <v>50000</v>
      </c>
    </row>
    <row r="254" spans="1:21" x14ac:dyDescent="0.3">
      <c r="A254" t="s">
        <v>19</v>
      </c>
      <c r="B254">
        <v>247</v>
      </c>
      <c r="C254" s="1">
        <v>44286</v>
      </c>
      <c r="D254" t="s">
        <v>455</v>
      </c>
      <c r="E254" s="1" t="s">
        <v>599</v>
      </c>
      <c r="F254" t="s">
        <v>499</v>
      </c>
      <c r="G254" t="s">
        <v>211</v>
      </c>
      <c r="H254" s="42">
        <f t="shared" si="10"/>
        <v>437500</v>
      </c>
      <c r="I254" s="43">
        <f t="shared" si="8"/>
        <v>12821</v>
      </c>
      <c r="J254" s="43">
        <v>450321</v>
      </c>
      <c r="K254" s="42">
        <v>45032</v>
      </c>
      <c r="M254" t="s">
        <v>110</v>
      </c>
      <c r="N254" t="s">
        <v>67</v>
      </c>
      <c r="O254" t="s">
        <v>16</v>
      </c>
      <c r="P254" s="1">
        <v>44286</v>
      </c>
      <c r="Q254">
        <v>0</v>
      </c>
      <c r="R254" s="44">
        <f t="shared" si="9"/>
        <v>2.9305142857142856E-2</v>
      </c>
      <c r="T254" s="83">
        <v>44146</v>
      </c>
      <c r="U254" s="13">
        <v>100000</v>
      </c>
    </row>
    <row r="255" spans="1:21" x14ac:dyDescent="0.3">
      <c r="A255" t="s">
        <v>19</v>
      </c>
      <c r="B255">
        <v>4</v>
      </c>
      <c r="C255" s="1">
        <v>44158</v>
      </c>
      <c r="D255" s="1" t="s">
        <v>484</v>
      </c>
      <c r="E255" t="s">
        <v>570</v>
      </c>
      <c r="F255" t="s">
        <v>529</v>
      </c>
      <c r="G255" t="s">
        <v>239</v>
      </c>
      <c r="H255" s="5">
        <f t="shared" si="10"/>
        <v>335000</v>
      </c>
      <c r="I255" s="15">
        <f t="shared" si="8"/>
        <v>10798</v>
      </c>
      <c r="J255" s="15">
        <v>345798</v>
      </c>
      <c r="K255" s="5">
        <v>34580</v>
      </c>
      <c r="M255" t="s">
        <v>104</v>
      </c>
      <c r="N255" t="s">
        <v>67</v>
      </c>
      <c r="O255" t="s">
        <v>16</v>
      </c>
      <c r="P255" s="1">
        <v>44146</v>
      </c>
      <c r="Q255">
        <v>12</v>
      </c>
      <c r="R255" s="21">
        <f t="shared" si="9"/>
        <v>3.223283582089552E-2</v>
      </c>
      <c r="T255" s="82" t="s">
        <v>535</v>
      </c>
      <c r="U255" s="13">
        <v>100000</v>
      </c>
    </row>
    <row r="256" spans="1:21" x14ac:dyDescent="0.3">
      <c r="A256" t="s">
        <v>19</v>
      </c>
      <c r="B256">
        <v>10</v>
      </c>
      <c r="C256" s="1">
        <v>44158</v>
      </c>
      <c r="D256" s="1" t="s">
        <v>484</v>
      </c>
      <c r="E256" t="s">
        <v>570</v>
      </c>
      <c r="F256" t="s">
        <v>517</v>
      </c>
      <c r="G256" t="s">
        <v>228</v>
      </c>
      <c r="H256" s="5">
        <f t="shared" si="10"/>
        <v>420000</v>
      </c>
      <c r="I256" s="15">
        <f t="shared" si="8"/>
        <v>12193</v>
      </c>
      <c r="J256" s="15">
        <v>432193</v>
      </c>
      <c r="K256" s="5">
        <v>43219</v>
      </c>
      <c r="M256" t="s">
        <v>104</v>
      </c>
      <c r="N256" t="s">
        <v>67</v>
      </c>
      <c r="O256" t="s">
        <v>16</v>
      </c>
      <c r="P256" s="1">
        <v>44146</v>
      </c>
      <c r="Q256">
        <v>12</v>
      </c>
      <c r="R256" s="21">
        <f t="shared" si="9"/>
        <v>2.903095238095238E-2</v>
      </c>
      <c r="T256" s="83">
        <v>44189</v>
      </c>
      <c r="U256" s="13">
        <v>200000</v>
      </c>
    </row>
    <row r="257" spans="1:21" x14ac:dyDescent="0.3">
      <c r="A257" t="s">
        <v>19</v>
      </c>
      <c r="B257">
        <v>12</v>
      </c>
      <c r="C257" s="1">
        <v>44158</v>
      </c>
      <c r="D257" s="1" t="s">
        <v>484</v>
      </c>
      <c r="E257" t="s">
        <v>570</v>
      </c>
      <c r="F257" t="s">
        <v>570</v>
      </c>
      <c r="G257" t="s">
        <v>281</v>
      </c>
      <c r="H257" s="5">
        <f t="shared" si="10"/>
        <v>335000</v>
      </c>
      <c r="I257" s="15">
        <f t="shared" si="8"/>
        <v>10806</v>
      </c>
      <c r="J257" s="15">
        <v>345806</v>
      </c>
      <c r="K257" s="5">
        <v>34581</v>
      </c>
      <c r="M257" t="s">
        <v>104</v>
      </c>
      <c r="N257" t="s">
        <v>67</v>
      </c>
      <c r="O257" t="s">
        <v>16</v>
      </c>
      <c r="P257" s="1">
        <v>44146</v>
      </c>
      <c r="Q257">
        <v>12</v>
      </c>
      <c r="R257" s="21">
        <f t="shared" si="9"/>
        <v>3.2256716417910447E-2</v>
      </c>
      <c r="T257" s="82" t="s">
        <v>535</v>
      </c>
      <c r="U257" s="13">
        <v>200000</v>
      </c>
    </row>
    <row r="258" spans="1:21" x14ac:dyDescent="0.3">
      <c r="A258" t="s">
        <v>19</v>
      </c>
      <c r="B258">
        <v>11</v>
      </c>
      <c r="C258" s="1">
        <v>44286</v>
      </c>
      <c r="D258" s="1" t="s">
        <v>484</v>
      </c>
      <c r="E258" t="s">
        <v>570</v>
      </c>
      <c r="F258" t="s">
        <v>517</v>
      </c>
      <c r="G258" t="s">
        <v>228</v>
      </c>
      <c r="H258" s="5">
        <f>MROUND((J258*0.97),1000)</f>
        <v>213000</v>
      </c>
      <c r="I258" s="15">
        <f t="shared" ref="I258:I273" si="11">J258-H258</f>
        <v>6674</v>
      </c>
      <c r="J258" s="15">
        <v>219674</v>
      </c>
      <c r="K258" s="5">
        <v>21967</v>
      </c>
      <c r="M258" t="s">
        <v>109</v>
      </c>
      <c r="N258" t="s">
        <v>67</v>
      </c>
      <c r="O258" t="s">
        <v>16</v>
      </c>
      <c r="P258" s="1">
        <v>44286</v>
      </c>
      <c r="Q258">
        <v>0</v>
      </c>
      <c r="R258" s="21">
        <f t="shared" ref="R258:R273" si="12">I258/H258</f>
        <v>3.1333333333333331E-2</v>
      </c>
      <c r="T258" s="83">
        <v>44239</v>
      </c>
      <c r="U258" s="13">
        <v>100000</v>
      </c>
    </row>
    <row r="259" spans="1:21" x14ac:dyDescent="0.3">
      <c r="A259" t="s">
        <v>19</v>
      </c>
      <c r="B259">
        <v>146</v>
      </c>
      <c r="C259" s="1">
        <v>44215</v>
      </c>
      <c r="D259" t="s">
        <v>459</v>
      </c>
      <c r="E259" t="s">
        <v>591</v>
      </c>
      <c r="F259" t="s">
        <v>591</v>
      </c>
      <c r="G259" t="s">
        <v>302</v>
      </c>
      <c r="H259" s="5">
        <f>MROUND((J259*0.97),1000)</f>
        <v>213000</v>
      </c>
      <c r="I259" s="15">
        <f t="shared" si="11"/>
        <v>7000</v>
      </c>
      <c r="J259" s="15">
        <v>220000</v>
      </c>
      <c r="K259" s="5">
        <v>22000</v>
      </c>
      <c r="M259" t="s">
        <v>106</v>
      </c>
      <c r="N259" t="s">
        <v>67</v>
      </c>
      <c r="O259" t="s">
        <v>16</v>
      </c>
      <c r="P259" s="1">
        <v>44208</v>
      </c>
      <c r="Q259">
        <v>7</v>
      </c>
      <c r="R259" s="21">
        <f t="shared" si="12"/>
        <v>3.2863849765258218E-2</v>
      </c>
      <c r="T259" s="82" t="s">
        <v>535</v>
      </c>
      <c r="U259" s="13">
        <v>100000</v>
      </c>
    </row>
    <row r="260" spans="1:21" x14ac:dyDescent="0.3">
      <c r="A260" t="s">
        <v>19</v>
      </c>
      <c r="B260">
        <v>147</v>
      </c>
      <c r="C260" s="1">
        <v>44239</v>
      </c>
      <c r="D260" t="s">
        <v>459</v>
      </c>
      <c r="E260" t="s">
        <v>591</v>
      </c>
      <c r="F260" t="s">
        <v>591</v>
      </c>
      <c r="G260" t="s">
        <v>302</v>
      </c>
      <c r="H260" s="5">
        <f>MROUND((J260*0.97),1000)</f>
        <v>151000</v>
      </c>
      <c r="I260" s="15">
        <f t="shared" si="11"/>
        <v>4268</v>
      </c>
      <c r="J260" s="15">
        <v>155268</v>
      </c>
      <c r="K260" s="5">
        <v>15527</v>
      </c>
      <c r="M260" t="s">
        <v>107</v>
      </c>
      <c r="N260" t="s">
        <v>67</v>
      </c>
      <c r="O260" t="s">
        <v>16</v>
      </c>
      <c r="P260" s="1">
        <v>44230</v>
      </c>
      <c r="Q260">
        <v>9</v>
      </c>
      <c r="R260" s="21">
        <f t="shared" si="12"/>
        <v>2.8264900662251655E-2</v>
      </c>
      <c r="T260" s="83">
        <v>44286</v>
      </c>
      <c r="U260" s="13">
        <v>801693</v>
      </c>
    </row>
    <row r="261" spans="1:21" x14ac:dyDescent="0.3">
      <c r="A261" t="s">
        <v>19</v>
      </c>
      <c r="B261">
        <v>264</v>
      </c>
      <c r="C261" s="1">
        <v>44168</v>
      </c>
      <c r="D261" s="1" t="s">
        <v>727</v>
      </c>
      <c r="E261" s="1" t="s">
        <v>727</v>
      </c>
      <c r="F261" t="s">
        <v>512</v>
      </c>
      <c r="G261" t="s">
        <v>223</v>
      </c>
      <c r="H261" s="5">
        <f>MROUND((J261*0.97),2500)</f>
        <v>485000</v>
      </c>
      <c r="I261" s="15">
        <f t="shared" si="11"/>
        <v>14812</v>
      </c>
      <c r="J261" s="15">
        <v>499812</v>
      </c>
      <c r="K261" s="5">
        <v>49981</v>
      </c>
      <c r="M261" t="s">
        <v>105</v>
      </c>
      <c r="N261" t="s">
        <v>67</v>
      </c>
      <c r="O261" t="s">
        <v>16</v>
      </c>
      <c r="P261" s="1">
        <v>44161</v>
      </c>
      <c r="Q261">
        <v>7</v>
      </c>
      <c r="R261" s="21">
        <f t="shared" si="12"/>
        <v>3.054020618556701E-2</v>
      </c>
      <c r="T261" s="82" t="s">
        <v>612</v>
      </c>
      <c r="U261" s="13">
        <v>801693</v>
      </c>
    </row>
    <row r="262" spans="1:21" x14ac:dyDescent="0.3">
      <c r="A262" t="s">
        <v>19</v>
      </c>
      <c r="B262">
        <v>261</v>
      </c>
      <c r="C262" s="1">
        <v>44286</v>
      </c>
      <c r="D262" s="1" t="s">
        <v>727</v>
      </c>
      <c r="E262" s="1" t="s">
        <v>727</v>
      </c>
      <c r="F262" t="s">
        <v>607</v>
      </c>
      <c r="G262" t="s">
        <v>318</v>
      </c>
      <c r="H262" s="5">
        <f>MROUND((J262*0.97),5000)</f>
        <v>880000</v>
      </c>
      <c r="I262" s="15">
        <f t="shared" si="11"/>
        <v>27938</v>
      </c>
      <c r="J262" s="15">
        <v>907938</v>
      </c>
      <c r="K262" s="5">
        <v>90794</v>
      </c>
      <c r="M262" t="s">
        <v>109</v>
      </c>
      <c r="N262" t="s">
        <v>67</v>
      </c>
      <c r="O262" t="s">
        <v>16</v>
      </c>
      <c r="P262" s="1">
        <v>44286</v>
      </c>
      <c r="Q262">
        <v>0</v>
      </c>
      <c r="R262" s="21">
        <f t="shared" si="12"/>
        <v>3.1747727272727275E-2</v>
      </c>
      <c r="T262" s="12" t="s">
        <v>504</v>
      </c>
      <c r="U262" s="13">
        <v>586529</v>
      </c>
    </row>
    <row r="263" spans="1:21" x14ac:dyDescent="0.3">
      <c r="A263" t="s">
        <v>19</v>
      </c>
      <c r="B263">
        <v>262</v>
      </c>
      <c r="C263" s="1">
        <v>44286</v>
      </c>
      <c r="D263" s="1" t="s">
        <v>727</v>
      </c>
      <c r="E263" s="1" t="s">
        <v>727</v>
      </c>
      <c r="F263" t="s">
        <v>605</v>
      </c>
      <c r="G263" t="s">
        <v>316</v>
      </c>
      <c r="H263" s="5">
        <f>MROUND((J263*0.97),5000)</f>
        <v>875000</v>
      </c>
      <c r="I263" s="15">
        <f t="shared" si="11"/>
        <v>28694</v>
      </c>
      <c r="J263" s="15">
        <v>903694</v>
      </c>
      <c r="K263" s="5">
        <v>90369</v>
      </c>
      <c r="M263" t="s">
        <v>109</v>
      </c>
      <c r="N263" t="s">
        <v>67</v>
      </c>
      <c r="O263" t="s">
        <v>16</v>
      </c>
      <c r="P263" s="1">
        <v>44286</v>
      </c>
      <c r="Q263">
        <v>0</v>
      </c>
      <c r="R263" s="21">
        <f t="shared" si="12"/>
        <v>3.2793142857142854E-2</v>
      </c>
      <c r="T263" s="83">
        <v>43948</v>
      </c>
      <c r="U263" s="13">
        <v>34147</v>
      </c>
    </row>
    <row r="264" spans="1:21" x14ac:dyDescent="0.3">
      <c r="A264" t="s">
        <v>19</v>
      </c>
      <c r="B264">
        <v>263</v>
      </c>
      <c r="C264" s="1">
        <v>44286</v>
      </c>
      <c r="D264" s="1" t="s">
        <v>727</v>
      </c>
      <c r="E264" s="1" t="s">
        <v>727</v>
      </c>
      <c r="F264" t="s">
        <v>606</v>
      </c>
      <c r="G264" t="s">
        <v>317</v>
      </c>
      <c r="H264" s="5">
        <f>MROUND((J264*0.97),5000)</f>
        <v>880000</v>
      </c>
      <c r="I264" s="15">
        <f t="shared" si="11"/>
        <v>28683</v>
      </c>
      <c r="J264" s="15">
        <v>908683</v>
      </c>
      <c r="K264" s="5">
        <v>90868</v>
      </c>
      <c r="M264" t="s">
        <v>109</v>
      </c>
      <c r="N264" t="s">
        <v>67</v>
      </c>
      <c r="O264" t="s">
        <v>16</v>
      </c>
      <c r="P264" s="1">
        <v>44286</v>
      </c>
      <c r="Q264">
        <v>0</v>
      </c>
      <c r="R264" s="21">
        <f t="shared" si="12"/>
        <v>3.2594318181818183E-2</v>
      </c>
      <c r="T264" s="82" t="s">
        <v>504</v>
      </c>
      <c r="U264" s="13">
        <v>34147</v>
      </c>
    </row>
    <row r="265" spans="1:21" x14ac:dyDescent="0.3">
      <c r="A265" t="s">
        <v>19</v>
      </c>
      <c r="B265">
        <v>265</v>
      </c>
      <c r="C265" s="1">
        <v>44286</v>
      </c>
      <c r="D265" s="1" t="s">
        <v>727</v>
      </c>
      <c r="E265" s="1" t="s">
        <v>727</v>
      </c>
      <c r="F265" t="s">
        <v>512</v>
      </c>
      <c r="G265" t="s">
        <v>223</v>
      </c>
      <c r="H265" s="5">
        <f>MROUND((J265*0.97),5000)</f>
        <v>780000</v>
      </c>
      <c r="I265" s="15">
        <f t="shared" si="11"/>
        <v>26597</v>
      </c>
      <c r="J265" s="15">
        <v>806597</v>
      </c>
      <c r="K265" s="5">
        <v>80660</v>
      </c>
      <c r="M265" t="s">
        <v>109</v>
      </c>
      <c r="N265" t="s">
        <v>67</v>
      </c>
      <c r="O265" t="s">
        <v>16</v>
      </c>
      <c r="P265" s="1">
        <v>44286</v>
      </c>
      <c r="Q265">
        <v>0</v>
      </c>
      <c r="R265" s="21">
        <f t="shared" si="12"/>
        <v>3.4098717948717952E-2</v>
      </c>
      <c r="T265" s="83">
        <v>43976</v>
      </c>
      <c r="U265" s="13">
        <v>552382</v>
      </c>
    </row>
    <row r="266" spans="1:21" x14ac:dyDescent="0.3">
      <c r="A266" t="s">
        <v>19</v>
      </c>
      <c r="B266">
        <v>271</v>
      </c>
      <c r="C266" s="1">
        <v>43959</v>
      </c>
      <c r="D266" s="1" t="s">
        <v>515</v>
      </c>
      <c r="E266" s="1" t="s">
        <v>515</v>
      </c>
      <c r="F266" t="s">
        <v>515</v>
      </c>
      <c r="G266" t="s">
        <v>226</v>
      </c>
      <c r="H266" s="5">
        <f>MROUND((J266*0.97),1000)</f>
        <v>101000</v>
      </c>
      <c r="I266" s="15">
        <f t="shared" si="11"/>
        <v>2791</v>
      </c>
      <c r="J266" s="15">
        <v>103791</v>
      </c>
      <c r="K266" s="5">
        <v>10379</v>
      </c>
      <c r="M266" t="s">
        <v>93</v>
      </c>
      <c r="N266" t="s">
        <v>67</v>
      </c>
      <c r="O266" t="s">
        <v>16</v>
      </c>
      <c r="P266" s="1">
        <v>43948</v>
      </c>
      <c r="Q266">
        <v>11</v>
      </c>
      <c r="R266" s="21">
        <f t="shared" si="12"/>
        <v>2.7633663366336634E-2</v>
      </c>
      <c r="T266" s="82" t="s">
        <v>533</v>
      </c>
      <c r="U266" s="13">
        <v>276191</v>
      </c>
    </row>
    <row r="267" spans="1:21" x14ac:dyDescent="0.3">
      <c r="A267" t="s">
        <v>19</v>
      </c>
      <c r="B267">
        <v>266</v>
      </c>
      <c r="C267" s="1">
        <v>43987</v>
      </c>
      <c r="D267" s="1" t="s">
        <v>515</v>
      </c>
      <c r="E267" s="1" t="s">
        <v>515</v>
      </c>
      <c r="F267" t="s">
        <v>537</v>
      </c>
      <c r="G267" t="s">
        <v>247</v>
      </c>
      <c r="H267" s="5">
        <f>MROUND((J267*0.97),1000)</f>
        <v>287000</v>
      </c>
      <c r="I267" s="15">
        <f t="shared" si="11"/>
        <v>9367</v>
      </c>
      <c r="J267" s="15">
        <v>296367</v>
      </c>
      <c r="K267" s="5">
        <v>29637</v>
      </c>
      <c r="M267" t="s">
        <v>95</v>
      </c>
      <c r="N267" t="s">
        <v>67</v>
      </c>
      <c r="O267" t="s">
        <v>16</v>
      </c>
      <c r="P267" s="1">
        <v>43976</v>
      </c>
      <c r="Q267">
        <v>11</v>
      </c>
      <c r="R267" s="21">
        <f t="shared" si="12"/>
        <v>3.2637630662020904E-2</v>
      </c>
      <c r="T267" s="82" t="s">
        <v>504</v>
      </c>
      <c r="U267" s="13">
        <v>276191</v>
      </c>
    </row>
    <row r="268" spans="1:21" x14ac:dyDescent="0.3">
      <c r="A268" t="s">
        <v>19</v>
      </c>
      <c r="B268">
        <v>268</v>
      </c>
      <c r="C268" s="1">
        <v>44239</v>
      </c>
      <c r="D268" s="1" t="s">
        <v>515</v>
      </c>
      <c r="E268" s="1" t="s">
        <v>515</v>
      </c>
      <c r="F268" t="s">
        <v>592</v>
      </c>
      <c r="G268" t="s">
        <v>303</v>
      </c>
      <c r="H268" s="5">
        <f>MROUND((J268*0.97),1000)</f>
        <v>291000</v>
      </c>
      <c r="I268" s="15">
        <f t="shared" si="11"/>
        <v>8563</v>
      </c>
      <c r="J268" s="15">
        <v>299563</v>
      </c>
      <c r="K268" s="5">
        <v>29956</v>
      </c>
      <c r="M268" t="s">
        <v>107</v>
      </c>
      <c r="N268" t="s">
        <v>67</v>
      </c>
      <c r="O268" t="s">
        <v>16</v>
      </c>
      <c r="P268" s="1">
        <v>44230</v>
      </c>
      <c r="Q268">
        <v>9</v>
      </c>
      <c r="R268" s="21">
        <f t="shared" si="12"/>
        <v>2.9426116838487972E-2</v>
      </c>
      <c r="T268" s="12" t="s">
        <v>469</v>
      </c>
      <c r="U268" s="13">
        <v>233292</v>
      </c>
    </row>
    <row r="269" spans="1:21" x14ac:dyDescent="0.3">
      <c r="A269" t="s">
        <v>19</v>
      </c>
      <c r="B269">
        <v>270</v>
      </c>
      <c r="C269" s="1">
        <v>44239</v>
      </c>
      <c r="D269" s="1" t="s">
        <v>515</v>
      </c>
      <c r="E269" s="1" t="s">
        <v>515</v>
      </c>
      <c r="F269" t="s">
        <v>593</v>
      </c>
      <c r="G269" t="s">
        <v>304</v>
      </c>
      <c r="H269" s="5">
        <f>MROUND((J269*0.97),1000)</f>
        <v>293000</v>
      </c>
      <c r="I269" s="15">
        <f t="shared" si="11"/>
        <v>9531</v>
      </c>
      <c r="J269" s="15">
        <v>302531</v>
      </c>
      <c r="K269" s="5">
        <v>30253</v>
      </c>
      <c r="M269" t="s">
        <v>107</v>
      </c>
      <c r="N269" t="s">
        <v>67</v>
      </c>
      <c r="O269" t="s">
        <v>16</v>
      </c>
      <c r="P269" s="1">
        <v>44230</v>
      </c>
      <c r="Q269">
        <v>9</v>
      </c>
      <c r="R269" s="21">
        <f t="shared" si="12"/>
        <v>3.2529010238907849E-2</v>
      </c>
      <c r="T269" s="83">
        <v>43948</v>
      </c>
      <c r="U269" s="13">
        <v>52336</v>
      </c>
    </row>
    <row r="270" spans="1:21" x14ac:dyDescent="0.3">
      <c r="A270" t="s">
        <v>19</v>
      </c>
      <c r="B270">
        <v>272</v>
      </c>
      <c r="C270" s="1">
        <v>44239</v>
      </c>
      <c r="D270" s="1" t="s">
        <v>515</v>
      </c>
      <c r="E270" s="1" t="s">
        <v>515</v>
      </c>
      <c r="F270" t="s">
        <v>515</v>
      </c>
      <c r="G270" t="s">
        <v>226</v>
      </c>
      <c r="H270" s="5">
        <f>MROUND((J270*0.97),1000)</f>
        <v>99000</v>
      </c>
      <c r="I270" s="15">
        <f t="shared" si="11"/>
        <v>3357</v>
      </c>
      <c r="J270" s="15">
        <v>102357</v>
      </c>
      <c r="K270" s="5">
        <v>10236</v>
      </c>
      <c r="M270" t="s">
        <v>107</v>
      </c>
      <c r="N270" t="s">
        <v>67</v>
      </c>
      <c r="O270" t="s">
        <v>16</v>
      </c>
      <c r="P270" s="1">
        <v>44230</v>
      </c>
      <c r="Q270">
        <v>9</v>
      </c>
      <c r="R270" s="21">
        <f t="shared" si="12"/>
        <v>3.390909090909091E-2</v>
      </c>
      <c r="T270" s="82" t="s">
        <v>477</v>
      </c>
      <c r="U270" s="13">
        <v>26168</v>
      </c>
    </row>
    <row r="271" spans="1:21" x14ac:dyDescent="0.3">
      <c r="A271" t="s">
        <v>19</v>
      </c>
      <c r="B271">
        <v>267</v>
      </c>
      <c r="C271" s="1">
        <v>44286</v>
      </c>
      <c r="D271" s="1" t="s">
        <v>515</v>
      </c>
      <c r="E271" s="1" t="s">
        <v>515</v>
      </c>
      <c r="F271" t="s">
        <v>537</v>
      </c>
      <c r="G271" t="s">
        <v>247</v>
      </c>
      <c r="H271" s="5">
        <f>MROUND((J271*0.97),2500)</f>
        <v>390000</v>
      </c>
      <c r="I271" s="15">
        <f t="shared" si="11"/>
        <v>11734</v>
      </c>
      <c r="J271" s="15">
        <v>401734</v>
      </c>
      <c r="K271" s="5">
        <v>40173</v>
      </c>
      <c r="M271" t="s">
        <v>109</v>
      </c>
      <c r="N271" t="s">
        <v>67</v>
      </c>
      <c r="O271" t="s">
        <v>16</v>
      </c>
      <c r="P271" s="1">
        <v>44286</v>
      </c>
      <c r="Q271">
        <v>0</v>
      </c>
      <c r="R271" s="21">
        <f t="shared" si="12"/>
        <v>3.0087179487179486E-2</v>
      </c>
      <c r="T271" s="82" t="s">
        <v>469</v>
      </c>
      <c r="U271" s="13">
        <v>26168</v>
      </c>
    </row>
    <row r="272" spans="1:21" x14ac:dyDescent="0.3">
      <c r="A272" t="s">
        <v>19</v>
      </c>
      <c r="B272">
        <v>269</v>
      </c>
      <c r="C272" s="1">
        <v>44286</v>
      </c>
      <c r="D272" s="1" t="s">
        <v>515</v>
      </c>
      <c r="E272" s="1" t="s">
        <v>515</v>
      </c>
      <c r="F272" t="s">
        <v>592</v>
      </c>
      <c r="G272" t="s">
        <v>303</v>
      </c>
      <c r="H272" s="5">
        <f>MROUND((J272*0.97),1000)</f>
        <v>277000</v>
      </c>
      <c r="I272" s="15">
        <f t="shared" si="11"/>
        <v>8123</v>
      </c>
      <c r="J272" s="15">
        <v>285123</v>
      </c>
      <c r="K272" s="5">
        <v>28512</v>
      </c>
      <c r="M272" t="s">
        <v>109</v>
      </c>
      <c r="N272" t="s">
        <v>67</v>
      </c>
      <c r="O272" t="s">
        <v>16</v>
      </c>
      <c r="P272" s="1">
        <v>44286</v>
      </c>
      <c r="Q272">
        <v>0</v>
      </c>
      <c r="R272" s="21">
        <f t="shared" si="12"/>
        <v>2.9324909747292419E-2</v>
      </c>
      <c r="T272" s="83">
        <v>43976</v>
      </c>
      <c r="U272" s="13">
        <v>128814</v>
      </c>
    </row>
    <row r="273" spans="1:21" x14ac:dyDescent="0.3">
      <c r="A273" t="s">
        <v>19</v>
      </c>
      <c r="B273">
        <v>273</v>
      </c>
      <c r="C273" s="1">
        <v>44286</v>
      </c>
      <c r="D273" s="1" t="s">
        <v>515</v>
      </c>
      <c r="E273" s="1" t="s">
        <v>515</v>
      </c>
      <c r="F273" t="s">
        <v>515</v>
      </c>
      <c r="G273" t="s">
        <v>226</v>
      </c>
      <c r="H273" s="5">
        <f>MROUND((J273*0.97),500)</f>
        <v>97000</v>
      </c>
      <c r="I273" s="15">
        <f t="shared" si="11"/>
        <v>3000</v>
      </c>
      <c r="J273" s="15">
        <v>100000</v>
      </c>
      <c r="K273" s="5">
        <v>10000</v>
      </c>
      <c r="M273" t="s">
        <v>109</v>
      </c>
      <c r="N273" t="s">
        <v>67</v>
      </c>
      <c r="O273" t="s">
        <v>16</v>
      </c>
      <c r="P273" s="1">
        <v>44286</v>
      </c>
      <c r="Q273">
        <v>0</v>
      </c>
      <c r="R273" s="21">
        <f t="shared" si="12"/>
        <v>3.0927835051546393E-2</v>
      </c>
      <c r="T273" s="82" t="s">
        <v>477</v>
      </c>
      <c r="U273" s="13">
        <v>64407</v>
      </c>
    </row>
    <row r="274" spans="1:21" x14ac:dyDescent="0.3">
      <c r="T274" s="82" t="s">
        <v>469</v>
      </c>
      <c r="U274" s="13">
        <v>64407</v>
      </c>
    </row>
    <row r="275" spans="1:21" x14ac:dyDescent="0.3">
      <c r="T275" s="83">
        <v>44004</v>
      </c>
      <c r="U275" s="13">
        <v>52142</v>
      </c>
    </row>
    <row r="276" spans="1:21" x14ac:dyDescent="0.3">
      <c r="T276" s="82" t="s">
        <v>477</v>
      </c>
      <c r="U276" s="13">
        <v>26071</v>
      </c>
    </row>
    <row r="277" spans="1:21" x14ac:dyDescent="0.3">
      <c r="T277" s="82" t="s">
        <v>469</v>
      </c>
      <c r="U277" s="13">
        <v>26071</v>
      </c>
    </row>
    <row r="278" spans="1:21" x14ac:dyDescent="0.3">
      <c r="T278" s="12" t="s">
        <v>455</v>
      </c>
      <c r="U278" s="13">
        <v>4499887</v>
      </c>
    </row>
    <row r="279" spans="1:21" x14ac:dyDescent="0.3">
      <c r="T279" s="83">
        <v>44119</v>
      </c>
      <c r="U279" s="13">
        <v>600000</v>
      </c>
    </row>
    <row r="280" spans="1:21" x14ac:dyDescent="0.3">
      <c r="D280"/>
      <c r="E280"/>
      <c r="T280" s="82" t="s">
        <v>455</v>
      </c>
      <c r="U280" s="13">
        <v>600000</v>
      </c>
    </row>
    <row r="281" spans="1:21" x14ac:dyDescent="0.3">
      <c r="D281"/>
      <c r="E281"/>
      <c r="T281" s="83">
        <v>44158</v>
      </c>
      <c r="U281" s="13">
        <v>899567</v>
      </c>
    </row>
    <row r="282" spans="1:21" x14ac:dyDescent="0.3">
      <c r="D282"/>
      <c r="E282"/>
      <c r="T282" s="82" t="s">
        <v>587</v>
      </c>
      <c r="U282" s="13">
        <v>899567</v>
      </c>
    </row>
    <row r="283" spans="1:21" x14ac:dyDescent="0.3">
      <c r="T283" s="83">
        <v>44242</v>
      </c>
      <c r="U283" s="13">
        <v>799864</v>
      </c>
    </row>
    <row r="284" spans="1:21" x14ac:dyDescent="0.3">
      <c r="T284" s="82" t="s">
        <v>596</v>
      </c>
      <c r="U284" s="13">
        <v>799864</v>
      </c>
    </row>
    <row r="285" spans="1:21" x14ac:dyDescent="0.3">
      <c r="T285" s="83">
        <v>44286</v>
      </c>
      <c r="U285" s="13">
        <v>2200456</v>
      </c>
    </row>
    <row r="286" spans="1:21" x14ac:dyDescent="0.3">
      <c r="T286" s="82" t="s">
        <v>456</v>
      </c>
      <c r="U286" s="13">
        <v>1299834</v>
      </c>
    </row>
    <row r="287" spans="1:21" x14ac:dyDescent="0.3">
      <c r="T287" s="82" t="s">
        <v>616</v>
      </c>
      <c r="U287" s="13">
        <v>499873</v>
      </c>
    </row>
    <row r="288" spans="1:21" x14ac:dyDescent="0.3">
      <c r="T288" s="82" t="s">
        <v>455</v>
      </c>
      <c r="U288" s="13">
        <v>400749</v>
      </c>
    </row>
    <row r="289" spans="4:21" x14ac:dyDescent="0.3">
      <c r="T289" s="12" t="s">
        <v>727</v>
      </c>
      <c r="U289" s="13">
        <v>4026724</v>
      </c>
    </row>
    <row r="290" spans="4:21" x14ac:dyDescent="0.3">
      <c r="T290" s="83">
        <v>44161</v>
      </c>
      <c r="U290" s="13">
        <v>499812</v>
      </c>
    </row>
    <row r="291" spans="4:21" x14ac:dyDescent="0.3">
      <c r="T291" s="82" t="s">
        <v>512</v>
      </c>
      <c r="U291" s="13">
        <v>499812</v>
      </c>
    </row>
    <row r="292" spans="4:21" x14ac:dyDescent="0.3">
      <c r="T292" s="83">
        <v>44286</v>
      </c>
      <c r="U292" s="13">
        <v>3526912</v>
      </c>
    </row>
    <row r="293" spans="4:21" x14ac:dyDescent="0.3">
      <c r="T293" s="82" t="s">
        <v>607</v>
      </c>
      <c r="U293" s="13">
        <v>907938</v>
      </c>
    </row>
    <row r="294" spans="4:21" x14ac:dyDescent="0.3">
      <c r="T294" s="82" t="s">
        <v>605</v>
      </c>
      <c r="U294" s="13">
        <v>903694</v>
      </c>
    </row>
    <row r="295" spans="4:21" x14ac:dyDescent="0.3">
      <c r="T295" s="82" t="s">
        <v>606</v>
      </c>
      <c r="U295" s="13">
        <v>908683</v>
      </c>
    </row>
    <row r="296" spans="4:21" x14ac:dyDescent="0.3">
      <c r="T296" s="82" t="s">
        <v>512</v>
      </c>
      <c r="U296" s="13">
        <v>806597</v>
      </c>
    </row>
    <row r="297" spans="4:21" x14ac:dyDescent="0.3">
      <c r="T297" s="12" t="s">
        <v>515</v>
      </c>
      <c r="U297" s="13">
        <v>1891466</v>
      </c>
    </row>
    <row r="298" spans="4:21" x14ac:dyDescent="0.3">
      <c r="T298" s="83">
        <v>43948</v>
      </c>
      <c r="U298" s="13">
        <v>103791</v>
      </c>
    </row>
    <row r="299" spans="4:21" x14ac:dyDescent="0.3">
      <c r="T299" s="82" t="s">
        <v>515</v>
      </c>
      <c r="U299" s="13">
        <v>103791</v>
      </c>
    </row>
    <row r="300" spans="4:21" x14ac:dyDescent="0.3">
      <c r="T300" s="83">
        <v>43976</v>
      </c>
      <c r="U300" s="13">
        <v>296367</v>
      </c>
    </row>
    <row r="301" spans="4:21" x14ac:dyDescent="0.3">
      <c r="T301" s="82" t="s">
        <v>537</v>
      </c>
      <c r="U301" s="13">
        <v>296367</v>
      </c>
    </row>
    <row r="302" spans="4:21" x14ac:dyDescent="0.3">
      <c r="T302" s="83">
        <v>44230</v>
      </c>
      <c r="U302" s="13">
        <v>704451</v>
      </c>
    </row>
    <row r="303" spans="4:21" x14ac:dyDescent="0.3">
      <c r="T303" s="82" t="s">
        <v>592</v>
      </c>
      <c r="U303" s="13">
        <v>299563</v>
      </c>
    </row>
    <row r="304" spans="4:21" x14ac:dyDescent="0.3">
      <c r="D304"/>
      <c r="E304"/>
      <c r="T304" s="82" t="s">
        <v>593</v>
      </c>
      <c r="U304" s="13">
        <v>302531</v>
      </c>
    </row>
    <row r="305" spans="4:21" x14ac:dyDescent="0.3">
      <c r="D305"/>
      <c r="E305"/>
      <c r="T305" s="82" t="s">
        <v>515</v>
      </c>
      <c r="U305" s="13">
        <v>102357</v>
      </c>
    </row>
    <row r="306" spans="4:21" x14ac:dyDescent="0.3">
      <c r="D306"/>
      <c r="E306"/>
      <c r="T306" s="83">
        <v>44286</v>
      </c>
      <c r="U306" s="13">
        <v>786857</v>
      </c>
    </row>
    <row r="307" spans="4:21" x14ac:dyDescent="0.3">
      <c r="D307"/>
      <c r="E307"/>
      <c r="T307" s="82" t="s">
        <v>537</v>
      </c>
      <c r="U307" s="13">
        <v>401734</v>
      </c>
    </row>
    <row r="308" spans="4:21" x14ac:dyDescent="0.3">
      <c r="D308"/>
      <c r="E308"/>
      <c r="T308" s="82" t="s">
        <v>592</v>
      </c>
      <c r="U308" s="13">
        <v>285123</v>
      </c>
    </row>
    <row r="309" spans="4:21" x14ac:dyDescent="0.3">
      <c r="D309"/>
      <c r="E309"/>
      <c r="T309" s="82" t="s">
        <v>515</v>
      </c>
      <c r="U309" s="13">
        <v>100000</v>
      </c>
    </row>
    <row r="310" spans="4:21" x14ac:dyDescent="0.3">
      <c r="D310"/>
      <c r="E310"/>
      <c r="T310" s="12" t="s">
        <v>570</v>
      </c>
      <c r="U310" s="13">
        <v>1343471</v>
      </c>
    </row>
    <row r="311" spans="4:21" x14ac:dyDescent="0.3">
      <c r="D311"/>
      <c r="E311"/>
      <c r="T311" s="83">
        <v>44146</v>
      </c>
      <c r="U311" s="13">
        <v>1123797</v>
      </c>
    </row>
    <row r="312" spans="4:21" x14ac:dyDescent="0.3">
      <c r="D312"/>
      <c r="E312"/>
      <c r="T312" s="82" t="s">
        <v>529</v>
      </c>
      <c r="U312" s="13">
        <v>345798</v>
      </c>
    </row>
    <row r="313" spans="4:21" x14ac:dyDescent="0.3">
      <c r="D313"/>
      <c r="E313"/>
      <c r="T313" s="82" t="s">
        <v>517</v>
      </c>
      <c r="U313" s="13">
        <v>432193</v>
      </c>
    </row>
    <row r="314" spans="4:21" x14ac:dyDescent="0.3">
      <c r="D314"/>
      <c r="E314"/>
      <c r="T314" s="82" t="s">
        <v>570</v>
      </c>
      <c r="U314" s="13">
        <v>345806</v>
      </c>
    </row>
    <row r="315" spans="4:21" x14ac:dyDescent="0.3">
      <c r="D315"/>
      <c r="E315"/>
      <c r="T315" s="83">
        <v>44286</v>
      </c>
      <c r="U315" s="13">
        <v>219674</v>
      </c>
    </row>
    <row r="316" spans="4:21" x14ac:dyDescent="0.3">
      <c r="D316"/>
      <c r="E316"/>
      <c r="T316" s="82" t="s">
        <v>517</v>
      </c>
      <c r="U316" s="13">
        <v>219674</v>
      </c>
    </row>
    <row r="317" spans="4:21" x14ac:dyDescent="0.3">
      <c r="D317"/>
      <c r="E317"/>
      <c r="T317" s="12" t="s">
        <v>522</v>
      </c>
      <c r="U317" s="13">
        <v>1128476</v>
      </c>
    </row>
    <row r="318" spans="4:21" x14ac:dyDescent="0.3">
      <c r="D318"/>
      <c r="E318"/>
      <c r="T318" s="83">
        <v>44146</v>
      </c>
      <c r="U318" s="13">
        <v>835577</v>
      </c>
    </row>
    <row r="319" spans="4:21" x14ac:dyDescent="0.3">
      <c r="D319"/>
      <c r="E319"/>
      <c r="T319" s="82" t="s">
        <v>521</v>
      </c>
      <c r="U319" s="13">
        <v>345756</v>
      </c>
    </row>
    <row r="320" spans="4:21" x14ac:dyDescent="0.3">
      <c r="D320"/>
      <c r="E320"/>
      <c r="T320" s="82" t="s">
        <v>522</v>
      </c>
      <c r="U320" s="13">
        <v>489821</v>
      </c>
    </row>
    <row r="321" spans="4:21" x14ac:dyDescent="0.3">
      <c r="D321"/>
      <c r="E321"/>
      <c r="T321" s="83">
        <v>44286</v>
      </c>
      <c r="U321" s="13">
        <v>292899</v>
      </c>
    </row>
    <row r="322" spans="4:21" x14ac:dyDescent="0.3">
      <c r="D322"/>
      <c r="E322"/>
      <c r="T322" s="82" t="s">
        <v>521</v>
      </c>
      <c r="U322" s="13">
        <v>292899</v>
      </c>
    </row>
    <row r="323" spans="4:21" x14ac:dyDescent="0.3">
      <c r="D323"/>
      <c r="E323"/>
      <c r="T323" s="12" t="s">
        <v>554</v>
      </c>
      <c r="U323" s="13">
        <v>2006757</v>
      </c>
    </row>
    <row r="324" spans="4:21" x14ac:dyDescent="0.3">
      <c r="D324"/>
      <c r="E324"/>
      <c r="T324" s="83">
        <v>44161</v>
      </c>
      <c r="U324" s="13">
        <v>1003027</v>
      </c>
    </row>
    <row r="325" spans="4:21" x14ac:dyDescent="0.3">
      <c r="D325"/>
      <c r="E325"/>
      <c r="T325" s="82" t="s">
        <v>559</v>
      </c>
      <c r="U325" s="13">
        <v>500475</v>
      </c>
    </row>
    <row r="326" spans="4:21" x14ac:dyDescent="0.3">
      <c r="D326"/>
      <c r="E326"/>
      <c r="T326" s="82" t="s">
        <v>554</v>
      </c>
      <c r="U326" s="13">
        <v>502552</v>
      </c>
    </row>
    <row r="327" spans="4:21" x14ac:dyDescent="0.3">
      <c r="D327"/>
      <c r="E327"/>
      <c r="T327" s="83">
        <v>44202</v>
      </c>
      <c r="U327" s="13">
        <v>1003730</v>
      </c>
    </row>
    <row r="328" spans="4:21" x14ac:dyDescent="0.3">
      <c r="D328"/>
      <c r="E328"/>
      <c r="T328" s="82" t="s">
        <v>559</v>
      </c>
      <c r="U328" s="13">
        <v>478345</v>
      </c>
    </row>
    <row r="329" spans="4:21" x14ac:dyDescent="0.3">
      <c r="D329"/>
      <c r="E329"/>
      <c r="T329" s="82" t="s">
        <v>554</v>
      </c>
      <c r="U329" s="13">
        <v>525385</v>
      </c>
    </row>
    <row r="330" spans="4:21" x14ac:dyDescent="0.3">
      <c r="D330"/>
      <c r="E330"/>
      <c r="T330" s="12" t="s">
        <v>471</v>
      </c>
      <c r="U330" s="13">
        <v>2001496</v>
      </c>
    </row>
    <row r="331" spans="4:21" x14ac:dyDescent="0.3">
      <c r="D331"/>
      <c r="E331"/>
      <c r="T331" s="83">
        <v>44161</v>
      </c>
      <c r="U331" s="13">
        <v>1000877</v>
      </c>
    </row>
    <row r="332" spans="4:21" x14ac:dyDescent="0.3">
      <c r="T332" s="82" t="s">
        <v>525</v>
      </c>
      <c r="U332" s="13">
        <v>500631</v>
      </c>
    </row>
    <row r="333" spans="4:21" x14ac:dyDescent="0.3">
      <c r="D333"/>
      <c r="E333"/>
      <c r="T333" s="82" t="s">
        <v>471</v>
      </c>
      <c r="U333" s="13">
        <v>500246</v>
      </c>
    </row>
    <row r="334" spans="4:21" x14ac:dyDescent="0.3">
      <c r="D334"/>
      <c r="E334"/>
      <c r="T334" s="83">
        <v>44202</v>
      </c>
      <c r="U334" s="13">
        <v>1000619</v>
      </c>
    </row>
    <row r="335" spans="4:21" x14ac:dyDescent="0.3">
      <c r="D335"/>
      <c r="E335"/>
      <c r="T335" s="82" t="s">
        <v>525</v>
      </c>
      <c r="U335" s="13">
        <v>510334</v>
      </c>
    </row>
    <row r="336" spans="4:21" x14ac:dyDescent="0.3">
      <c r="D336"/>
      <c r="E336"/>
      <c r="T336" s="82" t="s">
        <v>471</v>
      </c>
      <c r="U336" s="13">
        <v>490285</v>
      </c>
    </row>
    <row r="337" spans="4:21" x14ac:dyDescent="0.3">
      <c r="D337"/>
      <c r="E337"/>
      <c r="T337" s="12" t="s">
        <v>573</v>
      </c>
      <c r="U337" s="13">
        <v>1765130</v>
      </c>
    </row>
    <row r="338" spans="4:21" x14ac:dyDescent="0.3">
      <c r="T338" s="83">
        <v>44113</v>
      </c>
      <c r="U338" s="13">
        <v>799930</v>
      </c>
    </row>
    <row r="339" spans="4:21" x14ac:dyDescent="0.3">
      <c r="T339" s="82" t="s">
        <v>573</v>
      </c>
      <c r="U339" s="13">
        <v>799930</v>
      </c>
    </row>
    <row r="340" spans="4:21" x14ac:dyDescent="0.3">
      <c r="D340"/>
      <c r="E340"/>
      <c r="T340" s="83">
        <v>44161</v>
      </c>
      <c r="U340" s="13">
        <v>505301</v>
      </c>
    </row>
    <row r="341" spans="4:21" x14ac:dyDescent="0.3">
      <c r="D341"/>
      <c r="E341"/>
      <c r="T341" s="82" t="s">
        <v>556</v>
      </c>
      <c r="U341" s="13">
        <v>505301</v>
      </c>
    </row>
    <row r="342" spans="4:21" x14ac:dyDescent="0.3">
      <c r="D342"/>
      <c r="E342"/>
      <c r="T342" s="83">
        <v>44202</v>
      </c>
      <c r="U342" s="13">
        <v>459899</v>
      </c>
    </row>
    <row r="343" spans="4:21" x14ac:dyDescent="0.3">
      <c r="D343"/>
      <c r="E343"/>
      <c r="T343" s="82" t="s">
        <v>556</v>
      </c>
      <c r="U343" s="13">
        <v>459899</v>
      </c>
    </row>
    <row r="344" spans="4:21" x14ac:dyDescent="0.3">
      <c r="D344"/>
      <c r="E344"/>
      <c r="T344" s="12" t="s">
        <v>615</v>
      </c>
      <c r="U344" s="13">
        <v>850845</v>
      </c>
    </row>
    <row r="345" spans="4:21" x14ac:dyDescent="0.3">
      <c r="D345"/>
      <c r="E345"/>
      <c r="T345" s="83">
        <v>44286</v>
      </c>
      <c r="U345" s="13">
        <v>850845</v>
      </c>
    </row>
    <row r="346" spans="4:21" x14ac:dyDescent="0.3">
      <c r="D346"/>
      <c r="E346"/>
      <c r="T346" s="82" t="s">
        <v>615</v>
      </c>
      <c r="U346" s="13">
        <v>548681</v>
      </c>
    </row>
    <row r="347" spans="4:21" x14ac:dyDescent="0.3">
      <c r="D347"/>
      <c r="E347"/>
      <c r="T347" s="82" t="s">
        <v>608</v>
      </c>
      <c r="U347" s="13">
        <v>302164</v>
      </c>
    </row>
    <row r="348" spans="4:21" x14ac:dyDescent="0.3">
      <c r="D348"/>
      <c r="E348"/>
      <c r="T348" s="12" t="s">
        <v>611</v>
      </c>
      <c r="U348" s="13">
        <v>597630</v>
      </c>
    </row>
    <row r="349" spans="4:21" x14ac:dyDescent="0.3">
      <c r="D349"/>
      <c r="E349"/>
      <c r="T349" s="83">
        <v>44286</v>
      </c>
      <c r="U349" s="13">
        <v>597630</v>
      </c>
    </row>
    <row r="350" spans="4:21" x14ac:dyDescent="0.3">
      <c r="T350" s="82" t="s">
        <v>611</v>
      </c>
      <c r="U350" s="13">
        <v>298134</v>
      </c>
    </row>
    <row r="351" spans="4:21" x14ac:dyDescent="0.3">
      <c r="T351" s="82" t="s">
        <v>610</v>
      </c>
      <c r="U351" s="13">
        <v>299496</v>
      </c>
    </row>
    <row r="352" spans="4:21" x14ac:dyDescent="0.3">
      <c r="T352" s="12" t="s">
        <v>550</v>
      </c>
      <c r="U352" s="13">
        <v>4371060</v>
      </c>
    </row>
    <row r="353" spans="20:21" x14ac:dyDescent="0.3">
      <c r="T353" s="83">
        <v>43987</v>
      </c>
      <c r="U353" s="13">
        <v>1226304</v>
      </c>
    </row>
    <row r="354" spans="20:21" x14ac:dyDescent="0.3">
      <c r="T354" s="82" t="s">
        <v>575</v>
      </c>
      <c r="U354" s="13">
        <v>306468</v>
      </c>
    </row>
    <row r="355" spans="20:21" x14ac:dyDescent="0.3">
      <c r="T355" s="82" t="s">
        <v>550</v>
      </c>
      <c r="U355" s="13">
        <v>306832</v>
      </c>
    </row>
    <row r="356" spans="20:21" x14ac:dyDescent="0.3">
      <c r="T356" s="82" t="s">
        <v>733</v>
      </c>
      <c r="U356" s="13">
        <v>306350</v>
      </c>
    </row>
    <row r="357" spans="20:21" x14ac:dyDescent="0.3">
      <c r="T357" s="82" t="s">
        <v>542</v>
      </c>
      <c r="U357" s="13">
        <v>306654</v>
      </c>
    </row>
    <row r="358" spans="20:21" x14ac:dyDescent="0.3">
      <c r="T358" s="83">
        <v>44167</v>
      </c>
      <c r="U358" s="13">
        <v>432397</v>
      </c>
    </row>
    <row r="359" spans="20:21" x14ac:dyDescent="0.3">
      <c r="T359" s="82" t="s">
        <v>550</v>
      </c>
      <c r="U359" s="13">
        <v>432397</v>
      </c>
    </row>
    <row r="360" spans="20:21" x14ac:dyDescent="0.3">
      <c r="T360" s="83">
        <v>44202</v>
      </c>
      <c r="U360" s="13">
        <v>500000</v>
      </c>
    </row>
    <row r="361" spans="20:21" x14ac:dyDescent="0.3">
      <c r="T361" s="82" t="s">
        <v>590</v>
      </c>
      <c r="U361" s="13">
        <v>500000</v>
      </c>
    </row>
    <row r="362" spans="20:21" x14ac:dyDescent="0.3">
      <c r="T362" s="83">
        <v>44235</v>
      </c>
      <c r="U362" s="13">
        <v>501261</v>
      </c>
    </row>
    <row r="363" spans="20:21" x14ac:dyDescent="0.3">
      <c r="T363" s="82" t="s">
        <v>590</v>
      </c>
      <c r="U363" s="13">
        <v>501261</v>
      </c>
    </row>
    <row r="364" spans="20:21" x14ac:dyDescent="0.3">
      <c r="T364" s="83">
        <v>44286</v>
      </c>
      <c r="U364" s="13">
        <v>1711098</v>
      </c>
    </row>
    <row r="365" spans="20:21" x14ac:dyDescent="0.3">
      <c r="T365" s="82" t="s">
        <v>550</v>
      </c>
      <c r="U365" s="13">
        <v>918946</v>
      </c>
    </row>
    <row r="366" spans="20:21" x14ac:dyDescent="0.3">
      <c r="T366" s="82" t="s">
        <v>602</v>
      </c>
      <c r="U366" s="13">
        <v>792152</v>
      </c>
    </row>
    <row r="367" spans="20:21" x14ac:dyDescent="0.3">
      <c r="T367" s="12" t="s">
        <v>574</v>
      </c>
      <c r="U367" s="13">
        <v>2931190</v>
      </c>
    </row>
    <row r="368" spans="20:21" x14ac:dyDescent="0.3">
      <c r="T368" s="83">
        <v>43976</v>
      </c>
      <c r="U368" s="13">
        <v>292608</v>
      </c>
    </row>
    <row r="369" spans="20:21" x14ac:dyDescent="0.3">
      <c r="T369" s="82" t="s">
        <v>574</v>
      </c>
      <c r="U369" s="13">
        <v>292608</v>
      </c>
    </row>
    <row r="370" spans="20:21" x14ac:dyDescent="0.3">
      <c r="T370" s="83">
        <v>44004</v>
      </c>
      <c r="U370" s="13">
        <v>141843</v>
      </c>
    </row>
    <row r="371" spans="20:21" x14ac:dyDescent="0.3">
      <c r="T371" s="82" t="s">
        <v>574</v>
      </c>
      <c r="U371" s="13">
        <v>141843</v>
      </c>
    </row>
    <row r="372" spans="20:21" x14ac:dyDescent="0.3">
      <c r="T372" s="83">
        <v>44043</v>
      </c>
      <c r="U372" s="13">
        <v>57</v>
      </c>
    </row>
    <row r="373" spans="20:21" x14ac:dyDescent="0.3">
      <c r="T373" s="82" t="s">
        <v>574</v>
      </c>
      <c r="U373" s="13">
        <v>57</v>
      </c>
    </row>
    <row r="374" spans="20:21" x14ac:dyDescent="0.3">
      <c r="T374" s="83">
        <v>44067</v>
      </c>
      <c r="U374" s="13">
        <v>117027</v>
      </c>
    </row>
    <row r="375" spans="20:21" x14ac:dyDescent="0.3">
      <c r="T375" s="82" t="s">
        <v>574</v>
      </c>
      <c r="U375" s="13">
        <v>117027</v>
      </c>
    </row>
    <row r="376" spans="20:21" x14ac:dyDescent="0.3">
      <c r="T376" s="83">
        <v>44095</v>
      </c>
      <c r="U376" s="13">
        <v>103201</v>
      </c>
    </row>
    <row r="377" spans="20:21" x14ac:dyDescent="0.3">
      <c r="T377" s="82" t="s">
        <v>574</v>
      </c>
      <c r="U377" s="13">
        <v>103201</v>
      </c>
    </row>
    <row r="378" spans="20:21" x14ac:dyDescent="0.3">
      <c r="T378" s="83">
        <v>44189</v>
      </c>
      <c r="U378" s="13">
        <v>708000</v>
      </c>
    </row>
    <row r="379" spans="20:21" x14ac:dyDescent="0.3">
      <c r="T379" s="82" t="s">
        <v>466</v>
      </c>
      <c r="U379" s="13">
        <v>354000</v>
      </c>
    </row>
    <row r="380" spans="20:21" x14ac:dyDescent="0.3">
      <c r="T380" s="82" t="s">
        <v>468</v>
      </c>
      <c r="U380" s="13">
        <v>354000</v>
      </c>
    </row>
    <row r="381" spans="20:21" x14ac:dyDescent="0.3">
      <c r="T381" s="83">
        <v>44203</v>
      </c>
      <c r="U381" s="13">
        <v>127000</v>
      </c>
    </row>
    <row r="382" spans="20:21" x14ac:dyDescent="0.3">
      <c r="T382" s="82" t="s">
        <v>574</v>
      </c>
      <c r="U382" s="13">
        <v>127000</v>
      </c>
    </row>
    <row r="383" spans="20:21" x14ac:dyDescent="0.3">
      <c r="T383" s="83">
        <v>44265</v>
      </c>
      <c r="U383" s="13">
        <v>401341</v>
      </c>
    </row>
    <row r="384" spans="20:21" x14ac:dyDescent="0.3">
      <c r="T384" s="82" t="s">
        <v>488</v>
      </c>
      <c r="U384" s="13">
        <v>401341</v>
      </c>
    </row>
    <row r="385" spans="20:21" x14ac:dyDescent="0.3">
      <c r="T385" s="83">
        <v>44273</v>
      </c>
      <c r="U385" s="13">
        <v>301126</v>
      </c>
    </row>
    <row r="386" spans="20:21" x14ac:dyDescent="0.3">
      <c r="T386" s="82" t="s">
        <v>601</v>
      </c>
      <c r="U386" s="13">
        <v>301126</v>
      </c>
    </row>
    <row r="387" spans="20:21" x14ac:dyDescent="0.3">
      <c r="T387" s="83">
        <v>44286</v>
      </c>
      <c r="U387" s="13">
        <v>738987</v>
      </c>
    </row>
    <row r="388" spans="20:21" x14ac:dyDescent="0.3">
      <c r="T388" s="82" t="s">
        <v>601</v>
      </c>
      <c r="U388" s="13">
        <v>188440</v>
      </c>
    </row>
    <row r="389" spans="20:21" x14ac:dyDescent="0.3">
      <c r="T389" s="82" t="s">
        <v>488</v>
      </c>
      <c r="U389" s="13">
        <v>51900</v>
      </c>
    </row>
    <row r="390" spans="20:21" x14ac:dyDescent="0.3">
      <c r="T390" s="82" t="s">
        <v>574</v>
      </c>
      <c r="U390" s="13">
        <v>498647</v>
      </c>
    </row>
    <row r="391" spans="20:21" x14ac:dyDescent="0.3">
      <c r="T391" s="12" t="s">
        <v>595</v>
      </c>
      <c r="U391" s="13">
        <v>800000</v>
      </c>
    </row>
    <row r="392" spans="20:21" x14ac:dyDescent="0.3">
      <c r="T392" s="83">
        <v>44230</v>
      </c>
      <c r="U392" s="13">
        <v>378520</v>
      </c>
    </row>
    <row r="393" spans="20:21" x14ac:dyDescent="0.3">
      <c r="T393" s="82" t="s">
        <v>595</v>
      </c>
      <c r="U393" s="13">
        <v>378520</v>
      </c>
    </row>
    <row r="394" spans="20:21" x14ac:dyDescent="0.3">
      <c r="T394" s="83">
        <v>44251</v>
      </c>
      <c r="U394" s="13">
        <v>421480</v>
      </c>
    </row>
    <row r="395" spans="20:21" x14ac:dyDescent="0.3">
      <c r="T395" s="82" t="s">
        <v>595</v>
      </c>
      <c r="U395" s="13">
        <v>421480</v>
      </c>
    </row>
    <row r="396" spans="20:21" x14ac:dyDescent="0.3">
      <c r="T396" s="12" t="s">
        <v>576</v>
      </c>
      <c r="U396" s="13">
        <v>219657</v>
      </c>
    </row>
    <row r="397" spans="20:21" x14ac:dyDescent="0.3">
      <c r="T397" s="83">
        <v>43987</v>
      </c>
      <c r="U397" s="13">
        <v>200000</v>
      </c>
    </row>
    <row r="398" spans="20:21" x14ac:dyDescent="0.3">
      <c r="T398" s="82" t="s">
        <v>576</v>
      </c>
      <c r="U398" s="13">
        <v>200000</v>
      </c>
    </row>
    <row r="399" spans="20:21" x14ac:dyDescent="0.3">
      <c r="T399" s="83">
        <v>44208</v>
      </c>
      <c r="U399" s="13">
        <v>19657</v>
      </c>
    </row>
    <row r="400" spans="20:21" x14ac:dyDescent="0.3">
      <c r="T400" s="82" t="s">
        <v>576</v>
      </c>
      <c r="U400" s="13">
        <v>19657</v>
      </c>
    </row>
    <row r="401" spans="20:21" x14ac:dyDescent="0.3">
      <c r="T401" s="12" t="s">
        <v>591</v>
      </c>
      <c r="U401" s="13">
        <v>375268</v>
      </c>
    </row>
    <row r="402" spans="20:21" x14ac:dyDescent="0.3">
      <c r="T402" s="83">
        <v>44208</v>
      </c>
      <c r="U402" s="13">
        <v>220000</v>
      </c>
    </row>
    <row r="403" spans="20:21" x14ac:dyDescent="0.3">
      <c r="T403" s="82" t="s">
        <v>591</v>
      </c>
      <c r="U403" s="13">
        <v>220000</v>
      </c>
    </row>
    <row r="404" spans="20:21" x14ac:dyDescent="0.3">
      <c r="T404" s="83">
        <v>44230</v>
      </c>
      <c r="U404" s="13">
        <v>155268</v>
      </c>
    </row>
    <row r="405" spans="20:21" x14ac:dyDescent="0.3">
      <c r="T405" s="82" t="s">
        <v>591</v>
      </c>
      <c r="U405" s="13">
        <v>155268</v>
      </c>
    </row>
    <row r="406" spans="20:21" x14ac:dyDescent="0.3">
      <c r="T406" s="12" t="s">
        <v>585</v>
      </c>
      <c r="U406" s="13">
        <v>3098403</v>
      </c>
    </row>
    <row r="407" spans="20:21" x14ac:dyDescent="0.3">
      <c r="T407" s="83">
        <v>44146</v>
      </c>
      <c r="U407" s="13">
        <v>1299979</v>
      </c>
    </row>
    <row r="408" spans="20:21" x14ac:dyDescent="0.3">
      <c r="T408" s="82" t="s">
        <v>585</v>
      </c>
      <c r="U408" s="13">
        <v>650416</v>
      </c>
    </row>
    <row r="409" spans="20:21" x14ac:dyDescent="0.3">
      <c r="T409" s="82" t="s">
        <v>491</v>
      </c>
      <c r="U409" s="13">
        <v>649563</v>
      </c>
    </row>
    <row r="410" spans="20:21" x14ac:dyDescent="0.3">
      <c r="T410" s="83">
        <v>44202</v>
      </c>
      <c r="U410" s="13">
        <v>1200000</v>
      </c>
    </row>
    <row r="411" spans="20:21" x14ac:dyDescent="0.3">
      <c r="T411" s="82" t="s">
        <v>585</v>
      </c>
      <c r="U411" s="13">
        <v>600000</v>
      </c>
    </row>
    <row r="412" spans="20:21" x14ac:dyDescent="0.3">
      <c r="T412" s="82" t="s">
        <v>491</v>
      </c>
      <c r="U412" s="13">
        <v>600000</v>
      </c>
    </row>
    <row r="413" spans="20:21" x14ac:dyDescent="0.3">
      <c r="T413" s="83">
        <v>44286</v>
      </c>
      <c r="U413" s="13">
        <v>598424</v>
      </c>
    </row>
    <row r="414" spans="20:21" x14ac:dyDescent="0.3">
      <c r="T414" s="82" t="s">
        <v>585</v>
      </c>
      <c r="U414" s="13">
        <v>348568</v>
      </c>
    </row>
    <row r="415" spans="20:21" x14ac:dyDescent="0.3">
      <c r="T415" s="82" t="s">
        <v>491</v>
      </c>
      <c r="U415" s="13">
        <v>249856</v>
      </c>
    </row>
    <row r="416" spans="20:21" x14ac:dyDescent="0.3">
      <c r="T416" s="12" t="s">
        <v>479</v>
      </c>
      <c r="U416" s="13">
        <v>2902187</v>
      </c>
    </row>
    <row r="417" spans="20:21" x14ac:dyDescent="0.3">
      <c r="T417" s="83">
        <v>44146</v>
      </c>
      <c r="U417" s="13">
        <v>1300474</v>
      </c>
    </row>
    <row r="418" spans="20:21" x14ac:dyDescent="0.3">
      <c r="T418" s="82" t="s">
        <v>543</v>
      </c>
      <c r="U418" s="13">
        <v>650351</v>
      </c>
    </row>
    <row r="419" spans="20:21" x14ac:dyDescent="0.3">
      <c r="T419" s="82" t="s">
        <v>479</v>
      </c>
      <c r="U419" s="13">
        <v>650123</v>
      </c>
    </row>
    <row r="420" spans="20:21" x14ac:dyDescent="0.3">
      <c r="T420" s="83">
        <v>44202</v>
      </c>
      <c r="U420" s="13">
        <v>1200000</v>
      </c>
    </row>
    <row r="421" spans="20:21" x14ac:dyDescent="0.3">
      <c r="T421" s="82" t="s">
        <v>543</v>
      </c>
      <c r="U421" s="13">
        <v>600000</v>
      </c>
    </row>
    <row r="422" spans="20:21" x14ac:dyDescent="0.3">
      <c r="T422" s="82" t="s">
        <v>479</v>
      </c>
      <c r="U422" s="13">
        <v>600000</v>
      </c>
    </row>
    <row r="423" spans="20:21" x14ac:dyDescent="0.3">
      <c r="T423" s="83">
        <v>44286</v>
      </c>
      <c r="U423" s="13">
        <v>401713</v>
      </c>
    </row>
    <row r="424" spans="20:21" x14ac:dyDescent="0.3">
      <c r="T424" s="82" t="s">
        <v>543</v>
      </c>
      <c r="U424" s="13">
        <v>251689</v>
      </c>
    </row>
    <row r="425" spans="20:21" x14ac:dyDescent="0.3">
      <c r="T425" s="82" t="s">
        <v>479</v>
      </c>
      <c r="U425" s="13">
        <v>150024</v>
      </c>
    </row>
    <row r="426" spans="20:21" x14ac:dyDescent="0.3">
      <c r="T426" s="12" t="s">
        <v>487</v>
      </c>
      <c r="U426" s="13">
        <v>1414532</v>
      </c>
    </row>
    <row r="427" spans="20:21" x14ac:dyDescent="0.3">
      <c r="T427" s="83">
        <v>44161</v>
      </c>
      <c r="U427" s="13">
        <v>1030136</v>
      </c>
    </row>
    <row r="428" spans="20:21" x14ac:dyDescent="0.3">
      <c r="T428" s="82" t="s">
        <v>476</v>
      </c>
      <c r="U428" s="13">
        <v>515207</v>
      </c>
    </row>
    <row r="429" spans="20:21" x14ac:dyDescent="0.3">
      <c r="T429" s="82" t="s">
        <v>487</v>
      </c>
      <c r="U429" s="13">
        <v>514929</v>
      </c>
    </row>
    <row r="430" spans="20:21" x14ac:dyDescent="0.3">
      <c r="T430" s="83">
        <v>44286</v>
      </c>
      <c r="U430" s="13">
        <v>384396</v>
      </c>
    </row>
    <row r="431" spans="20:21" x14ac:dyDescent="0.3">
      <c r="T431" s="82" t="s">
        <v>476</v>
      </c>
      <c r="U431" s="13">
        <v>384396</v>
      </c>
    </row>
    <row r="432" spans="20:21" x14ac:dyDescent="0.3">
      <c r="T432" s="12" t="s">
        <v>603</v>
      </c>
      <c r="U432" s="13">
        <v>1593409</v>
      </c>
    </row>
    <row r="433" spans="20:21" x14ac:dyDescent="0.3">
      <c r="T433" s="83">
        <v>44286</v>
      </c>
      <c r="U433" s="13">
        <v>1593409</v>
      </c>
    </row>
    <row r="434" spans="20:21" x14ac:dyDescent="0.3">
      <c r="T434" s="82" t="s">
        <v>728</v>
      </c>
      <c r="U434" s="13">
        <v>794253</v>
      </c>
    </row>
    <row r="435" spans="20:21" x14ac:dyDescent="0.3">
      <c r="T435" s="82" t="s">
        <v>603</v>
      </c>
      <c r="U435" s="13">
        <v>799156</v>
      </c>
    </row>
    <row r="436" spans="20:21" x14ac:dyDescent="0.3">
      <c r="T436" s="12" t="s">
        <v>483</v>
      </c>
      <c r="U436" s="13">
        <v>1593104</v>
      </c>
    </row>
    <row r="437" spans="20:21" x14ac:dyDescent="0.3">
      <c r="T437" s="83">
        <v>43948</v>
      </c>
      <c r="U437" s="13">
        <v>109842</v>
      </c>
    </row>
    <row r="438" spans="20:21" x14ac:dyDescent="0.3">
      <c r="T438" s="82" t="s">
        <v>483</v>
      </c>
      <c r="U438" s="13">
        <v>109842</v>
      </c>
    </row>
    <row r="439" spans="20:21" x14ac:dyDescent="0.3">
      <c r="T439" s="83">
        <v>43976</v>
      </c>
      <c r="U439" s="13">
        <v>99524</v>
      </c>
    </row>
    <row r="440" spans="20:21" x14ac:dyDescent="0.3">
      <c r="T440" s="82" t="s">
        <v>483</v>
      </c>
      <c r="U440" s="13">
        <v>99524</v>
      </c>
    </row>
    <row r="441" spans="20:21" x14ac:dyDescent="0.3">
      <c r="T441" s="83">
        <v>44067</v>
      </c>
      <c r="U441" s="13">
        <v>40000</v>
      </c>
    </row>
    <row r="442" spans="20:21" x14ac:dyDescent="0.3">
      <c r="T442" s="82" t="s">
        <v>483</v>
      </c>
      <c r="U442" s="13">
        <v>40000</v>
      </c>
    </row>
    <row r="443" spans="20:21" x14ac:dyDescent="0.3">
      <c r="T443" s="83">
        <v>44105</v>
      </c>
      <c r="U443" s="13">
        <v>50000</v>
      </c>
    </row>
    <row r="444" spans="20:21" x14ac:dyDescent="0.3">
      <c r="T444" s="82" t="s">
        <v>483</v>
      </c>
      <c r="U444" s="13">
        <v>50000</v>
      </c>
    </row>
    <row r="445" spans="20:21" x14ac:dyDescent="0.3">
      <c r="T445" s="83">
        <v>44146</v>
      </c>
      <c r="U445" s="13">
        <v>100000</v>
      </c>
    </row>
    <row r="446" spans="20:21" x14ac:dyDescent="0.3">
      <c r="T446" s="82" t="s">
        <v>483</v>
      </c>
      <c r="U446" s="13">
        <v>100000</v>
      </c>
    </row>
    <row r="447" spans="20:21" x14ac:dyDescent="0.3">
      <c r="T447" s="83">
        <v>44189</v>
      </c>
      <c r="U447" s="13">
        <v>200000</v>
      </c>
    </row>
    <row r="448" spans="20:21" x14ac:dyDescent="0.3">
      <c r="T448" s="82" t="s">
        <v>483</v>
      </c>
      <c r="U448" s="13">
        <v>200000</v>
      </c>
    </row>
    <row r="449" spans="20:21" x14ac:dyDescent="0.3">
      <c r="T449" s="83">
        <v>44239</v>
      </c>
      <c r="U449" s="13">
        <v>100000</v>
      </c>
    </row>
    <row r="450" spans="20:21" x14ac:dyDescent="0.3">
      <c r="T450" s="82" t="s">
        <v>483</v>
      </c>
      <c r="U450" s="13">
        <v>100000</v>
      </c>
    </row>
    <row r="451" spans="20:21" x14ac:dyDescent="0.3">
      <c r="T451" s="83">
        <v>44286</v>
      </c>
      <c r="U451" s="13">
        <v>893738</v>
      </c>
    </row>
    <row r="452" spans="20:21" x14ac:dyDescent="0.3">
      <c r="T452" s="82" t="s">
        <v>613</v>
      </c>
      <c r="U452" s="13">
        <v>893738</v>
      </c>
    </row>
    <row r="453" spans="20:21" x14ac:dyDescent="0.3">
      <c r="T453" s="12" t="s">
        <v>578</v>
      </c>
      <c r="U453" s="13">
        <v>1270200</v>
      </c>
    </row>
    <row r="454" spans="20:21" x14ac:dyDescent="0.3">
      <c r="T454" s="83">
        <v>44037</v>
      </c>
      <c r="U454" s="13">
        <v>1270200</v>
      </c>
    </row>
    <row r="455" spans="20:21" x14ac:dyDescent="0.3">
      <c r="T455" s="82" t="s">
        <v>578</v>
      </c>
      <c r="U455" s="13">
        <v>846470</v>
      </c>
    </row>
    <row r="456" spans="20:21" x14ac:dyDescent="0.3">
      <c r="T456" s="82" t="s">
        <v>577</v>
      </c>
      <c r="U456" s="13">
        <v>423730</v>
      </c>
    </row>
    <row r="457" spans="20:21" x14ac:dyDescent="0.3">
      <c r="T457" s="12" t="s">
        <v>548</v>
      </c>
      <c r="U457" s="13">
        <v>1698925</v>
      </c>
    </row>
    <row r="458" spans="20:21" x14ac:dyDescent="0.3">
      <c r="T458" s="83">
        <v>44286</v>
      </c>
      <c r="U458" s="13">
        <v>1698925</v>
      </c>
    </row>
    <row r="459" spans="20:21" x14ac:dyDescent="0.3">
      <c r="T459" s="82" t="s">
        <v>548</v>
      </c>
      <c r="U459" s="13">
        <v>898963</v>
      </c>
    </row>
    <row r="460" spans="20:21" x14ac:dyDescent="0.3">
      <c r="T460" s="82" t="s">
        <v>528</v>
      </c>
      <c r="U460" s="13">
        <v>799962</v>
      </c>
    </row>
    <row r="461" spans="20:21" x14ac:dyDescent="0.3">
      <c r="T461" s="12" t="s">
        <v>552</v>
      </c>
      <c r="U461" s="13">
        <v>424128</v>
      </c>
    </row>
    <row r="462" spans="20:21" x14ac:dyDescent="0.3">
      <c r="T462" s="83">
        <v>44037</v>
      </c>
      <c r="U462" s="13">
        <v>424128</v>
      </c>
    </row>
    <row r="463" spans="20:21" x14ac:dyDescent="0.3">
      <c r="T463" s="82" t="s">
        <v>552</v>
      </c>
      <c r="U463" s="13">
        <v>424128</v>
      </c>
    </row>
    <row r="464" spans="20:21" x14ac:dyDescent="0.3">
      <c r="T464" s="12" t="s">
        <v>597</v>
      </c>
      <c r="U464" s="13">
        <v>1001609</v>
      </c>
    </row>
    <row r="465" spans="20:21" x14ac:dyDescent="0.3">
      <c r="T465" s="83">
        <v>44265</v>
      </c>
      <c r="U465" s="13">
        <v>503356</v>
      </c>
    </row>
    <row r="466" spans="20:21" x14ac:dyDescent="0.3">
      <c r="T466" s="82" t="s">
        <v>597</v>
      </c>
      <c r="U466" s="13">
        <v>503356</v>
      </c>
    </row>
    <row r="467" spans="20:21" x14ac:dyDescent="0.3">
      <c r="T467" s="83">
        <v>44268</v>
      </c>
      <c r="U467" s="13">
        <v>498253</v>
      </c>
    </row>
    <row r="468" spans="20:21" x14ac:dyDescent="0.3">
      <c r="T468" s="82" t="s">
        <v>597</v>
      </c>
      <c r="U468" s="13">
        <v>498253</v>
      </c>
    </row>
    <row r="469" spans="20:21" x14ac:dyDescent="0.3">
      <c r="T469" s="12" t="s">
        <v>540</v>
      </c>
      <c r="U469" s="13">
        <v>422145</v>
      </c>
    </row>
    <row r="470" spans="20:21" x14ac:dyDescent="0.3">
      <c r="T470" s="83">
        <v>44037</v>
      </c>
      <c r="U470" s="13">
        <v>422145</v>
      </c>
    </row>
    <row r="471" spans="20:21" x14ac:dyDescent="0.3">
      <c r="T471" s="82" t="s">
        <v>540</v>
      </c>
      <c r="U471" s="13">
        <v>422145</v>
      </c>
    </row>
    <row r="472" spans="20:21" x14ac:dyDescent="0.3">
      <c r="T472" s="12" t="s">
        <v>599</v>
      </c>
      <c r="U472" s="13">
        <v>1902668</v>
      </c>
    </row>
    <row r="473" spans="20:21" x14ac:dyDescent="0.3">
      <c r="T473" s="83">
        <v>44105</v>
      </c>
      <c r="U473" s="13">
        <v>449533</v>
      </c>
    </row>
    <row r="474" spans="20:21" x14ac:dyDescent="0.3">
      <c r="T474" s="82" t="s">
        <v>499</v>
      </c>
      <c r="U474" s="13">
        <v>449533</v>
      </c>
    </row>
    <row r="475" spans="20:21" x14ac:dyDescent="0.3">
      <c r="T475" s="83">
        <v>44265</v>
      </c>
      <c r="U475" s="13">
        <v>504953</v>
      </c>
    </row>
    <row r="476" spans="20:21" x14ac:dyDescent="0.3">
      <c r="T476" s="82" t="s">
        <v>599</v>
      </c>
      <c r="U476" s="13">
        <v>504953</v>
      </c>
    </row>
    <row r="477" spans="20:21" x14ac:dyDescent="0.3">
      <c r="T477" s="83">
        <v>44268</v>
      </c>
      <c r="U477" s="13">
        <v>497861</v>
      </c>
    </row>
    <row r="478" spans="20:21" x14ac:dyDescent="0.3">
      <c r="T478" s="82" t="s">
        <v>599</v>
      </c>
      <c r="U478" s="13">
        <v>497861</v>
      </c>
    </row>
    <row r="479" spans="20:21" x14ac:dyDescent="0.3">
      <c r="T479" s="83">
        <v>44286</v>
      </c>
      <c r="U479" s="13">
        <v>450321</v>
      </c>
    </row>
    <row r="480" spans="20:21" x14ac:dyDescent="0.3">
      <c r="T480" s="82" t="s">
        <v>499</v>
      </c>
      <c r="U480" s="13">
        <v>450321</v>
      </c>
    </row>
    <row r="481" spans="20:21" x14ac:dyDescent="0.3">
      <c r="T481" s="12" t="s">
        <v>519</v>
      </c>
      <c r="U481" s="13">
        <v>1197525</v>
      </c>
    </row>
    <row r="482" spans="20:21" x14ac:dyDescent="0.3">
      <c r="T482" s="83">
        <v>44110</v>
      </c>
      <c r="U482" s="13">
        <v>700351</v>
      </c>
    </row>
    <row r="483" spans="20:21" x14ac:dyDescent="0.3">
      <c r="T483" s="82" t="s">
        <v>519</v>
      </c>
      <c r="U483" s="13">
        <v>700351</v>
      </c>
    </row>
    <row r="484" spans="20:21" x14ac:dyDescent="0.3">
      <c r="T484" s="83">
        <v>44265</v>
      </c>
      <c r="U484" s="13">
        <v>497174</v>
      </c>
    </row>
    <row r="485" spans="20:21" x14ac:dyDescent="0.3">
      <c r="T485" s="82" t="s">
        <v>458</v>
      </c>
      <c r="U485" s="13">
        <v>497174</v>
      </c>
    </row>
    <row r="486" spans="20:21" x14ac:dyDescent="0.3">
      <c r="T486" s="12" t="s">
        <v>738</v>
      </c>
      <c r="U486" s="13">
        <v>651332</v>
      </c>
    </row>
    <row r="487" spans="20:21" x14ac:dyDescent="0.3">
      <c r="T487" s="83">
        <v>44110</v>
      </c>
      <c r="U487" s="13">
        <v>500095</v>
      </c>
    </row>
    <row r="488" spans="20:21" x14ac:dyDescent="0.3">
      <c r="T488" s="82" t="s">
        <v>738</v>
      </c>
      <c r="U488" s="13">
        <v>500095</v>
      </c>
    </row>
    <row r="489" spans="20:21" x14ac:dyDescent="0.3">
      <c r="T489" s="83">
        <v>44242</v>
      </c>
      <c r="U489" s="13">
        <v>151237</v>
      </c>
    </row>
    <row r="490" spans="20:21" x14ac:dyDescent="0.3">
      <c r="T490" s="82" t="s">
        <v>738</v>
      </c>
      <c r="U490" s="13">
        <v>151237</v>
      </c>
    </row>
    <row r="491" spans="20:21" x14ac:dyDescent="0.3">
      <c r="T491" s="12" t="s">
        <v>486</v>
      </c>
      <c r="U491" s="13">
        <v>1600565</v>
      </c>
    </row>
    <row r="492" spans="20:21" x14ac:dyDescent="0.3">
      <c r="T492" s="83">
        <v>44105</v>
      </c>
      <c r="U492" s="13">
        <v>450812</v>
      </c>
    </row>
    <row r="493" spans="20:21" x14ac:dyDescent="0.3">
      <c r="T493" s="82" t="s">
        <v>498</v>
      </c>
      <c r="U493" s="13">
        <v>450812</v>
      </c>
    </row>
    <row r="494" spans="20:21" x14ac:dyDescent="0.3">
      <c r="T494" s="83">
        <v>44110</v>
      </c>
      <c r="U494" s="13">
        <v>700132</v>
      </c>
    </row>
    <row r="495" spans="20:21" x14ac:dyDescent="0.3">
      <c r="T495" s="82" t="s">
        <v>486</v>
      </c>
      <c r="U495" s="13">
        <v>700132</v>
      </c>
    </row>
    <row r="496" spans="20:21" x14ac:dyDescent="0.3">
      <c r="T496" s="83">
        <v>44286</v>
      </c>
      <c r="U496" s="13">
        <v>449621</v>
      </c>
    </row>
    <row r="497" spans="20:21" x14ac:dyDescent="0.3">
      <c r="T497" s="82" t="s">
        <v>498</v>
      </c>
      <c r="U497" s="13">
        <v>449621</v>
      </c>
    </row>
    <row r="498" spans="20:21" x14ac:dyDescent="0.3">
      <c r="T498" s="12" t="s">
        <v>598</v>
      </c>
      <c r="U498" s="13">
        <v>2302310</v>
      </c>
    </row>
    <row r="499" spans="20:21" x14ac:dyDescent="0.3">
      <c r="T499" s="83">
        <v>44265</v>
      </c>
      <c r="U499" s="13">
        <v>501274</v>
      </c>
    </row>
    <row r="500" spans="20:21" x14ac:dyDescent="0.3">
      <c r="T500" s="82" t="s">
        <v>598</v>
      </c>
      <c r="U500" s="13">
        <v>501274</v>
      </c>
    </row>
    <row r="501" spans="20:21" x14ac:dyDescent="0.3">
      <c r="T501" s="83">
        <v>44268</v>
      </c>
      <c r="U501" s="13">
        <v>499743</v>
      </c>
    </row>
    <row r="502" spans="20:21" x14ac:dyDescent="0.3">
      <c r="T502" s="82" t="s">
        <v>598</v>
      </c>
      <c r="U502" s="13">
        <v>499743</v>
      </c>
    </row>
    <row r="503" spans="20:21" x14ac:dyDescent="0.3">
      <c r="T503" s="83">
        <v>44286</v>
      </c>
      <c r="U503" s="13">
        <v>1301293</v>
      </c>
    </row>
    <row r="504" spans="20:21" x14ac:dyDescent="0.3">
      <c r="T504" s="82" t="s">
        <v>482</v>
      </c>
      <c r="U504" s="13">
        <v>1301293</v>
      </c>
    </row>
    <row r="505" spans="20:21" x14ac:dyDescent="0.3">
      <c r="T505" s="12" t="s">
        <v>24</v>
      </c>
      <c r="U505" s="13">
        <v>88598463</v>
      </c>
    </row>
  </sheetData>
  <sortState xmlns:xlrd2="http://schemas.microsoft.com/office/spreadsheetml/2017/richdata2" ref="A2:R273">
    <sortCondition ref="E1:E27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3B48-7807-49FD-BBC8-3E3600A891F6}">
  <dimension ref="A1:V397"/>
  <sheetViews>
    <sheetView tabSelected="1" workbookViewId="0">
      <pane ySplit="1" topLeftCell="A14" activePane="bottomLeft" state="frozen"/>
      <selection pane="bottomLeft" activeCell="F22" sqref="F22"/>
    </sheetView>
  </sheetViews>
  <sheetFormatPr defaultRowHeight="14.4" outlineLevelCol="1" x14ac:dyDescent="0.3"/>
  <cols>
    <col min="2" max="2" width="5" bestFit="1" customWidth="1"/>
    <col min="3" max="3" width="10.33203125" style="1" bestFit="1" customWidth="1"/>
    <col min="4" max="4" width="25.44140625" style="1" hidden="1" customWidth="1" outlineLevel="1"/>
    <col min="5" max="5" width="38" style="1" bestFit="1" customWidth="1" collapsed="1"/>
    <col min="6" max="6" width="23.44140625" customWidth="1"/>
    <col min="7" max="7" width="13.109375" bestFit="1" customWidth="1"/>
    <col min="8" max="8" width="13.109375" style="15" customWidth="1"/>
    <col min="9" max="9" width="7.44140625" style="15" bestFit="1" customWidth="1"/>
    <col min="10" max="10" width="13.33203125" style="15" bestFit="1" customWidth="1"/>
    <col min="11" max="11" width="15" style="5" hidden="1" customWidth="1" outlineLevel="1"/>
    <col min="12" max="12" width="7" hidden="1" customWidth="1" outlineLevel="1"/>
    <col min="13" max="13" width="16.33203125" hidden="1" customWidth="1" outlineLevel="1"/>
    <col min="14" max="14" width="19" hidden="1" customWidth="1" outlineLevel="1"/>
    <col min="15" max="15" width="30.109375" hidden="1" customWidth="1" outlineLevel="1"/>
    <col min="16" max="16" width="10.88671875" style="1" customWidth="1" collapsed="1"/>
    <col min="17" max="17" width="9.109375" hidden="1" customWidth="1" outlineLevel="1"/>
    <col min="18" max="18" width="9.109375" collapsed="1"/>
    <col min="20" max="20" width="40.33203125" bestFit="1" customWidth="1"/>
    <col min="21" max="21" width="11.33203125" style="15" bestFit="1" customWidth="1"/>
  </cols>
  <sheetData>
    <row r="1" spans="1:22" s="2" customFormat="1" ht="43.2" x14ac:dyDescent="0.3">
      <c r="A1" s="2" t="s">
        <v>0</v>
      </c>
      <c r="B1" s="2" t="s">
        <v>1</v>
      </c>
      <c r="C1" s="3" t="s">
        <v>2</v>
      </c>
      <c r="D1" s="2" t="s">
        <v>722</v>
      </c>
      <c r="E1" s="2" t="s">
        <v>746</v>
      </c>
      <c r="F1" s="2" t="s">
        <v>435</v>
      </c>
      <c r="G1" s="2" t="s">
        <v>145</v>
      </c>
      <c r="H1" s="20" t="s">
        <v>741</v>
      </c>
      <c r="I1" s="20" t="s">
        <v>742</v>
      </c>
      <c r="J1" s="20" t="s">
        <v>743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3" t="s">
        <v>9</v>
      </c>
      <c r="Q1" s="2" t="s">
        <v>10</v>
      </c>
      <c r="R1" s="2" t="s">
        <v>744</v>
      </c>
      <c r="T1" s="24" t="s">
        <v>11</v>
      </c>
      <c r="U1" s="25" t="s">
        <v>745</v>
      </c>
      <c r="V1"/>
    </row>
    <row r="2" spans="1:22" x14ac:dyDescent="0.3">
      <c r="A2" t="s">
        <v>20</v>
      </c>
      <c r="B2">
        <v>2</v>
      </c>
      <c r="C2" s="1">
        <v>44477</v>
      </c>
      <c r="D2" s="1" t="s">
        <v>484</v>
      </c>
      <c r="E2" s="1" t="s">
        <v>484</v>
      </c>
      <c r="F2" t="s">
        <v>484</v>
      </c>
      <c r="G2" t="s">
        <v>195</v>
      </c>
      <c r="H2" s="5">
        <f t="shared" ref="H2:H11" si="0">MROUND((J2*0.97),5000)</f>
        <v>195000</v>
      </c>
      <c r="I2" s="15">
        <f t="shared" ref="I2:I65" si="1">J2-H2</f>
        <v>5000</v>
      </c>
      <c r="J2" s="15">
        <v>200000</v>
      </c>
      <c r="K2" s="5">
        <v>20000</v>
      </c>
      <c r="M2" t="s">
        <v>116</v>
      </c>
      <c r="N2" t="s">
        <v>67</v>
      </c>
      <c r="O2" t="s">
        <v>16</v>
      </c>
      <c r="P2" s="1">
        <v>44462</v>
      </c>
      <c r="Q2">
        <v>15</v>
      </c>
      <c r="R2" s="21">
        <f t="shared" ref="R2:R65" si="2">I2/H2</f>
        <v>2.564102564102564E-2</v>
      </c>
      <c r="T2" s="12" t="s">
        <v>484</v>
      </c>
      <c r="U2" s="13">
        <v>2307220</v>
      </c>
    </row>
    <row r="3" spans="1:22" x14ac:dyDescent="0.3">
      <c r="A3" t="s">
        <v>20</v>
      </c>
      <c r="B3">
        <v>19</v>
      </c>
      <c r="C3" s="1">
        <v>44477</v>
      </c>
      <c r="D3" s="1" t="s">
        <v>484</v>
      </c>
      <c r="E3" s="1" t="s">
        <v>484</v>
      </c>
      <c r="F3" t="s">
        <v>516</v>
      </c>
      <c r="G3" t="s">
        <v>227</v>
      </c>
      <c r="H3" s="5">
        <f t="shared" si="0"/>
        <v>195000</v>
      </c>
      <c r="I3" s="15">
        <f t="shared" si="1"/>
        <v>5000</v>
      </c>
      <c r="J3" s="15">
        <v>200000</v>
      </c>
      <c r="K3" s="5">
        <v>20000</v>
      </c>
      <c r="M3" t="s">
        <v>116</v>
      </c>
      <c r="N3" t="s">
        <v>67</v>
      </c>
      <c r="O3" t="s">
        <v>16</v>
      </c>
      <c r="P3" s="1">
        <v>44462</v>
      </c>
      <c r="Q3">
        <v>15</v>
      </c>
      <c r="R3" s="21">
        <f t="shared" si="2"/>
        <v>2.564102564102564E-2</v>
      </c>
      <c r="T3" s="83">
        <v>44462</v>
      </c>
      <c r="U3" s="13">
        <v>600000</v>
      </c>
    </row>
    <row r="4" spans="1:22" x14ac:dyDescent="0.3">
      <c r="A4" t="s">
        <v>20</v>
      </c>
      <c r="B4">
        <v>24</v>
      </c>
      <c r="C4" s="1">
        <v>44477</v>
      </c>
      <c r="D4" s="1" t="s">
        <v>484</v>
      </c>
      <c r="E4" s="1" t="s">
        <v>484</v>
      </c>
      <c r="F4" t="s">
        <v>517</v>
      </c>
      <c r="G4" t="s">
        <v>228</v>
      </c>
      <c r="H4" s="5">
        <f t="shared" si="0"/>
        <v>195000</v>
      </c>
      <c r="I4" s="15">
        <f t="shared" si="1"/>
        <v>5000</v>
      </c>
      <c r="J4" s="15">
        <v>200000</v>
      </c>
      <c r="K4" s="5">
        <v>20000</v>
      </c>
      <c r="M4" t="s">
        <v>116</v>
      </c>
      <c r="N4" t="s">
        <v>67</v>
      </c>
      <c r="O4" t="s">
        <v>16</v>
      </c>
      <c r="P4" s="1">
        <v>44462</v>
      </c>
      <c r="Q4">
        <v>15</v>
      </c>
      <c r="R4" s="21">
        <f t="shared" si="2"/>
        <v>2.564102564102564E-2</v>
      </c>
      <c r="T4" s="82" t="s">
        <v>484</v>
      </c>
      <c r="U4" s="13">
        <v>200000</v>
      </c>
    </row>
    <row r="5" spans="1:22" x14ac:dyDescent="0.3">
      <c r="A5" t="s">
        <v>20</v>
      </c>
      <c r="B5">
        <v>3</v>
      </c>
      <c r="C5" s="1">
        <v>44649</v>
      </c>
      <c r="D5" s="1" t="s">
        <v>484</v>
      </c>
      <c r="E5" s="1" t="s">
        <v>484</v>
      </c>
      <c r="F5" t="s">
        <v>484</v>
      </c>
      <c r="G5" t="s">
        <v>195</v>
      </c>
      <c r="H5" s="5">
        <f t="shared" si="0"/>
        <v>485000</v>
      </c>
      <c r="I5" s="15">
        <f t="shared" si="1"/>
        <v>14587</v>
      </c>
      <c r="J5" s="15">
        <v>499587</v>
      </c>
      <c r="K5" s="5">
        <v>49959</v>
      </c>
      <c r="M5" t="s">
        <v>121</v>
      </c>
      <c r="N5" t="s">
        <v>67</v>
      </c>
      <c r="O5" t="s">
        <v>16</v>
      </c>
      <c r="P5" s="1">
        <v>44635</v>
      </c>
      <c r="Q5">
        <v>14</v>
      </c>
      <c r="R5" s="21">
        <f t="shared" si="2"/>
        <v>3.0076288659793813E-2</v>
      </c>
      <c r="T5" s="82" t="s">
        <v>516</v>
      </c>
      <c r="U5" s="13">
        <v>200000</v>
      </c>
    </row>
    <row r="6" spans="1:22" x14ac:dyDescent="0.3">
      <c r="A6" t="s">
        <v>20</v>
      </c>
      <c r="B6">
        <v>20</v>
      </c>
      <c r="C6" s="1">
        <v>44649</v>
      </c>
      <c r="D6" s="1" t="s">
        <v>484</v>
      </c>
      <c r="E6" s="1" t="s">
        <v>484</v>
      </c>
      <c r="F6" t="s">
        <v>516</v>
      </c>
      <c r="G6" t="s">
        <v>227</v>
      </c>
      <c r="H6" s="5">
        <f t="shared" si="0"/>
        <v>485000</v>
      </c>
      <c r="I6" s="15">
        <f t="shared" si="1"/>
        <v>16219</v>
      </c>
      <c r="J6" s="15">
        <v>501219</v>
      </c>
      <c r="K6" s="5">
        <v>50122</v>
      </c>
      <c r="M6" t="s">
        <v>121</v>
      </c>
      <c r="N6" t="s">
        <v>67</v>
      </c>
      <c r="O6" t="s">
        <v>16</v>
      </c>
      <c r="P6" s="1">
        <v>44635</v>
      </c>
      <c r="Q6">
        <v>14</v>
      </c>
      <c r="R6" s="21">
        <f t="shared" si="2"/>
        <v>3.3441237113402064E-2</v>
      </c>
      <c r="T6" s="82" t="s">
        <v>517</v>
      </c>
      <c r="U6" s="13">
        <v>200000</v>
      </c>
    </row>
    <row r="7" spans="1:22" x14ac:dyDescent="0.3">
      <c r="A7" t="s">
        <v>20</v>
      </c>
      <c r="B7">
        <v>25</v>
      </c>
      <c r="C7" s="1">
        <v>44649</v>
      </c>
      <c r="D7" s="1" t="s">
        <v>484</v>
      </c>
      <c r="E7" s="1" t="s">
        <v>484</v>
      </c>
      <c r="F7" t="s">
        <v>517</v>
      </c>
      <c r="G7" t="s">
        <v>228</v>
      </c>
      <c r="H7" s="5">
        <f t="shared" si="0"/>
        <v>490000</v>
      </c>
      <c r="I7" s="15">
        <f t="shared" si="1"/>
        <v>12896</v>
      </c>
      <c r="J7" s="15">
        <v>502896</v>
      </c>
      <c r="K7" s="5">
        <v>50290</v>
      </c>
      <c r="M7" t="s">
        <v>121</v>
      </c>
      <c r="N7" t="s">
        <v>67</v>
      </c>
      <c r="O7" t="s">
        <v>16</v>
      </c>
      <c r="P7" s="1">
        <v>44635</v>
      </c>
      <c r="Q7">
        <v>14</v>
      </c>
      <c r="R7" s="21">
        <f t="shared" si="2"/>
        <v>2.6318367346938775E-2</v>
      </c>
      <c r="T7" s="83">
        <v>44635</v>
      </c>
      <c r="U7" s="13">
        <v>1503702</v>
      </c>
    </row>
    <row r="8" spans="1:22" x14ac:dyDescent="0.3">
      <c r="A8" t="s">
        <v>20</v>
      </c>
      <c r="B8">
        <v>26</v>
      </c>
      <c r="C8" s="1">
        <v>44651</v>
      </c>
      <c r="D8" s="1" t="s">
        <v>484</v>
      </c>
      <c r="E8" s="1" t="s">
        <v>484</v>
      </c>
      <c r="F8" t="s">
        <v>517</v>
      </c>
      <c r="G8" t="s">
        <v>228</v>
      </c>
      <c r="H8" s="5">
        <f t="shared" si="0"/>
        <v>195000</v>
      </c>
      <c r="I8" s="15">
        <f t="shared" si="1"/>
        <v>8518</v>
      </c>
      <c r="J8" s="15">
        <v>203518</v>
      </c>
      <c r="K8" s="5">
        <v>20352</v>
      </c>
      <c r="M8" t="s">
        <v>122</v>
      </c>
      <c r="N8" t="s">
        <v>67</v>
      </c>
      <c r="O8" t="s">
        <v>16</v>
      </c>
      <c r="P8" s="1">
        <v>44651</v>
      </c>
      <c r="Q8">
        <v>0</v>
      </c>
      <c r="R8" s="21">
        <f t="shared" si="2"/>
        <v>4.3682051282051285E-2</v>
      </c>
      <c r="T8" s="82" t="s">
        <v>484</v>
      </c>
      <c r="U8" s="13">
        <v>499587</v>
      </c>
    </row>
    <row r="9" spans="1:22" x14ac:dyDescent="0.3">
      <c r="A9" t="s">
        <v>20</v>
      </c>
      <c r="B9">
        <v>13</v>
      </c>
      <c r="C9" s="1">
        <v>44477</v>
      </c>
      <c r="D9" s="1" t="s">
        <v>484</v>
      </c>
      <c r="E9" t="s">
        <v>640</v>
      </c>
      <c r="F9" t="s">
        <v>521</v>
      </c>
      <c r="G9" t="s">
        <v>232</v>
      </c>
      <c r="H9" s="5">
        <f t="shared" si="0"/>
        <v>290000</v>
      </c>
      <c r="I9" s="15">
        <f t="shared" si="1"/>
        <v>10000</v>
      </c>
      <c r="J9" s="15">
        <v>300000</v>
      </c>
      <c r="K9" s="5">
        <v>30000</v>
      </c>
      <c r="M9" t="s">
        <v>116</v>
      </c>
      <c r="N9" t="s">
        <v>67</v>
      </c>
      <c r="O9" t="s">
        <v>16</v>
      </c>
      <c r="P9" s="1">
        <v>44462</v>
      </c>
      <c r="Q9">
        <v>15</v>
      </c>
      <c r="R9" s="21">
        <f t="shared" si="2"/>
        <v>3.4482758620689655E-2</v>
      </c>
      <c r="T9" s="82" t="s">
        <v>516</v>
      </c>
      <c r="U9" s="13">
        <v>501219</v>
      </c>
    </row>
    <row r="10" spans="1:22" x14ac:dyDescent="0.3">
      <c r="A10" t="s">
        <v>20</v>
      </c>
      <c r="B10">
        <v>5</v>
      </c>
      <c r="C10" s="1">
        <v>44482</v>
      </c>
      <c r="D10" s="1" t="s">
        <v>484</v>
      </c>
      <c r="E10" t="s">
        <v>640</v>
      </c>
      <c r="F10" t="s">
        <v>560</v>
      </c>
      <c r="G10" t="s">
        <v>271</v>
      </c>
      <c r="H10" s="5">
        <f t="shared" si="0"/>
        <v>290000</v>
      </c>
      <c r="I10" s="15">
        <f t="shared" si="1"/>
        <v>10000</v>
      </c>
      <c r="J10" s="15">
        <v>300000</v>
      </c>
      <c r="K10" s="5">
        <v>30000</v>
      </c>
      <c r="M10" t="s">
        <v>116</v>
      </c>
      <c r="N10" t="s">
        <v>67</v>
      </c>
      <c r="O10" t="s">
        <v>16</v>
      </c>
      <c r="P10" s="1">
        <v>44475</v>
      </c>
      <c r="Q10">
        <v>7</v>
      </c>
      <c r="R10" s="21">
        <f t="shared" si="2"/>
        <v>3.4482758620689655E-2</v>
      </c>
      <c r="T10" s="82" t="s">
        <v>517</v>
      </c>
      <c r="U10" s="13">
        <v>502896</v>
      </c>
    </row>
    <row r="11" spans="1:22" x14ac:dyDescent="0.3">
      <c r="A11" t="s">
        <v>20</v>
      </c>
      <c r="B11">
        <v>4</v>
      </c>
      <c r="C11" s="1">
        <v>44651</v>
      </c>
      <c r="D11" s="1" t="s">
        <v>484</v>
      </c>
      <c r="E11" t="s">
        <v>640</v>
      </c>
      <c r="F11" t="s">
        <v>640</v>
      </c>
      <c r="G11" t="s">
        <v>351</v>
      </c>
      <c r="H11" s="5">
        <f t="shared" si="0"/>
        <v>485000</v>
      </c>
      <c r="I11" s="15">
        <f t="shared" si="1"/>
        <v>14958</v>
      </c>
      <c r="J11" s="15">
        <v>499958</v>
      </c>
      <c r="K11" s="5">
        <v>49996</v>
      </c>
      <c r="M11" t="s">
        <v>122</v>
      </c>
      <c r="N11" t="s">
        <v>67</v>
      </c>
      <c r="O11" t="s">
        <v>16</v>
      </c>
      <c r="P11" s="1">
        <v>44651</v>
      </c>
      <c r="Q11">
        <v>0</v>
      </c>
      <c r="R11" s="21">
        <f t="shared" si="2"/>
        <v>3.0841237113402063E-2</v>
      </c>
      <c r="T11" s="83">
        <v>44651</v>
      </c>
      <c r="U11" s="13">
        <v>203518</v>
      </c>
    </row>
    <row r="12" spans="1:22" x14ac:dyDescent="0.3">
      <c r="A12" t="s">
        <v>20</v>
      </c>
      <c r="B12">
        <v>6</v>
      </c>
      <c r="C12" s="1">
        <v>44651</v>
      </c>
      <c r="D12" s="1" t="s">
        <v>484</v>
      </c>
      <c r="E12" t="s">
        <v>640</v>
      </c>
      <c r="F12" t="s">
        <v>560</v>
      </c>
      <c r="G12" t="s">
        <v>271</v>
      </c>
      <c r="H12" s="5">
        <f>MROUND((J12*0.97),100)</f>
        <v>7400</v>
      </c>
      <c r="I12" s="15">
        <f t="shared" si="1"/>
        <v>189</v>
      </c>
      <c r="J12" s="15">
        <v>7589</v>
      </c>
      <c r="K12" s="5">
        <v>759</v>
      </c>
      <c r="M12" t="s">
        <v>122</v>
      </c>
      <c r="N12" t="s">
        <v>67</v>
      </c>
      <c r="O12" t="s">
        <v>16</v>
      </c>
      <c r="P12" s="1">
        <v>44651</v>
      </c>
      <c r="Q12">
        <v>0</v>
      </c>
      <c r="R12" s="21">
        <f t="shared" si="2"/>
        <v>2.554054054054054E-2</v>
      </c>
      <c r="T12" s="82" t="s">
        <v>517</v>
      </c>
      <c r="U12" s="13">
        <v>203518</v>
      </c>
    </row>
    <row r="13" spans="1:22" x14ac:dyDescent="0.3">
      <c r="A13" t="s">
        <v>20</v>
      </c>
      <c r="B13">
        <v>12</v>
      </c>
      <c r="C13" s="1">
        <v>44651</v>
      </c>
      <c r="D13" s="1" t="s">
        <v>484</v>
      </c>
      <c r="E13" t="s">
        <v>640</v>
      </c>
      <c r="F13" t="s">
        <v>640</v>
      </c>
      <c r="G13" t="s">
        <v>335</v>
      </c>
      <c r="H13" s="5">
        <f>MROUND((J13*0.97),500)</f>
        <v>7500</v>
      </c>
      <c r="I13" s="15">
        <f t="shared" si="1"/>
        <v>361</v>
      </c>
      <c r="J13" s="15">
        <v>7861</v>
      </c>
      <c r="K13" s="5">
        <v>786</v>
      </c>
      <c r="M13" t="s">
        <v>122</v>
      </c>
      <c r="N13" t="s">
        <v>67</v>
      </c>
      <c r="O13" t="s">
        <v>16</v>
      </c>
      <c r="P13" s="1">
        <v>44651</v>
      </c>
      <c r="Q13">
        <v>0</v>
      </c>
      <c r="R13" s="21">
        <f t="shared" si="2"/>
        <v>4.8133333333333334E-2</v>
      </c>
      <c r="T13" s="12" t="s">
        <v>467</v>
      </c>
      <c r="U13" s="13">
        <v>962198</v>
      </c>
    </row>
    <row r="14" spans="1:22" x14ac:dyDescent="0.3">
      <c r="A14" t="s">
        <v>20</v>
      </c>
      <c r="B14">
        <v>14</v>
      </c>
      <c r="C14" s="1">
        <v>44651</v>
      </c>
      <c r="D14" s="1" t="s">
        <v>484</v>
      </c>
      <c r="E14" t="s">
        <v>640</v>
      </c>
      <c r="F14" t="s">
        <v>521</v>
      </c>
      <c r="G14" t="s">
        <v>232</v>
      </c>
      <c r="H14" s="5">
        <f>MROUND((J14*0.97),500)</f>
        <v>5000</v>
      </c>
      <c r="I14" s="15">
        <f t="shared" si="1"/>
        <v>123</v>
      </c>
      <c r="J14" s="15">
        <v>5123</v>
      </c>
      <c r="K14" s="5">
        <v>512</v>
      </c>
      <c r="M14" t="s">
        <v>122</v>
      </c>
      <c r="N14" t="s">
        <v>67</v>
      </c>
      <c r="O14" t="s">
        <v>16</v>
      </c>
      <c r="P14" s="1">
        <v>44651</v>
      </c>
      <c r="Q14">
        <v>0</v>
      </c>
      <c r="R14" s="21">
        <f t="shared" si="2"/>
        <v>2.46E-2</v>
      </c>
      <c r="T14" s="83">
        <v>44618</v>
      </c>
      <c r="U14" s="13">
        <v>200000</v>
      </c>
    </row>
    <row r="15" spans="1:22" x14ac:dyDescent="0.3">
      <c r="A15" t="s">
        <v>20</v>
      </c>
      <c r="B15">
        <v>22</v>
      </c>
      <c r="C15" s="1">
        <v>44651</v>
      </c>
      <c r="D15" s="1" t="s">
        <v>484</v>
      </c>
      <c r="E15" s="1" t="s">
        <v>640</v>
      </c>
      <c r="F15" t="s">
        <v>640</v>
      </c>
      <c r="G15" t="s">
        <v>233</v>
      </c>
      <c r="H15" s="5">
        <f>MROUND((J15*0.97),500)</f>
        <v>7500</v>
      </c>
      <c r="I15" s="15">
        <f t="shared" si="1"/>
        <v>396</v>
      </c>
      <c r="J15" s="15">
        <v>7896</v>
      </c>
      <c r="K15" s="5">
        <v>790</v>
      </c>
      <c r="M15" t="s">
        <v>122</v>
      </c>
      <c r="N15" t="s">
        <v>67</v>
      </c>
      <c r="O15" t="s">
        <v>16</v>
      </c>
      <c r="P15" s="1">
        <v>44651</v>
      </c>
      <c r="Q15">
        <v>0</v>
      </c>
      <c r="R15" s="21">
        <f t="shared" si="2"/>
        <v>5.28E-2</v>
      </c>
      <c r="T15" s="82" t="s">
        <v>467</v>
      </c>
      <c r="U15" s="13">
        <v>200000</v>
      </c>
    </row>
    <row r="16" spans="1:22" x14ac:dyDescent="0.3">
      <c r="A16" t="s">
        <v>20</v>
      </c>
      <c r="B16">
        <v>27</v>
      </c>
      <c r="C16" s="1">
        <v>44651</v>
      </c>
      <c r="D16" s="1" t="s">
        <v>484</v>
      </c>
      <c r="E16" t="s">
        <v>640</v>
      </c>
      <c r="F16" t="s">
        <v>641</v>
      </c>
      <c r="G16" t="s">
        <v>352</v>
      </c>
      <c r="H16" s="5">
        <f t="shared" ref="H16:H24" si="3">MROUND((J16*0.97),5000)</f>
        <v>485000</v>
      </c>
      <c r="I16" s="15">
        <f t="shared" si="1"/>
        <v>15123</v>
      </c>
      <c r="J16" s="15">
        <v>500123</v>
      </c>
      <c r="K16" s="5">
        <v>50012</v>
      </c>
      <c r="M16" t="s">
        <v>122</v>
      </c>
      <c r="N16" t="s">
        <v>67</v>
      </c>
      <c r="O16" t="s">
        <v>16</v>
      </c>
      <c r="P16" s="1">
        <v>44651</v>
      </c>
      <c r="Q16">
        <v>0</v>
      </c>
      <c r="R16" s="21">
        <f t="shared" si="2"/>
        <v>3.1181443298969071E-2</v>
      </c>
      <c r="T16" s="83">
        <v>44651</v>
      </c>
      <c r="U16" s="13">
        <v>762198</v>
      </c>
    </row>
    <row r="17" spans="1:21" x14ac:dyDescent="0.3">
      <c r="A17" t="s">
        <v>20</v>
      </c>
      <c r="B17">
        <v>33</v>
      </c>
      <c r="C17" s="1">
        <v>44625</v>
      </c>
      <c r="D17" s="1" t="s">
        <v>467</v>
      </c>
      <c r="E17" s="1" t="s">
        <v>467</v>
      </c>
      <c r="F17" t="s">
        <v>467</v>
      </c>
      <c r="G17" t="s">
        <v>177</v>
      </c>
      <c r="H17" s="5">
        <f t="shared" si="3"/>
        <v>195000</v>
      </c>
      <c r="I17" s="15">
        <f t="shared" si="1"/>
        <v>5000</v>
      </c>
      <c r="J17" s="15">
        <v>200000</v>
      </c>
      <c r="K17" s="5">
        <v>20000</v>
      </c>
      <c r="M17" t="s">
        <v>121</v>
      </c>
      <c r="N17" t="s">
        <v>67</v>
      </c>
      <c r="O17" t="s">
        <v>16</v>
      </c>
      <c r="P17" s="1">
        <v>44618</v>
      </c>
      <c r="Q17">
        <v>7</v>
      </c>
      <c r="R17" s="21">
        <f t="shared" si="2"/>
        <v>2.564102564102564E-2</v>
      </c>
      <c r="T17" s="82" t="s">
        <v>467</v>
      </c>
      <c r="U17" s="13">
        <v>260483</v>
      </c>
    </row>
    <row r="18" spans="1:21" x14ac:dyDescent="0.3">
      <c r="A18" t="s">
        <v>20</v>
      </c>
      <c r="B18">
        <v>34</v>
      </c>
      <c r="C18" s="1">
        <v>44651</v>
      </c>
      <c r="D18" s="1" t="s">
        <v>467</v>
      </c>
      <c r="E18" s="1" t="s">
        <v>467</v>
      </c>
      <c r="F18" t="s">
        <v>467</v>
      </c>
      <c r="G18" t="s">
        <v>177</v>
      </c>
      <c r="H18" s="5">
        <f t="shared" si="3"/>
        <v>255000</v>
      </c>
      <c r="I18" s="15">
        <f t="shared" si="1"/>
        <v>5483</v>
      </c>
      <c r="J18" s="15">
        <v>260483</v>
      </c>
      <c r="K18" s="5">
        <v>26048</v>
      </c>
      <c r="M18" t="s">
        <v>122</v>
      </c>
      <c r="N18" t="s">
        <v>67</v>
      </c>
      <c r="O18" t="s">
        <v>16</v>
      </c>
      <c r="P18" s="1">
        <v>44651</v>
      </c>
      <c r="Q18">
        <v>0</v>
      </c>
      <c r="R18" s="21">
        <f t="shared" si="2"/>
        <v>2.1501960784313726E-2</v>
      </c>
      <c r="T18" s="82" t="s">
        <v>637</v>
      </c>
      <c r="U18" s="13">
        <v>501715</v>
      </c>
    </row>
    <row r="19" spans="1:21" x14ac:dyDescent="0.3">
      <c r="A19" t="s">
        <v>20</v>
      </c>
      <c r="B19">
        <v>48</v>
      </c>
      <c r="C19" s="1">
        <v>44651</v>
      </c>
      <c r="D19" t="s">
        <v>470</v>
      </c>
      <c r="E19" s="1" t="s">
        <v>467</v>
      </c>
      <c r="F19" t="s">
        <v>637</v>
      </c>
      <c r="G19" t="s">
        <v>348</v>
      </c>
      <c r="H19" s="5">
        <f t="shared" si="3"/>
        <v>195000</v>
      </c>
      <c r="I19" s="15">
        <f t="shared" si="1"/>
        <v>6459</v>
      </c>
      <c r="J19" s="15">
        <v>201459</v>
      </c>
      <c r="K19" s="5">
        <v>20146</v>
      </c>
      <c r="M19" t="s">
        <v>121</v>
      </c>
      <c r="N19" t="s">
        <v>67</v>
      </c>
      <c r="O19" t="s">
        <v>16</v>
      </c>
      <c r="P19" s="1">
        <v>44651</v>
      </c>
      <c r="Q19">
        <v>0</v>
      </c>
      <c r="R19" s="21">
        <f t="shared" si="2"/>
        <v>3.3123076923076922E-2</v>
      </c>
      <c r="T19" s="26" t="s">
        <v>588</v>
      </c>
      <c r="U19" s="27">
        <v>3557734</v>
      </c>
    </row>
    <row r="20" spans="1:21" x14ac:dyDescent="0.3">
      <c r="A20" t="s">
        <v>20</v>
      </c>
      <c r="B20">
        <v>49</v>
      </c>
      <c r="C20" s="1">
        <v>44651</v>
      </c>
      <c r="D20" t="s">
        <v>470</v>
      </c>
      <c r="E20" s="1" t="s">
        <v>467</v>
      </c>
      <c r="F20" t="s">
        <v>637</v>
      </c>
      <c r="G20" t="s">
        <v>348</v>
      </c>
      <c r="H20" s="5">
        <f t="shared" si="3"/>
        <v>290000</v>
      </c>
      <c r="I20" s="15">
        <f t="shared" si="1"/>
        <v>10256</v>
      </c>
      <c r="J20" s="15">
        <v>300256</v>
      </c>
      <c r="K20" s="5">
        <v>30026</v>
      </c>
      <c r="M20" t="s">
        <v>122</v>
      </c>
      <c r="N20" t="s">
        <v>67</v>
      </c>
      <c r="O20" t="s">
        <v>16</v>
      </c>
      <c r="P20" s="1">
        <v>44651</v>
      </c>
      <c r="Q20">
        <v>0</v>
      </c>
      <c r="R20" s="21">
        <f t="shared" si="2"/>
        <v>3.5365517241379311E-2</v>
      </c>
      <c r="T20" s="83">
        <v>44350</v>
      </c>
      <c r="U20" s="13">
        <v>359536</v>
      </c>
    </row>
    <row r="21" spans="1:21" x14ac:dyDescent="0.3">
      <c r="A21" t="s">
        <v>20</v>
      </c>
      <c r="B21">
        <v>121</v>
      </c>
      <c r="C21" s="1">
        <v>44607</v>
      </c>
      <c r="D21" s="1" t="s">
        <v>438</v>
      </c>
      <c r="E21" t="s">
        <v>636</v>
      </c>
      <c r="F21" t="s">
        <v>634</v>
      </c>
      <c r="G21" t="s">
        <v>345</v>
      </c>
      <c r="H21" s="42">
        <f t="shared" si="3"/>
        <v>285000</v>
      </c>
      <c r="I21" s="43">
        <f t="shared" si="1"/>
        <v>8000</v>
      </c>
      <c r="J21" s="43">
        <v>293000</v>
      </c>
      <c r="K21" s="42">
        <v>29300</v>
      </c>
      <c r="M21" t="s">
        <v>120</v>
      </c>
      <c r="N21" t="s">
        <v>67</v>
      </c>
      <c r="O21" t="s">
        <v>16</v>
      </c>
      <c r="P21" s="1">
        <v>44601</v>
      </c>
      <c r="Q21">
        <v>6</v>
      </c>
      <c r="R21" s="44">
        <f t="shared" si="2"/>
        <v>2.8070175438596492E-2</v>
      </c>
      <c r="T21" s="84" t="s">
        <v>588</v>
      </c>
      <c r="U21" s="27">
        <v>248647</v>
      </c>
    </row>
    <row r="22" spans="1:21" x14ac:dyDescent="0.3">
      <c r="A22" t="s">
        <v>20</v>
      </c>
      <c r="B22">
        <v>119</v>
      </c>
      <c r="C22" s="1">
        <v>44628</v>
      </c>
      <c r="D22" s="1" t="s">
        <v>438</v>
      </c>
      <c r="E22" t="s">
        <v>636</v>
      </c>
      <c r="F22" t="s">
        <v>635</v>
      </c>
      <c r="G22" t="s">
        <v>346</v>
      </c>
      <c r="H22" s="42">
        <f t="shared" si="3"/>
        <v>605000</v>
      </c>
      <c r="I22" s="43">
        <f t="shared" si="1"/>
        <v>17000</v>
      </c>
      <c r="J22" s="43">
        <v>622000</v>
      </c>
      <c r="K22" s="42">
        <v>62200</v>
      </c>
      <c r="M22" t="s">
        <v>121</v>
      </c>
      <c r="N22" t="s">
        <v>67</v>
      </c>
      <c r="O22" t="s">
        <v>16</v>
      </c>
      <c r="P22" s="1">
        <v>44620</v>
      </c>
      <c r="Q22">
        <v>8</v>
      </c>
      <c r="R22" s="44">
        <f t="shared" si="2"/>
        <v>2.809917355371901E-2</v>
      </c>
      <c r="T22" s="84" t="s">
        <v>617</v>
      </c>
      <c r="U22" s="27">
        <v>110889</v>
      </c>
    </row>
    <row r="23" spans="1:21" x14ac:dyDescent="0.3">
      <c r="A23" t="s">
        <v>20</v>
      </c>
      <c r="B23">
        <v>122</v>
      </c>
      <c r="C23" s="1">
        <v>44628</v>
      </c>
      <c r="D23" s="1" t="s">
        <v>438</v>
      </c>
      <c r="E23" t="s">
        <v>636</v>
      </c>
      <c r="F23" t="s">
        <v>634</v>
      </c>
      <c r="G23" t="s">
        <v>345</v>
      </c>
      <c r="H23" s="42">
        <f t="shared" si="3"/>
        <v>425000</v>
      </c>
      <c r="I23" s="43">
        <f t="shared" si="1"/>
        <v>13000</v>
      </c>
      <c r="J23" s="43">
        <v>438000</v>
      </c>
      <c r="K23" s="42">
        <v>43800</v>
      </c>
      <c r="M23" t="s">
        <v>121</v>
      </c>
      <c r="N23" t="s">
        <v>67</v>
      </c>
      <c r="O23" t="s">
        <v>16</v>
      </c>
      <c r="P23" s="1">
        <v>44620</v>
      </c>
      <c r="Q23">
        <v>8</v>
      </c>
      <c r="R23" s="44">
        <f t="shared" si="2"/>
        <v>3.0588235294117649E-2</v>
      </c>
      <c r="T23" s="83">
        <v>44382</v>
      </c>
      <c r="U23" s="13">
        <v>100000</v>
      </c>
    </row>
    <row r="24" spans="1:21" x14ac:dyDescent="0.3">
      <c r="A24" t="s">
        <v>20</v>
      </c>
      <c r="B24">
        <v>117</v>
      </c>
      <c r="C24" s="1">
        <v>44644</v>
      </c>
      <c r="D24" s="1" t="s">
        <v>438</v>
      </c>
      <c r="E24" t="s">
        <v>636</v>
      </c>
      <c r="F24" t="s">
        <v>636</v>
      </c>
      <c r="G24" t="s">
        <v>347</v>
      </c>
      <c r="H24" s="42">
        <f t="shared" si="3"/>
        <v>970000</v>
      </c>
      <c r="I24" s="43">
        <f t="shared" si="1"/>
        <v>30000</v>
      </c>
      <c r="J24" s="43">
        <v>1000000</v>
      </c>
      <c r="K24" s="42">
        <v>100000</v>
      </c>
      <c r="M24" t="s">
        <v>121</v>
      </c>
      <c r="N24" t="s">
        <v>67</v>
      </c>
      <c r="O24" t="s">
        <v>16</v>
      </c>
      <c r="P24" s="1">
        <v>44637</v>
      </c>
      <c r="Q24">
        <v>7</v>
      </c>
      <c r="R24" s="44">
        <f t="shared" si="2"/>
        <v>3.0927835051546393E-2</v>
      </c>
      <c r="T24" s="84" t="s">
        <v>617</v>
      </c>
      <c r="U24" s="27">
        <v>100000</v>
      </c>
    </row>
    <row r="25" spans="1:21" x14ac:dyDescent="0.3">
      <c r="A25" t="s">
        <v>20</v>
      </c>
      <c r="B25">
        <v>118</v>
      </c>
      <c r="C25" s="1">
        <v>44651</v>
      </c>
      <c r="D25" s="1" t="s">
        <v>438</v>
      </c>
      <c r="E25" t="s">
        <v>636</v>
      </c>
      <c r="F25" t="s">
        <v>636</v>
      </c>
      <c r="G25" t="s">
        <v>347</v>
      </c>
      <c r="H25" s="42">
        <f>MROUND((J25*0.97),50)</f>
        <v>550</v>
      </c>
      <c r="I25" s="43">
        <f t="shared" si="1"/>
        <v>10</v>
      </c>
      <c r="J25" s="43">
        <v>560</v>
      </c>
      <c r="K25" s="42">
        <v>56</v>
      </c>
      <c r="M25" t="s">
        <v>122</v>
      </c>
      <c r="N25" t="s">
        <v>67</v>
      </c>
      <c r="O25" t="s">
        <v>16</v>
      </c>
      <c r="P25" s="1">
        <v>44651</v>
      </c>
      <c r="Q25">
        <v>0</v>
      </c>
      <c r="R25" s="44">
        <f t="shared" si="2"/>
        <v>1.8181818181818181E-2</v>
      </c>
      <c r="T25" s="83">
        <v>44387</v>
      </c>
      <c r="U25" s="13">
        <v>240129</v>
      </c>
    </row>
    <row r="26" spans="1:21" x14ac:dyDescent="0.3">
      <c r="A26" t="s">
        <v>20</v>
      </c>
      <c r="B26">
        <v>120</v>
      </c>
      <c r="C26" s="1">
        <v>44651</v>
      </c>
      <c r="D26" s="1" t="s">
        <v>438</v>
      </c>
      <c r="E26" t="s">
        <v>636</v>
      </c>
      <c r="F26" t="s">
        <v>635</v>
      </c>
      <c r="G26" t="s">
        <v>346</v>
      </c>
      <c r="H26" s="42">
        <f>MROUND((J26*0.97),100)</f>
        <v>1100</v>
      </c>
      <c r="I26" s="43">
        <f t="shared" si="1"/>
        <v>78</v>
      </c>
      <c r="J26" s="43">
        <v>1178</v>
      </c>
      <c r="K26" s="42">
        <v>118</v>
      </c>
      <c r="M26" t="s">
        <v>122</v>
      </c>
      <c r="N26" t="s">
        <v>67</v>
      </c>
      <c r="O26" t="s">
        <v>16</v>
      </c>
      <c r="P26" s="1">
        <v>44651</v>
      </c>
      <c r="Q26">
        <v>0</v>
      </c>
      <c r="R26" s="44">
        <f t="shared" si="2"/>
        <v>7.0909090909090908E-2</v>
      </c>
      <c r="T26" s="84" t="s">
        <v>588</v>
      </c>
      <c r="U26" s="27">
        <v>240129</v>
      </c>
    </row>
    <row r="27" spans="1:21" x14ac:dyDescent="0.3">
      <c r="A27" t="s">
        <v>20</v>
      </c>
      <c r="B27">
        <v>123</v>
      </c>
      <c r="C27" s="1">
        <v>44651</v>
      </c>
      <c r="D27" s="1" t="s">
        <v>438</v>
      </c>
      <c r="E27" t="s">
        <v>636</v>
      </c>
      <c r="F27" t="s">
        <v>634</v>
      </c>
      <c r="G27" t="s">
        <v>345</v>
      </c>
      <c r="H27" s="42">
        <f>MROUND((J27*0.97),100)</f>
        <v>1100</v>
      </c>
      <c r="I27" s="43">
        <f t="shared" si="1"/>
        <v>45</v>
      </c>
      <c r="J27" s="43">
        <v>1145</v>
      </c>
      <c r="K27" s="42">
        <v>115</v>
      </c>
      <c r="M27" t="s">
        <v>122</v>
      </c>
      <c r="N27" t="s">
        <v>67</v>
      </c>
      <c r="O27" t="s">
        <v>16</v>
      </c>
      <c r="P27" s="1">
        <v>44651</v>
      </c>
      <c r="Q27">
        <v>0</v>
      </c>
      <c r="R27" s="44">
        <f t="shared" si="2"/>
        <v>4.0909090909090909E-2</v>
      </c>
      <c r="T27" s="83">
        <v>44408</v>
      </c>
      <c r="U27" s="13">
        <v>100000</v>
      </c>
    </row>
    <row r="28" spans="1:21" x14ac:dyDescent="0.3">
      <c r="A28" t="s">
        <v>20</v>
      </c>
      <c r="B28">
        <v>35</v>
      </c>
      <c r="C28" s="1">
        <v>44358</v>
      </c>
      <c r="D28" s="1" t="s">
        <v>588</v>
      </c>
      <c r="E28" s="48" t="s">
        <v>588</v>
      </c>
      <c r="F28" s="47" t="s">
        <v>588</v>
      </c>
      <c r="G28" s="47" t="s">
        <v>299</v>
      </c>
      <c r="H28" s="49">
        <f>MROUND((J28*0.97),5000)</f>
        <v>240000</v>
      </c>
      <c r="I28" s="50">
        <f t="shared" si="1"/>
        <v>8647</v>
      </c>
      <c r="J28" s="50">
        <v>248647</v>
      </c>
      <c r="K28" s="49">
        <v>24865</v>
      </c>
      <c r="L28" s="47"/>
      <c r="M28" s="47" t="s">
        <v>112</v>
      </c>
      <c r="N28" s="47" t="s">
        <v>67</v>
      </c>
      <c r="O28" s="47" t="s">
        <v>16</v>
      </c>
      <c r="P28" s="48">
        <v>44350</v>
      </c>
      <c r="Q28" s="47">
        <v>8</v>
      </c>
      <c r="R28" s="51">
        <f t="shared" si="2"/>
        <v>3.6029166666666668E-2</v>
      </c>
      <c r="T28" s="84" t="s">
        <v>617</v>
      </c>
      <c r="U28" s="27">
        <v>100000</v>
      </c>
    </row>
    <row r="29" spans="1:21" x14ac:dyDescent="0.3">
      <c r="A29" t="s">
        <v>20</v>
      </c>
      <c r="B29">
        <v>41</v>
      </c>
      <c r="C29" s="1">
        <v>44358</v>
      </c>
      <c r="D29" t="s">
        <v>588</v>
      </c>
      <c r="E29" s="48" t="s">
        <v>588</v>
      </c>
      <c r="F29" s="47" t="s">
        <v>617</v>
      </c>
      <c r="G29" s="47" t="s">
        <v>328</v>
      </c>
      <c r="H29" s="49">
        <f>MROUND((J29*0.97),500)</f>
        <v>107500</v>
      </c>
      <c r="I29" s="50">
        <f t="shared" si="1"/>
        <v>3389</v>
      </c>
      <c r="J29" s="50">
        <v>110889</v>
      </c>
      <c r="K29" s="49">
        <v>11089</v>
      </c>
      <c r="L29" s="47"/>
      <c r="M29" s="47" t="s">
        <v>112</v>
      </c>
      <c r="N29" s="47" t="s">
        <v>67</v>
      </c>
      <c r="O29" s="47" t="s">
        <v>16</v>
      </c>
      <c r="P29" s="48">
        <v>44350</v>
      </c>
      <c r="Q29" s="47">
        <v>8</v>
      </c>
      <c r="R29" s="51">
        <f t="shared" si="2"/>
        <v>3.1525581395348834E-2</v>
      </c>
      <c r="T29" s="83">
        <v>44411</v>
      </c>
      <c r="U29" s="13">
        <v>428792</v>
      </c>
    </row>
    <row r="30" spans="1:21" x14ac:dyDescent="0.3">
      <c r="A30" t="s">
        <v>20</v>
      </c>
      <c r="B30">
        <v>42</v>
      </c>
      <c r="C30" s="1">
        <v>44389</v>
      </c>
      <c r="D30" t="s">
        <v>588</v>
      </c>
      <c r="E30" s="48" t="s">
        <v>588</v>
      </c>
      <c r="F30" s="47" t="s">
        <v>617</v>
      </c>
      <c r="G30" s="47" t="s">
        <v>328</v>
      </c>
      <c r="H30" s="49">
        <f t="shared" ref="H30:H39" si="4">MROUND((J30*0.97),5000)</f>
        <v>95000</v>
      </c>
      <c r="I30" s="50">
        <f t="shared" si="1"/>
        <v>5000</v>
      </c>
      <c r="J30" s="50">
        <v>100000</v>
      </c>
      <c r="K30" s="49">
        <v>10000</v>
      </c>
      <c r="L30" s="47"/>
      <c r="M30" s="47" t="s">
        <v>113</v>
      </c>
      <c r="N30" s="47" t="s">
        <v>67</v>
      </c>
      <c r="O30" s="47" t="s">
        <v>16</v>
      </c>
      <c r="P30" s="48">
        <v>44382</v>
      </c>
      <c r="Q30" s="47">
        <v>7</v>
      </c>
      <c r="R30" s="51">
        <f t="shared" si="2"/>
        <v>5.2631578947368418E-2</v>
      </c>
      <c r="T30" s="84" t="s">
        <v>588</v>
      </c>
      <c r="U30" s="27">
        <v>428792</v>
      </c>
    </row>
    <row r="31" spans="1:21" x14ac:dyDescent="0.3">
      <c r="A31" t="s">
        <v>20</v>
      </c>
      <c r="B31">
        <v>36</v>
      </c>
      <c r="C31" s="1">
        <v>44393</v>
      </c>
      <c r="D31" s="1" t="s">
        <v>588</v>
      </c>
      <c r="E31" s="48" t="s">
        <v>588</v>
      </c>
      <c r="F31" s="47" t="s">
        <v>588</v>
      </c>
      <c r="G31" s="47" t="s">
        <v>299</v>
      </c>
      <c r="H31" s="49">
        <f t="shared" si="4"/>
        <v>235000</v>
      </c>
      <c r="I31" s="50">
        <f t="shared" si="1"/>
        <v>5129</v>
      </c>
      <c r="J31" s="50">
        <v>240129</v>
      </c>
      <c r="K31" s="49">
        <v>24013</v>
      </c>
      <c r="L31" s="47"/>
      <c r="M31" s="47" t="s">
        <v>113</v>
      </c>
      <c r="N31" s="47" t="s">
        <v>67</v>
      </c>
      <c r="O31" s="47" t="s">
        <v>16</v>
      </c>
      <c r="P31" s="48">
        <v>44387</v>
      </c>
      <c r="Q31" s="47">
        <v>6</v>
      </c>
      <c r="R31" s="51">
        <f t="shared" si="2"/>
        <v>2.1825531914893618E-2</v>
      </c>
      <c r="T31" s="83">
        <v>44445</v>
      </c>
      <c r="U31" s="13">
        <v>529263</v>
      </c>
    </row>
    <row r="32" spans="1:21" x14ac:dyDescent="0.3">
      <c r="A32" t="s">
        <v>20</v>
      </c>
      <c r="B32">
        <v>43</v>
      </c>
      <c r="C32" s="1">
        <v>44414</v>
      </c>
      <c r="D32" t="s">
        <v>588</v>
      </c>
      <c r="E32" s="48" t="s">
        <v>588</v>
      </c>
      <c r="F32" s="47" t="s">
        <v>617</v>
      </c>
      <c r="G32" s="47" t="s">
        <v>328</v>
      </c>
      <c r="H32" s="49">
        <f t="shared" si="4"/>
        <v>95000</v>
      </c>
      <c r="I32" s="50">
        <f t="shared" si="1"/>
        <v>5000</v>
      </c>
      <c r="J32" s="50">
        <v>100000</v>
      </c>
      <c r="K32" s="49">
        <v>10000</v>
      </c>
      <c r="L32" s="47"/>
      <c r="M32" s="47" t="s">
        <v>114</v>
      </c>
      <c r="N32" s="47" t="s">
        <v>67</v>
      </c>
      <c r="O32" s="47" t="s">
        <v>16</v>
      </c>
      <c r="P32" s="48">
        <v>44408</v>
      </c>
      <c r="Q32" s="47">
        <v>6</v>
      </c>
      <c r="R32" s="51">
        <f t="shared" si="2"/>
        <v>5.2631578947368418E-2</v>
      </c>
      <c r="T32" s="84" t="s">
        <v>588</v>
      </c>
      <c r="U32" s="27">
        <v>429263</v>
      </c>
    </row>
    <row r="33" spans="1:21" x14ac:dyDescent="0.3">
      <c r="A33" t="s">
        <v>20</v>
      </c>
      <c r="B33">
        <v>37</v>
      </c>
      <c r="C33" s="1">
        <v>44420</v>
      </c>
      <c r="D33" t="s">
        <v>588</v>
      </c>
      <c r="E33" s="48" t="s">
        <v>588</v>
      </c>
      <c r="F33" s="47" t="s">
        <v>588</v>
      </c>
      <c r="G33" s="47" t="s">
        <v>299</v>
      </c>
      <c r="H33" s="49">
        <f t="shared" si="4"/>
        <v>415000</v>
      </c>
      <c r="I33" s="50">
        <f t="shared" si="1"/>
        <v>13792</v>
      </c>
      <c r="J33" s="50">
        <v>428792</v>
      </c>
      <c r="K33" s="49">
        <v>42879</v>
      </c>
      <c r="L33" s="47"/>
      <c r="M33" s="47" t="s">
        <v>114</v>
      </c>
      <c r="N33" s="47" t="s">
        <v>67</v>
      </c>
      <c r="O33" s="47" t="s">
        <v>16</v>
      </c>
      <c r="P33" s="48">
        <v>44411</v>
      </c>
      <c r="Q33" s="47">
        <v>9</v>
      </c>
      <c r="R33" s="51">
        <f t="shared" si="2"/>
        <v>3.3233734939759035E-2</v>
      </c>
      <c r="T33" s="84" t="s">
        <v>617</v>
      </c>
      <c r="U33" s="27">
        <v>100000</v>
      </c>
    </row>
    <row r="34" spans="1:21" x14ac:dyDescent="0.3">
      <c r="A34" t="s">
        <v>20</v>
      </c>
      <c r="B34">
        <v>38</v>
      </c>
      <c r="C34" s="1">
        <v>44452</v>
      </c>
      <c r="D34" t="s">
        <v>588</v>
      </c>
      <c r="E34" s="48" t="s">
        <v>588</v>
      </c>
      <c r="F34" s="47" t="s">
        <v>588</v>
      </c>
      <c r="G34" s="47" t="s">
        <v>299</v>
      </c>
      <c r="H34" s="49">
        <f t="shared" si="4"/>
        <v>415000</v>
      </c>
      <c r="I34" s="50">
        <f t="shared" si="1"/>
        <v>14263</v>
      </c>
      <c r="J34" s="50">
        <v>429263</v>
      </c>
      <c r="K34" s="49">
        <v>42926</v>
      </c>
      <c r="L34" s="47"/>
      <c r="M34" s="47" t="s">
        <v>115</v>
      </c>
      <c r="N34" s="47" t="s">
        <v>67</v>
      </c>
      <c r="O34" s="47" t="s">
        <v>16</v>
      </c>
      <c r="P34" s="48">
        <v>44445</v>
      </c>
      <c r="Q34" s="47">
        <v>7</v>
      </c>
      <c r="R34" s="51">
        <f t="shared" si="2"/>
        <v>3.4368674698795183E-2</v>
      </c>
      <c r="T34" s="83">
        <v>44462</v>
      </c>
      <c r="U34" s="13">
        <v>382738</v>
      </c>
    </row>
    <row r="35" spans="1:21" x14ac:dyDescent="0.3">
      <c r="A35" t="s">
        <v>20</v>
      </c>
      <c r="B35">
        <v>44</v>
      </c>
      <c r="C35" s="1">
        <v>44452</v>
      </c>
      <c r="D35" t="s">
        <v>588</v>
      </c>
      <c r="E35" s="48" t="s">
        <v>588</v>
      </c>
      <c r="F35" s="47" t="s">
        <v>617</v>
      </c>
      <c r="G35" s="47" t="s">
        <v>328</v>
      </c>
      <c r="H35" s="49">
        <f t="shared" si="4"/>
        <v>95000</v>
      </c>
      <c r="I35" s="50">
        <f t="shared" si="1"/>
        <v>5000</v>
      </c>
      <c r="J35" s="50">
        <v>100000</v>
      </c>
      <c r="K35" s="49">
        <v>10000</v>
      </c>
      <c r="L35" s="47"/>
      <c r="M35" s="47" t="s">
        <v>115</v>
      </c>
      <c r="N35" s="47" t="s">
        <v>67</v>
      </c>
      <c r="O35" s="47" t="s">
        <v>16</v>
      </c>
      <c r="P35" s="48">
        <v>44445</v>
      </c>
      <c r="Q35" s="47">
        <v>7</v>
      </c>
      <c r="R35" s="51">
        <f t="shared" si="2"/>
        <v>5.2631578947368418E-2</v>
      </c>
      <c r="T35" s="84" t="s">
        <v>588</v>
      </c>
      <c r="U35" s="27">
        <v>282738</v>
      </c>
    </row>
    <row r="36" spans="1:21" x14ac:dyDescent="0.3">
      <c r="A36" t="s">
        <v>20</v>
      </c>
      <c r="B36">
        <v>39</v>
      </c>
      <c r="C36" s="1">
        <v>44477</v>
      </c>
      <c r="D36" t="s">
        <v>588</v>
      </c>
      <c r="E36" s="48" t="s">
        <v>588</v>
      </c>
      <c r="F36" s="47" t="s">
        <v>588</v>
      </c>
      <c r="G36" s="47" t="s">
        <v>299</v>
      </c>
      <c r="H36" s="49">
        <f t="shared" si="4"/>
        <v>275000</v>
      </c>
      <c r="I36" s="50">
        <f t="shared" si="1"/>
        <v>7738</v>
      </c>
      <c r="J36" s="50">
        <v>282738</v>
      </c>
      <c r="K36" s="49">
        <v>28274</v>
      </c>
      <c r="L36" s="47"/>
      <c r="M36" s="47" t="s">
        <v>116</v>
      </c>
      <c r="N36" s="47" t="s">
        <v>67</v>
      </c>
      <c r="O36" s="47" t="s">
        <v>16</v>
      </c>
      <c r="P36" s="48">
        <v>44462</v>
      </c>
      <c r="Q36" s="47">
        <v>15</v>
      </c>
      <c r="R36" s="51">
        <f t="shared" si="2"/>
        <v>2.8138181818181819E-2</v>
      </c>
      <c r="T36" s="84" t="s">
        <v>617</v>
      </c>
      <c r="U36" s="27">
        <v>100000</v>
      </c>
    </row>
    <row r="37" spans="1:21" x14ac:dyDescent="0.3">
      <c r="A37" t="s">
        <v>20</v>
      </c>
      <c r="B37">
        <v>45</v>
      </c>
      <c r="C37" s="1">
        <v>44477</v>
      </c>
      <c r="D37" t="s">
        <v>588</v>
      </c>
      <c r="E37" s="48" t="s">
        <v>588</v>
      </c>
      <c r="F37" s="47" t="s">
        <v>617</v>
      </c>
      <c r="G37" s="47" t="s">
        <v>328</v>
      </c>
      <c r="H37" s="49">
        <f t="shared" si="4"/>
        <v>95000</v>
      </c>
      <c r="I37" s="50">
        <f t="shared" si="1"/>
        <v>5000</v>
      </c>
      <c r="J37" s="50">
        <v>100000</v>
      </c>
      <c r="K37" s="49">
        <v>10000</v>
      </c>
      <c r="L37" s="47"/>
      <c r="M37" s="47" t="s">
        <v>116</v>
      </c>
      <c r="N37" s="47" t="s">
        <v>67</v>
      </c>
      <c r="O37" s="47" t="s">
        <v>16</v>
      </c>
      <c r="P37" s="48">
        <v>44462</v>
      </c>
      <c r="Q37" s="47">
        <v>15</v>
      </c>
      <c r="R37" s="51">
        <f t="shared" si="2"/>
        <v>5.2631578947368418E-2</v>
      </c>
      <c r="T37" s="83">
        <v>44495</v>
      </c>
      <c r="U37" s="13">
        <v>100000</v>
      </c>
    </row>
    <row r="38" spans="1:21" x14ac:dyDescent="0.3">
      <c r="A38" t="s">
        <v>20</v>
      </c>
      <c r="B38">
        <v>46</v>
      </c>
      <c r="C38" s="1">
        <v>44503</v>
      </c>
      <c r="D38" t="s">
        <v>588</v>
      </c>
      <c r="E38" s="48" t="s">
        <v>588</v>
      </c>
      <c r="F38" s="47" t="s">
        <v>617</v>
      </c>
      <c r="G38" s="47" t="s">
        <v>328</v>
      </c>
      <c r="H38" s="49">
        <f t="shared" si="4"/>
        <v>95000</v>
      </c>
      <c r="I38" s="50">
        <f t="shared" si="1"/>
        <v>5000</v>
      </c>
      <c r="J38" s="50">
        <v>100000</v>
      </c>
      <c r="K38" s="49">
        <v>10000</v>
      </c>
      <c r="L38" s="47"/>
      <c r="M38" s="47" t="s">
        <v>117</v>
      </c>
      <c r="N38" s="47" t="s">
        <v>67</v>
      </c>
      <c r="O38" s="47" t="s">
        <v>16</v>
      </c>
      <c r="P38" s="48">
        <v>44495</v>
      </c>
      <c r="Q38" s="47">
        <v>8</v>
      </c>
      <c r="R38" s="51">
        <f t="shared" si="2"/>
        <v>5.2631578947368418E-2</v>
      </c>
      <c r="T38" s="84" t="s">
        <v>617</v>
      </c>
      <c r="U38" s="27">
        <v>100000</v>
      </c>
    </row>
    <row r="39" spans="1:21" x14ac:dyDescent="0.3">
      <c r="A39" t="s">
        <v>20</v>
      </c>
      <c r="B39">
        <v>47</v>
      </c>
      <c r="C39" s="1">
        <v>44511</v>
      </c>
      <c r="D39" t="s">
        <v>588</v>
      </c>
      <c r="E39" s="48" t="s">
        <v>588</v>
      </c>
      <c r="F39" s="47" t="s">
        <v>617</v>
      </c>
      <c r="G39" s="47" t="s">
        <v>328</v>
      </c>
      <c r="H39" s="49">
        <f t="shared" si="4"/>
        <v>1255000</v>
      </c>
      <c r="I39" s="50">
        <f t="shared" si="1"/>
        <v>37563</v>
      </c>
      <c r="J39" s="50">
        <v>1292563</v>
      </c>
      <c r="K39" s="49">
        <v>129256</v>
      </c>
      <c r="L39" s="47"/>
      <c r="M39" s="47" t="s">
        <v>117</v>
      </c>
      <c r="N39" s="47" t="s">
        <v>67</v>
      </c>
      <c r="O39" s="47" t="s">
        <v>16</v>
      </c>
      <c r="P39" s="48">
        <v>44499</v>
      </c>
      <c r="Q39" s="47">
        <v>12</v>
      </c>
      <c r="R39" s="51">
        <f t="shared" si="2"/>
        <v>2.9930677290836653E-2</v>
      </c>
      <c r="T39" s="83">
        <v>44499</v>
      </c>
      <c r="U39" s="13">
        <v>1292563</v>
      </c>
    </row>
    <row r="40" spans="1:21" x14ac:dyDescent="0.3">
      <c r="A40" t="s">
        <v>20</v>
      </c>
      <c r="B40">
        <v>40</v>
      </c>
      <c r="C40" s="1">
        <v>44651</v>
      </c>
      <c r="D40" t="s">
        <v>588</v>
      </c>
      <c r="E40" s="48" t="s">
        <v>588</v>
      </c>
      <c r="F40" s="47" t="s">
        <v>588</v>
      </c>
      <c r="G40" s="47" t="s">
        <v>299</v>
      </c>
      <c r="H40" s="49">
        <f>MROUND((J40*0.97),500)</f>
        <v>24000</v>
      </c>
      <c r="I40" s="50">
        <f t="shared" si="1"/>
        <v>713</v>
      </c>
      <c r="J40" s="50">
        <v>24713</v>
      </c>
      <c r="K40" s="49">
        <v>2471</v>
      </c>
      <c r="L40" s="47"/>
      <c r="M40" s="47" t="s">
        <v>122</v>
      </c>
      <c r="N40" s="47" t="s">
        <v>67</v>
      </c>
      <c r="O40" s="47" t="s">
        <v>16</v>
      </c>
      <c r="P40" s="48">
        <v>44651</v>
      </c>
      <c r="Q40" s="47">
        <v>0</v>
      </c>
      <c r="R40" s="51">
        <f t="shared" si="2"/>
        <v>2.9708333333333333E-2</v>
      </c>
      <c r="T40" s="84" t="s">
        <v>617</v>
      </c>
      <c r="U40" s="27">
        <v>1292563</v>
      </c>
    </row>
    <row r="41" spans="1:21" x14ac:dyDescent="0.3">
      <c r="A41" t="s">
        <v>20</v>
      </c>
      <c r="B41">
        <v>11</v>
      </c>
      <c r="C41" s="1">
        <v>44498</v>
      </c>
      <c r="D41" s="1" t="s">
        <v>484</v>
      </c>
      <c r="E41" t="s">
        <v>624</v>
      </c>
      <c r="F41" t="s">
        <v>624</v>
      </c>
      <c r="G41" t="s">
        <v>335</v>
      </c>
      <c r="H41" s="5">
        <f>MROUND((J41*0.97),5000)</f>
        <v>680000</v>
      </c>
      <c r="I41" s="15">
        <f t="shared" si="1"/>
        <v>20000</v>
      </c>
      <c r="J41" s="15">
        <v>700000</v>
      </c>
      <c r="K41" s="5">
        <v>70000</v>
      </c>
      <c r="M41" t="s">
        <v>116</v>
      </c>
      <c r="N41" t="s">
        <v>67</v>
      </c>
      <c r="O41" t="s">
        <v>16</v>
      </c>
      <c r="P41" s="1">
        <v>44485</v>
      </c>
      <c r="Q41">
        <v>13</v>
      </c>
      <c r="R41" s="21">
        <f t="shared" si="2"/>
        <v>2.9411764705882353E-2</v>
      </c>
      <c r="T41" s="83">
        <v>44651</v>
      </c>
      <c r="U41" s="13">
        <v>24713</v>
      </c>
    </row>
    <row r="42" spans="1:21" x14ac:dyDescent="0.3">
      <c r="A42" t="s">
        <v>20</v>
      </c>
      <c r="B42">
        <v>15</v>
      </c>
      <c r="C42" s="1">
        <v>44599</v>
      </c>
      <c r="D42" s="1" t="s">
        <v>484</v>
      </c>
      <c r="E42" t="s">
        <v>624</v>
      </c>
      <c r="F42" t="s">
        <v>631</v>
      </c>
      <c r="G42" t="s">
        <v>342</v>
      </c>
      <c r="H42" s="5">
        <f>MROUND((J42*0.97),5000)</f>
        <v>680000</v>
      </c>
      <c r="I42" s="15">
        <f t="shared" si="1"/>
        <v>20000</v>
      </c>
      <c r="J42" s="15">
        <v>700000</v>
      </c>
      <c r="K42" s="5">
        <v>70000</v>
      </c>
      <c r="M42" t="s">
        <v>120</v>
      </c>
      <c r="N42" t="s">
        <v>67</v>
      </c>
      <c r="O42" t="s">
        <v>16</v>
      </c>
      <c r="P42" s="1">
        <v>44588</v>
      </c>
      <c r="Q42">
        <v>11</v>
      </c>
      <c r="R42" s="21">
        <f t="shared" si="2"/>
        <v>2.9411764705882353E-2</v>
      </c>
      <c r="T42" s="84" t="s">
        <v>588</v>
      </c>
      <c r="U42" s="27">
        <v>24713</v>
      </c>
    </row>
    <row r="43" spans="1:21" x14ac:dyDescent="0.3">
      <c r="A43" t="s">
        <v>20</v>
      </c>
      <c r="B43">
        <v>16</v>
      </c>
      <c r="C43" s="1">
        <v>44651</v>
      </c>
      <c r="D43" s="1" t="s">
        <v>484</v>
      </c>
      <c r="E43" t="s">
        <v>624</v>
      </c>
      <c r="F43" t="s">
        <v>631</v>
      </c>
      <c r="G43" t="s">
        <v>342</v>
      </c>
      <c r="H43" s="5">
        <f>MROUND((J43*0.97),100)</f>
        <v>1100</v>
      </c>
      <c r="I43" s="15">
        <f t="shared" si="1"/>
        <v>49</v>
      </c>
      <c r="J43" s="15">
        <v>1149</v>
      </c>
      <c r="K43" s="5">
        <v>115</v>
      </c>
      <c r="M43" t="s">
        <v>122</v>
      </c>
      <c r="N43" t="s">
        <v>67</v>
      </c>
      <c r="O43" t="s">
        <v>16</v>
      </c>
      <c r="P43" s="1">
        <v>44651</v>
      </c>
      <c r="Q43">
        <v>0</v>
      </c>
      <c r="R43" s="21">
        <f t="shared" si="2"/>
        <v>4.4545454545454548E-2</v>
      </c>
      <c r="T43" s="12" t="s">
        <v>440</v>
      </c>
      <c r="U43" s="13">
        <v>2354056</v>
      </c>
    </row>
    <row r="44" spans="1:21" x14ac:dyDescent="0.3">
      <c r="A44" t="s">
        <v>20</v>
      </c>
      <c r="B44">
        <v>57</v>
      </c>
      <c r="C44" s="1">
        <v>44420</v>
      </c>
      <c r="D44" t="s">
        <v>440</v>
      </c>
      <c r="E44" s="1" t="s">
        <v>440</v>
      </c>
      <c r="F44" t="s">
        <v>619</v>
      </c>
      <c r="G44" t="s">
        <v>330</v>
      </c>
      <c r="H44" s="5">
        <f>MROUND((J44*0.97),5000)</f>
        <v>920000</v>
      </c>
      <c r="I44" s="15">
        <f t="shared" si="1"/>
        <v>30000</v>
      </c>
      <c r="J44" s="15">
        <v>950000</v>
      </c>
      <c r="K44" s="5">
        <v>95000</v>
      </c>
      <c r="M44" t="s">
        <v>114</v>
      </c>
      <c r="N44" t="s">
        <v>67</v>
      </c>
      <c r="O44" t="s">
        <v>16</v>
      </c>
      <c r="P44" s="1">
        <v>44411</v>
      </c>
      <c r="Q44">
        <v>9</v>
      </c>
      <c r="R44" s="21">
        <f t="shared" si="2"/>
        <v>3.2608695652173912E-2</v>
      </c>
      <c r="T44" s="83">
        <v>44411</v>
      </c>
      <c r="U44" s="13">
        <v>950000</v>
      </c>
    </row>
    <row r="45" spans="1:21" x14ac:dyDescent="0.3">
      <c r="A45" t="s">
        <v>20</v>
      </c>
      <c r="B45">
        <v>51</v>
      </c>
      <c r="C45" s="1">
        <v>44651</v>
      </c>
      <c r="D45" t="s">
        <v>440</v>
      </c>
      <c r="E45" s="1" t="s">
        <v>440</v>
      </c>
      <c r="F45" t="s">
        <v>440</v>
      </c>
      <c r="G45" t="s">
        <v>150</v>
      </c>
      <c r="H45" s="5">
        <f>MROUND((J45*0.97),5000)</f>
        <v>680000</v>
      </c>
      <c r="I45" s="15">
        <f t="shared" si="1"/>
        <v>19956</v>
      </c>
      <c r="J45" s="15">
        <v>699956</v>
      </c>
      <c r="K45" s="5">
        <v>69996</v>
      </c>
      <c r="M45" t="s">
        <v>121</v>
      </c>
      <c r="N45" t="s">
        <v>67</v>
      </c>
      <c r="O45" t="s">
        <v>16</v>
      </c>
      <c r="P45" s="1">
        <v>44651</v>
      </c>
      <c r="Q45">
        <v>0</v>
      </c>
      <c r="R45" s="21">
        <f t="shared" si="2"/>
        <v>2.934705882352941E-2</v>
      </c>
      <c r="T45" s="82" t="s">
        <v>619</v>
      </c>
      <c r="U45" s="13">
        <v>950000</v>
      </c>
    </row>
    <row r="46" spans="1:21" x14ac:dyDescent="0.3">
      <c r="A46" t="s">
        <v>20</v>
      </c>
      <c r="B46">
        <v>52</v>
      </c>
      <c r="C46" s="1">
        <v>44651</v>
      </c>
      <c r="D46" t="s">
        <v>440</v>
      </c>
      <c r="E46" s="1" t="s">
        <v>440</v>
      </c>
      <c r="F46" t="s">
        <v>441</v>
      </c>
      <c r="G46" t="s">
        <v>151</v>
      </c>
      <c r="H46" s="5">
        <f>MROUND((J46*0.97),5000)</f>
        <v>680000</v>
      </c>
      <c r="I46" s="15">
        <f t="shared" si="1"/>
        <v>21564</v>
      </c>
      <c r="J46" s="15">
        <v>701564</v>
      </c>
      <c r="K46" s="5">
        <v>70156</v>
      </c>
      <c r="M46" t="s">
        <v>121</v>
      </c>
      <c r="N46" t="s">
        <v>67</v>
      </c>
      <c r="O46" t="s">
        <v>16</v>
      </c>
      <c r="P46" s="1">
        <v>44651</v>
      </c>
      <c r="Q46">
        <v>0</v>
      </c>
      <c r="R46" s="21">
        <f t="shared" si="2"/>
        <v>3.1711764705882356E-2</v>
      </c>
      <c r="T46" s="83">
        <v>44651</v>
      </c>
      <c r="U46" s="13">
        <v>1404056</v>
      </c>
    </row>
    <row r="47" spans="1:21" x14ac:dyDescent="0.3">
      <c r="A47" t="s">
        <v>20</v>
      </c>
      <c r="B47">
        <v>58</v>
      </c>
      <c r="C47" s="1">
        <v>44651</v>
      </c>
      <c r="D47" s="1" t="s">
        <v>440</v>
      </c>
      <c r="E47" s="1" t="s">
        <v>440</v>
      </c>
      <c r="F47" t="s">
        <v>619</v>
      </c>
      <c r="G47" t="s">
        <v>330</v>
      </c>
      <c r="H47" s="5">
        <f>MROUND((J47*0.97),50)</f>
        <v>2450</v>
      </c>
      <c r="I47" s="15">
        <f t="shared" si="1"/>
        <v>86</v>
      </c>
      <c r="J47" s="15">
        <v>2536</v>
      </c>
      <c r="K47" s="5">
        <v>254</v>
      </c>
      <c r="M47" t="s">
        <v>122</v>
      </c>
      <c r="N47" t="s">
        <v>67</v>
      </c>
      <c r="O47" t="s">
        <v>16</v>
      </c>
      <c r="P47" s="1">
        <v>44651</v>
      </c>
      <c r="Q47">
        <v>0</v>
      </c>
      <c r="R47" s="21">
        <f t="shared" si="2"/>
        <v>3.5102040816326528E-2</v>
      </c>
      <c r="T47" s="82" t="s">
        <v>440</v>
      </c>
      <c r="U47" s="13">
        <v>699956</v>
      </c>
    </row>
    <row r="48" spans="1:21" x14ac:dyDescent="0.3">
      <c r="A48" t="s">
        <v>20</v>
      </c>
      <c r="B48">
        <v>188</v>
      </c>
      <c r="C48" s="1">
        <v>44651</v>
      </c>
      <c r="D48" t="s">
        <v>455</v>
      </c>
      <c r="E48" t="s">
        <v>649</v>
      </c>
      <c r="F48" t="s">
        <v>649</v>
      </c>
      <c r="G48" t="s">
        <v>361</v>
      </c>
      <c r="H48" s="5">
        <f t="shared" ref="H48:H56" si="5">MROUND((J48*0.97),5000)</f>
        <v>485000</v>
      </c>
      <c r="I48" s="15">
        <f t="shared" si="1"/>
        <v>17363</v>
      </c>
      <c r="J48" s="15">
        <v>502363</v>
      </c>
      <c r="K48" s="5">
        <v>50236</v>
      </c>
      <c r="M48" t="s">
        <v>122</v>
      </c>
      <c r="N48" t="s">
        <v>67</v>
      </c>
      <c r="O48" t="s">
        <v>16</v>
      </c>
      <c r="P48" s="1">
        <v>44651</v>
      </c>
      <c r="Q48">
        <v>0</v>
      </c>
      <c r="R48" s="21">
        <f t="shared" si="2"/>
        <v>3.5799999999999998E-2</v>
      </c>
      <c r="T48" s="82" t="s">
        <v>441</v>
      </c>
      <c r="U48" s="13">
        <v>701564</v>
      </c>
    </row>
    <row r="49" spans="1:21" x14ac:dyDescent="0.3">
      <c r="A49" t="s">
        <v>20</v>
      </c>
      <c r="B49">
        <v>197</v>
      </c>
      <c r="C49" s="1">
        <v>44651</v>
      </c>
      <c r="D49" t="s">
        <v>455</v>
      </c>
      <c r="E49" t="s">
        <v>649</v>
      </c>
      <c r="F49" t="s">
        <v>648</v>
      </c>
      <c r="G49" t="s">
        <v>360</v>
      </c>
      <c r="H49" s="5">
        <f t="shared" si="5"/>
        <v>485000</v>
      </c>
      <c r="I49" s="15">
        <f t="shared" si="1"/>
        <v>17531</v>
      </c>
      <c r="J49" s="15">
        <v>502531</v>
      </c>
      <c r="K49" s="5">
        <v>50253</v>
      </c>
      <c r="M49" t="s">
        <v>122</v>
      </c>
      <c r="N49" t="s">
        <v>67</v>
      </c>
      <c r="O49" t="s">
        <v>16</v>
      </c>
      <c r="P49" s="1">
        <v>44651</v>
      </c>
      <c r="Q49">
        <v>0</v>
      </c>
      <c r="R49" s="21">
        <f t="shared" si="2"/>
        <v>3.614639175257732E-2</v>
      </c>
      <c r="T49" s="82" t="s">
        <v>619</v>
      </c>
      <c r="U49" s="13">
        <v>2536</v>
      </c>
    </row>
    <row r="50" spans="1:21" x14ac:dyDescent="0.3">
      <c r="A50" t="s">
        <v>20</v>
      </c>
      <c r="B50">
        <v>189</v>
      </c>
      <c r="C50" s="1">
        <v>44408</v>
      </c>
      <c r="D50" t="s">
        <v>455</v>
      </c>
      <c r="E50" t="s">
        <v>548</v>
      </c>
      <c r="F50" t="s">
        <v>548</v>
      </c>
      <c r="G50" t="s">
        <v>259</v>
      </c>
      <c r="H50" s="5">
        <f t="shared" si="5"/>
        <v>580000</v>
      </c>
      <c r="I50" s="15">
        <f t="shared" si="1"/>
        <v>20000</v>
      </c>
      <c r="J50" s="15">
        <v>600000</v>
      </c>
      <c r="K50" s="5">
        <v>60000</v>
      </c>
      <c r="M50" t="s">
        <v>113</v>
      </c>
      <c r="N50" t="s">
        <v>67</v>
      </c>
      <c r="O50" t="s">
        <v>16</v>
      </c>
      <c r="P50" s="1">
        <v>44401</v>
      </c>
      <c r="Q50">
        <v>7</v>
      </c>
      <c r="R50" s="21">
        <f t="shared" si="2"/>
        <v>3.4482758620689655E-2</v>
      </c>
      <c r="T50" s="12" t="s">
        <v>501</v>
      </c>
      <c r="U50" s="13">
        <v>2429930</v>
      </c>
    </row>
    <row r="51" spans="1:21" x14ac:dyDescent="0.3">
      <c r="A51" t="s">
        <v>20</v>
      </c>
      <c r="B51">
        <v>190</v>
      </c>
      <c r="C51" s="1">
        <v>44651</v>
      </c>
      <c r="D51" t="s">
        <v>455</v>
      </c>
      <c r="E51" t="s">
        <v>548</v>
      </c>
      <c r="F51" t="s">
        <v>548</v>
      </c>
      <c r="G51" t="s">
        <v>259</v>
      </c>
      <c r="H51" s="5">
        <f t="shared" si="5"/>
        <v>340000</v>
      </c>
      <c r="I51" s="15">
        <f t="shared" si="1"/>
        <v>10036</v>
      </c>
      <c r="J51" s="15">
        <v>350036</v>
      </c>
      <c r="K51" s="5">
        <v>35004</v>
      </c>
      <c r="M51" t="s">
        <v>122</v>
      </c>
      <c r="N51" t="s">
        <v>67</v>
      </c>
      <c r="O51" t="s">
        <v>16</v>
      </c>
      <c r="P51" s="1">
        <v>44651</v>
      </c>
      <c r="Q51">
        <v>0</v>
      </c>
      <c r="R51" s="21">
        <f t="shared" si="2"/>
        <v>2.951764705882353E-2</v>
      </c>
      <c r="T51" s="83">
        <v>44401</v>
      </c>
      <c r="U51" s="13">
        <v>600000</v>
      </c>
    </row>
    <row r="52" spans="1:21" x14ac:dyDescent="0.3">
      <c r="A52" t="s">
        <v>20</v>
      </c>
      <c r="B52">
        <v>191</v>
      </c>
      <c r="C52" s="1">
        <v>44651</v>
      </c>
      <c r="D52" t="s">
        <v>455</v>
      </c>
      <c r="E52" t="s">
        <v>548</v>
      </c>
      <c r="F52" t="s">
        <v>528</v>
      </c>
      <c r="G52" t="s">
        <v>238</v>
      </c>
      <c r="H52" s="5">
        <f t="shared" si="5"/>
        <v>775000</v>
      </c>
      <c r="I52" s="15">
        <f t="shared" si="1"/>
        <v>26256</v>
      </c>
      <c r="J52" s="15">
        <v>801256</v>
      </c>
      <c r="K52" s="5">
        <v>80126</v>
      </c>
      <c r="M52" t="s">
        <v>122</v>
      </c>
      <c r="N52" t="s">
        <v>67</v>
      </c>
      <c r="O52" t="s">
        <v>16</v>
      </c>
      <c r="P52" s="1">
        <v>44651</v>
      </c>
      <c r="Q52">
        <v>0</v>
      </c>
      <c r="R52" s="21">
        <f t="shared" si="2"/>
        <v>3.3878709677419357E-2</v>
      </c>
      <c r="T52" s="82" t="s">
        <v>501</v>
      </c>
      <c r="U52" s="13">
        <v>600000</v>
      </c>
    </row>
    <row r="53" spans="1:21" x14ac:dyDescent="0.3">
      <c r="A53" t="s">
        <v>20</v>
      </c>
      <c r="B53">
        <v>148</v>
      </c>
      <c r="C53" s="1">
        <v>44389</v>
      </c>
      <c r="D53" t="s">
        <v>478</v>
      </c>
      <c r="E53" t="s">
        <v>585</v>
      </c>
      <c r="F53" t="s">
        <v>594</v>
      </c>
      <c r="G53" t="s">
        <v>305</v>
      </c>
      <c r="H53" s="5">
        <f t="shared" si="5"/>
        <v>260000</v>
      </c>
      <c r="I53" s="15">
        <f t="shared" si="1"/>
        <v>10000</v>
      </c>
      <c r="J53" s="15">
        <v>270000</v>
      </c>
      <c r="K53" s="5">
        <v>27000</v>
      </c>
      <c r="M53" t="s">
        <v>113</v>
      </c>
      <c r="N53" t="s">
        <v>67</v>
      </c>
      <c r="O53" t="s">
        <v>16</v>
      </c>
      <c r="P53" s="1">
        <v>44382</v>
      </c>
      <c r="Q53">
        <v>7</v>
      </c>
      <c r="R53" s="21">
        <f t="shared" si="2"/>
        <v>3.8461538461538464E-2</v>
      </c>
      <c r="T53" s="83">
        <v>44475</v>
      </c>
      <c r="U53" s="13">
        <v>766000</v>
      </c>
    </row>
    <row r="54" spans="1:21" x14ac:dyDescent="0.3">
      <c r="A54" t="s">
        <v>20</v>
      </c>
      <c r="B54">
        <v>152</v>
      </c>
      <c r="C54" s="1">
        <v>44414</v>
      </c>
      <c r="D54" s="1" t="s">
        <v>478</v>
      </c>
      <c r="E54" t="s">
        <v>585</v>
      </c>
      <c r="F54" t="s">
        <v>585</v>
      </c>
      <c r="G54" t="s">
        <v>296</v>
      </c>
      <c r="H54" s="5">
        <f t="shared" si="5"/>
        <v>755000</v>
      </c>
      <c r="I54" s="15">
        <f t="shared" si="1"/>
        <v>22902</v>
      </c>
      <c r="J54" s="15">
        <v>777902</v>
      </c>
      <c r="K54" s="5">
        <v>77790</v>
      </c>
      <c r="M54" t="s">
        <v>114</v>
      </c>
      <c r="N54" t="s">
        <v>67</v>
      </c>
      <c r="O54" t="s">
        <v>16</v>
      </c>
      <c r="P54" s="1">
        <v>44408</v>
      </c>
      <c r="Q54">
        <v>6</v>
      </c>
      <c r="R54" s="21">
        <f t="shared" si="2"/>
        <v>3.0333774834437086E-2</v>
      </c>
      <c r="T54" s="82" t="s">
        <v>501</v>
      </c>
      <c r="U54" s="13">
        <v>766000</v>
      </c>
    </row>
    <row r="55" spans="1:21" x14ac:dyDescent="0.3">
      <c r="A55" t="s">
        <v>20</v>
      </c>
      <c r="B55">
        <v>149</v>
      </c>
      <c r="C55" s="1">
        <v>44435</v>
      </c>
      <c r="D55" s="1" t="s">
        <v>478</v>
      </c>
      <c r="E55" t="s">
        <v>585</v>
      </c>
      <c r="F55" t="s">
        <v>594</v>
      </c>
      <c r="G55" t="s">
        <v>305</v>
      </c>
      <c r="H55" s="5">
        <f t="shared" si="5"/>
        <v>330000</v>
      </c>
      <c r="I55" s="15">
        <f t="shared" si="1"/>
        <v>8000</v>
      </c>
      <c r="J55" s="15">
        <v>338000</v>
      </c>
      <c r="K55" s="5">
        <v>33800</v>
      </c>
      <c r="M55" t="s">
        <v>114</v>
      </c>
      <c r="N55" t="s">
        <v>67</v>
      </c>
      <c r="O55" t="s">
        <v>16</v>
      </c>
      <c r="P55" s="1">
        <v>44420</v>
      </c>
      <c r="Q55">
        <v>15</v>
      </c>
      <c r="R55" s="21">
        <f t="shared" si="2"/>
        <v>2.4242424242424242E-2</v>
      </c>
      <c r="T55" s="83">
        <v>44495</v>
      </c>
      <c r="U55" s="13">
        <v>261399</v>
      </c>
    </row>
    <row r="56" spans="1:21" x14ac:dyDescent="0.3">
      <c r="A56" t="s">
        <v>20</v>
      </c>
      <c r="B56">
        <v>150</v>
      </c>
      <c r="C56" s="1">
        <v>44534</v>
      </c>
      <c r="D56" s="1" t="s">
        <v>478</v>
      </c>
      <c r="E56" t="s">
        <v>585</v>
      </c>
      <c r="F56" t="s">
        <v>594</v>
      </c>
      <c r="G56" t="s">
        <v>305</v>
      </c>
      <c r="H56" s="5">
        <f t="shared" si="5"/>
        <v>195000</v>
      </c>
      <c r="I56" s="15">
        <f t="shared" si="1"/>
        <v>5000</v>
      </c>
      <c r="J56" s="15">
        <v>200000</v>
      </c>
      <c r="K56" s="5">
        <v>20000</v>
      </c>
      <c r="M56" t="s">
        <v>118</v>
      </c>
      <c r="N56" t="s">
        <v>67</v>
      </c>
      <c r="O56" t="s">
        <v>16</v>
      </c>
      <c r="P56" s="1">
        <v>44520</v>
      </c>
      <c r="Q56">
        <v>14</v>
      </c>
      <c r="R56" s="21">
        <f t="shared" si="2"/>
        <v>2.564102564102564E-2</v>
      </c>
      <c r="T56" s="82" t="s">
        <v>501</v>
      </c>
      <c r="U56" s="13">
        <v>261399</v>
      </c>
    </row>
    <row r="57" spans="1:21" x14ac:dyDescent="0.3">
      <c r="A57" t="s">
        <v>20</v>
      </c>
      <c r="B57">
        <v>151</v>
      </c>
      <c r="C57" s="1">
        <v>44651</v>
      </c>
      <c r="D57" s="1" t="s">
        <v>478</v>
      </c>
      <c r="E57" t="s">
        <v>585</v>
      </c>
      <c r="F57" t="s">
        <v>594</v>
      </c>
      <c r="G57" t="s">
        <v>305</v>
      </c>
      <c r="H57" s="5">
        <f>MROUND((J57*0.97),50)</f>
        <v>1850</v>
      </c>
      <c r="I57" s="15">
        <f t="shared" si="1"/>
        <v>46</v>
      </c>
      <c r="J57" s="15">
        <v>1896</v>
      </c>
      <c r="K57" s="5">
        <v>190</v>
      </c>
      <c r="M57" t="s">
        <v>122</v>
      </c>
      <c r="N57" t="s">
        <v>67</v>
      </c>
      <c r="O57" t="s">
        <v>16</v>
      </c>
      <c r="P57" s="1">
        <v>44651</v>
      </c>
      <c r="Q57">
        <v>0</v>
      </c>
      <c r="R57" s="21">
        <f t="shared" si="2"/>
        <v>2.4864864864864864E-2</v>
      </c>
      <c r="T57" s="83">
        <v>44520</v>
      </c>
      <c r="U57" s="13">
        <v>800000</v>
      </c>
    </row>
    <row r="58" spans="1:21" x14ac:dyDescent="0.3">
      <c r="A58" t="s">
        <v>20</v>
      </c>
      <c r="B58">
        <v>194</v>
      </c>
      <c r="C58" s="1">
        <v>44431</v>
      </c>
      <c r="D58" t="s">
        <v>455</v>
      </c>
      <c r="E58" t="s">
        <v>532</v>
      </c>
      <c r="F58" t="s">
        <v>731</v>
      </c>
      <c r="G58" t="s">
        <v>334</v>
      </c>
      <c r="H58" s="5">
        <f>MROUND((J58*0.97),5000)</f>
        <v>535000</v>
      </c>
      <c r="I58" s="15">
        <f t="shared" si="1"/>
        <v>15000</v>
      </c>
      <c r="J58" s="15">
        <v>550000</v>
      </c>
      <c r="K58" s="5">
        <v>55000</v>
      </c>
      <c r="M58" t="s">
        <v>114</v>
      </c>
      <c r="N58" t="s">
        <v>67</v>
      </c>
      <c r="O58" t="s">
        <v>16</v>
      </c>
      <c r="P58" s="1">
        <v>44418</v>
      </c>
      <c r="Q58">
        <v>13</v>
      </c>
      <c r="R58" s="21">
        <f t="shared" si="2"/>
        <v>2.8037383177570093E-2</v>
      </c>
      <c r="T58" s="82" t="s">
        <v>626</v>
      </c>
      <c r="U58" s="13">
        <v>800000</v>
      </c>
    </row>
    <row r="59" spans="1:21" x14ac:dyDescent="0.3">
      <c r="A59" t="s">
        <v>20</v>
      </c>
      <c r="B59">
        <v>193</v>
      </c>
      <c r="C59" s="1">
        <v>44651</v>
      </c>
      <c r="D59" t="s">
        <v>455</v>
      </c>
      <c r="E59" s="1" t="s">
        <v>532</v>
      </c>
      <c r="F59" t="s">
        <v>532</v>
      </c>
      <c r="G59" t="s">
        <v>242</v>
      </c>
      <c r="H59" s="5">
        <f>MROUND((J59*0.97),5000)</f>
        <v>775000</v>
      </c>
      <c r="I59" s="15">
        <f t="shared" si="1"/>
        <v>25266</v>
      </c>
      <c r="J59" s="15">
        <v>800266</v>
      </c>
      <c r="K59" s="5">
        <v>80027</v>
      </c>
      <c r="M59" t="s">
        <v>122</v>
      </c>
      <c r="N59" t="s">
        <v>67</v>
      </c>
      <c r="O59" t="s">
        <v>16</v>
      </c>
      <c r="P59" s="1">
        <v>44651</v>
      </c>
      <c r="Q59">
        <v>0</v>
      </c>
      <c r="R59" s="21">
        <f t="shared" si="2"/>
        <v>3.2601290322580648E-2</v>
      </c>
      <c r="T59" s="83">
        <v>44651</v>
      </c>
      <c r="U59" s="13">
        <v>2531</v>
      </c>
    </row>
    <row r="60" spans="1:21" x14ac:dyDescent="0.3">
      <c r="A60" t="s">
        <v>20</v>
      </c>
      <c r="B60">
        <v>195</v>
      </c>
      <c r="C60" s="1">
        <v>44651</v>
      </c>
      <c r="D60" t="s">
        <v>455</v>
      </c>
      <c r="E60" t="s">
        <v>532</v>
      </c>
      <c r="F60" t="s">
        <v>731</v>
      </c>
      <c r="G60" t="s">
        <v>334</v>
      </c>
      <c r="H60" s="5">
        <f>MROUND((J60*0.97),100)</f>
        <v>1200</v>
      </c>
      <c r="I60" s="15">
        <f t="shared" si="1"/>
        <v>78</v>
      </c>
      <c r="J60" s="15">
        <v>1278</v>
      </c>
      <c r="K60" s="5">
        <v>128</v>
      </c>
      <c r="M60" t="s">
        <v>122</v>
      </c>
      <c r="N60" t="s">
        <v>67</v>
      </c>
      <c r="O60" t="s">
        <v>16</v>
      </c>
      <c r="P60" s="1">
        <v>44651</v>
      </c>
      <c r="Q60">
        <v>0</v>
      </c>
      <c r="R60" s="21">
        <f t="shared" si="2"/>
        <v>6.5000000000000002E-2</v>
      </c>
      <c r="T60" s="82" t="s">
        <v>626</v>
      </c>
      <c r="U60" s="13">
        <v>2531</v>
      </c>
    </row>
    <row r="61" spans="1:21" x14ac:dyDescent="0.3">
      <c r="A61" t="s">
        <v>20</v>
      </c>
      <c r="B61">
        <v>61</v>
      </c>
      <c r="C61" s="1">
        <v>44408</v>
      </c>
      <c r="D61" s="1" t="s">
        <v>501</v>
      </c>
      <c r="E61" s="1" t="s">
        <v>501</v>
      </c>
      <c r="F61" t="s">
        <v>501</v>
      </c>
      <c r="G61" t="s">
        <v>214</v>
      </c>
      <c r="H61" s="5">
        <f>MROUND((J61*0.97),5000)</f>
        <v>580000</v>
      </c>
      <c r="I61" s="15">
        <f t="shared" si="1"/>
        <v>20000</v>
      </c>
      <c r="J61" s="15">
        <v>600000</v>
      </c>
      <c r="K61" s="5">
        <v>60000</v>
      </c>
      <c r="M61" t="s">
        <v>113</v>
      </c>
      <c r="N61" t="s">
        <v>67</v>
      </c>
      <c r="O61" t="s">
        <v>16</v>
      </c>
      <c r="P61" s="1">
        <v>44401</v>
      </c>
      <c r="Q61">
        <v>7</v>
      </c>
      <c r="R61" s="21">
        <f t="shared" si="2"/>
        <v>3.4482758620689655E-2</v>
      </c>
      <c r="T61" s="12" t="s">
        <v>723</v>
      </c>
      <c r="U61" s="13">
        <v>2505153</v>
      </c>
    </row>
    <row r="62" spans="1:21" x14ac:dyDescent="0.3">
      <c r="A62" t="s">
        <v>20</v>
      </c>
      <c r="B62">
        <v>62</v>
      </c>
      <c r="C62" s="1">
        <v>44482</v>
      </c>
      <c r="D62" s="1" t="s">
        <v>501</v>
      </c>
      <c r="E62" s="1" t="s">
        <v>501</v>
      </c>
      <c r="F62" t="s">
        <v>501</v>
      </c>
      <c r="G62" t="s">
        <v>214</v>
      </c>
      <c r="H62" s="5">
        <f>MROUND((J62*0.97),5000)</f>
        <v>745000</v>
      </c>
      <c r="I62" s="15">
        <f t="shared" si="1"/>
        <v>21000</v>
      </c>
      <c r="J62" s="15">
        <v>766000</v>
      </c>
      <c r="K62" s="5">
        <v>76600</v>
      </c>
      <c r="M62" t="s">
        <v>116</v>
      </c>
      <c r="N62" t="s">
        <v>67</v>
      </c>
      <c r="O62" t="s">
        <v>16</v>
      </c>
      <c r="P62" s="1">
        <v>44475</v>
      </c>
      <c r="Q62">
        <v>7</v>
      </c>
      <c r="R62" s="21">
        <f t="shared" si="2"/>
        <v>2.8187919463087248E-2</v>
      </c>
      <c r="T62" s="83">
        <v>44445</v>
      </c>
      <c r="U62" s="13">
        <v>600000</v>
      </c>
    </row>
    <row r="63" spans="1:21" x14ac:dyDescent="0.3">
      <c r="A63" t="s">
        <v>20</v>
      </c>
      <c r="B63">
        <v>63</v>
      </c>
      <c r="C63" s="1">
        <v>44503</v>
      </c>
      <c r="D63" s="1" t="s">
        <v>501</v>
      </c>
      <c r="E63" s="1" t="s">
        <v>501</v>
      </c>
      <c r="F63" t="s">
        <v>501</v>
      </c>
      <c r="G63" t="s">
        <v>214</v>
      </c>
      <c r="H63" s="5">
        <f>MROUND((J63*0.97),5000)</f>
        <v>255000</v>
      </c>
      <c r="I63" s="15">
        <f t="shared" si="1"/>
        <v>6399</v>
      </c>
      <c r="J63" s="15">
        <v>261399</v>
      </c>
      <c r="K63" s="5">
        <v>26140</v>
      </c>
      <c r="M63" t="s">
        <v>117</v>
      </c>
      <c r="N63" t="s">
        <v>67</v>
      </c>
      <c r="O63" t="s">
        <v>16</v>
      </c>
      <c r="P63" s="1">
        <v>44495</v>
      </c>
      <c r="Q63">
        <v>8</v>
      </c>
      <c r="R63" s="21">
        <f t="shared" si="2"/>
        <v>2.5094117647058822E-2</v>
      </c>
      <c r="T63" s="82" t="s">
        <v>437</v>
      </c>
      <c r="U63" s="13">
        <v>200000</v>
      </c>
    </row>
    <row r="64" spans="1:21" x14ac:dyDescent="0.3">
      <c r="A64" t="s">
        <v>20</v>
      </c>
      <c r="B64">
        <v>64</v>
      </c>
      <c r="C64" s="1">
        <v>44534</v>
      </c>
      <c r="D64" s="1" t="s">
        <v>501</v>
      </c>
      <c r="E64" s="1" t="s">
        <v>501</v>
      </c>
      <c r="F64" t="s">
        <v>626</v>
      </c>
      <c r="G64" t="s">
        <v>337</v>
      </c>
      <c r="H64" s="5">
        <f>MROUND((J64*0.97),5000)</f>
        <v>775000</v>
      </c>
      <c r="I64" s="15">
        <f t="shared" si="1"/>
        <v>25000</v>
      </c>
      <c r="J64" s="15">
        <v>800000</v>
      </c>
      <c r="K64" s="5">
        <v>80000</v>
      </c>
      <c r="M64" t="s">
        <v>118</v>
      </c>
      <c r="N64" t="s">
        <v>67</v>
      </c>
      <c r="O64" t="s">
        <v>16</v>
      </c>
      <c r="P64" s="1">
        <v>44520</v>
      </c>
      <c r="Q64">
        <v>14</v>
      </c>
      <c r="R64" s="21">
        <f t="shared" si="2"/>
        <v>3.2258064516129031E-2</v>
      </c>
      <c r="T64" s="82" t="s">
        <v>544</v>
      </c>
      <c r="U64" s="13">
        <v>200000</v>
      </c>
    </row>
    <row r="65" spans="1:21" x14ac:dyDescent="0.3">
      <c r="A65" t="s">
        <v>20</v>
      </c>
      <c r="B65">
        <v>65</v>
      </c>
      <c r="C65" s="1">
        <v>44651</v>
      </c>
      <c r="D65" s="1" t="s">
        <v>501</v>
      </c>
      <c r="E65" s="1" t="s">
        <v>501</v>
      </c>
      <c r="F65" t="s">
        <v>626</v>
      </c>
      <c r="G65" t="s">
        <v>337</v>
      </c>
      <c r="H65" s="5">
        <f>MROUND((J65*0.97),50)</f>
        <v>2450</v>
      </c>
      <c r="I65" s="15">
        <f t="shared" si="1"/>
        <v>81</v>
      </c>
      <c r="J65" s="15">
        <v>2531</v>
      </c>
      <c r="K65" s="5">
        <v>253</v>
      </c>
      <c r="M65" t="s">
        <v>122</v>
      </c>
      <c r="N65" t="s">
        <v>67</v>
      </c>
      <c r="O65" t="s">
        <v>16</v>
      </c>
      <c r="P65" s="1">
        <v>44651</v>
      </c>
      <c r="Q65">
        <v>0</v>
      </c>
      <c r="R65" s="21">
        <f t="shared" si="2"/>
        <v>3.3061224489795919E-2</v>
      </c>
      <c r="T65" s="82" t="s">
        <v>436</v>
      </c>
      <c r="U65" s="13">
        <v>200000</v>
      </c>
    </row>
    <row r="66" spans="1:21" x14ac:dyDescent="0.3">
      <c r="A66" t="s">
        <v>20</v>
      </c>
      <c r="B66">
        <v>171</v>
      </c>
      <c r="C66" s="1">
        <v>44477</v>
      </c>
      <c r="D66" t="s">
        <v>726</v>
      </c>
      <c r="E66" t="s">
        <v>487</v>
      </c>
      <c r="F66" t="s">
        <v>604</v>
      </c>
      <c r="G66" t="s">
        <v>315</v>
      </c>
      <c r="H66" s="5">
        <f t="shared" ref="H66:H74" si="6">MROUND((J66*0.97),5000)</f>
        <v>405000</v>
      </c>
      <c r="I66" s="15">
        <f t="shared" ref="I66:I129" si="7">J66-H66</f>
        <v>11000</v>
      </c>
      <c r="J66" s="15">
        <v>416000</v>
      </c>
      <c r="K66" s="5">
        <v>41600</v>
      </c>
      <c r="M66" t="s">
        <v>116</v>
      </c>
      <c r="N66" t="s">
        <v>67</v>
      </c>
      <c r="O66" t="s">
        <v>16</v>
      </c>
      <c r="P66" s="1">
        <v>44462</v>
      </c>
      <c r="Q66">
        <v>15</v>
      </c>
      <c r="R66" s="21">
        <f t="shared" ref="R66:R129" si="8">I66/H66</f>
        <v>2.7160493827160494E-2</v>
      </c>
      <c r="T66" s="83">
        <v>44531</v>
      </c>
      <c r="U66" s="13">
        <v>100000</v>
      </c>
    </row>
    <row r="67" spans="1:21" x14ac:dyDescent="0.3">
      <c r="A67" t="s">
        <v>20</v>
      </c>
      <c r="B67">
        <v>173</v>
      </c>
      <c r="C67" s="1">
        <v>44477</v>
      </c>
      <c r="D67" t="s">
        <v>726</v>
      </c>
      <c r="E67" t="s">
        <v>487</v>
      </c>
      <c r="F67" t="s">
        <v>487</v>
      </c>
      <c r="G67" t="s">
        <v>198</v>
      </c>
      <c r="H67" s="5">
        <f t="shared" si="6"/>
        <v>410000</v>
      </c>
      <c r="I67" s="15">
        <f t="shared" si="7"/>
        <v>12000</v>
      </c>
      <c r="J67" s="15">
        <v>422000</v>
      </c>
      <c r="K67" s="5">
        <v>42200</v>
      </c>
      <c r="M67" t="s">
        <v>116</v>
      </c>
      <c r="N67" t="s">
        <v>67</v>
      </c>
      <c r="O67" t="s">
        <v>16</v>
      </c>
      <c r="P67" s="1">
        <v>44462</v>
      </c>
      <c r="Q67">
        <v>15</v>
      </c>
      <c r="R67" s="21">
        <f t="shared" si="8"/>
        <v>2.9268292682926831E-2</v>
      </c>
      <c r="T67" s="82" t="s">
        <v>436</v>
      </c>
      <c r="U67" s="13">
        <v>100000</v>
      </c>
    </row>
    <row r="68" spans="1:21" x14ac:dyDescent="0.3">
      <c r="A68" t="s">
        <v>20</v>
      </c>
      <c r="B68">
        <v>174</v>
      </c>
      <c r="C68" s="1">
        <v>44483</v>
      </c>
      <c r="D68" t="s">
        <v>726</v>
      </c>
      <c r="E68" t="s">
        <v>487</v>
      </c>
      <c r="F68" t="s">
        <v>487</v>
      </c>
      <c r="G68" t="s">
        <v>198</v>
      </c>
      <c r="H68" s="5">
        <f t="shared" si="6"/>
        <v>220000</v>
      </c>
      <c r="I68" s="15">
        <f t="shared" si="7"/>
        <v>5000</v>
      </c>
      <c r="J68" s="15">
        <v>225000</v>
      </c>
      <c r="K68" s="5">
        <v>22500</v>
      </c>
      <c r="M68" t="s">
        <v>116</v>
      </c>
      <c r="N68" t="s">
        <v>67</v>
      </c>
      <c r="O68" t="s">
        <v>16</v>
      </c>
      <c r="P68" s="1">
        <v>44478</v>
      </c>
      <c r="Q68">
        <v>5</v>
      </c>
      <c r="R68" s="21">
        <f t="shared" si="8"/>
        <v>2.2727272727272728E-2</v>
      </c>
      <c r="T68" s="83">
        <v>44552</v>
      </c>
      <c r="U68" s="13">
        <v>600000</v>
      </c>
    </row>
    <row r="69" spans="1:21" x14ac:dyDescent="0.3">
      <c r="A69" t="s">
        <v>20</v>
      </c>
      <c r="B69">
        <v>172</v>
      </c>
      <c r="C69" s="1">
        <v>44651</v>
      </c>
      <c r="D69" t="s">
        <v>726</v>
      </c>
      <c r="E69" t="s">
        <v>487</v>
      </c>
      <c r="F69" t="s">
        <v>604</v>
      </c>
      <c r="G69" t="s">
        <v>315</v>
      </c>
      <c r="H69" s="5">
        <f t="shared" si="6"/>
        <v>275000</v>
      </c>
      <c r="I69" s="15">
        <f t="shared" si="7"/>
        <v>9500</v>
      </c>
      <c r="J69" s="15">
        <v>284500</v>
      </c>
      <c r="K69" s="5">
        <v>28450</v>
      </c>
      <c r="M69" t="s">
        <v>122</v>
      </c>
      <c r="N69" t="s">
        <v>67</v>
      </c>
      <c r="O69" t="s">
        <v>16</v>
      </c>
      <c r="P69" s="1">
        <v>44651</v>
      </c>
      <c r="Q69">
        <v>0</v>
      </c>
      <c r="R69" s="21">
        <f t="shared" si="8"/>
        <v>3.4545454545454546E-2</v>
      </c>
      <c r="T69" s="82" t="s">
        <v>437</v>
      </c>
      <c r="U69" s="13">
        <v>200000</v>
      </c>
    </row>
    <row r="70" spans="1:21" x14ac:dyDescent="0.3">
      <c r="A70" t="s">
        <v>20</v>
      </c>
      <c r="B70">
        <v>142</v>
      </c>
      <c r="C70" s="1">
        <v>44575</v>
      </c>
      <c r="D70" s="1" t="s">
        <v>459</v>
      </c>
      <c r="E70" t="s">
        <v>629</v>
      </c>
      <c r="F70" t="s">
        <v>628</v>
      </c>
      <c r="G70" t="s">
        <v>339</v>
      </c>
      <c r="H70" s="42">
        <f t="shared" si="6"/>
        <v>290000</v>
      </c>
      <c r="I70" s="43">
        <f t="shared" si="7"/>
        <v>10000</v>
      </c>
      <c r="J70" s="43">
        <v>300000</v>
      </c>
      <c r="K70" s="42">
        <v>30000</v>
      </c>
      <c r="M70" t="s">
        <v>119</v>
      </c>
      <c r="N70" t="s">
        <v>67</v>
      </c>
      <c r="O70" t="s">
        <v>16</v>
      </c>
      <c r="P70" s="1">
        <v>44560</v>
      </c>
      <c r="Q70">
        <v>15</v>
      </c>
      <c r="R70" s="44">
        <f t="shared" si="8"/>
        <v>3.4482758620689655E-2</v>
      </c>
      <c r="T70" s="82" t="s">
        <v>544</v>
      </c>
      <c r="U70" s="13">
        <v>200000</v>
      </c>
    </row>
    <row r="71" spans="1:21" x14ac:dyDescent="0.3">
      <c r="A71" t="s">
        <v>20</v>
      </c>
      <c r="B71">
        <v>124</v>
      </c>
      <c r="C71" s="1">
        <v>44599</v>
      </c>
      <c r="D71" s="1" t="s">
        <v>459</v>
      </c>
      <c r="E71" t="s">
        <v>629</v>
      </c>
      <c r="F71" t="s">
        <v>629</v>
      </c>
      <c r="G71" t="s">
        <v>340</v>
      </c>
      <c r="H71" s="42">
        <f t="shared" si="6"/>
        <v>195000</v>
      </c>
      <c r="I71" s="43">
        <f t="shared" si="7"/>
        <v>5000</v>
      </c>
      <c r="J71" s="43">
        <v>200000</v>
      </c>
      <c r="K71" s="42">
        <v>20000</v>
      </c>
      <c r="M71" t="s">
        <v>120</v>
      </c>
      <c r="N71" t="s">
        <v>67</v>
      </c>
      <c r="O71" t="s">
        <v>16</v>
      </c>
      <c r="P71" s="1">
        <v>44588</v>
      </c>
      <c r="Q71">
        <v>11</v>
      </c>
      <c r="R71" s="44">
        <f t="shared" si="8"/>
        <v>2.564102564102564E-2</v>
      </c>
      <c r="T71" s="82" t="s">
        <v>436</v>
      </c>
      <c r="U71" s="13">
        <v>200000</v>
      </c>
    </row>
    <row r="72" spans="1:21" x14ac:dyDescent="0.3">
      <c r="A72" t="s">
        <v>20</v>
      </c>
      <c r="B72">
        <v>143</v>
      </c>
      <c r="C72" s="1">
        <v>44599</v>
      </c>
      <c r="D72" s="1" t="s">
        <v>459</v>
      </c>
      <c r="E72" t="s">
        <v>629</v>
      </c>
      <c r="F72" t="s">
        <v>628</v>
      </c>
      <c r="G72" t="s">
        <v>339</v>
      </c>
      <c r="H72" s="42">
        <f t="shared" si="6"/>
        <v>230000</v>
      </c>
      <c r="I72" s="43">
        <f t="shared" si="7"/>
        <v>8000</v>
      </c>
      <c r="J72" s="43">
        <v>238000</v>
      </c>
      <c r="K72" s="42">
        <v>23800</v>
      </c>
      <c r="M72" t="s">
        <v>120</v>
      </c>
      <c r="N72" t="s">
        <v>67</v>
      </c>
      <c r="O72" t="s">
        <v>16</v>
      </c>
      <c r="P72" s="1">
        <v>44588</v>
      </c>
      <c r="Q72">
        <v>11</v>
      </c>
      <c r="R72" s="44">
        <f t="shared" si="8"/>
        <v>3.4782608695652174E-2</v>
      </c>
      <c r="T72" s="83">
        <v>44651</v>
      </c>
      <c r="U72" s="13">
        <v>1205153</v>
      </c>
    </row>
    <row r="73" spans="1:21" x14ac:dyDescent="0.3">
      <c r="A73" t="s">
        <v>20</v>
      </c>
      <c r="B73">
        <v>125</v>
      </c>
      <c r="C73" s="1">
        <v>44609</v>
      </c>
      <c r="D73" s="1" t="s">
        <v>459</v>
      </c>
      <c r="E73" t="s">
        <v>629</v>
      </c>
      <c r="F73" t="s">
        <v>629</v>
      </c>
      <c r="G73" t="s">
        <v>340</v>
      </c>
      <c r="H73" s="42">
        <f t="shared" si="6"/>
        <v>580000</v>
      </c>
      <c r="I73" s="43">
        <f t="shared" si="7"/>
        <v>20000</v>
      </c>
      <c r="J73" s="43">
        <v>600000</v>
      </c>
      <c r="K73" s="42">
        <v>60000</v>
      </c>
      <c r="M73" t="s">
        <v>120</v>
      </c>
      <c r="N73" t="s">
        <v>67</v>
      </c>
      <c r="O73" t="s">
        <v>16</v>
      </c>
      <c r="P73" s="1">
        <v>44597</v>
      </c>
      <c r="Q73">
        <v>12</v>
      </c>
      <c r="R73" s="44">
        <f t="shared" si="8"/>
        <v>3.4482758620689655E-2</v>
      </c>
      <c r="T73" s="82" t="s">
        <v>437</v>
      </c>
      <c r="U73" s="13">
        <v>402356</v>
      </c>
    </row>
    <row r="74" spans="1:21" x14ac:dyDescent="0.3">
      <c r="A74" t="s">
        <v>20</v>
      </c>
      <c r="B74">
        <v>144</v>
      </c>
      <c r="C74" s="1">
        <v>44628</v>
      </c>
      <c r="D74" s="1" t="s">
        <v>459</v>
      </c>
      <c r="E74" t="s">
        <v>629</v>
      </c>
      <c r="F74" t="s">
        <v>628</v>
      </c>
      <c r="G74" t="s">
        <v>339</v>
      </c>
      <c r="H74" s="42">
        <f t="shared" si="6"/>
        <v>155000</v>
      </c>
      <c r="I74" s="43">
        <f t="shared" si="7"/>
        <v>3800</v>
      </c>
      <c r="J74" s="43">
        <v>158800</v>
      </c>
      <c r="K74" s="42">
        <v>15880</v>
      </c>
      <c r="M74" t="s">
        <v>121</v>
      </c>
      <c r="N74" t="s">
        <v>67</v>
      </c>
      <c r="O74" t="s">
        <v>16</v>
      </c>
      <c r="P74" s="1">
        <v>44620</v>
      </c>
      <c r="Q74">
        <v>8</v>
      </c>
      <c r="R74" s="44">
        <f t="shared" si="8"/>
        <v>2.4516129032258065E-2</v>
      </c>
      <c r="T74" s="82" t="s">
        <v>436</v>
      </c>
      <c r="U74" s="13">
        <v>302561</v>
      </c>
    </row>
    <row r="75" spans="1:21" x14ac:dyDescent="0.3">
      <c r="A75" t="s">
        <v>20</v>
      </c>
      <c r="B75">
        <v>127</v>
      </c>
      <c r="C75" s="1">
        <v>44651</v>
      </c>
      <c r="D75" s="1" t="s">
        <v>459</v>
      </c>
      <c r="E75" t="s">
        <v>629</v>
      </c>
      <c r="F75" t="s">
        <v>629</v>
      </c>
      <c r="G75" t="s">
        <v>340</v>
      </c>
      <c r="H75" s="42">
        <f>MROUND((J75*0.97),500)</f>
        <v>1000</v>
      </c>
      <c r="I75" s="43">
        <f t="shared" si="7"/>
        <v>25</v>
      </c>
      <c r="J75" s="43">
        <v>1025</v>
      </c>
      <c r="K75" s="42">
        <v>103</v>
      </c>
      <c r="M75" t="s">
        <v>122</v>
      </c>
      <c r="N75" t="s">
        <v>67</v>
      </c>
      <c r="O75" t="s">
        <v>16</v>
      </c>
      <c r="P75" s="1">
        <v>44651</v>
      </c>
      <c r="Q75">
        <v>0</v>
      </c>
      <c r="R75" s="44">
        <f t="shared" si="8"/>
        <v>2.5000000000000001E-2</v>
      </c>
      <c r="T75" s="82" t="s">
        <v>639</v>
      </c>
      <c r="U75" s="13">
        <v>500236</v>
      </c>
    </row>
    <row r="76" spans="1:21" x14ac:dyDescent="0.3">
      <c r="A76" t="s">
        <v>20</v>
      </c>
      <c r="B76">
        <v>126</v>
      </c>
      <c r="C76" s="1">
        <v>44651</v>
      </c>
      <c r="D76" s="1" t="s">
        <v>459</v>
      </c>
      <c r="E76" t="s">
        <v>629</v>
      </c>
      <c r="F76" t="s">
        <v>629</v>
      </c>
      <c r="G76" t="s">
        <v>340</v>
      </c>
      <c r="H76" s="42">
        <f>MROUND((J76*0.97),50)</f>
        <v>550</v>
      </c>
      <c r="I76" s="43">
        <f t="shared" si="7"/>
        <v>39</v>
      </c>
      <c r="J76" s="43">
        <v>589</v>
      </c>
      <c r="K76" s="42">
        <v>59</v>
      </c>
      <c r="M76" t="s">
        <v>122</v>
      </c>
      <c r="N76" t="s">
        <v>67</v>
      </c>
      <c r="O76" t="s">
        <v>16</v>
      </c>
      <c r="P76" s="1">
        <v>44651</v>
      </c>
      <c r="Q76">
        <v>0</v>
      </c>
      <c r="R76" s="44">
        <f t="shared" si="8"/>
        <v>7.0909090909090908E-2</v>
      </c>
      <c r="T76" s="12" t="s">
        <v>724</v>
      </c>
      <c r="U76" s="13">
        <v>2153430</v>
      </c>
    </row>
    <row r="77" spans="1:21" x14ac:dyDescent="0.3">
      <c r="A77" t="s">
        <v>20</v>
      </c>
      <c r="B77">
        <v>145</v>
      </c>
      <c r="C77" s="1">
        <v>44651</v>
      </c>
      <c r="D77" t="s">
        <v>459</v>
      </c>
      <c r="E77" t="s">
        <v>629</v>
      </c>
      <c r="F77" t="s">
        <v>628</v>
      </c>
      <c r="G77" t="s">
        <v>339</v>
      </c>
      <c r="H77" s="42">
        <f>MROUND((J77*0.97),100)</f>
        <v>1200</v>
      </c>
      <c r="I77" s="43">
        <f t="shared" si="7"/>
        <v>53</v>
      </c>
      <c r="J77" s="43">
        <v>1253</v>
      </c>
      <c r="K77" s="42">
        <v>125</v>
      </c>
      <c r="M77" t="s">
        <v>122</v>
      </c>
      <c r="N77" t="s">
        <v>67</v>
      </c>
      <c r="O77" t="s">
        <v>16</v>
      </c>
      <c r="P77" s="1">
        <v>44651</v>
      </c>
      <c r="Q77">
        <v>0</v>
      </c>
      <c r="R77" s="44">
        <f t="shared" si="8"/>
        <v>4.4166666666666667E-2</v>
      </c>
      <c r="T77" s="83">
        <v>44328</v>
      </c>
      <c r="U77" s="13">
        <v>72542</v>
      </c>
    </row>
    <row r="78" spans="1:21" x14ac:dyDescent="0.3">
      <c r="A78" t="s">
        <v>20</v>
      </c>
      <c r="B78">
        <v>55</v>
      </c>
      <c r="C78" s="1">
        <v>44389</v>
      </c>
      <c r="D78" t="s">
        <v>440</v>
      </c>
      <c r="E78" t="s">
        <v>615</v>
      </c>
      <c r="F78" t="s">
        <v>615</v>
      </c>
      <c r="G78" t="s">
        <v>326</v>
      </c>
      <c r="H78" s="5">
        <f>MROUND((J78*0.97),5000)</f>
        <v>390000</v>
      </c>
      <c r="I78" s="15">
        <f t="shared" si="7"/>
        <v>10000</v>
      </c>
      <c r="J78" s="15">
        <v>400000</v>
      </c>
      <c r="K78" s="5">
        <v>40000</v>
      </c>
      <c r="M78" t="s">
        <v>113</v>
      </c>
      <c r="N78" t="s">
        <v>67</v>
      </c>
      <c r="O78" t="s">
        <v>16</v>
      </c>
      <c r="P78" s="1">
        <v>44382</v>
      </c>
      <c r="Q78">
        <v>7</v>
      </c>
      <c r="R78" s="21">
        <f t="shared" si="8"/>
        <v>2.564102564102564E-2</v>
      </c>
      <c r="T78" s="82" t="s">
        <v>465</v>
      </c>
      <c r="U78" s="13">
        <v>36271</v>
      </c>
    </row>
    <row r="79" spans="1:21" x14ac:dyDescent="0.3">
      <c r="A79" t="s">
        <v>20</v>
      </c>
      <c r="B79">
        <v>54</v>
      </c>
      <c r="C79" s="1">
        <v>44426</v>
      </c>
      <c r="D79" t="s">
        <v>440</v>
      </c>
      <c r="E79" s="1" t="s">
        <v>615</v>
      </c>
      <c r="F79" t="s">
        <v>621</v>
      </c>
      <c r="G79" t="s">
        <v>332</v>
      </c>
      <c r="H79" s="5">
        <f>MROUND((J79*0.97),5000)</f>
        <v>410000</v>
      </c>
      <c r="I79" s="15">
        <f t="shared" si="7"/>
        <v>14597</v>
      </c>
      <c r="J79" s="15">
        <v>424597</v>
      </c>
      <c r="K79" s="5">
        <v>42460</v>
      </c>
      <c r="M79" t="s">
        <v>114</v>
      </c>
      <c r="N79" t="s">
        <v>67</v>
      </c>
      <c r="O79" t="s">
        <v>16</v>
      </c>
      <c r="P79" s="1">
        <v>44411</v>
      </c>
      <c r="Q79">
        <v>15</v>
      </c>
      <c r="R79" s="21">
        <f t="shared" si="8"/>
        <v>3.5602439024390246E-2</v>
      </c>
      <c r="T79" s="82" t="s">
        <v>490</v>
      </c>
      <c r="U79" s="13">
        <v>36271</v>
      </c>
    </row>
    <row r="80" spans="1:21" x14ac:dyDescent="0.3">
      <c r="A80" t="s">
        <v>20</v>
      </c>
      <c r="B80">
        <v>53</v>
      </c>
      <c r="C80" s="1">
        <v>44651</v>
      </c>
      <c r="D80" t="s">
        <v>440</v>
      </c>
      <c r="E80" s="1" t="s">
        <v>615</v>
      </c>
      <c r="F80" t="s">
        <v>652</v>
      </c>
      <c r="G80" t="s">
        <v>364</v>
      </c>
      <c r="H80" s="5">
        <f>MROUND((J80*0.97),5000)</f>
        <v>485000</v>
      </c>
      <c r="I80" s="15">
        <f t="shared" si="7"/>
        <v>14236</v>
      </c>
      <c r="J80" s="15">
        <v>499236</v>
      </c>
      <c r="K80" s="5">
        <v>49924</v>
      </c>
      <c r="M80" t="s">
        <v>122</v>
      </c>
      <c r="N80" t="s">
        <v>67</v>
      </c>
      <c r="O80" t="s">
        <v>16</v>
      </c>
      <c r="P80" s="1">
        <v>44651</v>
      </c>
      <c r="Q80">
        <v>0</v>
      </c>
      <c r="R80" s="21">
        <f t="shared" si="8"/>
        <v>2.9352577319587628E-2</v>
      </c>
      <c r="T80" s="83">
        <v>44340</v>
      </c>
      <c r="U80" s="13">
        <v>23093</v>
      </c>
    </row>
    <row r="81" spans="1:21" x14ac:dyDescent="0.3">
      <c r="A81" t="s">
        <v>20</v>
      </c>
      <c r="B81">
        <v>56</v>
      </c>
      <c r="C81" s="1">
        <v>44651</v>
      </c>
      <c r="D81" s="1" t="s">
        <v>440</v>
      </c>
      <c r="E81" t="s">
        <v>615</v>
      </c>
      <c r="F81" t="s">
        <v>615</v>
      </c>
      <c r="G81" t="s">
        <v>326</v>
      </c>
      <c r="H81" s="5">
        <f>MROUND((J81*0.97),50)</f>
        <v>1400</v>
      </c>
      <c r="I81" s="15">
        <f t="shared" si="7"/>
        <v>23</v>
      </c>
      <c r="J81" s="15">
        <v>1423</v>
      </c>
      <c r="K81" s="5">
        <v>142</v>
      </c>
      <c r="M81" t="s">
        <v>122</v>
      </c>
      <c r="N81" t="s">
        <v>67</v>
      </c>
      <c r="O81" t="s">
        <v>16</v>
      </c>
      <c r="P81" s="1">
        <v>44651</v>
      </c>
      <c r="Q81">
        <v>0</v>
      </c>
      <c r="R81" s="21">
        <f t="shared" si="8"/>
        <v>1.6428571428571428E-2</v>
      </c>
      <c r="T81" s="82" t="s">
        <v>465</v>
      </c>
      <c r="U81" s="13">
        <v>11547</v>
      </c>
    </row>
    <row r="82" spans="1:21" x14ac:dyDescent="0.3">
      <c r="A82" t="s">
        <v>20</v>
      </c>
      <c r="B82">
        <v>162</v>
      </c>
      <c r="C82" s="1">
        <v>44477</v>
      </c>
      <c r="D82" s="1" t="s">
        <v>726</v>
      </c>
      <c r="E82" t="s">
        <v>603</v>
      </c>
      <c r="F82" t="s">
        <v>476</v>
      </c>
      <c r="G82" t="s">
        <v>187</v>
      </c>
      <c r="H82" s="5">
        <f t="shared" ref="H82:H98" si="9">MROUND((J82*0.97),5000)</f>
        <v>405000</v>
      </c>
      <c r="I82" s="15">
        <f t="shared" si="7"/>
        <v>14000</v>
      </c>
      <c r="J82" s="15">
        <v>419000</v>
      </c>
      <c r="K82" s="5">
        <v>41900</v>
      </c>
      <c r="M82" t="s">
        <v>116</v>
      </c>
      <c r="N82" t="s">
        <v>67</v>
      </c>
      <c r="O82" t="s">
        <v>16</v>
      </c>
      <c r="P82" s="1">
        <v>44462</v>
      </c>
      <c r="Q82">
        <v>15</v>
      </c>
      <c r="R82" s="21">
        <f t="shared" si="8"/>
        <v>3.4567901234567898E-2</v>
      </c>
      <c r="T82" s="82" t="s">
        <v>490</v>
      </c>
      <c r="U82" s="13">
        <v>11546</v>
      </c>
    </row>
    <row r="83" spans="1:21" x14ac:dyDescent="0.3">
      <c r="A83" t="s">
        <v>20</v>
      </c>
      <c r="B83">
        <v>175</v>
      </c>
      <c r="C83" s="1">
        <v>44477</v>
      </c>
      <c r="D83" s="1" t="s">
        <v>726</v>
      </c>
      <c r="E83" t="s">
        <v>603</v>
      </c>
      <c r="F83" t="s">
        <v>603</v>
      </c>
      <c r="G83" t="s">
        <v>314</v>
      </c>
      <c r="H83" s="5">
        <f t="shared" si="9"/>
        <v>410000</v>
      </c>
      <c r="I83" s="15">
        <f t="shared" si="7"/>
        <v>11000</v>
      </c>
      <c r="J83" s="15">
        <v>421000</v>
      </c>
      <c r="K83" s="5">
        <v>42100</v>
      </c>
      <c r="M83" t="s">
        <v>116</v>
      </c>
      <c r="N83" t="s">
        <v>67</v>
      </c>
      <c r="O83" t="s">
        <v>16</v>
      </c>
      <c r="P83" s="1">
        <v>44462</v>
      </c>
      <c r="Q83">
        <v>15</v>
      </c>
      <c r="R83" s="21">
        <f t="shared" si="8"/>
        <v>2.6829268292682926E-2</v>
      </c>
      <c r="T83" s="83">
        <v>44382</v>
      </c>
      <c r="U83" s="13">
        <v>23093</v>
      </c>
    </row>
    <row r="84" spans="1:21" x14ac:dyDescent="0.3">
      <c r="A84" t="s">
        <v>20</v>
      </c>
      <c r="B84">
        <v>163</v>
      </c>
      <c r="C84" s="1">
        <v>44498</v>
      </c>
      <c r="D84" s="1" t="s">
        <v>726</v>
      </c>
      <c r="E84" t="s">
        <v>603</v>
      </c>
      <c r="F84" t="s">
        <v>476</v>
      </c>
      <c r="G84" t="s">
        <v>187</v>
      </c>
      <c r="H84" s="5">
        <f t="shared" si="9"/>
        <v>215000</v>
      </c>
      <c r="I84" s="15">
        <f t="shared" si="7"/>
        <v>5000</v>
      </c>
      <c r="J84" s="15">
        <v>220000</v>
      </c>
      <c r="K84" s="5">
        <v>22000</v>
      </c>
      <c r="M84" t="s">
        <v>116</v>
      </c>
      <c r="N84" t="s">
        <v>67</v>
      </c>
      <c r="O84" t="s">
        <v>16</v>
      </c>
      <c r="P84" s="1">
        <v>44485</v>
      </c>
      <c r="Q84">
        <v>13</v>
      </c>
      <c r="R84" s="21">
        <f t="shared" si="8"/>
        <v>2.3255813953488372E-2</v>
      </c>
      <c r="T84" s="82" t="s">
        <v>465</v>
      </c>
      <c r="U84" s="13">
        <v>11547</v>
      </c>
    </row>
    <row r="85" spans="1:21" x14ac:dyDescent="0.3">
      <c r="A85" t="s">
        <v>20</v>
      </c>
      <c r="B85">
        <v>164</v>
      </c>
      <c r="C85" s="1">
        <v>44651</v>
      </c>
      <c r="D85" s="1" t="s">
        <v>726</v>
      </c>
      <c r="E85" t="s">
        <v>603</v>
      </c>
      <c r="F85" t="s">
        <v>476</v>
      </c>
      <c r="G85" t="s">
        <v>187</v>
      </c>
      <c r="H85" s="5">
        <f t="shared" si="9"/>
        <v>280000</v>
      </c>
      <c r="I85" s="15">
        <f t="shared" si="7"/>
        <v>7253</v>
      </c>
      <c r="J85" s="15">
        <v>287253</v>
      </c>
      <c r="K85" s="5">
        <v>28725</v>
      </c>
      <c r="M85" t="s">
        <v>122</v>
      </c>
      <c r="N85" t="s">
        <v>67</v>
      </c>
      <c r="O85" t="s">
        <v>16</v>
      </c>
      <c r="P85" s="1">
        <v>44651</v>
      </c>
      <c r="Q85">
        <v>0</v>
      </c>
      <c r="R85" s="21">
        <f t="shared" si="8"/>
        <v>2.5903571428571429E-2</v>
      </c>
      <c r="T85" s="82" t="s">
        <v>490</v>
      </c>
      <c r="U85" s="13">
        <v>11546</v>
      </c>
    </row>
    <row r="86" spans="1:21" x14ac:dyDescent="0.3">
      <c r="A86" t="s">
        <v>20</v>
      </c>
      <c r="B86">
        <v>176</v>
      </c>
      <c r="C86" s="1">
        <v>44651</v>
      </c>
      <c r="D86" s="1" t="s">
        <v>726</v>
      </c>
      <c r="E86" t="s">
        <v>603</v>
      </c>
      <c r="F86" t="s">
        <v>603</v>
      </c>
      <c r="G86" t="s">
        <v>314</v>
      </c>
      <c r="H86" s="5">
        <f t="shared" si="9"/>
        <v>410000</v>
      </c>
      <c r="I86" s="15">
        <f t="shared" si="7"/>
        <v>14500</v>
      </c>
      <c r="J86" s="15">
        <v>424500</v>
      </c>
      <c r="K86" s="5">
        <v>42450</v>
      </c>
      <c r="M86" t="s">
        <v>122</v>
      </c>
      <c r="N86" t="s">
        <v>67</v>
      </c>
      <c r="O86" t="s">
        <v>16</v>
      </c>
      <c r="P86" s="1">
        <v>44651</v>
      </c>
      <c r="Q86">
        <v>0</v>
      </c>
      <c r="R86" s="21">
        <f t="shared" si="8"/>
        <v>3.5365853658536582E-2</v>
      </c>
      <c r="T86" s="83">
        <v>44407</v>
      </c>
      <c r="U86" s="13">
        <v>95975</v>
      </c>
    </row>
    <row r="87" spans="1:21" x14ac:dyDescent="0.3">
      <c r="A87" t="s">
        <v>20</v>
      </c>
      <c r="B87">
        <v>73</v>
      </c>
      <c r="C87" s="1">
        <v>44452</v>
      </c>
      <c r="D87" s="1" t="s">
        <v>723</v>
      </c>
      <c r="E87" s="1" t="s">
        <v>723</v>
      </c>
      <c r="F87" t="s">
        <v>437</v>
      </c>
      <c r="G87" t="s">
        <v>147</v>
      </c>
      <c r="H87" s="5">
        <f t="shared" si="9"/>
        <v>195000</v>
      </c>
      <c r="I87" s="15">
        <f t="shared" si="7"/>
        <v>5000</v>
      </c>
      <c r="J87" s="15">
        <v>200000</v>
      </c>
      <c r="K87" s="5">
        <v>20000</v>
      </c>
      <c r="M87" t="s">
        <v>115</v>
      </c>
      <c r="N87" t="s">
        <v>67</v>
      </c>
      <c r="O87" t="s">
        <v>16</v>
      </c>
      <c r="P87" s="1">
        <v>44445</v>
      </c>
      <c r="Q87">
        <v>7</v>
      </c>
      <c r="R87" s="21">
        <f t="shared" si="8"/>
        <v>2.564102564102564E-2</v>
      </c>
      <c r="T87" s="82" t="s">
        <v>490</v>
      </c>
      <c r="U87" s="13">
        <v>95975</v>
      </c>
    </row>
    <row r="88" spans="1:21" x14ac:dyDescent="0.3">
      <c r="A88" t="s">
        <v>20</v>
      </c>
      <c r="B88">
        <v>76</v>
      </c>
      <c r="C88" s="1">
        <v>44452</v>
      </c>
      <c r="D88" s="1" t="s">
        <v>723</v>
      </c>
      <c r="E88" s="1" t="s">
        <v>723</v>
      </c>
      <c r="F88" t="s">
        <v>544</v>
      </c>
      <c r="G88" t="s">
        <v>255</v>
      </c>
      <c r="H88" s="5">
        <f t="shared" si="9"/>
        <v>195000</v>
      </c>
      <c r="I88" s="15">
        <f t="shared" si="7"/>
        <v>5000</v>
      </c>
      <c r="J88" s="15">
        <v>200000</v>
      </c>
      <c r="K88" s="5">
        <v>20000</v>
      </c>
      <c r="M88" t="s">
        <v>115</v>
      </c>
      <c r="N88" t="s">
        <v>67</v>
      </c>
      <c r="O88" t="s">
        <v>16</v>
      </c>
      <c r="P88" s="1">
        <v>44445</v>
      </c>
      <c r="Q88">
        <v>7</v>
      </c>
      <c r="R88" s="21">
        <f t="shared" si="8"/>
        <v>2.564102564102564E-2</v>
      </c>
      <c r="T88" s="83">
        <v>44408</v>
      </c>
      <c r="U88" s="13">
        <v>95975</v>
      </c>
    </row>
    <row r="89" spans="1:21" x14ac:dyDescent="0.3">
      <c r="A89" t="s">
        <v>20</v>
      </c>
      <c r="B89">
        <v>78</v>
      </c>
      <c r="C89" s="1">
        <v>44452</v>
      </c>
      <c r="D89" s="1" t="s">
        <v>723</v>
      </c>
      <c r="E89" s="1" t="s">
        <v>723</v>
      </c>
      <c r="F89" t="s">
        <v>436</v>
      </c>
      <c r="G89" t="s">
        <v>146</v>
      </c>
      <c r="H89" s="5">
        <f t="shared" si="9"/>
        <v>195000</v>
      </c>
      <c r="I89" s="15">
        <f t="shared" si="7"/>
        <v>5000</v>
      </c>
      <c r="J89" s="15">
        <v>200000</v>
      </c>
      <c r="K89" s="5">
        <v>20000</v>
      </c>
      <c r="M89" t="s">
        <v>115</v>
      </c>
      <c r="N89" t="s">
        <v>67</v>
      </c>
      <c r="O89" t="s">
        <v>16</v>
      </c>
      <c r="P89" s="1">
        <v>44445</v>
      </c>
      <c r="Q89">
        <v>7</v>
      </c>
      <c r="R89" s="21">
        <f t="shared" si="8"/>
        <v>2.564102564102564E-2</v>
      </c>
      <c r="T89" s="82" t="s">
        <v>465</v>
      </c>
      <c r="U89" s="13">
        <v>95975</v>
      </c>
    </row>
    <row r="90" spans="1:21" x14ac:dyDescent="0.3">
      <c r="A90" t="s">
        <v>20</v>
      </c>
      <c r="B90">
        <v>79</v>
      </c>
      <c r="C90" s="1">
        <v>44538</v>
      </c>
      <c r="D90" s="1" t="s">
        <v>723</v>
      </c>
      <c r="E90" s="1" t="s">
        <v>723</v>
      </c>
      <c r="F90" t="s">
        <v>436</v>
      </c>
      <c r="G90" t="s">
        <v>146</v>
      </c>
      <c r="H90" s="5">
        <f t="shared" si="9"/>
        <v>95000</v>
      </c>
      <c r="I90" s="15">
        <f t="shared" si="7"/>
        <v>5000</v>
      </c>
      <c r="J90" s="15">
        <v>100000</v>
      </c>
      <c r="K90" s="5">
        <v>10000</v>
      </c>
      <c r="M90" t="s">
        <v>118</v>
      </c>
      <c r="N90" t="s">
        <v>67</v>
      </c>
      <c r="O90" t="s">
        <v>16</v>
      </c>
      <c r="P90" s="1">
        <v>44531</v>
      </c>
      <c r="Q90">
        <v>7</v>
      </c>
      <c r="R90" s="21">
        <f t="shared" si="8"/>
        <v>5.2631578947368418E-2</v>
      </c>
      <c r="T90" s="83">
        <v>44447</v>
      </c>
      <c r="U90" s="13">
        <v>111010</v>
      </c>
    </row>
    <row r="91" spans="1:21" x14ac:dyDescent="0.3">
      <c r="A91" t="s">
        <v>20</v>
      </c>
      <c r="B91">
        <v>74</v>
      </c>
      <c r="C91" s="1">
        <v>44558</v>
      </c>
      <c r="D91" s="1" t="s">
        <v>723</v>
      </c>
      <c r="E91" s="1" t="s">
        <v>723</v>
      </c>
      <c r="F91" t="s">
        <v>437</v>
      </c>
      <c r="G91" t="s">
        <v>147</v>
      </c>
      <c r="H91" s="5">
        <f t="shared" si="9"/>
        <v>195000</v>
      </c>
      <c r="I91" s="15">
        <f t="shared" si="7"/>
        <v>5000</v>
      </c>
      <c r="J91" s="15">
        <v>200000</v>
      </c>
      <c r="K91" s="5">
        <v>20000</v>
      </c>
      <c r="M91" t="s">
        <v>118</v>
      </c>
      <c r="N91" t="s">
        <v>67</v>
      </c>
      <c r="O91" t="s">
        <v>16</v>
      </c>
      <c r="P91" s="1">
        <v>44552</v>
      </c>
      <c r="Q91">
        <v>6</v>
      </c>
      <c r="R91" s="21">
        <f t="shared" si="8"/>
        <v>2.564102564102564E-2</v>
      </c>
      <c r="T91" s="82" t="s">
        <v>465</v>
      </c>
      <c r="U91" s="13">
        <v>55505</v>
      </c>
    </row>
    <row r="92" spans="1:21" x14ac:dyDescent="0.3">
      <c r="A92" t="s">
        <v>20</v>
      </c>
      <c r="B92">
        <v>77</v>
      </c>
      <c r="C92" s="1">
        <v>44558</v>
      </c>
      <c r="D92" s="1" t="s">
        <v>723</v>
      </c>
      <c r="E92" s="1" t="s">
        <v>723</v>
      </c>
      <c r="F92" t="s">
        <v>544</v>
      </c>
      <c r="G92" t="s">
        <v>255</v>
      </c>
      <c r="H92" s="5">
        <f t="shared" si="9"/>
        <v>195000</v>
      </c>
      <c r="I92" s="15">
        <f t="shared" si="7"/>
        <v>5000</v>
      </c>
      <c r="J92" s="15">
        <v>200000</v>
      </c>
      <c r="K92" s="5">
        <v>20000</v>
      </c>
      <c r="M92" t="s">
        <v>118</v>
      </c>
      <c r="N92" t="s">
        <v>67</v>
      </c>
      <c r="O92" t="s">
        <v>16</v>
      </c>
      <c r="P92" s="1">
        <v>44552</v>
      </c>
      <c r="Q92">
        <v>6</v>
      </c>
      <c r="R92" s="21">
        <f t="shared" si="8"/>
        <v>2.564102564102564E-2</v>
      </c>
      <c r="T92" s="82" t="s">
        <v>490</v>
      </c>
      <c r="U92" s="13">
        <v>55505</v>
      </c>
    </row>
    <row r="93" spans="1:21" x14ac:dyDescent="0.3">
      <c r="A93" t="s">
        <v>20</v>
      </c>
      <c r="B93">
        <v>80</v>
      </c>
      <c r="C93" s="1">
        <v>44558</v>
      </c>
      <c r="D93" t="s">
        <v>723</v>
      </c>
      <c r="E93" s="1" t="s">
        <v>723</v>
      </c>
      <c r="F93" t="s">
        <v>436</v>
      </c>
      <c r="G93" t="s">
        <v>146</v>
      </c>
      <c r="H93" s="5">
        <f t="shared" si="9"/>
        <v>195000</v>
      </c>
      <c r="I93" s="15">
        <f t="shared" si="7"/>
        <v>5000</v>
      </c>
      <c r="J93" s="15">
        <v>200000</v>
      </c>
      <c r="K93" s="5">
        <v>20000</v>
      </c>
      <c r="M93" t="s">
        <v>118</v>
      </c>
      <c r="N93" t="s">
        <v>67</v>
      </c>
      <c r="O93" t="s">
        <v>16</v>
      </c>
      <c r="P93" s="1">
        <v>44552</v>
      </c>
      <c r="Q93">
        <v>6</v>
      </c>
      <c r="R93" s="21">
        <f t="shared" si="8"/>
        <v>2.564102564102564E-2</v>
      </c>
      <c r="T93" s="83">
        <v>44462</v>
      </c>
      <c r="U93" s="13">
        <v>101732</v>
      </c>
    </row>
    <row r="94" spans="1:21" x14ac:dyDescent="0.3">
      <c r="A94" t="s">
        <v>20</v>
      </c>
      <c r="B94">
        <v>75</v>
      </c>
      <c r="C94" s="1">
        <v>44651</v>
      </c>
      <c r="D94" s="1" t="s">
        <v>723</v>
      </c>
      <c r="E94" s="1" t="s">
        <v>723</v>
      </c>
      <c r="F94" t="s">
        <v>437</v>
      </c>
      <c r="G94" t="s">
        <v>147</v>
      </c>
      <c r="H94" s="5">
        <f t="shared" si="9"/>
        <v>390000</v>
      </c>
      <c r="I94" s="15">
        <f t="shared" si="7"/>
        <v>12356</v>
      </c>
      <c r="J94" s="15">
        <v>402356</v>
      </c>
      <c r="K94" s="5">
        <v>40236</v>
      </c>
      <c r="M94" t="s">
        <v>122</v>
      </c>
      <c r="N94" t="s">
        <v>67</v>
      </c>
      <c r="O94" t="s">
        <v>16</v>
      </c>
      <c r="P94" s="1">
        <v>44651</v>
      </c>
      <c r="Q94">
        <v>0</v>
      </c>
      <c r="R94" s="21">
        <f t="shared" si="8"/>
        <v>3.1682051282051281E-2</v>
      </c>
      <c r="T94" s="82" t="s">
        <v>465</v>
      </c>
      <c r="U94" s="13">
        <v>50866</v>
      </c>
    </row>
    <row r="95" spans="1:21" x14ac:dyDescent="0.3">
      <c r="A95" t="s">
        <v>20</v>
      </c>
      <c r="B95">
        <v>81</v>
      </c>
      <c r="C95" s="1">
        <v>44651</v>
      </c>
      <c r="D95" t="s">
        <v>723</v>
      </c>
      <c r="E95" s="1" t="s">
        <v>723</v>
      </c>
      <c r="F95" t="s">
        <v>436</v>
      </c>
      <c r="G95" t="s">
        <v>146</v>
      </c>
      <c r="H95" s="5">
        <f t="shared" si="9"/>
        <v>295000</v>
      </c>
      <c r="I95" s="15">
        <f t="shared" si="7"/>
        <v>7561</v>
      </c>
      <c r="J95" s="15">
        <v>302561</v>
      </c>
      <c r="K95" s="5">
        <v>30256</v>
      </c>
      <c r="M95" t="s">
        <v>122</v>
      </c>
      <c r="N95" t="s">
        <v>67</v>
      </c>
      <c r="O95" t="s">
        <v>16</v>
      </c>
      <c r="P95" s="1">
        <v>44651</v>
      </c>
      <c r="Q95">
        <v>0</v>
      </c>
      <c r="R95" s="21">
        <f t="shared" si="8"/>
        <v>2.563050847457627E-2</v>
      </c>
      <c r="T95" s="82" t="s">
        <v>490</v>
      </c>
      <c r="U95" s="13">
        <v>50866</v>
      </c>
    </row>
    <row r="96" spans="1:21" x14ac:dyDescent="0.3">
      <c r="A96" t="s">
        <v>20</v>
      </c>
      <c r="B96">
        <v>82</v>
      </c>
      <c r="C96" s="1">
        <v>44651</v>
      </c>
      <c r="D96" s="1" t="s">
        <v>723</v>
      </c>
      <c r="E96" s="1" t="s">
        <v>723</v>
      </c>
      <c r="F96" t="s">
        <v>639</v>
      </c>
      <c r="G96" t="s">
        <v>350</v>
      </c>
      <c r="H96" s="5">
        <f t="shared" si="9"/>
        <v>485000</v>
      </c>
      <c r="I96" s="15">
        <f t="shared" si="7"/>
        <v>15236</v>
      </c>
      <c r="J96" s="15">
        <v>500236</v>
      </c>
      <c r="K96" s="5">
        <v>50024</v>
      </c>
      <c r="M96" t="s">
        <v>122</v>
      </c>
      <c r="N96" t="s">
        <v>67</v>
      </c>
      <c r="O96" t="s">
        <v>16</v>
      </c>
      <c r="P96" s="1">
        <v>44651</v>
      </c>
      <c r="Q96">
        <v>0</v>
      </c>
      <c r="R96" s="21">
        <f t="shared" si="8"/>
        <v>3.1414432989690724E-2</v>
      </c>
      <c r="T96" s="83">
        <v>44495</v>
      </c>
      <c r="U96" s="13">
        <v>213454</v>
      </c>
    </row>
    <row r="97" spans="1:21" x14ac:dyDescent="0.3">
      <c r="A97" t="s">
        <v>20</v>
      </c>
      <c r="B97">
        <v>21</v>
      </c>
      <c r="C97" s="1">
        <v>44482</v>
      </c>
      <c r="D97" s="1" t="s">
        <v>484</v>
      </c>
      <c r="E97" s="1" t="s">
        <v>522</v>
      </c>
      <c r="F97" t="s">
        <v>522</v>
      </c>
      <c r="G97" t="s">
        <v>233</v>
      </c>
      <c r="H97" s="5">
        <f t="shared" si="9"/>
        <v>485000</v>
      </c>
      <c r="I97" s="15">
        <f t="shared" si="7"/>
        <v>15000</v>
      </c>
      <c r="J97" s="15">
        <v>500000</v>
      </c>
      <c r="K97" s="5">
        <v>50000</v>
      </c>
      <c r="M97" t="s">
        <v>116</v>
      </c>
      <c r="N97" t="s">
        <v>67</v>
      </c>
      <c r="O97" t="s">
        <v>16</v>
      </c>
      <c r="P97" s="1">
        <v>44475</v>
      </c>
      <c r="Q97">
        <v>7</v>
      </c>
      <c r="R97" s="21">
        <f t="shared" si="8"/>
        <v>3.0927835051546393E-2</v>
      </c>
      <c r="T97" s="82" t="s">
        <v>465</v>
      </c>
      <c r="U97" s="13">
        <v>106727</v>
      </c>
    </row>
    <row r="98" spans="1:21" x14ac:dyDescent="0.3">
      <c r="A98" t="s">
        <v>20</v>
      </c>
      <c r="B98">
        <v>28</v>
      </c>
      <c r="C98" s="1">
        <v>44651</v>
      </c>
      <c r="D98" s="1" t="s">
        <v>484</v>
      </c>
      <c r="E98" s="1" t="s">
        <v>522</v>
      </c>
      <c r="F98" t="s">
        <v>642</v>
      </c>
      <c r="G98" t="s">
        <v>353</v>
      </c>
      <c r="H98" s="5">
        <f t="shared" si="9"/>
        <v>485000</v>
      </c>
      <c r="I98" s="15">
        <f t="shared" si="7"/>
        <v>17356</v>
      </c>
      <c r="J98" s="15">
        <v>502356</v>
      </c>
      <c r="K98" s="5">
        <v>50236</v>
      </c>
      <c r="M98" t="s">
        <v>122</v>
      </c>
      <c r="N98" t="s">
        <v>67</v>
      </c>
      <c r="O98" t="s">
        <v>16</v>
      </c>
      <c r="P98" s="1">
        <v>44651</v>
      </c>
      <c r="Q98">
        <v>0</v>
      </c>
      <c r="R98" s="21">
        <f t="shared" si="8"/>
        <v>3.5785567010309279E-2</v>
      </c>
      <c r="T98" s="82" t="s">
        <v>490</v>
      </c>
      <c r="U98" s="13">
        <v>106727</v>
      </c>
    </row>
    <row r="99" spans="1:21" x14ac:dyDescent="0.3">
      <c r="A99" t="s">
        <v>20</v>
      </c>
      <c r="B99">
        <v>83</v>
      </c>
      <c r="C99" s="1">
        <v>44333</v>
      </c>
      <c r="D99" s="1" t="s">
        <v>724</v>
      </c>
      <c r="E99" s="1" t="s">
        <v>724</v>
      </c>
      <c r="F99" t="s">
        <v>465</v>
      </c>
      <c r="G99" t="s">
        <v>175</v>
      </c>
      <c r="H99" s="5">
        <f t="shared" ref="H99:H112" si="10">MROUND((J99*0.97),500)</f>
        <v>35000</v>
      </c>
      <c r="I99" s="15">
        <f t="shared" si="7"/>
        <v>1271</v>
      </c>
      <c r="J99" s="15">
        <v>36271</v>
      </c>
      <c r="K99" s="5">
        <v>3627</v>
      </c>
      <c r="M99" t="s">
        <v>111</v>
      </c>
      <c r="N99" t="s">
        <v>67</v>
      </c>
      <c r="O99" t="s">
        <v>16</v>
      </c>
      <c r="P99" s="1">
        <v>44328</v>
      </c>
      <c r="Q99">
        <v>5</v>
      </c>
      <c r="R99" s="21">
        <f t="shared" si="8"/>
        <v>3.6314285714285716E-2</v>
      </c>
      <c r="T99" s="83">
        <v>44520</v>
      </c>
      <c r="U99" s="13">
        <v>261274</v>
      </c>
    </row>
    <row r="100" spans="1:21" x14ac:dyDescent="0.3">
      <c r="A100" t="s">
        <v>20</v>
      </c>
      <c r="B100">
        <v>94</v>
      </c>
      <c r="C100" s="1">
        <v>44333</v>
      </c>
      <c r="D100" t="s">
        <v>724</v>
      </c>
      <c r="E100" s="1" t="s">
        <v>724</v>
      </c>
      <c r="F100" t="s">
        <v>490</v>
      </c>
      <c r="G100" t="s">
        <v>201</v>
      </c>
      <c r="H100" s="5">
        <f t="shared" si="10"/>
        <v>35000</v>
      </c>
      <c r="I100" s="15">
        <f t="shared" si="7"/>
        <v>1271</v>
      </c>
      <c r="J100" s="15">
        <v>36271</v>
      </c>
      <c r="K100" s="5">
        <v>3627</v>
      </c>
      <c r="M100" t="s">
        <v>111</v>
      </c>
      <c r="N100" t="s">
        <v>67</v>
      </c>
      <c r="O100" t="s">
        <v>16</v>
      </c>
      <c r="P100" s="1">
        <v>44328</v>
      </c>
      <c r="Q100">
        <v>5</v>
      </c>
      <c r="R100" s="21">
        <f t="shared" si="8"/>
        <v>3.6314285714285716E-2</v>
      </c>
      <c r="T100" s="82" t="s">
        <v>465</v>
      </c>
      <c r="U100" s="13">
        <v>130637</v>
      </c>
    </row>
    <row r="101" spans="1:21" x14ac:dyDescent="0.3">
      <c r="A101" t="s">
        <v>20</v>
      </c>
      <c r="B101">
        <v>84</v>
      </c>
      <c r="C101" s="1">
        <v>44351</v>
      </c>
      <c r="D101" t="s">
        <v>724</v>
      </c>
      <c r="E101" s="1" t="s">
        <v>724</v>
      </c>
      <c r="F101" t="s">
        <v>465</v>
      </c>
      <c r="G101" t="s">
        <v>175</v>
      </c>
      <c r="H101" s="5">
        <f t="shared" si="10"/>
        <v>11000</v>
      </c>
      <c r="I101" s="15">
        <f t="shared" si="7"/>
        <v>547</v>
      </c>
      <c r="J101" s="15">
        <v>11547</v>
      </c>
      <c r="K101" s="5">
        <v>1155</v>
      </c>
      <c r="M101" t="s">
        <v>112</v>
      </c>
      <c r="N101" t="s">
        <v>67</v>
      </c>
      <c r="O101" t="s">
        <v>16</v>
      </c>
      <c r="P101" s="1">
        <v>44340</v>
      </c>
      <c r="Q101">
        <v>11</v>
      </c>
      <c r="R101" s="21">
        <f t="shared" si="8"/>
        <v>4.9727272727272724E-2</v>
      </c>
      <c r="T101" s="82" t="s">
        <v>490</v>
      </c>
      <c r="U101" s="13">
        <v>130637</v>
      </c>
    </row>
    <row r="102" spans="1:21" x14ac:dyDescent="0.3">
      <c r="A102" t="s">
        <v>20</v>
      </c>
      <c r="B102">
        <v>95</v>
      </c>
      <c r="C102" s="1">
        <v>44351</v>
      </c>
      <c r="D102" t="s">
        <v>724</v>
      </c>
      <c r="E102" s="1" t="s">
        <v>724</v>
      </c>
      <c r="F102" t="s">
        <v>490</v>
      </c>
      <c r="G102" t="s">
        <v>201</v>
      </c>
      <c r="H102" s="5">
        <f t="shared" si="10"/>
        <v>11000</v>
      </c>
      <c r="I102" s="15">
        <f t="shared" si="7"/>
        <v>546</v>
      </c>
      <c r="J102" s="15">
        <v>11546</v>
      </c>
      <c r="K102" s="5">
        <v>1155</v>
      </c>
      <c r="M102" t="s">
        <v>112</v>
      </c>
      <c r="N102" t="s">
        <v>67</v>
      </c>
      <c r="O102" t="s">
        <v>16</v>
      </c>
      <c r="P102" s="1">
        <v>44340</v>
      </c>
      <c r="Q102">
        <v>11</v>
      </c>
      <c r="R102" s="21">
        <f t="shared" si="8"/>
        <v>4.9636363636363638E-2</v>
      </c>
      <c r="T102" s="83">
        <v>44576</v>
      </c>
      <c r="U102" s="13">
        <v>204002</v>
      </c>
    </row>
    <row r="103" spans="1:21" x14ac:dyDescent="0.3">
      <c r="A103" t="s">
        <v>20</v>
      </c>
      <c r="B103">
        <v>85</v>
      </c>
      <c r="C103" s="1">
        <v>44389</v>
      </c>
      <c r="D103" t="s">
        <v>724</v>
      </c>
      <c r="E103" s="1" t="s">
        <v>724</v>
      </c>
      <c r="F103" t="s">
        <v>465</v>
      </c>
      <c r="G103" t="s">
        <v>175</v>
      </c>
      <c r="H103" s="5">
        <f t="shared" si="10"/>
        <v>11000</v>
      </c>
      <c r="I103" s="15">
        <f t="shared" si="7"/>
        <v>547</v>
      </c>
      <c r="J103" s="15">
        <v>11547</v>
      </c>
      <c r="K103" s="5">
        <v>1155</v>
      </c>
      <c r="M103" t="s">
        <v>113</v>
      </c>
      <c r="N103" t="s">
        <v>67</v>
      </c>
      <c r="O103" t="s">
        <v>16</v>
      </c>
      <c r="P103" s="1">
        <v>44382</v>
      </c>
      <c r="Q103">
        <v>7</v>
      </c>
      <c r="R103" s="21">
        <f t="shared" si="8"/>
        <v>4.9727272727272724E-2</v>
      </c>
      <c r="T103" s="82" t="s">
        <v>465</v>
      </c>
      <c r="U103" s="13">
        <v>204002</v>
      </c>
    </row>
    <row r="104" spans="1:21" x14ac:dyDescent="0.3">
      <c r="A104" t="s">
        <v>20</v>
      </c>
      <c r="B104">
        <v>96</v>
      </c>
      <c r="C104" s="1">
        <v>44389</v>
      </c>
      <c r="D104" t="s">
        <v>724</v>
      </c>
      <c r="E104" s="1" t="s">
        <v>724</v>
      </c>
      <c r="F104" t="s">
        <v>490</v>
      </c>
      <c r="G104" t="s">
        <v>201</v>
      </c>
      <c r="H104" s="5">
        <f t="shared" si="10"/>
        <v>11000</v>
      </c>
      <c r="I104" s="15">
        <f t="shared" si="7"/>
        <v>546</v>
      </c>
      <c r="J104" s="15">
        <v>11546</v>
      </c>
      <c r="K104" s="5">
        <v>1155</v>
      </c>
      <c r="M104" t="s">
        <v>113</v>
      </c>
      <c r="N104" t="s">
        <v>67</v>
      </c>
      <c r="O104" t="s">
        <v>16</v>
      </c>
      <c r="P104" s="1">
        <v>44382</v>
      </c>
      <c r="Q104">
        <v>7</v>
      </c>
      <c r="R104" s="21">
        <f t="shared" si="8"/>
        <v>4.9636363636363638E-2</v>
      </c>
      <c r="T104" s="83">
        <v>44635</v>
      </c>
      <c r="U104" s="13">
        <v>601156</v>
      </c>
    </row>
    <row r="105" spans="1:21" x14ac:dyDescent="0.3">
      <c r="A105" t="s">
        <v>20</v>
      </c>
      <c r="B105">
        <v>97</v>
      </c>
      <c r="C105" s="1">
        <v>44415</v>
      </c>
      <c r="D105" t="s">
        <v>724</v>
      </c>
      <c r="E105" s="1" t="s">
        <v>724</v>
      </c>
      <c r="F105" t="s">
        <v>490</v>
      </c>
      <c r="G105" t="s">
        <v>201</v>
      </c>
      <c r="H105" s="5">
        <f t="shared" si="10"/>
        <v>93000</v>
      </c>
      <c r="I105" s="15">
        <f t="shared" si="7"/>
        <v>2975</v>
      </c>
      <c r="J105" s="15">
        <v>95975</v>
      </c>
      <c r="K105" s="5">
        <v>9598</v>
      </c>
      <c r="M105" t="s">
        <v>114</v>
      </c>
      <c r="N105" t="s">
        <v>67</v>
      </c>
      <c r="O105" t="s">
        <v>16</v>
      </c>
      <c r="P105" s="1">
        <v>44407</v>
      </c>
      <c r="Q105">
        <v>8</v>
      </c>
      <c r="R105" s="21">
        <f t="shared" si="8"/>
        <v>3.1989247311827958E-2</v>
      </c>
      <c r="T105" s="82" t="s">
        <v>549</v>
      </c>
      <c r="U105" s="13">
        <v>601156</v>
      </c>
    </row>
    <row r="106" spans="1:21" x14ac:dyDescent="0.3">
      <c r="A106" t="s">
        <v>20</v>
      </c>
      <c r="B106">
        <v>86</v>
      </c>
      <c r="C106" s="1">
        <v>44414</v>
      </c>
      <c r="D106" t="s">
        <v>724</v>
      </c>
      <c r="E106" s="1" t="s">
        <v>724</v>
      </c>
      <c r="F106" t="s">
        <v>465</v>
      </c>
      <c r="G106" t="s">
        <v>175</v>
      </c>
      <c r="H106" s="5">
        <f t="shared" si="10"/>
        <v>93000</v>
      </c>
      <c r="I106" s="15">
        <f t="shared" si="7"/>
        <v>2975</v>
      </c>
      <c r="J106" s="15">
        <v>95975</v>
      </c>
      <c r="K106" s="5">
        <v>9598</v>
      </c>
      <c r="M106" t="s">
        <v>114</v>
      </c>
      <c r="N106" t="s">
        <v>67</v>
      </c>
      <c r="O106" t="s">
        <v>16</v>
      </c>
      <c r="P106" s="1">
        <v>44408</v>
      </c>
      <c r="Q106">
        <v>6</v>
      </c>
      <c r="R106" s="21">
        <f t="shared" si="8"/>
        <v>3.1989247311827958E-2</v>
      </c>
      <c r="T106" s="83">
        <v>44651</v>
      </c>
      <c r="U106" s="13">
        <v>350124</v>
      </c>
    </row>
    <row r="107" spans="1:21" x14ac:dyDescent="0.3">
      <c r="A107" t="s">
        <v>20</v>
      </c>
      <c r="B107">
        <v>87</v>
      </c>
      <c r="C107" s="1">
        <v>44453</v>
      </c>
      <c r="D107" t="s">
        <v>724</v>
      </c>
      <c r="E107" s="1" t="s">
        <v>724</v>
      </c>
      <c r="F107" t="s">
        <v>465</v>
      </c>
      <c r="G107" t="s">
        <v>175</v>
      </c>
      <c r="H107" s="5">
        <f t="shared" si="10"/>
        <v>54000</v>
      </c>
      <c r="I107" s="15">
        <f t="shared" si="7"/>
        <v>1505</v>
      </c>
      <c r="J107" s="15">
        <v>55505</v>
      </c>
      <c r="K107" s="5">
        <v>5551</v>
      </c>
      <c r="M107" t="s">
        <v>115</v>
      </c>
      <c r="N107" t="s">
        <v>67</v>
      </c>
      <c r="O107" t="s">
        <v>16</v>
      </c>
      <c r="P107" s="1">
        <v>44447</v>
      </c>
      <c r="Q107">
        <v>6</v>
      </c>
      <c r="R107" s="21">
        <f t="shared" si="8"/>
        <v>2.7870370370370372E-2</v>
      </c>
      <c r="T107" s="82" t="s">
        <v>549</v>
      </c>
      <c r="U107" s="13">
        <v>350124</v>
      </c>
    </row>
    <row r="108" spans="1:21" x14ac:dyDescent="0.3">
      <c r="A108" t="s">
        <v>20</v>
      </c>
      <c r="B108">
        <v>98</v>
      </c>
      <c r="C108" s="1">
        <v>44453</v>
      </c>
      <c r="D108" t="s">
        <v>724</v>
      </c>
      <c r="E108" s="1" t="s">
        <v>724</v>
      </c>
      <c r="F108" t="s">
        <v>490</v>
      </c>
      <c r="G108" t="s">
        <v>201</v>
      </c>
      <c r="H108" s="5">
        <f t="shared" si="10"/>
        <v>54000</v>
      </c>
      <c r="I108" s="15">
        <f t="shared" si="7"/>
        <v>1505</v>
      </c>
      <c r="J108" s="15">
        <v>55505</v>
      </c>
      <c r="K108" s="5">
        <v>5551</v>
      </c>
      <c r="M108" t="s">
        <v>115</v>
      </c>
      <c r="N108" t="s">
        <v>67</v>
      </c>
      <c r="O108" t="s">
        <v>16</v>
      </c>
      <c r="P108" s="1">
        <v>44447</v>
      </c>
      <c r="Q108">
        <v>6</v>
      </c>
      <c r="R108" s="21">
        <f t="shared" si="8"/>
        <v>2.7870370370370372E-2</v>
      </c>
      <c r="T108" s="12" t="s">
        <v>513</v>
      </c>
      <c r="U108" s="13">
        <v>2005654</v>
      </c>
    </row>
    <row r="109" spans="1:21" x14ac:dyDescent="0.3">
      <c r="A109" t="s">
        <v>20</v>
      </c>
      <c r="B109">
        <v>88</v>
      </c>
      <c r="C109" s="1">
        <v>44477</v>
      </c>
      <c r="D109" t="s">
        <v>724</v>
      </c>
      <c r="E109" s="1" t="s">
        <v>724</v>
      </c>
      <c r="F109" t="s">
        <v>465</v>
      </c>
      <c r="G109" t="s">
        <v>175</v>
      </c>
      <c r="H109" s="5">
        <f t="shared" si="10"/>
        <v>49500</v>
      </c>
      <c r="I109" s="15">
        <f t="shared" si="7"/>
        <v>1366</v>
      </c>
      <c r="J109" s="15">
        <v>50866</v>
      </c>
      <c r="K109" s="5">
        <v>5087</v>
      </c>
      <c r="M109" t="s">
        <v>116</v>
      </c>
      <c r="N109" t="s">
        <v>67</v>
      </c>
      <c r="O109" t="s">
        <v>16</v>
      </c>
      <c r="P109" s="1">
        <v>44462</v>
      </c>
      <c r="Q109">
        <v>15</v>
      </c>
      <c r="R109" s="21">
        <f t="shared" si="8"/>
        <v>2.7595959595959597E-2</v>
      </c>
      <c r="T109" s="83">
        <v>44382</v>
      </c>
      <c r="U109" s="13">
        <v>400000</v>
      </c>
    </row>
    <row r="110" spans="1:21" x14ac:dyDescent="0.3">
      <c r="A110" t="s">
        <v>20</v>
      </c>
      <c r="B110">
        <v>99</v>
      </c>
      <c r="C110" s="1">
        <v>44477</v>
      </c>
      <c r="D110" t="s">
        <v>724</v>
      </c>
      <c r="E110" s="1" t="s">
        <v>724</v>
      </c>
      <c r="F110" t="s">
        <v>490</v>
      </c>
      <c r="G110" t="s">
        <v>201</v>
      </c>
      <c r="H110" s="5">
        <f t="shared" si="10"/>
        <v>49500</v>
      </c>
      <c r="I110" s="15">
        <f t="shared" si="7"/>
        <v>1366</v>
      </c>
      <c r="J110" s="15">
        <v>50866</v>
      </c>
      <c r="K110" s="5">
        <v>5087</v>
      </c>
      <c r="M110" t="s">
        <v>116</v>
      </c>
      <c r="N110" t="s">
        <v>67</v>
      </c>
      <c r="O110" t="s">
        <v>16</v>
      </c>
      <c r="P110" s="1">
        <v>44462</v>
      </c>
      <c r="Q110">
        <v>15</v>
      </c>
      <c r="R110" s="21">
        <f t="shared" si="8"/>
        <v>2.7595959595959597E-2</v>
      </c>
      <c r="T110" s="82" t="s">
        <v>513</v>
      </c>
      <c r="U110" s="13">
        <v>400000</v>
      </c>
    </row>
    <row r="111" spans="1:21" x14ac:dyDescent="0.3">
      <c r="A111" t="s">
        <v>20</v>
      </c>
      <c r="B111">
        <v>89</v>
      </c>
      <c r="C111" s="1">
        <v>44503</v>
      </c>
      <c r="D111" t="s">
        <v>724</v>
      </c>
      <c r="E111" s="1" t="s">
        <v>724</v>
      </c>
      <c r="F111" t="s">
        <v>465</v>
      </c>
      <c r="G111" t="s">
        <v>175</v>
      </c>
      <c r="H111" s="5">
        <f t="shared" si="10"/>
        <v>103500</v>
      </c>
      <c r="I111" s="15">
        <f t="shared" si="7"/>
        <v>3227</v>
      </c>
      <c r="J111" s="15">
        <v>106727</v>
      </c>
      <c r="K111" s="5">
        <v>10673</v>
      </c>
      <c r="M111" t="s">
        <v>117</v>
      </c>
      <c r="N111" t="s">
        <v>67</v>
      </c>
      <c r="O111" t="s">
        <v>16</v>
      </c>
      <c r="P111" s="1">
        <v>44495</v>
      </c>
      <c r="Q111">
        <v>8</v>
      </c>
      <c r="R111" s="21">
        <f t="shared" si="8"/>
        <v>3.1178743961352656E-2</v>
      </c>
      <c r="T111" s="83">
        <v>44387</v>
      </c>
      <c r="U111" s="13">
        <v>500000</v>
      </c>
    </row>
    <row r="112" spans="1:21" x14ac:dyDescent="0.3">
      <c r="A112" t="s">
        <v>20</v>
      </c>
      <c r="B112">
        <v>100</v>
      </c>
      <c r="C112" s="1">
        <v>44503</v>
      </c>
      <c r="D112" t="s">
        <v>724</v>
      </c>
      <c r="E112" s="1" t="s">
        <v>724</v>
      </c>
      <c r="F112" t="s">
        <v>490</v>
      </c>
      <c r="G112" t="s">
        <v>201</v>
      </c>
      <c r="H112" s="5">
        <f t="shared" si="10"/>
        <v>103500</v>
      </c>
      <c r="I112" s="15">
        <f t="shared" si="7"/>
        <v>3227</v>
      </c>
      <c r="J112" s="15">
        <v>106727</v>
      </c>
      <c r="K112" s="5">
        <v>10673</v>
      </c>
      <c r="M112" t="s">
        <v>117</v>
      </c>
      <c r="N112" t="s">
        <v>67</v>
      </c>
      <c r="O112" t="s">
        <v>16</v>
      </c>
      <c r="P112" s="1">
        <v>44495</v>
      </c>
      <c r="Q112">
        <v>8</v>
      </c>
      <c r="R112" s="21">
        <f t="shared" si="8"/>
        <v>3.1178743961352656E-2</v>
      </c>
      <c r="T112" s="82" t="s">
        <v>618</v>
      </c>
      <c r="U112" s="13">
        <v>500000</v>
      </c>
    </row>
    <row r="113" spans="1:21" x14ac:dyDescent="0.3">
      <c r="A113" t="s">
        <v>20</v>
      </c>
      <c r="B113">
        <v>90</v>
      </c>
      <c r="C113" s="1">
        <v>44534</v>
      </c>
      <c r="D113" t="s">
        <v>724</v>
      </c>
      <c r="E113" s="1" t="s">
        <v>724</v>
      </c>
      <c r="F113" t="s">
        <v>465</v>
      </c>
      <c r="G113" t="s">
        <v>175</v>
      </c>
      <c r="H113" s="5">
        <f t="shared" ref="H113:H121" si="11">MROUND((J113*0.97),5000)</f>
        <v>125000</v>
      </c>
      <c r="I113" s="15">
        <f t="shared" si="7"/>
        <v>5637</v>
      </c>
      <c r="J113" s="15">
        <v>130637</v>
      </c>
      <c r="K113" s="5">
        <v>13064</v>
      </c>
      <c r="M113" t="s">
        <v>118</v>
      </c>
      <c r="N113" t="s">
        <v>67</v>
      </c>
      <c r="O113" t="s">
        <v>16</v>
      </c>
      <c r="P113" s="1">
        <v>44520</v>
      </c>
      <c r="Q113">
        <v>14</v>
      </c>
      <c r="R113" s="21">
        <f t="shared" si="8"/>
        <v>4.5095999999999997E-2</v>
      </c>
      <c r="T113" s="83">
        <v>44411</v>
      </c>
      <c r="U113" s="13">
        <v>600000</v>
      </c>
    </row>
    <row r="114" spans="1:21" x14ac:dyDescent="0.3">
      <c r="A114" t="s">
        <v>20</v>
      </c>
      <c r="B114">
        <v>101</v>
      </c>
      <c r="C114" s="1">
        <v>44534</v>
      </c>
      <c r="D114" t="s">
        <v>724</v>
      </c>
      <c r="E114" s="1" t="s">
        <v>724</v>
      </c>
      <c r="F114" t="s">
        <v>490</v>
      </c>
      <c r="G114" t="s">
        <v>201</v>
      </c>
      <c r="H114" s="5">
        <f t="shared" si="11"/>
        <v>125000</v>
      </c>
      <c r="I114" s="15">
        <f t="shared" si="7"/>
        <v>5637</v>
      </c>
      <c r="J114" s="15">
        <v>130637</v>
      </c>
      <c r="K114" s="5">
        <v>13064</v>
      </c>
      <c r="M114" t="s">
        <v>118</v>
      </c>
      <c r="N114" t="s">
        <v>67</v>
      </c>
      <c r="O114" t="s">
        <v>16</v>
      </c>
      <c r="P114" s="1">
        <v>44520</v>
      </c>
      <c r="Q114">
        <v>14</v>
      </c>
      <c r="R114" s="21">
        <f t="shared" si="8"/>
        <v>4.5095999999999997E-2</v>
      </c>
      <c r="T114" s="82" t="s">
        <v>513</v>
      </c>
      <c r="U114" s="13">
        <v>600000</v>
      </c>
    </row>
    <row r="115" spans="1:21" x14ac:dyDescent="0.3">
      <c r="A115" t="s">
        <v>20</v>
      </c>
      <c r="B115">
        <v>91</v>
      </c>
      <c r="C115" s="1">
        <v>44586</v>
      </c>
      <c r="D115" t="s">
        <v>724</v>
      </c>
      <c r="E115" s="1" t="s">
        <v>724</v>
      </c>
      <c r="F115" t="s">
        <v>465</v>
      </c>
      <c r="G115" t="s">
        <v>175</v>
      </c>
      <c r="H115" s="5">
        <f t="shared" si="11"/>
        <v>200000</v>
      </c>
      <c r="I115" s="15">
        <f t="shared" si="7"/>
        <v>4002</v>
      </c>
      <c r="J115" s="15">
        <v>204002</v>
      </c>
      <c r="K115" s="5">
        <v>20400</v>
      </c>
      <c r="M115" t="s">
        <v>119</v>
      </c>
      <c r="N115" t="s">
        <v>67</v>
      </c>
      <c r="O115" t="s">
        <v>16</v>
      </c>
      <c r="P115" s="1">
        <v>44576</v>
      </c>
      <c r="Q115">
        <v>10</v>
      </c>
      <c r="R115" s="21">
        <f t="shared" si="8"/>
        <v>2.001E-2</v>
      </c>
      <c r="T115" s="83">
        <v>44651</v>
      </c>
      <c r="U115" s="13">
        <v>505654</v>
      </c>
    </row>
    <row r="116" spans="1:21" x14ac:dyDescent="0.3">
      <c r="A116" t="s">
        <v>20</v>
      </c>
      <c r="B116">
        <v>92</v>
      </c>
      <c r="C116" s="1">
        <v>44649</v>
      </c>
      <c r="D116" t="s">
        <v>724</v>
      </c>
      <c r="E116" s="1" t="s">
        <v>724</v>
      </c>
      <c r="F116" t="s">
        <v>549</v>
      </c>
      <c r="G116" t="s">
        <v>260</v>
      </c>
      <c r="H116" s="5">
        <f t="shared" si="11"/>
        <v>585000</v>
      </c>
      <c r="I116" s="15">
        <f t="shared" si="7"/>
        <v>16156</v>
      </c>
      <c r="J116" s="15">
        <v>601156</v>
      </c>
      <c r="K116" s="5">
        <v>60116</v>
      </c>
      <c r="M116" t="s">
        <v>121</v>
      </c>
      <c r="N116" t="s">
        <v>67</v>
      </c>
      <c r="O116" t="s">
        <v>16</v>
      </c>
      <c r="P116" s="1">
        <v>44635</v>
      </c>
      <c r="Q116">
        <v>14</v>
      </c>
      <c r="R116" s="21">
        <f t="shared" si="8"/>
        <v>2.7617094017094015E-2</v>
      </c>
      <c r="T116" s="82" t="s">
        <v>513</v>
      </c>
      <c r="U116" s="13">
        <v>1478</v>
      </c>
    </row>
    <row r="117" spans="1:21" x14ac:dyDescent="0.3">
      <c r="A117" t="s">
        <v>20</v>
      </c>
      <c r="B117">
        <v>93</v>
      </c>
      <c r="C117" s="1">
        <v>44651</v>
      </c>
      <c r="D117" t="s">
        <v>724</v>
      </c>
      <c r="E117" s="1" t="s">
        <v>724</v>
      </c>
      <c r="F117" t="s">
        <v>549</v>
      </c>
      <c r="G117" t="s">
        <v>260</v>
      </c>
      <c r="H117" s="5">
        <f t="shared" si="11"/>
        <v>340000</v>
      </c>
      <c r="I117" s="15">
        <f t="shared" si="7"/>
        <v>10124</v>
      </c>
      <c r="J117" s="15">
        <v>350124</v>
      </c>
      <c r="K117" s="5">
        <v>35012</v>
      </c>
      <c r="M117" t="s">
        <v>122</v>
      </c>
      <c r="N117" t="s">
        <v>67</v>
      </c>
      <c r="O117" t="s">
        <v>16</v>
      </c>
      <c r="P117" s="1">
        <v>44651</v>
      </c>
      <c r="Q117">
        <v>0</v>
      </c>
      <c r="R117" s="21">
        <f t="shared" si="8"/>
        <v>2.9776470588235293E-2</v>
      </c>
      <c r="T117" s="82" t="s">
        <v>618</v>
      </c>
      <c r="U117" s="13">
        <v>1523</v>
      </c>
    </row>
    <row r="118" spans="1:21" x14ac:dyDescent="0.3">
      <c r="A118" t="s">
        <v>20</v>
      </c>
      <c r="B118">
        <v>182</v>
      </c>
      <c r="C118" s="1">
        <v>44488</v>
      </c>
      <c r="D118" s="1" t="s">
        <v>535</v>
      </c>
      <c r="E118" t="s">
        <v>483</v>
      </c>
      <c r="F118" t="s">
        <v>483</v>
      </c>
      <c r="G118" t="s">
        <v>194</v>
      </c>
      <c r="H118" s="5">
        <f t="shared" si="11"/>
        <v>485000</v>
      </c>
      <c r="I118" s="15">
        <f t="shared" si="7"/>
        <v>15000</v>
      </c>
      <c r="J118" s="15">
        <v>500000</v>
      </c>
      <c r="K118" s="5">
        <v>50000</v>
      </c>
      <c r="M118" t="s">
        <v>116</v>
      </c>
      <c r="N118" t="s">
        <v>67</v>
      </c>
      <c r="O118" t="s">
        <v>16</v>
      </c>
      <c r="P118" s="1">
        <v>44481</v>
      </c>
      <c r="Q118">
        <v>7</v>
      </c>
      <c r="R118" s="21">
        <f t="shared" si="8"/>
        <v>3.0927835051546393E-2</v>
      </c>
      <c r="T118" s="82" t="s">
        <v>646</v>
      </c>
      <c r="U118" s="13">
        <v>502653</v>
      </c>
    </row>
    <row r="119" spans="1:21" x14ac:dyDescent="0.3">
      <c r="A119" t="s">
        <v>20</v>
      </c>
      <c r="B119">
        <v>183</v>
      </c>
      <c r="C119" s="1">
        <v>44503</v>
      </c>
      <c r="D119" s="1" t="s">
        <v>535</v>
      </c>
      <c r="E119" t="s">
        <v>483</v>
      </c>
      <c r="F119" t="s">
        <v>483</v>
      </c>
      <c r="G119" t="s">
        <v>194</v>
      </c>
      <c r="H119" s="5">
        <f t="shared" si="11"/>
        <v>485000</v>
      </c>
      <c r="I119" s="15">
        <f t="shared" si="7"/>
        <v>15000</v>
      </c>
      <c r="J119" s="15">
        <v>500000</v>
      </c>
      <c r="K119" s="5">
        <v>50000</v>
      </c>
      <c r="M119" t="s">
        <v>117</v>
      </c>
      <c r="N119" t="s">
        <v>67</v>
      </c>
      <c r="O119" t="s">
        <v>16</v>
      </c>
      <c r="P119" s="1">
        <v>44495</v>
      </c>
      <c r="Q119">
        <v>8</v>
      </c>
      <c r="R119" s="21">
        <f t="shared" si="8"/>
        <v>3.0927835051546393E-2</v>
      </c>
      <c r="T119" s="26" t="s">
        <v>466</v>
      </c>
      <c r="U119" s="27">
        <v>900454</v>
      </c>
    </row>
    <row r="120" spans="1:21" x14ac:dyDescent="0.3">
      <c r="A120" t="s">
        <v>20</v>
      </c>
      <c r="B120">
        <v>185</v>
      </c>
      <c r="C120" s="1">
        <v>44588</v>
      </c>
      <c r="D120" s="1" t="s">
        <v>535</v>
      </c>
      <c r="E120" t="s">
        <v>483</v>
      </c>
      <c r="F120" t="s">
        <v>612</v>
      </c>
      <c r="G120" t="s">
        <v>323</v>
      </c>
      <c r="H120" s="5">
        <f t="shared" si="11"/>
        <v>970000</v>
      </c>
      <c r="I120" s="15">
        <f t="shared" si="7"/>
        <v>30000</v>
      </c>
      <c r="J120" s="15">
        <v>1000000</v>
      </c>
      <c r="K120" s="5">
        <v>100000</v>
      </c>
      <c r="M120" t="s">
        <v>119</v>
      </c>
      <c r="N120" t="s">
        <v>67</v>
      </c>
      <c r="O120" t="s">
        <v>16</v>
      </c>
      <c r="P120" s="1">
        <v>44574</v>
      </c>
      <c r="Q120">
        <v>14</v>
      </c>
      <c r="R120" s="21">
        <f t="shared" si="8"/>
        <v>3.0927835051546393E-2</v>
      </c>
      <c r="T120" s="83">
        <v>44651</v>
      </c>
      <c r="U120" s="13">
        <v>900454</v>
      </c>
    </row>
    <row r="121" spans="1:21" x14ac:dyDescent="0.3">
      <c r="A121" t="s">
        <v>20</v>
      </c>
      <c r="B121">
        <v>181</v>
      </c>
      <c r="C121" s="1">
        <v>44651</v>
      </c>
      <c r="D121" s="1" t="s">
        <v>535</v>
      </c>
      <c r="E121" t="s">
        <v>483</v>
      </c>
      <c r="F121" t="s">
        <v>651</v>
      </c>
      <c r="G121" t="s">
        <v>363</v>
      </c>
      <c r="H121" s="5">
        <f t="shared" si="11"/>
        <v>580000</v>
      </c>
      <c r="I121" s="15">
        <f t="shared" si="7"/>
        <v>19239</v>
      </c>
      <c r="J121" s="15">
        <v>599239</v>
      </c>
      <c r="K121" s="5">
        <v>59924</v>
      </c>
      <c r="M121" t="s">
        <v>122</v>
      </c>
      <c r="N121" t="s">
        <v>67</v>
      </c>
      <c r="O121" t="s">
        <v>16</v>
      </c>
      <c r="P121" s="1">
        <v>44651</v>
      </c>
      <c r="Q121">
        <v>0</v>
      </c>
      <c r="R121" s="21">
        <f t="shared" si="8"/>
        <v>3.3170689655172413E-2</v>
      </c>
      <c r="T121" s="84" t="s">
        <v>466</v>
      </c>
      <c r="U121" s="27">
        <v>460253</v>
      </c>
    </row>
    <row r="122" spans="1:21" x14ac:dyDescent="0.3">
      <c r="A122" t="s">
        <v>20</v>
      </c>
      <c r="B122">
        <v>184</v>
      </c>
      <c r="C122" s="1">
        <v>44651</v>
      </c>
      <c r="D122" s="1" t="s">
        <v>535</v>
      </c>
      <c r="E122" t="s">
        <v>483</v>
      </c>
      <c r="F122" t="s">
        <v>483</v>
      </c>
      <c r="G122" t="s">
        <v>194</v>
      </c>
      <c r="H122" s="5">
        <f>MROUND((J122*0.97),50)</f>
        <v>2450</v>
      </c>
      <c r="I122" s="15">
        <f t="shared" si="7"/>
        <v>86</v>
      </c>
      <c r="J122" s="15">
        <v>2536</v>
      </c>
      <c r="K122" s="5">
        <v>254</v>
      </c>
      <c r="M122" t="s">
        <v>122</v>
      </c>
      <c r="N122" t="s">
        <v>67</v>
      </c>
      <c r="O122" t="s">
        <v>16</v>
      </c>
      <c r="P122" s="1">
        <v>44651</v>
      </c>
      <c r="Q122">
        <v>0</v>
      </c>
      <c r="R122" s="21">
        <f t="shared" si="8"/>
        <v>3.5102040816326528E-2</v>
      </c>
      <c r="T122" s="84" t="s">
        <v>468</v>
      </c>
      <c r="U122" s="27">
        <v>440201</v>
      </c>
    </row>
    <row r="123" spans="1:21" x14ac:dyDescent="0.3">
      <c r="A123" t="s">
        <v>20</v>
      </c>
      <c r="B123">
        <v>186</v>
      </c>
      <c r="C123" s="1">
        <v>44651</v>
      </c>
      <c r="D123" s="1" t="s">
        <v>535</v>
      </c>
      <c r="E123" t="s">
        <v>483</v>
      </c>
      <c r="F123" t="s">
        <v>612</v>
      </c>
      <c r="G123" t="s">
        <v>323</v>
      </c>
      <c r="H123" s="5">
        <f t="shared" ref="H123:H130" si="12">MROUND((J123*0.97),5000)</f>
        <v>970000</v>
      </c>
      <c r="I123" s="15">
        <f t="shared" si="7"/>
        <v>32537</v>
      </c>
      <c r="J123" s="15">
        <v>1002537</v>
      </c>
      <c r="K123" s="5">
        <v>100254</v>
      </c>
      <c r="M123" t="s">
        <v>122</v>
      </c>
      <c r="N123" t="s">
        <v>67</v>
      </c>
      <c r="O123" t="s">
        <v>16</v>
      </c>
      <c r="P123" s="1">
        <v>44651</v>
      </c>
      <c r="Q123">
        <v>0</v>
      </c>
      <c r="R123" s="21">
        <f t="shared" si="8"/>
        <v>3.3543298969072162E-2</v>
      </c>
      <c r="T123" s="12" t="s">
        <v>459</v>
      </c>
      <c r="U123" s="13">
        <v>3213363</v>
      </c>
    </row>
    <row r="124" spans="1:21" x14ac:dyDescent="0.3">
      <c r="A124" t="s">
        <v>20</v>
      </c>
      <c r="B124">
        <v>217</v>
      </c>
      <c r="C124" s="1">
        <v>44560</v>
      </c>
      <c r="D124" t="s">
        <v>515</v>
      </c>
      <c r="E124" t="s">
        <v>643</v>
      </c>
      <c r="F124" t="s">
        <v>592</v>
      </c>
      <c r="G124" t="s">
        <v>303</v>
      </c>
      <c r="H124" s="5">
        <f t="shared" si="12"/>
        <v>145000</v>
      </c>
      <c r="I124" s="15">
        <f t="shared" si="7"/>
        <v>3000</v>
      </c>
      <c r="J124" s="15">
        <v>148000</v>
      </c>
      <c r="K124" s="5">
        <v>14800</v>
      </c>
      <c r="M124" t="s">
        <v>118</v>
      </c>
      <c r="N124" t="s">
        <v>67</v>
      </c>
      <c r="O124" t="s">
        <v>16</v>
      </c>
      <c r="P124" s="1">
        <v>44553</v>
      </c>
      <c r="Q124">
        <v>7</v>
      </c>
      <c r="R124" s="21">
        <f t="shared" si="8"/>
        <v>2.0689655172413793E-2</v>
      </c>
      <c r="T124" s="83">
        <v>44350</v>
      </c>
      <c r="U124" s="13">
        <v>243874</v>
      </c>
    </row>
    <row r="125" spans="1:21" x14ac:dyDescent="0.3">
      <c r="A125" t="s">
        <v>20</v>
      </c>
      <c r="B125">
        <v>216</v>
      </c>
      <c r="C125" s="1">
        <v>44651</v>
      </c>
      <c r="D125" t="s">
        <v>515</v>
      </c>
      <c r="E125" t="s">
        <v>643</v>
      </c>
      <c r="F125" t="s">
        <v>643</v>
      </c>
      <c r="G125" t="s">
        <v>354</v>
      </c>
      <c r="H125" s="5">
        <f t="shared" si="12"/>
        <v>675000</v>
      </c>
      <c r="I125" s="15">
        <f t="shared" si="7"/>
        <v>21441</v>
      </c>
      <c r="J125" s="15">
        <v>696441</v>
      </c>
      <c r="K125" s="5">
        <v>69644</v>
      </c>
      <c r="M125" t="s">
        <v>122</v>
      </c>
      <c r="N125" t="s">
        <v>67</v>
      </c>
      <c r="O125" t="s">
        <v>16</v>
      </c>
      <c r="P125" s="1">
        <v>44651</v>
      </c>
      <c r="Q125">
        <v>0</v>
      </c>
      <c r="R125" s="21">
        <f t="shared" si="8"/>
        <v>3.1764444444444442E-2</v>
      </c>
      <c r="T125" s="82" t="s">
        <v>459</v>
      </c>
      <c r="U125" s="13">
        <v>243874</v>
      </c>
    </row>
    <row r="126" spans="1:21" x14ac:dyDescent="0.3">
      <c r="A126" t="s">
        <v>20</v>
      </c>
      <c r="B126">
        <v>218</v>
      </c>
      <c r="C126" s="1">
        <v>44651</v>
      </c>
      <c r="D126" t="s">
        <v>515</v>
      </c>
      <c r="E126" t="s">
        <v>643</v>
      </c>
      <c r="F126" t="s">
        <v>592</v>
      </c>
      <c r="G126" t="s">
        <v>303</v>
      </c>
      <c r="H126" s="5">
        <f t="shared" si="12"/>
        <v>660000</v>
      </c>
      <c r="I126" s="15">
        <f t="shared" si="7"/>
        <v>22743</v>
      </c>
      <c r="J126" s="15">
        <v>682743</v>
      </c>
      <c r="K126" s="5">
        <v>68274</v>
      </c>
      <c r="M126" t="s">
        <v>122</v>
      </c>
      <c r="N126" t="s">
        <v>67</v>
      </c>
      <c r="O126" t="s">
        <v>16</v>
      </c>
      <c r="P126" s="1">
        <v>44651</v>
      </c>
      <c r="Q126">
        <v>0</v>
      </c>
      <c r="R126" s="21">
        <f t="shared" si="8"/>
        <v>3.4459090909090911E-2</v>
      </c>
      <c r="T126" s="83">
        <v>44382</v>
      </c>
      <c r="U126" s="13">
        <v>450000</v>
      </c>
    </row>
    <row r="127" spans="1:21" x14ac:dyDescent="0.3">
      <c r="A127" t="s">
        <v>20</v>
      </c>
      <c r="B127">
        <v>72</v>
      </c>
      <c r="C127" s="1">
        <v>44403</v>
      </c>
      <c r="D127" s="1" t="s">
        <v>438</v>
      </c>
      <c r="E127" t="s">
        <v>550</v>
      </c>
      <c r="F127" t="s">
        <v>733</v>
      </c>
      <c r="G127" t="s">
        <v>253</v>
      </c>
      <c r="H127" s="5">
        <f t="shared" si="12"/>
        <v>925000</v>
      </c>
      <c r="I127" s="15">
        <f t="shared" si="7"/>
        <v>28419</v>
      </c>
      <c r="J127" s="15">
        <v>953419</v>
      </c>
      <c r="K127" s="5">
        <v>95342</v>
      </c>
      <c r="M127" t="s">
        <v>113</v>
      </c>
      <c r="N127" t="s">
        <v>67</v>
      </c>
      <c r="O127" t="s">
        <v>16</v>
      </c>
      <c r="P127" s="1">
        <v>44391</v>
      </c>
      <c r="Q127">
        <v>12</v>
      </c>
      <c r="R127" s="21">
        <f t="shared" si="8"/>
        <v>3.0723243243243242E-2</v>
      </c>
      <c r="T127" s="82" t="s">
        <v>595</v>
      </c>
      <c r="U127" s="13">
        <v>270000</v>
      </c>
    </row>
    <row r="128" spans="1:21" x14ac:dyDescent="0.3">
      <c r="A128" t="s">
        <v>20</v>
      </c>
      <c r="B128">
        <v>68</v>
      </c>
      <c r="C128" s="1">
        <v>44477</v>
      </c>
      <c r="D128" s="1" t="s">
        <v>438</v>
      </c>
      <c r="E128" t="s">
        <v>550</v>
      </c>
      <c r="F128" t="s">
        <v>602</v>
      </c>
      <c r="G128" t="s">
        <v>313</v>
      </c>
      <c r="H128" s="5">
        <f t="shared" si="12"/>
        <v>405000</v>
      </c>
      <c r="I128" s="15">
        <f t="shared" si="7"/>
        <v>14000</v>
      </c>
      <c r="J128" s="15">
        <v>419000</v>
      </c>
      <c r="K128" s="5">
        <v>41900</v>
      </c>
      <c r="M128" t="s">
        <v>116</v>
      </c>
      <c r="N128" t="s">
        <v>67</v>
      </c>
      <c r="O128" t="s">
        <v>16</v>
      </c>
      <c r="P128" s="1">
        <v>44462</v>
      </c>
      <c r="Q128">
        <v>15</v>
      </c>
      <c r="R128" s="21">
        <f t="shared" si="8"/>
        <v>3.4567901234567898E-2</v>
      </c>
      <c r="T128" s="82" t="s">
        <v>600</v>
      </c>
      <c r="U128" s="13">
        <v>180000</v>
      </c>
    </row>
    <row r="129" spans="1:21" x14ac:dyDescent="0.3">
      <c r="A129" t="s">
        <v>20</v>
      </c>
      <c r="B129">
        <v>66</v>
      </c>
      <c r="C129" s="1">
        <v>44482</v>
      </c>
      <c r="D129" s="1" t="s">
        <v>438</v>
      </c>
      <c r="E129" t="s">
        <v>550</v>
      </c>
      <c r="F129" t="s">
        <v>550</v>
      </c>
      <c r="G129" t="s">
        <v>261</v>
      </c>
      <c r="H129" s="5">
        <f t="shared" si="12"/>
        <v>920000</v>
      </c>
      <c r="I129" s="15">
        <f t="shared" si="7"/>
        <v>30000</v>
      </c>
      <c r="J129" s="15">
        <v>950000</v>
      </c>
      <c r="K129" s="5">
        <v>95000</v>
      </c>
      <c r="M129" t="s">
        <v>116</v>
      </c>
      <c r="N129" t="s">
        <v>67</v>
      </c>
      <c r="O129" t="s">
        <v>16</v>
      </c>
      <c r="P129" s="1">
        <v>44475</v>
      </c>
      <c r="Q129">
        <v>7</v>
      </c>
      <c r="R129" s="21">
        <f t="shared" si="8"/>
        <v>3.2608695652173912E-2</v>
      </c>
      <c r="T129" s="83">
        <v>44387</v>
      </c>
      <c r="U129" s="13">
        <v>138000</v>
      </c>
    </row>
    <row r="130" spans="1:21" x14ac:dyDescent="0.3">
      <c r="A130" t="s">
        <v>20</v>
      </c>
      <c r="B130">
        <v>70</v>
      </c>
      <c r="C130" s="1">
        <v>44518</v>
      </c>
      <c r="D130" s="1" t="s">
        <v>438</v>
      </c>
      <c r="E130" t="s">
        <v>550</v>
      </c>
      <c r="F130" t="s">
        <v>625</v>
      </c>
      <c r="G130" t="s">
        <v>336</v>
      </c>
      <c r="H130" s="5">
        <f t="shared" si="12"/>
        <v>860000</v>
      </c>
      <c r="I130" s="15">
        <f t="shared" ref="I130:I193" si="13">J130-H130</f>
        <v>28900</v>
      </c>
      <c r="J130" s="15">
        <v>888900</v>
      </c>
      <c r="K130" s="5">
        <v>88890</v>
      </c>
      <c r="M130" t="s">
        <v>117</v>
      </c>
      <c r="N130" t="s">
        <v>67</v>
      </c>
      <c r="O130" t="s">
        <v>16</v>
      </c>
      <c r="P130" s="1">
        <v>44510</v>
      </c>
      <c r="Q130">
        <v>8</v>
      </c>
      <c r="R130" s="21">
        <f t="shared" ref="R130:R193" si="14">I130/H130</f>
        <v>3.3604651162790697E-2</v>
      </c>
      <c r="T130" s="82" t="s">
        <v>459</v>
      </c>
      <c r="U130" s="13">
        <v>138000</v>
      </c>
    </row>
    <row r="131" spans="1:21" x14ac:dyDescent="0.3">
      <c r="A131" t="s">
        <v>20</v>
      </c>
      <c r="B131">
        <v>67</v>
      </c>
      <c r="C131" s="1">
        <v>44651</v>
      </c>
      <c r="D131" s="1" t="s">
        <v>438</v>
      </c>
      <c r="E131" t="s">
        <v>550</v>
      </c>
      <c r="F131" t="s">
        <v>550</v>
      </c>
      <c r="G131" t="s">
        <v>261</v>
      </c>
      <c r="H131" s="5">
        <f>MROUND((J131*0.97),50)</f>
        <v>550</v>
      </c>
      <c r="I131" s="15">
        <f t="shared" si="13"/>
        <v>19</v>
      </c>
      <c r="J131" s="15">
        <v>569</v>
      </c>
      <c r="K131" s="5">
        <v>57</v>
      </c>
      <c r="M131" t="s">
        <v>122</v>
      </c>
      <c r="N131" t="s">
        <v>67</v>
      </c>
      <c r="O131" t="s">
        <v>16</v>
      </c>
      <c r="P131" s="1">
        <v>44651</v>
      </c>
      <c r="Q131">
        <v>0</v>
      </c>
      <c r="R131" s="21">
        <f t="shared" si="14"/>
        <v>3.4545454545454546E-2</v>
      </c>
      <c r="T131" s="83">
        <v>44420</v>
      </c>
      <c r="U131" s="13">
        <v>338000</v>
      </c>
    </row>
    <row r="132" spans="1:21" x14ac:dyDescent="0.3">
      <c r="A132" t="s">
        <v>20</v>
      </c>
      <c r="B132">
        <v>69</v>
      </c>
      <c r="C132" s="1">
        <v>44651</v>
      </c>
      <c r="D132" s="1" t="s">
        <v>438</v>
      </c>
      <c r="E132" t="s">
        <v>550</v>
      </c>
      <c r="F132" t="s">
        <v>602</v>
      </c>
      <c r="G132" t="s">
        <v>313</v>
      </c>
      <c r="H132" s="5">
        <f>MROUND((J132*0.97),5000)</f>
        <v>415000</v>
      </c>
      <c r="I132" s="15">
        <f t="shared" si="13"/>
        <v>11500</v>
      </c>
      <c r="J132" s="15">
        <v>426500</v>
      </c>
      <c r="K132" s="5">
        <v>42650</v>
      </c>
      <c r="M132" t="s">
        <v>122</v>
      </c>
      <c r="N132" t="s">
        <v>67</v>
      </c>
      <c r="O132" t="s">
        <v>16</v>
      </c>
      <c r="P132" s="1">
        <v>44651</v>
      </c>
      <c r="Q132">
        <v>0</v>
      </c>
      <c r="R132" s="21">
        <f t="shared" si="14"/>
        <v>2.7710843373493974E-2</v>
      </c>
      <c r="T132" s="82" t="s">
        <v>595</v>
      </c>
      <c r="U132" s="13">
        <v>338000</v>
      </c>
    </row>
    <row r="133" spans="1:21" x14ac:dyDescent="0.3">
      <c r="A133" t="s">
        <v>20</v>
      </c>
      <c r="B133">
        <v>71</v>
      </c>
      <c r="C133" s="1">
        <v>44651</v>
      </c>
      <c r="D133" s="1" t="s">
        <v>438</v>
      </c>
      <c r="E133" t="s">
        <v>550</v>
      </c>
      <c r="F133" t="s">
        <v>625</v>
      </c>
      <c r="G133" t="s">
        <v>336</v>
      </c>
      <c r="H133" s="5">
        <f>MROUND((J133*0.97),50)</f>
        <v>550</v>
      </c>
      <c r="I133" s="15">
        <f t="shared" si="13"/>
        <v>0</v>
      </c>
      <c r="J133" s="15">
        <v>550</v>
      </c>
      <c r="K133" s="5">
        <v>55</v>
      </c>
      <c r="M133" t="s">
        <v>122</v>
      </c>
      <c r="N133" t="s">
        <v>67</v>
      </c>
      <c r="O133" t="s">
        <v>16</v>
      </c>
      <c r="P133" s="1">
        <v>44651</v>
      </c>
      <c r="Q133">
        <v>0</v>
      </c>
      <c r="R133" s="21">
        <f t="shared" si="14"/>
        <v>0</v>
      </c>
      <c r="T133" s="83">
        <v>44432</v>
      </c>
      <c r="U133" s="13">
        <v>600000</v>
      </c>
    </row>
    <row r="134" spans="1:21" x14ac:dyDescent="0.3">
      <c r="A134" t="s">
        <v>20</v>
      </c>
      <c r="B134">
        <v>102</v>
      </c>
      <c r="C134" s="1">
        <v>44389</v>
      </c>
      <c r="D134" t="s">
        <v>513</v>
      </c>
      <c r="E134" s="1" t="s">
        <v>513</v>
      </c>
      <c r="F134" t="s">
        <v>513</v>
      </c>
      <c r="G134" t="s">
        <v>224</v>
      </c>
      <c r="H134" s="5">
        <f>MROUND((J134*0.97),5000)</f>
        <v>390000</v>
      </c>
      <c r="I134" s="15">
        <f t="shared" si="13"/>
        <v>10000</v>
      </c>
      <c r="J134" s="15">
        <v>400000</v>
      </c>
      <c r="K134" s="5">
        <v>40000</v>
      </c>
      <c r="M134" t="s">
        <v>113</v>
      </c>
      <c r="N134" t="s">
        <v>67</v>
      </c>
      <c r="O134" t="s">
        <v>16</v>
      </c>
      <c r="P134" s="1">
        <v>44382</v>
      </c>
      <c r="Q134">
        <v>7</v>
      </c>
      <c r="R134" s="21">
        <f t="shared" si="14"/>
        <v>2.564102564102564E-2</v>
      </c>
      <c r="T134" s="82" t="s">
        <v>600</v>
      </c>
      <c r="U134" s="13">
        <v>400000</v>
      </c>
    </row>
    <row r="135" spans="1:21" x14ac:dyDescent="0.3">
      <c r="A135" t="s">
        <v>20</v>
      </c>
      <c r="B135">
        <v>105</v>
      </c>
      <c r="C135" s="1">
        <v>44393</v>
      </c>
      <c r="D135" t="s">
        <v>513</v>
      </c>
      <c r="E135" s="1" t="s">
        <v>513</v>
      </c>
      <c r="F135" t="s">
        <v>618</v>
      </c>
      <c r="G135" t="s">
        <v>329</v>
      </c>
      <c r="H135" s="5">
        <f>MROUND((J135*0.97),5000)</f>
        <v>485000</v>
      </c>
      <c r="I135" s="15">
        <f t="shared" si="13"/>
        <v>15000</v>
      </c>
      <c r="J135" s="15">
        <v>500000</v>
      </c>
      <c r="K135" s="5">
        <v>50000</v>
      </c>
      <c r="M135" t="s">
        <v>113</v>
      </c>
      <c r="N135" t="s">
        <v>67</v>
      </c>
      <c r="O135" t="s">
        <v>16</v>
      </c>
      <c r="P135" s="1">
        <v>44387</v>
      </c>
      <c r="Q135">
        <v>6</v>
      </c>
      <c r="R135" s="21">
        <f t="shared" si="14"/>
        <v>3.0927835051546393E-2</v>
      </c>
      <c r="T135" s="82" t="s">
        <v>460</v>
      </c>
      <c r="U135" s="13">
        <v>200000</v>
      </c>
    </row>
    <row r="136" spans="1:21" x14ac:dyDescent="0.3">
      <c r="A136" t="s">
        <v>20</v>
      </c>
      <c r="B136">
        <v>103</v>
      </c>
      <c r="C136" s="1">
        <v>44420</v>
      </c>
      <c r="D136" t="s">
        <v>513</v>
      </c>
      <c r="E136" s="1" t="s">
        <v>513</v>
      </c>
      <c r="F136" t="s">
        <v>513</v>
      </c>
      <c r="G136" t="s">
        <v>224</v>
      </c>
      <c r="H136" s="5">
        <f>MROUND((J136*0.97),5000)</f>
        <v>580000</v>
      </c>
      <c r="I136" s="15">
        <f t="shared" si="13"/>
        <v>20000</v>
      </c>
      <c r="J136" s="15">
        <v>600000</v>
      </c>
      <c r="K136" s="5">
        <v>60000</v>
      </c>
      <c r="M136" t="s">
        <v>114</v>
      </c>
      <c r="N136" t="s">
        <v>67</v>
      </c>
      <c r="O136" t="s">
        <v>16</v>
      </c>
      <c r="P136" s="1">
        <v>44411</v>
      </c>
      <c r="Q136">
        <v>9</v>
      </c>
      <c r="R136" s="21">
        <f t="shared" si="14"/>
        <v>3.4482758620689655E-2</v>
      </c>
      <c r="T136" s="83">
        <v>44449</v>
      </c>
      <c r="U136" s="13">
        <v>59116</v>
      </c>
    </row>
    <row r="137" spans="1:21" x14ac:dyDescent="0.3">
      <c r="A137" t="s">
        <v>20</v>
      </c>
      <c r="B137">
        <v>104</v>
      </c>
      <c r="C137" s="1">
        <v>44651</v>
      </c>
      <c r="D137" t="s">
        <v>513</v>
      </c>
      <c r="E137" s="1" t="s">
        <v>513</v>
      </c>
      <c r="F137" t="s">
        <v>513</v>
      </c>
      <c r="G137" t="s">
        <v>224</v>
      </c>
      <c r="H137" s="5">
        <f>MROUND((J137*0.97),50)</f>
        <v>1450</v>
      </c>
      <c r="I137" s="15">
        <f t="shared" si="13"/>
        <v>28</v>
      </c>
      <c r="J137" s="15">
        <v>1478</v>
      </c>
      <c r="K137" s="5">
        <v>148</v>
      </c>
      <c r="M137" t="s">
        <v>122</v>
      </c>
      <c r="N137" t="s">
        <v>67</v>
      </c>
      <c r="O137" t="s">
        <v>16</v>
      </c>
      <c r="P137" s="1">
        <v>44651</v>
      </c>
      <c r="Q137">
        <v>0</v>
      </c>
      <c r="R137" s="21">
        <f t="shared" si="14"/>
        <v>1.9310344827586208E-2</v>
      </c>
      <c r="T137" s="82" t="s">
        <v>459</v>
      </c>
      <c r="U137" s="13">
        <v>59116</v>
      </c>
    </row>
    <row r="138" spans="1:21" x14ac:dyDescent="0.3">
      <c r="A138" t="s">
        <v>20</v>
      </c>
      <c r="B138">
        <v>106</v>
      </c>
      <c r="C138" s="1">
        <v>44651</v>
      </c>
      <c r="D138" t="s">
        <v>513</v>
      </c>
      <c r="E138" s="1" t="s">
        <v>513</v>
      </c>
      <c r="F138" t="s">
        <v>618</v>
      </c>
      <c r="G138" t="s">
        <v>329</v>
      </c>
      <c r="H138" s="5">
        <f>MROUND((J138*0.97),50)</f>
        <v>1500</v>
      </c>
      <c r="I138" s="15">
        <f t="shared" si="13"/>
        <v>23</v>
      </c>
      <c r="J138" s="15">
        <v>1523</v>
      </c>
      <c r="K138" s="5">
        <v>152</v>
      </c>
      <c r="M138" t="s">
        <v>122</v>
      </c>
      <c r="N138" t="s">
        <v>67</v>
      </c>
      <c r="O138" t="s">
        <v>16</v>
      </c>
      <c r="P138" s="1">
        <v>44651</v>
      </c>
      <c r="Q138">
        <v>0</v>
      </c>
      <c r="R138" s="21">
        <f t="shared" si="14"/>
        <v>1.5333333333333332E-2</v>
      </c>
      <c r="T138" s="83">
        <v>44462</v>
      </c>
      <c r="U138" s="13">
        <v>158581</v>
      </c>
    </row>
    <row r="139" spans="1:21" x14ac:dyDescent="0.3">
      <c r="A139" t="s">
        <v>20</v>
      </c>
      <c r="B139">
        <v>107</v>
      </c>
      <c r="C139" s="1">
        <v>44651</v>
      </c>
      <c r="D139" t="s">
        <v>513</v>
      </c>
      <c r="E139" s="1" t="s">
        <v>513</v>
      </c>
      <c r="F139" t="s">
        <v>646</v>
      </c>
      <c r="G139" t="s">
        <v>358</v>
      </c>
      <c r="H139" s="5">
        <f t="shared" ref="H139:H157" si="15">MROUND((J139*0.97),5000)</f>
        <v>490000</v>
      </c>
      <c r="I139" s="15">
        <f t="shared" si="13"/>
        <v>12653</v>
      </c>
      <c r="J139" s="15">
        <v>502653</v>
      </c>
      <c r="K139" s="5">
        <v>50265</v>
      </c>
      <c r="M139" t="s">
        <v>122</v>
      </c>
      <c r="N139" t="s">
        <v>67</v>
      </c>
      <c r="O139" t="s">
        <v>16</v>
      </c>
      <c r="P139" s="1">
        <v>44651</v>
      </c>
      <c r="Q139">
        <v>0</v>
      </c>
      <c r="R139" s="21">
        <f t="shared" si="14"/>
        <v>2.5822448979591836E-2</v>
      </c>
      <c r="T139" s="82" t="s">
        <v>459</v>
      </c>
      <c r="U139" s="13">
        <v>100000</v>
      </c>
    </row>
    <row r="140" spans="1:21" x14ac:dyDescent="0.3">
      <c r="A140" t="s">
        <v>20</v>
      </c>
      <c r="B140">
        <v>108</v>
      </c>
      <c r="C140" s="1">
        <v>44651</v>
      </c>
      <c r="D140" t="s">
        <v>466</v>
      </c>
      <c r="E140" s="48" t="s">
        <v>466</v>
      </c>
      <c r="F140" s="47" t="s">
        <v>466</v>
      </c>
      <c r="G140" s="47" t="s">
        <v>176</v>
      </c>
      <c r="H140" s="49">
        <f t="shared" si="15"/>
        <v>445000</v>
      </c>
      <c r="I140" s="50">
        <f t="shared" si="13"/>
        <v>15253</v>
      </c>
      <c r="J140" s="50">
        <v>460253</v>
      </c>
      <c r="K140" s="49">
        <v>46025</v>
      </c>
      <c r="L140" s="47"/>
      <c r="M140" s="47" t="s">
        <v>122</v>
      </c>
      <c r="N140" s="47" t="s">
        <v>67</v>
      </c>
      <c r="O140" s="47" t="s">
        <v>16</v>
      </c>
      <c r="P140" s="48">
        <v>44651</v>
      </c>
      <c r="Q140">
        <v>0</v>
      </c>
      <c r="R140" s="21">
        <f t="shared" si="14"/>
        <v>3.4276404494382025E-2</v>
      </c>
      <c r="T140" s="82" t="s">
        <v>460</v>
      </c>
      <c r="U140" s="13">
        <v>58581</v>
      </c>
    </row>
    <row r="141" spans="1:21" x14ac:dyDescent="0.3">
      <c r="A141" t="s">
        <v>20</v>
      </c>
      <c r="B141">
        <v>112</v>
      </c>
      <c r="C141" s="1">
        <v>44651</v>
      </c>
      <c r="D141" t="s">
        <v>466</v>
      </c>
      <c r="E141" s="48" t="s">
        <v>466</v>
      </c>
      <c r="F141" s="47" t="s">
        <v>468</v>
      </c>
      <c r="G141" s="47" t="s">
        <v>178</v>
      </c>
      <c r="H141" s="49">
        <f t="shared" si="15"/>
        <v>425000</v>
      </c>
      <c r="I141" s="50">
        <f t="shared" si="13"/>
        <v>15201</v>
      </c>
      <c r="J141" s="50">
        <v>440201</v>
      </c>
      <c r="K141" s="49">
        <v>44020</v>
      </c>
      <c r="L141" s="47"/>
      <c r="M141" s="47" t="s">
        <v>122</v>
      </c>
      <c r="N141" s="47" t="s">
        <v>67</v>
      </c>
      <c r="O141" s="47" t="s">
        <v>16</v>
      </c>
      <c r="P141" s="48">
        <v>44651</v>
      </c>
      <c r="Q141">
        <v>0</v>
      </c>
      <c r="R141" s="21">
        <f t="shared" si="14"/>
        <v>3.5767058823529409E-2</v>
      </c>
      <c r="T141" s="83">
        <v>44520</v>
      </c>
      <c r="U141" s="13">
        <v>672000</v>
      </c>
    </row>
    <row r="142" spans="1:21" x14ac:dyDescent="0.3">
      <c r="A142" t="s">
        <v>20</v>
      </c>
      <c r="B142">
        <v>128</v>
      </c>
      <c r="C142" s="1">
        <v>44358</v>
      </c>
      <c r="D142" s="1" t="s">
        <v>459</v>
      </c>
      <c r="E142" s="1" t="s">
        <v>459</v>
      </c>
      <c r="F142" t="s">
        <v>459</v>
      </c>
      <c r="G142" t="s">
        <v>169</v>
      </c>
      <c r="H142" s="42">
        <f t="shared" si="15"/>
        <v>235000</v>
      </c>
      <c r="I142" s="43">
        <f t="shared" si="13"/>
        <v>8874</v>
      </c>
      <c r="J142" s="43">
        <v>243874</v>
      </c>
      <c r="K142" s="42">
        <v>24387</v>
      </c>
      <c r="M142" t="s">
        <v>112</v>
      </c>
      <c r="N142" t="s">
        <v>67</v>
      </c>
      <c r="O142" t="s">
        <v>16</v>
      </c>
      <c r="P142" s="1">
        <v>44350</v>
      </c>
      <c r="Q142">
        <v>8</v>
      </c>
      <c r="R142" s="44">
        <f t="shared" si="14"/>
        <v>3.7761702127659572E-2</v>
      </c>
      <c r="T142" s="82" t="s">
        <v>595</v>
      </c>
      <c r="U142" s="13">
        <v>200000</v>
      </c>
    </row>
    <row r="143" spans="1:21" x14ac:dyDescent="0.3">
      <c r="A143" t="s">
        <v>20</v>
      </c>
      <c r="B143">
        <v>113</v>
      </c>
      <c r="C143" s="1">
        <v>44389</v>
      </c>
      <c r="D143" s="1" t="s">
        <v>459</v>
      </c>
      <c r="E143" s="1" t="s">
        <v>459</v>
      </c>
      <c r="F143" t="s">
        <v>595</v>
      </c>
      <c r="G143" t="s">
        <v>306</v>
      </c>
      <c r="H143" s="42">
        <f t="shared" si="15"/>
        <v>260000</v>
      </c>
      <c r="I143" s="43">
        <f t="shared" si="13"/>
        <v>10000</v>
      </c>
      <c r="J143" s="43">
        <v>270000</v>
      </c>
      <c r="K143" s="42">
        <v>27000</v>
      </c>
      <c r="M143" t="s">
        <v>113</v>
      </c>
      <c r="N143" t="s">
        <v>67</v>
      </c>
      <c r="O143" t="s">
        <v>16</v>
      </c>
      <c r="P143" s="1">
        <v>44382</v>
      </c>
      <c r="Q143">
        <v>7</v>
      </c>
      <c r="R143" s="44">
        <f t="shared" si="14"/>
        <v>3.8461538461538464E-2</v>
      </c>
      <c r="T143" s="82" t="s">
        <v>459</v>
      </c>
      <c r="U143" s="13">
        <v>236000</v>
      </c>
    </row>
    <row r="144" spans="1:21" x14ac:dyDescent="0.3">
      <c r="A144" t="s">
        <v>20</v>
      </c>
      <c r="B144">
        <v>134</v>
      </c>
      <c r="C144" s="1">
        <v>44389</v>
      </c>
      <c r="D144" s="1" t="s">
        <v>459</v>
      </c>
      <c r="E144" s="1" t="s">
        <v>459</v>
      </c>
      <c r="F144" t="s">
        <v>600</v>
      </c>
      <c r="G144" t="s">
        <v>311</v>
      </c>
      <c r="H144" s="42">
        <f t="shared" si="15"/>
        <v>175000</v>
      </c>
      <c r="I144" s="43">
        <f t="shared" si="13"/>
        <v>5000</v>
      </c>
      <c r="J144" s="43">
        <v>180000</v>
      </c>
      <c r="K144" s="42">
        <v>18000</v>
      </c>
      <c r="M144" t="s">
        <v>113</v>
      </c>
      <c r="N144" t="s">
        <v>67</v>
      </c>
      <c r="O144" t="s">
        <v>16</v>
      </c>
      <c r="P144" s="1">
        <v>44382</v>
      </c>
      <c r="Q144">
        <v>7</v>
      </c>
      <c r="R144" s="44">
        <f t="shared" si="14"/>
        <v>2.8571428571428571E-2</v>
      </c>
      <c r="T144" s="82" t="s">
        <v>460</v>
      </c>
      <c r="U144" s="13">
        <v>236000</v>
      </c>
    </row>
    <row r="145" spans="1:21" x14ac:dyDescent="0.3">
      <c r="A145" t="s">
        <v>20</v>
      </c>
      <c r="B145">
        <v>129</v>
      </c>
      <c r="C145" s="1">
        <v>44393</v>
      </c>
      <c r="D145" s="1" t="s">
        <v>459</v>
      </c>
      <c r="E145" s="1" t="s">
        <v>459</v>
      </c>
      <c r="F145" t="s">
        <v>459</v>
      </c>
      <c r="G145" t="s">
        <v>169</v>
      </c>
      <c r="H145" s="42">
        <f t="shared" si="15"/>
        <v>135000</v>
      </c>
      <c r="I145" s="43">
        <f t="shared" si="13"/>
        <v>3000</v>
      </c>
      <c r="J145" s="43">
        <v>138000</v>
      </c>
      <c r="K145" s="42">
        <v>13800</v>
      </c>
      <c r="M145" t="s">
        <v>113</v>
      </c>
      <c r="N145" t="s">
        <v>67</v>
      </c>
      <c r="O145" t="s">
        <v>16</v>
      </c>
      <c r="P145" s="1">
        <v>44387</v>
      </c>
      <c r="Q145">
        <v>6</v>
      </c>
      <c r="R145" s="44">
        <f t="shared" si="14"/>
        <v>2.2222222222222223E-2</v>
      </c>
      <c r="T145" s="83">
        <v>44552</v>
      </c>
      <c r="U145" s="13">
        <v>350000</v>
      </c>
    </row>
    <row r="146" spans="1:21" x14ac:dyDescent="0.3">
      <c r="A146" t="s">
        <v>20</v>
      </c>
      <c r="B146">
        <v>114</v>
      </c>
      <c r="C146" s="1">
        <v>44435</v>
      </c>
      <c r="D146" s="1" t="s">
        <v>459</v>
      </c>
      <c r="E146" s="1" t="s">
        <v>459</v>
      </c>
      <c r="F146" t="s">
        <v>595</v>
      </c>
      <c r="G146" t="s">
        <v>306</v>
      </c>
      <c r="H146" s="42">
        <f t="shared" si="15"/>
        <v>330000</v>
      </c>
      <c r="I146" s="43">
        <f t="shared" si="13"/>
        <v>8000</v>
      </c>
      <c r="J146" s="43">
        <v>338000</v>
      </c>
      <c r="K146" s="42">
        <v>33800</v>
      </c>
      <c r="M146" t="s">
        <v>114</v>
      </c>
      <c r="N146" t="s">
        <v>67</v>
      </c>
      <c r="O146" t="s">
        <v>16</v>
      </c>
      <c r="P146" s="1">
        <v>44420</v>
      </c>
      <c r="Q146">
        <v>15</v>
      </c>
      <c r="R146" s="44">
        <f t="shared" si="14"/>
        <v>2.4242424242424242E-2</v>
      </c>
      <c r="T146" s="82" t="s">
        <v>459</v>
      </c>
      <c r="U146" s="13">
        <v>220000</v>
      </c>
    </row>
    <row r="147" spans="1:21" x14ac:dyDescent="0.3">
      <c r="A147" t="s">
        <v>20</v>
      </c>
      <c r="B147">
        <v>135</v>
      </c>
      <c r="C147" s="1">
        <v>44439</v>
      </c>
      <c r="D147" s="1" t="s">
        <v>459</v>
      </c>
      <c r="E147" s="1" t="s">
        <v>459</v>
      </c>
      <c r="F147" t="s">
        <v>600</v>
      </c>
      <c r="G147" t="s">
        <v>311</v>
      </c>
      <c r="H147" s="42">
        <f t="shared" si="15"/>
        <v>390000</v>
      </c>
      <c r="I147" s="43">
        <f t="shared" si="13"/>
        <v>10000</v>
      </c>
      <c r="J147" s="43">
        <v>400000</v>
      </c>
      <c r="K147" s="42">
        <v>40000</v>
      </c>
      <c r="M147" t="s">
        <v>114</v>
      </c>
      <c r="N147" t="s">
        <v>67</v>
      </c>
      <c r="O147" t="s">
        <v>16</v>
      </c>
      <c r="P147" s="1">
        <v>44432</v>
      </c>
      <c r="Q147">
        <v>7</v>
      </c>
      <c r="R147" s="44">
        <f t="shared" si="14"/>
        <v>2.564102564102564E-2</v>
      </c>
      <c r="T147" s="82" t="s">
        <v>460</v>
      </c>
      <c r="U147" s="13">
        <v>130000</v>
      </c>
    </row>
    <row r="148" spans="1:21" x14ac:dyDescent="0.3">
      <c r="A148" t="s">
        <v>20</v>
      </c>
      <c r="B148">
        <v>137</v>
      </c>
      <c r="C148" s="1">
        <v>44439</v>
      </c>
      <c r="D148" s="1" t="s">
        <v>459</v>
      </c>
      <c r="E148" s="1" t="s">
        <v>459</v>
      </c>
      <c r="F148" t="s">
        <v>460</v>
      </c>
      <c r="G148" t="s">
        <v>170</v>
      </c>
      <c r="H148" s="42">
        <f t="shared" si="15"/>
        <v>195000</v>
      </c>
      <c r="I148" s="43">
        <f t="shared" si="13"/>
        <v>5000</v>
      </c>
      <c r="J148" s="43">
        <v>200000</v>
      </c>
      <c r="K148" s="42">
        <v>20000</v>
      </c>
      <c r="M148" t="s">
        <v>114</v>
      </c>
      <c r="N148" t="s">
        <v>67</v>
      </c>
      <c r="O148" t="s">
        <v>16</v>
      </c>
      <c r="P148" s="1">
        <v>44432</v>
      </c>
      <c r="Q148">
        <v>7</v>
      </c>
      <c r="R148" s="44">
        <f t="shared" si="14"/>
        <v>2.564102564102564E-2</v>
      </c>
      <c r="T148" s="83">
        <v>44560</v>
      </c>
      <c r="U148" s="13">
        <v>200000</v>
      </c>
    </row>
    <row r="149" spans="1:21" x14ac:dyDescent="0.3">
      <c r="A149" t="s">
        <v>20</v>
      </c>
      <c r="B149">
        <v>130</v>
      </c>
      <c r="C149" s="1">
        <v>44456</v>
      </c>
      <c r="D149" s="1" t="s">
        <v>459</v>
      </c>
      <c r="E149" s="1" t="s">
        <v>459</v>
      </c>
      <c r="F149" t="s">
        <v>459</v>
      </c>
      <c r="G149" t="s">
        <v>169</v>
      </c>
      <c r="H149" s="42">
        <f t="shared" si="15"/>
        <v>55000</v>
      </c>
      <c r="I149" s="43">
        <f t="shared" si="13"/>
        <v>4116</v>
      </c>
      <c r="J149" s="43">
        <v>59116</v>
      </c>
      <c r="K149" s="42">
        <v>5912</v>
      </c>
      <c r="M149" t="s">
        <v>115</v>
      </c>
      <c r="N149" t="s">
        <v>67</v>
      </c>
      <c r="O149" t="s">
        <v>16</v>
      </c>
      <c r="P149" s="1">
        <v>44449</v>
      </c>
      <c r="Q149">
        <v>7</v>
      </c>
      <c r="R149" s="44">
        <f t="shared" si="14"/>
        <v>7.4836363636363631E-2</v>
      </c>
      <c r="T149" s="82" t="s">
        <v>460</v>
      </c>
      <c r="U149" s="13">
        <v>200000</v>
      </c>
    </row>
    <row r="150" spans="1:21" x14ac:dyDescent="0.3">
      <c r="A150" t="s">
        <v>20</v>
      </c>
      <c r="B150">
        <v>131</v>
      </c>
      <c r="C150" s="1">
        <v>44477</v>
      </c>
      <c r="D150" s="1" t="s">
        <v>459</v>
      </c>
      <c r="E150" s="1" t="s">
        <v>459</v>
      </c>
      <c r="F150" t="s">
        <v>459</v>
      </c>
      <c r="G150" t="s">
        <v>169</v>
      </c>
      <c r="H150" s="42">
        <f t="shared" si="15"/>
        <v>95000</v>
      </c>
      <c r="I150" s="43">
        <f t="shared" si="13"/>
        <v>5000</v>
      </c>
      <c r="J150" s="43">
        <v>100000</v>
      </c>
      <c r="K150" s="42">
        <v>10000</v>
      </c>
      <c r="M150" t="s">
        <v>116</v>
      </c>
      <c r="N150" t="s">
        <v>67</v>
      </c>
      <c r="O150" t="s">
        <v>16</v>
      </c>
      <c r="P150" s="1">
        <v>44462</v>
      </c>
      <c r="Q150">
        <v>15</v>
      </c>
      <c r="R150" s="44">
        <f t="shared" si="14"/>
        <v>5.2631578947368418E-2</v>
      </c>
      <c r="T150" s="83">
        <v>44651</v>
      </c>
      <c r="U150" s="13">
        <v>3792</v>
      </c>
    </row>
    <row r="151" spans="1:21" x14ac:dyDescent="0.3">
      <c r="A151" t="s">
        <v>20</v>
      </c>
      <c r="B151">
        <v>138</v>
      </c>
      <c r="C151" s="1">
        <v>44477</v>
      </c>
      <c r="D151" s="1" t="s">
        <v>459</v>
      </c>
      <c r="E151" s="1" t="s">
        <v>459</v>
      </c>
      <c r="F151" t="s">
        <v>460</v>
      </c>
      <c r="G151" t="s">
        <v>170</v>
      </c>
      <c r="H151" s="42">
        <f t="shared" si="15"/>
        <v>55000</v>
      </c>
      <c r="I151" s="43">
        <f t="shared" si="13"/>
        <v>3581</v>
      </c>
      <c r="J151" s="43">
        <v>58581</v>
      </c>
      <c r="K151" s="42">
        <v>5858</v>
      </c>
      <c r="M151" t="s">
        <v>116</v>
      </c>
      <c r="N151" t="s">
        <v>67</v>
      </c>
      <c r="O151" t="s">
        <v>16</v>
      </c>
      <c r="P151" s="1">
        <v>44462</v>
      </c>
      <c r="Q151">
        <v>15</v>
      </c>
      <c r="R151" s="44">
        <f t="shared" si="14"/>
        <v>6.5109090909090908E-2</v>
      </c>
      <c r="T151" s="82" t="s">
        <v>595</v>
      </c>
      <c r="U151" s="13">
        <v>1896</v>
      </c>
    </row>
    <row r="152" spans="1:21" x14ac:dyDescent="0.3">
      <c r="A152" t="s">
        <v>20</v>
      </c>
      <c r="B152">
        <v>115</v>
      </c>
      <c r="C152" s="1">
        <v>44534</v>
      </c>
      <c r="D152" s="1" t="s">
        <v>459</v>
      </c>
      <c r="E152" s="1" t="s">
        <v>459</v>
      </c>
      <c r="F152" t="s">
        <v>595</v>
      </c>
      <c r="G152" t="s">
        <v>306</v>
      </c>
      <c r="H152" s="42">
        <f t="shared" si="15"/>
        <v>195000</v>
      </c>
      <c r="I152" s="43">
        <f t="shared" si="13"/>
        <v>5000</v>
      </c>
      <c r="J152" s="43">
        <v>200000</v>
      </c>
      <c r="K152" s="42">
        <v>20000</v>
      </c>
      <c r="M152" t="s">
        <v>118</v>
      </c>
      <c r="N152" t="s">
        <v>67</v>
      </c>
      <c r="O152" t="s">
        <v>16</v>
      </c>
      <c r="P152" s="1">
        <v>44520</v>
      </c>
      <c r="Q152">
        <v>14</v>
      </c>
      <c r="R152" s="44">
        <f t="shared" si="14"/>
        <v>2.564102564102564E-2</v>
      </c>
      <c r="T152" s="82" t="s">
        <v>600</v>
      </c>
      <c r="U152" s="13">
        <v>1896</v>
      </c>
    </row>
    <row r="153" spans="1:21" x14ac:dyDescent="0.3">
      <c r="A153" t="s">
        <v>20</v>
      </c>
      <c r="B153">
        <v>132</v>
      </c>
      <c r="C153" s="1">
        <v>44534</v>
      </c>
      <c r="D153" s="1" t="s">
        <v>459</v>
      </c>
      <c r="E153" s="1" t="s">
        <v>459</v>
      </c>
      <c r="F153" t="s">
        <v>459</v>
      </c>
      <c r="G153" t="s">
        <v>169</v>
      </c>
      <c r="H153" s="42">
        <f t="shared" si="15"/>
        <v>230000</v>
      </c>
      <c r="I153" s="43">
        <f t="shared" si="13"/>
        <v>6000</v>
      </c>
      <c r="J153" s="43">
        <v>236000</v>
      </c>
      <c r="K153" s="42">
        <v>23600</v>
      </c>
      <c r="M153" t="s">
        <v>118</v>
      </c>
      <c r="N153" t="s">
        <v>67</v>
      </c>
      <c r="O153" t="s">
        <v>16</v>
      </c>
      <c r="P153" s="1">
        <v>44520</v>
      </c>
      <c r="Q153">
        <v>14</v>
      </c>
      <c r="R153" s="44">
        <f t="shared" si="14"/>
        <v>2.6086956521739129E-2</v>
      </c>
      <c r="T153" s="26" t="s">
        <v>478</v>
      </c>
      <c r="U153" s="27">
        <v>4281495</v>
      </c>
    </row>
    <row r="154" spans="1:21" x14ac:dyDescent="0.3">
      <c r="A154" t="s">
        <v>20</v>
      </c>
      <c r="B154">
        <v>139</v>
      </c>
      <c r="C154" s="1">
        <v>44534</v>
      </c>
      <c r="D154" s="1" t="s">
        <v>459</v>
      </c>
      <c r="E154" s="1" t="s">
        <v>459</v>
      </c>
      <c r="F154" t="s">
        <v>460</v>
      </c>
      <c r="G154" t="s">
        <v>170</v>
      </c>
      <c r="H154" s="42">
        <f t="shared" si="15"/>
        <v>230000</v>
      </c>
      <c r="I154" s="43">
        <f t="shared" si="13"/>
        <v>6000</v>
      </c>
      <c r="J154" s="43">
        <v>236000</v>
      </c>
      <c r="K154" s="42">
        <v>23600</v>
      </c>
      <c r="M154" t="s">
        <v>118</v>
      </c>
      <c r="N154" t="s">
        <v>67</v>
      </c>
      <c r="O154" t="s">
        <v>16</v>
      </c>
      <c r="P154" s="1">
        <v>44520</v>
      </c>
      <c r="Q154">
        <v>14</v>
      </c>
      <c r="R154" s="44">
        <f t="shared" si="14"/>
        <v>2.6086956521739129E-2</v>
      </c>
      <c r="T154" s="83">
        <v>44408</v>
      </c>
      <c r="U154" s="13">
        <v>2333706</v>
      </c>
    </row>
    <row r="155" spans="1:21" x14ac:dyDescent="0.3">
      <c r="A155" t="s">
        <v>20</v>
      </c>
      <c r="B155">
        <v>133</v>
      </c>
      <c r="C155" s="1">
        <v>44558</v>
      </c>
      <c r="D155" s="1" t="s">
        <v>459</v>
      </c>
      <c r="E155" s="1" t="s">
        <v>459</v>
      </c>
      <c r="F155" t="s">
        <v>459</v>
      </c>
      <c r="G155" t="s">
        <v>169</v>
      </c>
      <c r="H155" s="42">
        <f t="shared" si="15"/>
        <v>215000</v>
      </c>
      <c r="I155" s="43">
        <f t="shared" si="13"/>
        <v>5000</v>
      </c>
      <c r="J155" s="43">
        <v>220000</v>
      </c>
      <c r="K155" s="42">
        <v>22000</v>
      </c>
      <c r="M155" t="s">
        <v>118</v>
      </c>
      <c r="N155" t="s">
        <v>67</v>
      </c>
      <c r="O155" t="s">
        <v>16</v>
      </c>
      <c r="P155" s="1">
        <v>44552</v>
      </c>
      <c r="Q155">
        <v>6</v>
      </c>
      <c r="R155" s="44">
        <f t="shared" si="14"/>
        <v>2.3255813953488372E-2</v>
      </c>
      <c r="T155" s="84" t="s">
        <v>534</v>
      </c>
      <c r="U155" s="27">
        <v>777902</v>
      </c>
    </row>
    <row r="156" spans="1:21" x14ac:dyDescent="0.3">
      <c r="A156" t="s">
        <v>20</v>
      </c>
      <c r="B156">
        <v>140</v>
      </c>
      <c r="C156" s="1">
        <v>44558</v>
      </c>
      <c r="D156" s="1" t="s">
        <v>459</v>
      </c>
      <c r="E156" s="1" t="s">
        <v>459</v>
      </c>
      <c r="F156" t="s">
        <v>460</v>
      </c>
      <c r="G156" t="s">
        <v>170</v>
      </c>
      <c r="H156" s="42">
        <f t="shared" si="15"/>
        <v>125000</v>
      </c>
      <c r="I156" s="43">
        <f t="shared" si="13"/>
        <v>5000</v>
      </c>
      <c r="J156" s="43">
        <v>130000</v>
      </c>
      <c r="K156" s="42">
        <v>13000</v>
      </c>
      <c r="M156" t="s">
        <v>118</v>
      </c>
      <c r="N156" t="s">
        <v>67</v>
      </c>
      <c r="O156" t="s">
        <v>16</v>
      </c>
      <c r="P156" s="1">
        <v>44552</v>
      </c>
      <c r="Q156">
        <v>6</v>
      </c>
      <c r="R156" s="44">
        <f t="shared" si="14"/>
        <v>0.04</v>
      </c>
      <c r="T156" s="84" t="s">
        <v>491</v>
      </c>
      <c r="U156" s="27">
        <v>777902</v>
      </c>
    </row>
    <row r="157" spans="1:21" x14ac:dyDescent="0.3">
      <c r="A157" t="s">
        <v>20</v>
      </c>
      <c r="B157">
        <v>141</v>
      </c>
      <c r="C157" s="1">
        <v>44575</v>
      </c>
      <c r="D157" s="1" t="s">
        <v>459</v>
      </c>
      <c r="E157" s="1" t="s">
        <v>459</v>
      </c>
      <c r="F157" t="s">
        <v>460</v>
      </c>
      <c r="G157" t="s">
        <v>170</v>
      </c>
      <c r="H157" s="42">
        <f t="shared" si="15"/>
        <v>195000</v>
      </c>
      <c r="I157" s="43">
        <f t="shared" si="13"/>
        <v>5000</v>
      </c>
      <c r="J157" s="43">
        <v>200000</v>
      </c>
      <c r="K157" s="42">
        <v>20000</v>
      </c>
      <c r="M157" t="s">
        <v>119</v>
      </c>
      <c r="N157" t="s">
        <v>67</v>
      </c>
      <c r="O157" t="s">
        <v>16</v>
      </c>
      <c r="P157" s="1">
        <v>44560</v>
      </c>
      <c r="Q157">
        <v>15</v>
      </c>
      <c r="R157" s="44">
        <f t="shared" si="14"/>
        <v>2.564102564102564E-2</v>
      </c>
      <c r="T157" s="84" t="s">
        <v>478</v>
      </c>
      <c r="U157" s="27">
        <v>777902</v>
      </c>
    </row>
    <row r="158" spans="1:21" x14ac:dyDescent="0.3">
      <c r="A158" t="s">
        <v>20</v>
      </c>
      <c r="B158">
        <v>116</v>
      </c>
      <c r="C158" s="1">
        <v>44651</v>
      </c>
      <c r="D158" s="1" t="s">
        <v>459</v>
      </c>
      <c r="E158" s="1" t="s">
        <v>459</v>
      </c>
      <c r="F158" t="s">
        <v>595</v>
      </c>
      <c r="G158" t="s">
        <v>306</v>
      </c>
      <c r="H158" s="42">
        <f>MROUND((J158*0.97),50)</f>
        <v>1850</v>
      </c>
      <c r="I158" s="43">
        <f t="shared" si="13"/>
        <v>46</v>
      </c>
      <c r="J158" s="43">
        <v>1896</v>
      </c>
      <c r="K158" s="42">
        <v>190</v>
      </c>
      <c r="M158" t="s">
        <v>122</v>
      </c>
      <c r="N158" t="s">
        <v>67</v>
      </c>
      <c r="O158" t="s">
        <v>16</v>
      </c>
      <c r="P158" s="1">
        <v>44651</v>
      </c>
      <c r="Q158">
        <v>0</v>
      </c>
      <c r="R158" s="44">
        <f t="shared" si="14"/>
        <v>2.4864864864864864E-2</v>
      </c>
      <c r="T158" s="83">
        <v>44588</v>
      </c>
      <c r="U158" s="13">
        <v>1947789</v>
      </c>
    </row>
    <row r="159" spans="1:21" x14ac:dyDescent="0.3">
      <c r="A159" t="s">
        <v>20</v>
      </c>
      <c r="B159">
        <v>136</v>
      </c>
      <c r="C159" s="1">
        <v>44651</v>
      </c>
      <c r="D159" s="1" t="s">
        <v>459</v>
      </c>
      <c r="E159" s="1" t="s">
        <v>459</v>
      </c>
      <c r="F159" t="s">
        <v>600</v>
      </c>
      <c r="G159" t="s">
        <v>311</v>
      </c>
      <c r="H159" s="42">
        <f>MROUND((J159*0.97),50)</f>
        <v>1850</v>
      </c>
      <c r="I159" s="43">
        <f t="shared" si="13"/>
        <v>46</v>
      </c>
      <c r="J159" s="43">
        <v>1896</v>
      </c>
      <c r="K159" s="42">
        <v>190</v>
      </c>
      <c r="M159" t="s">
        <v>122</v>
      </c>
      <c r="N159" t="s">
        <v>67</v>
      </c>
      <c r="O159" t="s">
        <v>16</v>
      </c>
      <c r="P159" s="1">
        <v>44651</v>
      </c>
      <c r="Q159">
        <v>0</v>
      </c>
      <c r="R159" s="44">
        <f t="shared" si="14"/>
        <v>2.4864864864864864E-2</v>
      </c>
      <c r="T159" s="84" t="s">
        <v>534</v>
      </c>
      <c r="U159" s="27">
        <v>649263</v>
      </c>
    </row>
    <row r="160" spans="1:21" x14ac:dyDescent="0.3">
      <c r="A160" t="s">
        <v>20</v>
      </c>
      <c r="B160">
        <v>17</v>
      </c>
      <c r="C160" s="1">
        <v>44599</v>
      </c>
      <c r="D160" s="1" t="s">
        <v>484</v>
      </c>
      <c r="E160" s="1" t="s">
        <v>730</v>
      </c>
      <c r="F160" t="s">
        <v>632</v>
      </c>
      <c r="G160" t="s">
        <v>343</v>
      </c>
      <c r="H160" s="5">
        <f>MROUND((J160*0.97),5000)</f>
        <v>580000</v>
      </c>
      <c r="I160" s="15">
        <f t="shared" si="13"/>
        <v>20000</v>
      </c>
      <c r="J160" s="15">
        <v>600000</v>
      </c>
      <c r="K160" s="5">
        <v>60000</v>
      </c>
      <c r="M160" t="s">
        <v>120</v>
      </c>
      <c r="N160" t="s">
        <v>67</v>
      </c>
      <c r="O160" t="s">
        <v>16</v>
      </c>
      <c r="P160" s="1">
        <v>44588</v>
      </c>
      <c r="Q160">
        <v>11</v>
      </c>
      <c r="R160" s="21">
        <f t="shared" si="14"/>
        <v>3.4482758620689655E-2</v>
      </c>
      <c r="T160" s="84" t="s">
        <v>491</v>
      </c>
      <c r="U160" s="27">
        <v>649263</v>
      </c>
    </row>
    <row r="161" spans="1:21" x14ac:dyDescent="0.3">
      <c r="A161" t="s">
        <v>20</v>
      </c>
      <c r="B161">
        <v>18</v>
      </c>
      <c r="C161" s="1">
        <v>44651</v>
      </c>
      <c r="D161" s="1" t="s">
        <v>484</v>
      </c>
      <c r="E161" s="1" t="s">
        <v>730</v>
      </c>
      <c r="F161" t="s">
        <v>632</v>
      </c>
      <c r="G161" t="s">
        <v>343</v>
      </c>
      <c r="H161" s="5">
        <f>MROUND((J161*0.97),100)</f>
        <v>1200</v>
      </c>
      <c r="I161" s="15">
        <f t="shared" si="13"/>
        <v>47</v>
      </c>
      <c r="J161" s="15">
        <v>1247</v>
      </c>
      <c r="K161" s="5">
        <v>125</v>
      </c>
      <c r="M161" t="s">
        <v>122</v>
      </c>
      <c r="N161" t="s">
        <v>67</v>
      </c>
      <c r="O161" t="s">
        <v>16</v>
      </c>
      <c r="P161" s="1">
        <v>44651</v>
      </c>
      <c r="Q161">
        <v>0</v>
      </c>
      <c r="R161" s="21">
        <f t="shared" si="14"/>
        <v>3.9166666666666669E-2</v>
      </c>
      <c r="T161" s="84" t="s">
        <v>478</v>
      </c>
      <c r="U161" s="27">
        <v>649263</v>
      </c>
    </row>
    <row r="162" spans="1:21" x14ac:dyDescent="0.3">
      <c r="A162" t="s">
        <v>20</v>
      </c>
      <c r="B162">
        <v>23</v>
      </c>
      <c r="C162" s="1">
        <v>44651</v>
      </c>
      <c r="D162" s="1" t="s">
        <v>484</v>
      </c>
      <c r="E162" t="s">
        <v>730</v>
      </c>
      <c r="F162" t="s">
        <v>730</v>
      </c>
      <c r="G162" t="s">
        <v>355</v>
      </c>
      <c r="H162" s="5">
        <f t="shared" ref="H162:H168" si="16">MROUND((J162*0.97),5000)</f>
        <v>485000</v>
      </c>
      <c r="I162" s="15">
        <f t="shared" si="13"/>
        <v>15237</v>
      </c>
      <c r="J162" s="15">
        <v>500237</v>
      </c>
      <c r="K162" s="5">
        <v>50024</v>
      </c>
      <c r="M162" t="s">
        <v>122</v>
      </c>
      <c r="N162" t="s">
        <v>67</v>
      </c>
      <c r="O162" t="s">
        <v>16</v>
      </c>
      <c r="P162" s="1">
        <v>44651</v>
      </c>
      <c r="Q162">
        <v>0</v>
      </c>
      <c r="R162" s="21">
        <f t="shared" si="14"/>
        <v>3.1416494845360826E-2</v>
      </c>
      <c r="T162" s="12" t="s">
        <v>725</v>
      </c>
      <c r="U162" s="13">
        <v>50000</v>
      </c>
    </row>
    <row r="163" spans="1:21" x14ac:dyDescent="0.3">
      <c r="A163" t="s">
        <v>20</v>
      </c>
      <c r="B163">
        <v>146</v>
      </c>
      <c r="C163" s="1">
        <v>44414</v>
      </c>
      <c r="D163" t="s">
        <v>478</v>
      </c>
      <c r="E163" s="48" t="s">
        <v>478</v>
      </c>
      <c r="F163" s="47" t="s">
        <v>534</v>
      </c>
      <c r="G163" s="47" t="s">
        <v>244</v>
      </c>
      <c r="H163" s="49">
        <f t="shared" si="16"/>
        <v>755000</v>
      </c>
      <c r="I163" s="50">
        <f t="shared" si="13"/>
        <v>22902</v>
      </c>
      <c r="J163" s="50">
        <v>777902</v>
      </c>
      <c r="K163" s="49">
        <v>77790</v>
      </c>
      <c r="L163" s="47"/>
      <c r="M163" s="47" t="s">
        <v>114</v>
      </c>
      <c r="N163" s="47" t="s">
        <v>67</v>
      </c>
      <c r="O163" s="47" t="s">
        <v>16</v>
      </c>
      <c r="P163" s="48">
        <v>44408</v>
      </c>
      <c r="Q163">
        <v>6</v>
      </c>
      <c r="R163" s="21">
        <f t="shared" si="14"/>
        <v>3.0333774834437086E-2</v>
      </c>
      <c r="T163" s="83">
        <v>44538</v>
      </c>
      <c r="U163" s="13">
        <v>50000</v>
      </c>
    </row>
    <row r="164" spans="1:21" x14ac:dyDescent="0.3">
      <c r="A164" t="s">
        <v>20</v>
      </c>
      <c r="B164">
        <v>153</v>
      </c>
      <c r="C164" s="1">
        <v>44414</v>
      </c>
      <c r="D164" s="1" t="s">
        <v>478</v>
      </c>
      <c r="E164" s="48" t="s">
        <v>478</v>
      </c>
      <c r="F164" s="47" t="s">
        <v>491</v>
      </c>
      <c r="G164" s="47" t="s">
        <v>202</v>
      </c>
      <c r="H164" s="49">
        <f t="shared" si="16"/>
        <v>755000</v>
      </c>
      <c r="I164" s="50">
        <f t="shared" si="13"/>
        <v>22902</v>
      </c>
      <c r="J164" s="50">
        <v>777902</v>
      </c>
      <c r="K164" s="49">
        <v>77790</v>
      </c>
      <c r="L164" s="47"/>
      <c r="M164" s="47" t="s">
        <v>114</v>
      </c>
      <c r="N164" s="47" t="s">
        <v>67</v>
      </c>
      <c r="O164" s="47" t="s">
        <v>16</v>
      </c>
      <c r="P164" s="48">
        <v>44408</v>
      </c>
      <c r="Q164">
        <v>6</v>
      </c>
      <c r="R164" s="21">
        <f t="shared" si="14"/>
        <v>3.0333774834437086E-2</v>
      </c>
      <c r="T164" s="82" t="s">
        <v>627</v>
      </c>
      <c r="U164" s="13">
        <v>50000</v>
      </c>
    </row>
    <row r="165" spans="1:21" x14ac:dyDescent="0.3">
      <c r="A165" t="s">
        <v>20</v>
      </c>
      <c r="B165">
        <v>155</v>
      </c>
      <c r="C165" s="1">
        <v>44414</v>
      </c>
      <c r="D165" s="1" t="s">
        <v>478</v>
      </c>
      <c r="E165" s="48" t="s">
        <v>478</v>
      </c>
      <c r="F165" s="47" t="s">
        <v>478</v>
      </c>
      <c r="G165" s="47" t="s">
        <v>189</v>
      </c>
      <c r="H165" s="49">
        <f t="shared" si="16"/>
        <v>755000</v>
      </c>
      <c r="I165" s="50">
        <f t="shared" si="13"/>
        <v>22902</v>
      </c>
      <c r="J165" s="50">
        <v>777902</v>
      </c>
      <c r="K165" s="49">
        <v>77790</v>
      </c>
      <c r="L165" s="47"/>
      <c r="M165" s="47" t="s">
        <v>114</v>
      </c>
      <c r="N165" s="47" t="s">
        <v>67</v>
      </c>
      <c r="O165" s="47" t="s">
        <v>16</v>
      </c>
      <c r="P165" s="48">
        <v>44408</v>
      </c>
      <c r="Q165">
        <v>6</v>
      </c>
      <c r="R165" s="21">
        <f t="shared" si="14"/>
        <v>3.0333774834437086E-2</v>
      </c>
      <c r="T165" s="12" t="s">
        <v>726</v>
      </c>
      <c r="U165" s="13">
        <v>3603258</v>
      </c>
    </row>
    <row r="166" spans="1:21" x14ac:dyDescent="0.3">
      <c r="A166" t="s">
        <v>20</v>
      </c>
      <c r="B166">
        <v>147</v>
      </c>
      <c r="C166" s="1">
        <v>44599</v>
      </c>
      <c r="D166" t="s">
        <v>478</v>
      </c>
      <c r="E166" s="48" t="s">
        <v>478</v>
      </c>
      <c r="F166" s="47" t="s">
        <v>534</v>
      </c>
      <c r="G166" s="47" t="s">
        <v>244</v>
      </c>
      <c r="H166" s="49">
        <f t="shared" si="16"/>
        <v>630000</v>
      </c>
      <c r="I166" s="50">
        <f t="shared" si="13"/>
        <v>19263</v>
      </c>
      <c r="J166" s="50">
        <v>649263</v>
      </c>
      <c r="K166" s="49">
        <v>64926</v>
      </c>
      <c r="L166" s="47"/>
      <c r="M166" s="47" t="s">
        <v>120</v>
      </c>
      <c r="N166" s="47" t="s">
        <v>67</v>
      </c>
      <c r="O166" s="47" t="s">
        <v>16</v>
      </c>
      <c r="P166" s="48">
        <v>44588</v>
      </c>
      <c r="Q166">
        <v>11</v>
      </c>
      <c r="R166" s="21">
        <f t="shared" si="14"/>
        <v>3.0576190476190476E-2</v>
      </c>
      <c r="T166" s="83">
        <v>44411</v>
      </c>
      <c r="U166" s="13">
        <v>424597</v>
      </c>
    </row>
    <row r="167" spans="1:21" x14ac:dyDescent="0.3">
      <c r="A167" t="s">
        <v>20</v>
      </c>
      <c r="B167">
        <v>154</v>
      </c>
      <c r="C167" s="1">
        <v>44599</v>
      </c>
      <c r="D167" s="1" t="s">
        <v>478</v>
      </c>
      <c r="E167" s="48" t="s">
        <v>478</v>
      </c>
      <c r="F167" s="47" t="s">
        <v>491</v>
      </c>
      <c r="G167" s="47" t="s">
        <v>202</v>
      </c>
      <c r="H167" s="49">
        <f t="shared" si="16"/>
        <v>630000</v>
      </c>
      <c r="I167" s="50">
        <f t="shared" si="13"/>
        <v>19263</v>
      </c>
      <c r="J167" s="50">
        <v>649263</v>
      </c>
      <c r="K167" s="49">
        <v>64926</v>
      </c>
      <c r="L167" s="47"/>
      <c r="M167" s="47" t="s">
        <v>120</v>
      </c>
      <c r="N167" s="47" t="s">
        <v>67</v>
      </c>
      <c r="O167" s="47" t="s">
        <v>16</v>
      </c>
      <c r="P167" s="48">
        <v>44588</v>
      </c>
      <c r="Q167">
        <v>11</v>
      </c>
      <c r="R167" s="21">
        <f t="shared" si="14"/>
        <v>3.0576190476190476E-2</v>
      </c>
      <c r="T167" s="82" t="s">
        <v>620</v>
      </c>
      <c r="U167" s="13">
        <v>424597</v>
      </c>
    </row>
    <row r="168" spans="1:21" x14ac:dyDescent="0.3">
      <c r="A168" t="s">
        <v>20</v>
      </c>
      <c r="B168">
        <v>156</v>
      </c>
      <c r="C168" s="1">
        <v>44599</v>
      </c>
      <c r="D168" s="1" t="s">
        <v>478</v>
      </c>
      <c r="E168" s="48" t="s">
        <v>478</v>
      </c>
      <c r="F168" s="47" t="s">
        <v>478</v>
      </c>
      <c r="G168" s="47" t="s">
        <v>189</v>
      </c>
      <c r="H168" s="49">
        <f t="shared" si="16"/>
        <v>630000</v>
      </c>
      <c r="I168" s="50">
        <f t="shared" si="13"/>
        <v>19263</v>
      </c>
      <c r="J168" s="50">
        <v>649263</v>
      </c>
      <c r="K168" s="49">
        <v>64926</v>
      </c>
      <c r="L168" s="47"/>
      <c r="M168" s="47" t="s">
        <v>120</v>
      </c>
      <c r="N168" s="47" t="s">
        <v>67</v>
      </c>
      <c r="O168" s="47" t="s">
        <v>16</v>
      </c>
      <c r="P168" s="48">
        <v>44588</v>
      </c>
      <c r="Q168">
        <v>11</v>
      </c>
      <c r="R168" s="21">
        <f t="shared" si="14"/>
        <v>3.0576190476190476E-2</v>
      </c>
      <c r="T168" s="83">
        <v>44462</v>
      </c>
      <c r="U168" s="13">
        <v>1261000</v>
      </c>
    </row>
    <row r="169" spans="1:21" x14ac:dyDescent="0.3">
      <c r="A169" t="s">
        <v>20</v>
      </c>
      <c r="B169">
        <v>161</v>
      </c>
      <c r="C169" s="1">
        <v>44545</v>
      </c>
      <c r="D169" s="1" t="s">
        <v>725</v>
      </c>
      <c r="E169" s="1" t="s">
        <v>725</v>
      </c>
      <c r="F169" t="s">
        <v>627</v>
      </c>
      <c r="G169" t="s">
        <v>338</v>
      </c>
      <c r="H169" s="5">
        <f>MROUND((J169*0.97),500)</f>
        <v>48500</v>
      </c>
      <c r="I169" s="15">
        <f t="shared" si="13"/>
        <v>1500</v>
      </c>
      <c r="J169" s="15">
        <v>50000</v>
      </c>
      <c r="K169" s="5">
        <v>5000</v>
      </c>
      <c r="M169" t="s">
        <v>118</v>
      </c>
      <c r="N169" t="s">
        <v>67</v>
      </c>
      <c r="O169" t="s">
        <v>16</v>
      </c>
      <c r="P169" s="1">
        <v>44538</v>
      </c>
      <c r="Q169">
        <v>7</v>
      </c>
      <c r="R169" s="21">
        <f t="shared" si="14"/>
        <v>3.0927835051546393E-2</v>
      </c>
      <c r="T169" s="82" t="s">
        <v>623</v>
      </c>
      <c r="U169" s="13">
        <v>417000</v>
      </c>
    </row>
    <row r="170" spans="1:21" x14ac:dyDescent="0.3">
      <c r="A170" t="s">
        <v>20</v>
      </c>
      <c r="B170">
        <v>170</v>
      </c>
      <c r="C170" s="1">
        <v>44426</v>
      </c>
      <c r="D170" t="s">
        <v>726</v>
      </c>
      <c r="E170" s="1" t="s">
        <v>726</v>
      </c>
      <c r="F170" t="s">
        <v>620</v>
      </c>
      <c r="G170" t="s">
        <v>331</v>
      </c>
      <c r="H170" s="5">
        <f t="shared" ref="H170:H181" si="17">MROUND((J170*0.97),5000)</f>
        <v>410000</v>
      </c>
      <c r="I170" s="15">
        <f t="shared" si="13"/>
        <v>14597</v>
      </c>
      <c r="J170" s="15">
        <v>424597</v>
      </c>
      <c r="K170" s="5">
        <v>42460</v>
      </c>
      <c r="M170" t="s">
        <v>114</v>
      </c>
      <c r="N170" t="s">
        <v>67</v>
      </c>
      <c r="O170" t="s">
        <v>16</v>
      </c>
      <c r="P170" s="1">
        <v>44411</v>
      </c>
      <c r="Q170">
        <v>15</v>
      </c>
      <c r="R170" s="21">
        <f t="shared" si="14"/>
        <v>3.5602439024390246E-2</v>
      </c>
      <c r="T170" s="82" t="s">
        <v>464</v>
      </c>
      <c r="U170" s="13">
        <v>421000</v>
      </c>
    </row>
    <row r="171" spans="1:21" x14ac:dyDescent="0.3">
      <c r="A171" t="s">
        <v>20</v>
      </c>
      <c r="B171">
        <v>165</v>
      </c>
      <c r="C171" s="1">
        <v>44477</v>
      </c>
      <c r="D171" s="1" t="s">
        <v>726</v>
      </c>
      <c r="E171" s="1" t="s">
        <v>726</v>
      </c>
      <c r="F171" t="s">
        <v>623</v>
      </c>
      <c r="G171" t="s">
        <v>213</v>
      </c>
      <c r="H171" s="5">
        <f t="shared" si="17"/>
        <v>405000</v>
      </c>
      <c r="I171" s="15">
        <f t="shared" si="13"/>
        <v>12000</v>
      </c>
      <c r="J171" s="15">
        <v>417000</v>
      </c>
      <c r="K171" s="5">
        <v>41700</v>
      </c>
      <c r="M171" t="s">
        <v>116</v>
      </c>
      <c r="N171" t="s">
        <v>67</v>
      </c>
      <c r="O171" t="s">
        <v>16</v>
      </c>
      <c r="P171" s="1">
        <v>44462</v>
      </c>
      <c r="Q171">
        <v>15</v>
      </c>
      <c r="R171" s="21">
        <f t="shared" si="14"/>
        <v>2.9629629629629631E-2</v>
      </c>
      <c r="T171" s="82" t="s">
        <v>463</v>
      </c>
      <c r="U171" s="13">
        <v>423000</v>
      </c>
    </row>
    <row r="172" spans="1:21" x14ac:dyDescent="0.3">
      <c r="A172" t="s">
        <v>20</v>
      </c>
      <c r="B172">
        <v>167</v>
      </c>
      <c r="C172" s="1">
        <v>44477</v>
      </c>
      <c r="D172" s="1" t="s">
        <v>726</v>
      </c>
      <c r="E172" s="1" t="s">
        <v>726</v>
      </c>
      <c r="F172" t="s">
        <v>464</v>
      </c>
      <c r="G172" t="s">
        <v>174</v>
      </c>
      <c r="H172" s="5">
        <f t="shared" si="17"/>
        <v>410000</v>
      </c>
      <c r="I172" s="15">
        <f t="shared" si="13"/>
        <v>11000</v>
      </c>
      <c r="J172" s="15">
        <v>421000</v>
      </c>
      <c r="K172" s="5">
        <v>42100</v>
      </c>
      <c r="M172" t="s">
        <v>116</v>
      </c>
      <c r="N172" t="s">
        <v>67</v>
      </c>
      <c r="O172" t="s">
        <v>16</v>
      </c>
      <c r="P172" s="1">
        <v>44462</v>
      </c>
      <c r="Q172">
        <v>15</v>
      </c>
      <c r="R172" s="21">
        <f t="shared" si="14"/>
        <v>2.6829268292682926E-2</v>
      </c>
      <c r="T172" s="83">
        <v>44478</v>
      </c>
      <c r="U172" s="13">
        <v>510000</v>
      </c>
    </row>
    <row r="173" spans="1:21" x14ac:dyDescent="0.3">
      <c r="A173" t="s">
        <v>20</v>
      </c>
      <c r="B173">
        <v>177</v>
      </c>
      <c r="C173" s="1">
        <v>44477</v>
      </c>
      <c r="D173" s="1" t="s">
        <v>726</v>
      </c>
      <c r="E173" s="1" t="s">
        <v>726</v>
      </c>
      <c r="F173" t="s">
        <v>463</v>
      </c>
      <c r="G173" t="s">
        <v>173</v>
      </c>
      <c r="H173" s="5">
        <f t="shared" si="17"/>
        <v>410000</v>
      </c>
      <c r="I173" s="15">
        <f t="shared" si="13"/>
        <v>13000</v>
      </c>
      <c r="J173" s="15">
        <v>423000</v>
      </c>
      <c r="K173" s="5">
        <v>42300</v>
      </c>
      <c r="M173" t="s">
        <v>116</v>
      </c>
      <c r="N173" t="s">
        <v>67</v>
      </c>
      <c r="O173" t="s">
        <v>16</v>
      </c>
      <c r="P173" s="1">
        <v>44462</v>
      </c>
      <c r="Q173">
        <v>15</v>
      </c>
      <c r="R173" s="21">
        <f t="shared" si="14"/>
        <v>3.1707317073170732E-2</v>
      </c>
      <c r="T173" s="82" t="s">
        <v>464</v>
      </c>
      <c r="U173" s="13">
        <v>230000</v>
      </c>
    </row>
    <row r="174" spans="1:21" x14ac:dyDescent="0.3">
      <c r="A174" t="s">
        <v>20</v>
      </c>
      <c r="B174">
        <v>168</v>
      </c>
      <c r="C174" s="1">
        <v>44483</v>
      </c>
      <c r="D174" s="1" t="s">
        <v>726</v>
      </c>
      <c r="E174" s="1" t="s">
        <v>726</v>
      </c>
      <c r="F174" t="s">
        <v>464</v>
      </c>
      <c r="G174" t="s">
        <v>174</v>
      </c>
      <c r="H174" s="5">
        <f t="shared" si="17"/>
        <v>225000</v>
      </c>
      <c r="I174" s="15">
        <f t="shared" si="13"/>
        <v>5000</v>
      </c>
      <c r="J174" s="15">
        <v>230000</v>
      </c>
      <c r="K174" s="5">
        <v>23000</v>
      </c>
      <c r="M174" t="s">
        <v>116</v>
      </c>
      <c r="N174" t="s">
        <v>67</v>
      </c>
      <c r="O174" t="s">
        <v>16</v>
      </c>
      <c r="P174" s="1">
        <v>44478</v>
      </c>
      <c r="Q174">
        <v>5</v>
      </c>
      <c r="R174" s="21">
        <f t="shared" si="14"/>
        <v>2.2222222222222223E-2</v>
      </c>
      <c r="T174" s="82" t="s">
        <v>463</v>
      </c>
      <c r="U174" s="13">
        <v>280000</v>
      </c>
    </row>
    <row r="175" spans="1:21" x14ac:dyDescent="0.3">
      <c r="A175" t="s">
        <v>20</v>
      </c>
      <c r="B175">
        <v>178</v>
      </c>
      <c r="C175" s="1">
        <v>44483</v>
      </c>
      <c r="D175" s="1" t="s">
        <v>726</v>
      </c>
      <c r="E175" s="1" t="s">
        <v>726</v>
      </c>
      <c r="F175" t="s">
        <v>463</v>
      </c>
      <c r="G175" t="s">
        <v>173</v>
      </c>
      <c r="H175" s="5">
        <f t="shared" si="17"/>
        <v>270000</v>
      </c>
      <c r="I175" s="15">
        <f t="shared" si="13"/>
        <v>10000</v>
      </c>
      <c r="J175" s="15">
        <v>280000</v>
      </c>
      <c r="K175" s="5">
        <v>28000</v>
      </c>
      <c r="M175" t="s">
        <v>116</v>
      </c>
      <c r="N175" t="s">
        <v>67</v>
      </c>
      <c r="O175" t="s">
        <v>16</v>
      </c>
      <c r="P175" s="1">
        <v>44478</v>
      </c>
      <c r="Q175">
        <v>5</v>
      </c>
      <c r="R175" s="21">
        <f t="shared" si="14"/>
        <v>3.7037037037037035E-2</v>
      </c>
      <c r="T175" s="83">
        <v>44651</v>
      </c>
      <c r="U175" s="13">
        <v>1407661</v>
      </c>
    </row>
    <row r="176" spans="1:21" x14ac:dyDescent="0.3">
      <c r="A176" t="s">
        <v>20</v>
      </c>
      <c r="B176">
        <v>166</v>
      </c>
      <c r="C176" s="1">
        <v>44651</v>
      </c>
      <c r="D176" s="1" t="s">
        <v>726</v>
      </c>
      <c r="E176" s="1" t="s">
        <v>726</v>
      </c>
      <c r="F176" t="s">
        <v>623</v>
      </c>
      <c r="G176" t="s">
        <v>213</v>
      </c>
      <c r="H176" s="5">
        <f t="shared" si="17"/>
        <v>275000</v>
      </c>
      <c r="I176" s="15">
        <f t="shared" si="13"/>
        <v>9123</v>
      </c>
      <c r="J176" s="15">
        <v>284123</v>
      </c>
      <c r="K176" s="5">
        <v>28412</v>
      </c>
      <c r="M176" t="s">
        <v>122</v>
      </c>
      <c r="N176" t="s">
        <v>67</v>
      </c>
      <c r="O176" t="s">
        <v>16</v>
      </c>
      <c r="P176" s="1">
        <v>44651</v>
      </c>
      <c r="Q176">
        <v>0</v>
      </c>
      <c r="R176" s="21">
        <f t="shared" si="14"/>
        <v>3.3174545454545457E-2</v>
      </c>
      <c r="T176" s="82" t="s">
        <v>623</v>
      </c>
      <c r="U176" s="13">
        <v>284123</v>
      </c>
    </row>
    <row r="177" spans="1:21" x14ac:dyDescent="0.3">
      <c r="A177" t="s">
        <v>20</v>
      </c>
      <c r="B177">
        <v>169</v>
      </c>
      <c r="C177" s="1">
        <v>44651</v>
      </c>
      <c r="D177" s="1" t="s">
        <v>726</v>
      </c>
      <c r="E177" s="1" t="s">
        <v>726</v>
      </c>
      <c r="F177" t="s">
        <v>464</v>
      </c>
      <c r="G177" t="s">
        <v>174</v>
      </c>
      <c r="H177" s="5">
        <f t="shared" si="17"/>
        <v>290000</v>
      </c>
      <c r="I177" s="15">
        <f t="shared" si="13"/>
        <v>9500</v>
      </c>
      <c r="J177" s="15">
        <v>299500</v>
      </c>
      <c r="K177" s="5">
        <v>29950</v>
      </c>
      <c r="M177" t="s">
        <v>122</v>
      </c>
      <c r="N177" t="s">
        <v>67</v>
      </c>
      <c r="O177" t="s">
        <v>16</v>
      </c>
      <c r="P177" s="1">
        <v>44651</v>
      </c>
      <c r="Q177">
        <v>0</v>
      </c>
      <c r="R177" s="21">
        <f t="shared" si="14"/>
        <v>3.2758620689655175E-2</v>
      </c>
      <c r="T177" s="82" t="s">
        <v>464</v>
      </c>
      <c r="U177" s="13">
        <v>299500</v>
      </c>
    </row>
    <row r="178" spans="1:21" x14ac:dyDescent="0.3">
      <c r="A178" t="s">
        <v>20</v>
      </c>
      <c r="B178">
        <v>179</v>
      </c>
      <c r="C178" s="1">
        <v>44651</v>
      </c>
      <c r="D178" s="1" t="s">
        <v>726</v>
      </c>
      <c r="E178" s="1" t="s">
        <v>726</v>
      </c>
      <c r="F178" t="s">
        <v>463</v>
      </c>
      <c r="G178" t="s">
        <v>173</v>
      </c>
      <c r="H178" s="5">
        <f t="shared" si="17"/>
        <v>315000</v>
      </c>
      <c r="I178" s="15">
        <f t="shared" si="13"/>
        <v>7501</v>
      </c>
      <c r="J178" s="15">
        <v>322501</v>
      </c>
      <c r="K178" s="5">
        <v>32250</v>
      </c>
      <c r="M178" t="s">
        <v>122</v>
      </c>
      <c r="N178" t="s">
        <v>67</v>
      </c>
      <c r="O178" t="s">
        <v>16</v>
      </c>
      <c r="P178" s="1">
        <v>44651</v>
      </c>
      <c r="Q178">
        <v>0</v>
      </c>
      <c r="R178" s="21">
        <f t="shared" si="14"/>
        <v>2.3812698412698414E-2</v>
      </c>
      <c r="T178" s="82" t="s">
        <v>463</v>
      </c>
      <c r="U178" s="13">
        <v>322501</v>
      </c>
    </row>
    <row r="179" spans="1:21" x14ac:dyDescent="0.3">
      <c r="A179" t="s">
        <v>20</v>
      </c>
      <c r="B179">
        <v>180</v>
      </c>
      <c r="C179" s="1">
        <v>44651</v>
      </c>
      <c r="D179" s="1" t="s">
        <v>726</v>
      </c>
      <c r="E179" s="1" t="s">
        <v>726</v>
      </c>
      <c r="F179" t="s">
        <v>645</v>
      </c>
      <c r="G179" t="s">
        <v>357</v>
      </c>
      <c r="H179" s="5">
        <f t="shared" si="17"/>
        <v>485000</v>
      </c>
      <c r="I179" s="15">
        <f t="shared" si="13"/>
        <v>16537</v>
      </c>
      <c r="J179" s="15">
        <v>501537</v>
      </c>
      <c r="K179" s="5">
        <v>50154</v>
      </c>
      <c r="M179" t="s">
        <v>122</v>
      </c>
      <c r="N179" t="s">
        <v>67</v>
      </c>
      <c r="O179" t="s">
        <v>16</v>
      </c>
      <c r="P179" s="1">
        <v>44651</v>
      </c>
      <c r="Q179">
        <v>0</v>
      </c>
      <c r="R179" s="21">
        <f t="shared" si="14"/>
        <v>3.4096907216494846E-2</v>
      </c>
      <c r="T179" s="82" t="s">
        <v>645</v>
      </c>
      <c r="U179" s="13">
        <v>501537</v>
      </c>
    </row>
    <row r="180" spans="1:21" x14ac:dyDescent="0.3">
      <c r="A180" t="s">
        <v>20</v>
      </c>
      <c r="B180">
        <v>109</v>
      </c>
      <c r="C180" s="1">
        <v>44393</v>
      </c>
      <c r="D180" t="s">
        <v>466</v>
      </c>
      <c r="E180" t="s">
        <v>574</v>
      </c>
      <c r="F180" t="s">
        <v>574</v>
      </c>
      <c r="G180" t="s">
        <v>285</v>
      </c>
      <c r="H180" s="5">
        <f t="shared" si="17"/>
        <v>505000</v>
      </c>
      <c r="I180" s="15">
        <f t="shared" si="13"/>
        <v>15000</v>
      </c>
      <c r="J180" s="15">
        <v>520000</v>
      </c>
      <c r="K180" s="5">
        <v>52000</v>
      </c>
      <c r="M180" t="s">
        <v>113</v>
      </c>
      <c r="N180" t="s">
        <v>67</v>
      </c>
      <c r="O180" t="s">
        <v>16</v>
      </c>
      <c r="P180" s="1">
        <v>44387</v>
      </c>
      <c r="Q180">
        <v>6</v>
      </c>
      <c r="R180" s="21">
        <f t="shared" si="14"/>
        <v>2.9702970297029702E-2</v>
      </c>
      <c r="T180" s="12" t="s">
        <v>455</v>
      </c>
      <c r="U180" s="13">
        <v>6105201</v>
      </c>
    </row>
    <row r="181" spans="1:21" x14ac:dyDescent="0.3">
      <c r="A181" t="s">
        <v>20</v>
      </c>
      <c r="B181">
        <v>110</v>
      </c>
      <c r="C181" s="1">
        <v>44420</v>
      </c>
      <c r="D181" t="s">
        <v>466</v>
      </c>
      <c r="E181" t="s">
        <v>574</v>
      </c>
      <c r="F181" t="s">
        <v>574</v>
      </c>
      <c r="G181" t="s">
        <v>285</v>
      </c>
      <c r="H181" s="5">
        <f t="shared" si="17"/>
        <v>535000</v>
      </c>
      <c r="I181" s="15">
        <f t="shared" si="13"/>
        <v>15000</v>
      </c>
      <c r="J181" s="15">
        <v>550000</v>
      </c>
      <c r="K181" s="5">
        <v>55000</v>
      </c>
      <c r="M181" t="s">
        <v>114</v>
      </c>
      <c r="N181" t="s">
        <v>67</v>
      </c>
      <c r="O181" t="s">
        <v>16</v>
      </c>
      <c r="P181" s="1">
        <v>44411</v>
      </c>
      <c r="Q181">
        <v>9</v>
      </c>
      <c r="R181" s="21">
        <f t="shared" si="14"/>
        <v>2.8037383177570093E-2</v>
      </c>
      <c r="T181" s="83">
        <v>44545</v>
      </c>
      <c r="U181" s="13">
        <v>1000000</v>
      </c>
    </row>
    <row r="182" spans="1:21" x14ac:dyDescent="0.3">
      <c r="A182" t="s">
        <v>20</v>
      </c>
      <c r="B182">
        <v>111</v>
      </c>
      <c r="C182" s="1">
        <v>44651</v>
      </c>
      <c r="D182" t="s">
        <v>466</v>
      </c>
      <c r="E182" t="s">
        <v>574</v>
      </c>
      <c r="F182" t="s">
        <v>574</v>
      </c>
      <c r="G182" t="s">
        <v>285</v>
      </c>
      <c r="H182" s="5">
        <f>MROUND((J182*0.97),50)</f>
        <v>2450</v>
      </c>
      <c r="I182" s="15">
        <f t="shared" si="13"/>
        <v>53</v>
      </c>
      <c r="J182" s="15">
        <v>2503</v>
      </c>
      <c r="K182" s="5">
        <v>250</v>
      </c>
      <c r="M182" t="s">
        <v>122</v>
      </c>
      <c r="N182" t="s">
        <v>67</v>
      </c>
      <c r="O182" t="s">
        <v>16</v>
      </c>
      <c r="P182" s="1">
        <v>44651</v>
      </c>
      <c r="Q182">
        <v>0</v>
      </c>
      <c r="R182" s="21">
        <f t="shared" si="14"/>
        <v>2.1632653061224489E-2</v>
      </c>
      <c r="T182" s="82" t="s">
        <v>507</v>
      </c>
      <c r="U182" s="13">
        <v>500000</v>
      </c>
    </row>
    <row r="183" spans="1:21" x14ac:dyDescent="0.3">
      <c r="A183" t="s">
        <v>20</v>
      </c>
      <c r="B183">
        <v>157</v>
      </c>
      <c r="C183" s="1">
        <v>44414</v>
      </c>
      <c r="D183" s="1" t="s">
        <v>478</v>
      </c>
      <c r="E183" t="s">
        <v>479</v>
      </c>
      <c r="F183" t="s">
        <v>543</v>
      </c>
      <c r="G183" t="s">
        <v>254</v>
      </c>
      <c r="H183" s="5">
        <f t="shared" ref="H183:H196" si="18">MROUND((J183*0.97),5000)</f>
        <v>755000</v>
      </c>
      <c r="I183" s="15">
        <f t="shared" si="13"/>
        <v>22902</v>
      </c>
      <c r="J183" s="15">
        <v>777902</v>
      </c>
      <c r="K183" s="5">
        <v>77790</v>
      </c>
      <c r="M183" t="s">
        <v>114</v>
      </c>
      <c r="N183" t="s">
        <v>67</v>
      </c>
      <c r="O183" t="s">
        <v>16</v>
      </c>
      <c r="P183" s="1">
        <v>44408</v>
      </c>
      <c r="Q183">
        <v>6</v>
      </c>
      <c r="R183" s="21">
        <f t="shared" si="14"/>
        <v>3.0333774834437086E-2</v>
      </c>
      <c r="T183" s="82" t="s">
        <v>616</v>
      </c>
      <c r="U183" s="13">
        <v>500000</v>
      </c>
    </row>
    <row r="184" spans="1:21" x14ac:dyDescent="0.3">
      <c r="A184" t="s">
        <v>20</v>
      </c>
      <c r="B184">
        <v>159</v>
      </c>
      <c r="C184" s="1">
        <v>44414</v>
      </c>
      <c r="D184" s="1" t="s">
        <v>478</v>
      </c>
      <c r="E184" t="s">
        <v>479</v>
      </c>
      <c r="F184" t="s">
        <v>479</v>
      </c>
      <c r="G184" t="s">
        <v>190</v>
      </c>
      <c r="H184" s="5">
        <f t="shared" si="18"/>
        <v>755000</v>
      </c>
      <c r="I184" s="15">
        <f t="shared" si="13"/>
        <v>22902</v>
      </c>
      <c r="J184" s="15">
        <v>777902</v>
      </c>
      <c r="K184" s="5">
        <v>77790</v>
      </c>
      <c r="M184" t="s">
        <v>114</v>
      </c>
      <c r="N184" t="s">
        <v>67</v>
      </c>
      <c r="O184" t="s">
        <v>16</v>
      </c>
      <c r="P184" s="1">
        <v>44408</v>
      </c>
      <c r="Q184">
        <v>6</v>
      </c>
      <c r="R184" s="21">
        <f t="shared" si="14"/>
        <v>3.0333774834437086E-2</v>
      </c>
      <c r="T184" s="83">
        <v>44651</v>
      </c>
      <c r="U184" s="13">
        <v>5105201</v>
      </c>
    </row>
    <row r="185" spans="1:21" x14ac:dyDescent="0.3">
      <c r="A185" t="s">
        <v>20</v>
      </c>
      <c r="B185">
        <v>158</v>
      </c>
      <c r="C185" s="1">
        <v>44599</v>
      </c>
      <c r="D185" s="1" t="s">
        <v>478</v>
      </c>
      <c r="E185" t="s">
        <v>479</v>
      </c>
      <c r="F185" t="s">
        <v>543</v>
      </c>
      <c r="G185" t="s">
        <v>254</v>
      </c>
      <c r="H185" s="5">
        <f t="shared" si="18"/>
        <v>630000</v>
      </c>
      <c r="I185" s="15">
        <f t="shared" si="13"/>
        <v>19263</v>
      </c>
      <c r="J185" s="15">
        <v>649263</v>
      </c>
      <c r="K185" s="5">
        <v>64926</v>
      </c>
      <c r="M185" t="s">
        <v>120</v>
      </c>
      <c r="N185" t="s">
        <v>67</v>
      </c>
      <c r="O185" t="s">
        <v>16</v>
      </c>
      <c r="P185" s="1">
        <v>44588</v>
      </c>
      <c r="Q185">
        <v>11</v>
      </c>
      <c r="R185" s="21">
        <f t="shared" si="14"/>
        <v>3.0576190476190476E-2</v>
      </c>
      <c r="T185" s="82" t="s">
        <v>482</v>
      </c>
      <c r="U185" s="13">
        <v>1301339</v>
      </c>
    </row>
    <row r="186" spans="1:21" x14ac:dyDescent="0.3">
      <c r="A186" t="s">
        <v>20</v>
      </c>
      <c r="B186">
        <v>160</v>
      </c>
      <c r="C186" s="1">
        <v>44599</v>
      </c>
      <c r="D186" s="1" t="s">
        <v>478</v>
      </c>
      <c r="E186" t="s">
        <v>479</v>
      </c>
      <c r="F186" t="s">
        <v>479</v>
      </c>
      <c r="G186" t="s">
        <v>190</v>
      </c>
      <c r="H186" s="5">
        <f t="shared" si="18"/>
        <v>630000</v>
      </c>
      <c r="I186" s="15">
        <f t="shared" si="13"/>
        <v>19263</v>
      </c>
      <c r="J186" s="15">
        <v>649263</v>
      </c>
      <c r="K186" s="5">
        <v>64926</v>
      </c>
      <c r="M186" t="s">
        <v>120</v>
      </c>
      <c r="N186" t="s">
        <v>67</v>
      </c>
      <c r="O186" t="s">
        <v>16</v>
      </c>
      <c r="P186" s="1">
        <v>44588</v>
      </c>
      <c r="Q186">
        <v>11</v>
      </c>
      <c r="R186" s="21">
        <f t="shared" si="14"/>
        <v>3.0576190476190476E-2</v>
      </c>
      <c r="T186" s="82" t="s">
        <v>456</v>
      </c>
      <c r="U186" s="13">
        <v>1300243</v>
      </c>
    </row>
    <row r="187" spans="1:21" x14ac:dyDescent="0.3">
      <c r="A187" t="s">
        <v>20</v>
      </c>
      <c r="B187">
        <v>187</v>
      </c>
      <c r="C187" s="1">
        <v>44551</v>
      </c>
      <c r="D187" t="s">
        <v>455</v>
      </c>
      <c r="E187" s="1" t="s">
        <v>455</v>
      </c>
      <c r="F187" t="s">
        <v>507</v>
      </c>
      <c r="G187" t="s">
        <v>218</v>
      </c>
      <c r="H187" s="5">
        <f t="shared" si="18"/>
        <v>485000</v>
      </c>
      <c r="I187" s="15">
        <f t="shared" si="13"/>
        <v>15000</v>
      </c>
      <c r="J187" s="15">
        <v>500000</v>
      </c>
      <c r="K187" s="5">
        <v>50000</v>
      </c>
      <c r="M187" t="s">
        <v>118</v>
      </c>
      <c r="N187" t="s">
        <v>67</v>
      </c>
      <c r="O187" t="s">
        <v>16</v>
      </c>
      <c r="P187" s="1">
        <v>44545</v>
      </c>
      <c r="Q187">
        <v>6</v>
      </c>
      <c r="R187" s="21">
        <f t="shared" si="14"/>
        <v>3.0927835051546393E-2</v>
      </c>
      <c r="T187" s="82" t="s">
        <v>499</v>
      </c>
      <c r="U187" s="13">
        <v>800237</v>
      </c>
    </row>
    <row r="188" spans="1:21" x14ac:dyDescent="0.3">
      <c r="A188" t="s">
        <v>20</v>
      </c>
      <c r="B188">
        <v>199</v>
      </c>
      <c r="C188" s="1">
        <v>44551</v>
      </c>
      <c r="D188" t="s">
        <v>455</v>
      </c>
      <c r="E188" s="1" t="s">
        <v>455</v>
      </c>
      <c r="F188" t="s">
        <v>616</v>
      </c>
      <c r="G188" t="s">
        <v>327</v>
      </c>
      <c r="H188" s="5">
        <f t="shared" si="18"/>
        <v>485000</v>
      </c>
      <c r="I188" s="15">
        <f t="shared" si="13"/>
        <v>15000</v>
      </c>
      <c r="J188" s="15">
        <v>500000</v>
      </c>
      <c r="K188" s="5">
        <v>50000</v>
      </c>
      <c r="M188" t="s">
        <v>118</v>
      </c>
      <c r="N188" t="s">
        <v>67</v>
      </c>
      <c r="O188" t="s">
        <v>16</v>
      </c>
      <c r="P188" s="1">
        <v>44545</v>
      </c>
      <c r="Q188">
        <v>6</v>
      </c>
      <c r="R188" s="21">
        <f t="shared" si="14"/>
        <v>3.0927835051546393E-2</v>
      </c>
      <c r="T188" s="82" t="s">
        <v>616</v>
      </c>
      <c r="U188" s="13">
        <v>400366</v>
      </c>
    </row>
    <row r="189" spans="1:21" x14ac:dyDescent="0.3">
      <c r="A189" t="s">
        <v>20</v>
      </c>
      <c r="B189">
        <v>192</v>
      </c>
      <c r="C189" s="1">
        <v>44651</v>
      </c>
      <c r="D189" t="s">
        <v>455</v>
      </c>
      <c r="E189" s="1" t="s">
        <v>455</v>
      </c>
      <c r="F189" t="s">
        <v>482</v>
      </c>
      <c r="G189" t="s">
        <v>193</v>
      </c>
      <c r="H189" s="5">
        <f t="shared" si="18"/>
        <v>1260000</v>
      </c>
      <c r="I189" s="15">
        <f t="shared" si="13"/>
        <v>41339</v>
      </c>
      <c r="J189" s="15">
        <v>1301339</v>
      </c>
      <c r="K189" s="5">
        <v>130134</v>
      </c>
      <c r="M189" t="s">
        <v>122</v>
      </c>
      <c r="N189" t="s">
        <v>67</v>
      </c>
      <c r="O189" t="s">
        <v>16</v>
      </c>
      <c r="P189" s="1">
        <v>44651</v>
      </c>
      <c r="Q189">
        <v>0</v>
      </c>
      <c r="R189" s="21">
        <f t="shared" si="14"/>
        <v>3.2808730158730162E-2</v>
      </c>
      <c r="T189" s="82" t="s">
        <v>644</v>
      </c>
      <c r="U189" s="13">
        <v>502363</v>
      </c>
    </row>
    <row r="190" spans="1:21" x14ac:dyDescent="0.3">
      <c r="A190" t="s">
        <v>20</v>
      </c>
      <c r="B190">
        <v>196</v>
      </c>
      <c r="C190" s="1">
        <v>44651</v>
      </c>
      <c r="D190" t="s">
        <v>455</v>
      </c>
      <c r="E190" s="1" t="s">
        <v>455</v>
      </c>
      <c r="F190" t="s">
        <v>456</v>
      </c>
      <c r="G190" t="s">
        <v>166</v>
      </c>
      <c r="H190" s="5">
        <f t="shared" si="18"/>
        <v>1260000</v>
      </c>
      <c r="I190" s="15">
        <f t="shared" si="13"/>
        <v>40243</v>
      </c>
      <c r="J190" s="15">
        <v>1300243</v>
      </c>
      <c r="K190" s="5">
        <v>130024</v>
      </c>
      <c r="M190" t="s">
        <v>122</v>
      </c>
      <c r="N190" t="s">
        <v>67</v>
      </c>
      <c r="O190" t="s">
        <v>16</v>
      </c>
      <c r="P190" s="1">
        <v>44651</v>
      </c>
      <c r="Q190">
        <v>0</v>
      </c>
      <c r="R190" s="21">
        <f t="shared" si="14"/>
        <v>3.1938888888888892E-2</v>
      </c>
      <c r="T190" s="82" t="s">
        <v>498</v>
      </c>
      <c r="U190" s="13">
        <v>800653</v>
      </c>
    </row>
    <row r="191" spans="1:21" x14ac:dyDescent="0.3">
      <c r="A191" t="s">
        <v>20</v>
      </c>
      <c r="B191">
        <v>198</v>
      </c>
      <c r="C191" s="1">
        <v>44651</v>
      </c>
      <c r="D191" t="s">
        <v>455</v>
      </c>
      <c r="E191" s="1" t="s">
        <v>455</v>
      </c>
      <c r="F191" t="s">
        <v>499</v>
      </c>
      <c r="G191" t="s">
        <v>211</v>
      </c>
      <c r="H191" s="5">
        <f t="shared" si="18"/>
        <v>775000</v>
      </c>
      <c r="I191" s="15">
        <f t="shared" si="13"/>
        <v>25237</v>
      </c>
      <c r="J191" s="15">
        <v>800237</v>
      </c>
      <c r="K191" s="5">
        <v>80024</v>
      </c>
      <c r="M191" t="s">
        <v>122</v>
      </c>
      <c r="N191" t="s">
        <v>67</v>
      </c>
      <c r="O191" t="s">
        <v>16</v>
      </c>
      <c r="P191" s="1">
        <v>44651</v>
      </c>
      <c r="Q191">
        <v>0</v>
      </c>
      <c r="R191" s="21">
        <f t="shared" si="14"/>
        <v>3.2563870967741937E-2</v>
      </c>
      <c r="T191" s="12" t="s">
        <v>727</v>
      </c>
      <c r="U191" s="13">
        <v>7180381</v>
      </c>
    </row>
    <row r="192" spans="1:21" x14ac:dyDescent="0.3">
      <c r="A192" t="s">
        <v>20</v>
      </c>
      <c r="B192">
        <v>200</v>
      </c>
      <c r="C192" s="1">
        <v>44651</v>
      </c>
      <c r="D192" t="s">
        <v>455</v>
      </c>
      <c r="E192" s="1" t="s">
        <v>455</v>
      </c>
      <c r="F192" t="s">
        <v>616</v>
      </c>
      <c r="G192" t="s">
        <v>327</v>
      </c>
      <c r="H192" s="5">
        <f t="shared" si="18"/>
        <v>390000</v>
      </c>
      <c r="I192" s="15">
        <f t="shared" si="13"/>
        <v>10366</v>
      </c>
      <c r="J192" s="15">
        <v>400366</v>
      </c>
      <c r="K192" s="5">
        <v>40037</v>
      </c>
      <c r="M192" t="s">
        <v>122</v>
      </c>
      <c r="N192" t="s">
        <v>67</v>
      </c>
      <c r="O192" t="s">
        <v>16</v>
      </c>
      <c r="P192" s="1">
        <v>44651</v>
      </c>
      <c r="Q192">
        <v>0</v>
      </c>
      <c r="R192" s="21">
        <f t="shared" si="14"/>
        <v>2.6579487179487181E-2</v>
      </c>
      <c r="T192" s="83">
        <v>44418</v>
      </c>
      <c r="U192" s="13">
        <v>472302</v>
      </c>
    </row>
    <row r="193" spans="1:21" x14ac:dyDescent="0.3">
      <c r="A193" t="s">
        <v>20</v>
      </c>
      <c r="B193">
        <v>201</v>
      </c>
      <c r="C193" s="1">
        <v>44651</v>
      </c>
      <c r="D193" s="1" t="s">
        <v>455</v>
      </c>
      <c r="E193" s="1" t="s">
        <v>455</v>
      </c>
      <c r="F193" t="s">
        <v>644</v>
      </c>
      <c r="G193" t="s">
        <v>356</v>
      </c>
      <c r="H193" s="5">
        <f t="shared" si="18"/>
        <v>485000</v>
      </c>
      <c r="I193" s="15">
        <f t="shared" si="13"/>
        <v>17363</v>
      </c>
      <c r="J193" s="15">
        <v>502363</v>
      </c>
      <c r="K193" s="5">
        <v>50236</v>
      </c>
      <c r="M193" t="s">
        <v>122</v>
      </c>
      <c r="N193" t="s">
        <v>67</v>
      </c>
      <c r="O193" t="s">
        <v>16</v>
      </c>
      <c r="P193" s="1">
        <v>44651</v>
      </c>
      <c r="Q193">
        <v>0</v>
      </c>
      <c r="R193" s="21">
        <f t="shared" si="14"/>
        <v>3.5799999999999998E-2</v>
      </c>
      <c r="T193" s="82" t="s">
        <v>512</v>
      </c>
      <c r="U193" s="13">
        <v>472302</v>
      </c>
    </row>
    <row r="194" spans="1:21" x14ac:dyDescent="0.3">
      <c r="A194" t="s">
        <v>20</v>
      </c>
      <c r="B194">
        <v>203</v>
      </c>
      <c r="C194" s="1">
        <v>44651</v>
      </c>
      <c r="D194" t="s">
        <v>455</v>
      </c>
      <c r="E194" s="1" t="s">
        <v>455</v>
      </c>
      <c r="F194" t="s">
        <v>498</v>
      </c>
      <c r="G194" t="s">
        <v>210</v>
      </c>
      <c r="H194" s="5">
        <f t="shared" si="18"/>
        <v>775000</v>
      </c>
      <c r="I194" s="15">
        <f t="shared" ref="I194:I226" si="19">J194-H194</f>
        <v>25653</v>
      </c>
      <c r="J194" s="15">
        <v>800653</v>
      </c>
      <c r="K194" s="5">
        <v>80065</v>
      </c>
      <c r="M194" t="s">
        <v>122</v>
      </c>
      <c r="N194" t="s">
        <v>67</v>
      </c>
      <c r="O194" t="s">
        <v>16</v>
      </c>
      <c r="P194" s="1">
        <v>44651</v>
      </c>
      <c r="Q194">
        <v>0</v>
      </c>
      <c r="R194" s="21">
        <f t="shared" ref="R194:R226" si="20">I194/H194</f>
        <v>3.3100645161290319E-2</v>
      </c>
      <c r="T194" s="83">
        <v>44560</v>
      </c>
      <c r="U194" s="13">
        <v>1000000</v>
      </c>
    </row>
    <row r="195" spans="1:21" x14ac:dyDescent="0.3">
      <c r="A195" t="s">
        <v>20</v>
      </c>
      <c r="B195">
        <v>204</v>
      </c>
      <c r="C195" s="1">
        <v>44431</v>
      </c>
      <c r="D195" t="s">
        <v>455</v>
      </c>
      <c r="E195" t="s">
        <v>622</v>
      </c>
      <c r="F195" t="s">
        <v>622</v>
      </c>
      <c r="G195" t="s">
        <v>333</v>
      </c>
      <c r="H195" s="5">
        <f t="shared" si="18"/>
        <v>535000</v>
      </c>
      <c r="I195" s="15">
        <f t="shared" si="19"/>
        <v>15000</v>
      </c>
      <c r="J195" s="15">
        <v>550000</v>
      </c>
      <c r="K195" s="5">
        <v>55000</v>
      </c>
      <c r="M195" t="s">
        <v>114</v>
      </c>
      <c r="N195" t="s">
        <v>67</v>
      </c>
      <c r="O195" t="s">
        <v>16</v>
      </c>
      <c r="P195" s="1">
        <v>44418</v>
      </c>
      <c r="Q195">
        <v>13</v>
      </c>
      <c r="R195" s="21">
        <f t="shared" si="20"/>
        <v>2.8037383177570093E-2</v>
      </c>
      <c r="T195" s="82" t="s">
        <v>607</v>
      </c>
      <c r="U195" s="13">
        <v>1000000</v>
      </c>
    </row>
    <row r="196" spans="1:21" x14ac:dyDescent="0.3">
      <c r="A196" t="s">
        <v>20</v>
      </c>
      <c r="B196">
        <v>202</v>
      </c>
      <c r="C196" s="1">
        <v>44651</v>
      </c>
      <c r="D196" t="s">
        <v>455</v>
      </c>
      <c r="E196" t="s">
        <v>622</v>
      </c>
      <c r="F196" t="s">
        <v>647</v>
      </c>
      <c r="G196" t="s">
        <v>359</v>
      </c>
      <c r="H196" s="5">
        <f t="shared" si="18"/>
        <v>485000</v>
      </c>
      <c r="I196" s="15">
        <f t="shared" si="19"/>
        <v>15236</v>
      </c>
      <c r="J196" s="15">
        <v>500236</v>
      </c>
      <c r="K196" s="5">
        <v>50024</v>
      </c>
      <c r="M196" t="s">
        <v>122</v>
      </c>
      <c r="N196" t="s">
        <v>67</v>
      </c>
      <c r="O196" t="s">
        <v>16</v>
      </c>
      <c r="P196" s="1">
        <v>44651</v>
      </c>
      <c r="Q196">
        <v>0</v>
      </c>
      <c r="R196" s="21">
        <f t="shared" si="20"/>
        <v>3.1414432989690724E-2</v>
      </c>
      <c r="T196" s="83">
        <v>44564</v>
      </c>
      <c r="U196" s="13">
        <v>1500000</v>
      </c>
    </row>
    <row r="197" spans="1:21" x14ac:dyDescent="0.3">
      <c r="A197" t="s">
        <v>20</v>
      </c>
      <c r="B197">
        <v>205</v>
      </c>
      <c r="C197" s="1">
        <v>44651</v>
      </c>
      <c r="D197" t="s">
        <v>455</v>
      </c>
      <c r="E197" t="s">
        <v>622</v>
      </c>
      <c r="F197" t="s">
        <v>622</v>
      </c>
      <c r="G197" t="s">
        <v>333</v>
      </c>
      <c r="H197" s="5">
        <f>MROUND((J197*0.97),10)</f>
        <v>470</v>
      </c>
      <c r="I197" s="15">
        <f t="shared" si="19"/>
        <v>17</v>
      </c>
      <c r="J197" s="15">
        <v>487</v>
      </c>
      <c r="K197" s="5">
        <v>49</v>
      </c>
      <c r="M197" t="s">
        <v>122</v>
      </c>
      <c r="N197" t="s">
        <v>67</v>
      </c>
      <c r="O197" t="s">
        <v>16</v>
      </c>
      <c r="P197" s="1">
        <v>44651</v>
      </c>
      <c r="Q197">
        <v>0</v>
      </c>
      <c r="R197" s="21">
        <f t="shared" si="20"/>
        <v>3.6170212765957444E-2</v>
      </c>
      <c r="T197" s="82" t="s">
        <v>606</v>
      </c>
      <c r="U197" s="13">
        <v>500000</v>
      </c>
    </row>
    <row r="198" spans="1:21" x14ac:dyDescent="0.3">
      <c r="A198" t="s">
        <v>20</v>
      </c>
      <c r="B198">
        <v>9</v>
      </c>
      <c r="C198" s="1">
        <v>44477</v>
      </c>
      <c r="D198" s="1" t="s">
        <v>484</v>
      </c>
      <c r="E198" t="s">
        <v>570</v>
      </c>
      <c r="F198" t="s">
        <v>529</v>
      </c>
      <c r="G198" t="s">
        <v>239</v>
      </c>
      <c r="H198" s="5">
        <f>MROUND((J198*0.97),5000)</f>
        <v>290000</v>
      </c>
      <c r="I198" s="15">
        <f t="shared" si="19"/>
        <v>10000</v>
      </c>
      <c r="J198" s="15">
        <v>300000</v>
      </c>
      <c r="K198" s="5">
        <v>30000</v>
      </c>
      <c r="M198" t="s">
        <v>116</v>
      </c>
      <c r="N198" t="s">
        <v>67</v>
      </c>
      <c r="O198" t="s">
        <v>16</v>
      </c>
      <c r="P198" s="1">
        <v>44462</v>
      </c>
      <c r="Q198">
        <v>15</v>
      </c>
      <c r="R198" s="21">
        <f t="shared" si="20"/>
        <v>3.4482758620689655E-2</v>
      </c>
      <c r="T198" s="82" t="s">
        <v>512</v>
      </c>
      <c r="U198" s="13">
        <v>1000000</v>
      </c>
    </row>
    <row r="199" spans="1:21" x14ac:dyDescent="0.3">
      <c r="A199" t="s">
        <v>20</v>
      </c>
      <c r="B199">
        <v>29</v>
      </c>
      <c r="C199" s="1">
        <v>44477</v>
      </c>
      <c r="D199" s="1" t="s">
        <v>484</v>
      </c>
      <c r="E199" t="s">
        <v>570</v>
      </c>
      <c r="F199" t="s">
        <v>570</v>
      </c>
      <c r="G199" t="s">
        <v>281</v>
      </c>
      <c r="H199" s="5">
        <f>MROUND((J199*0.97),5000)</f>
        <v>290000</v>
      </c>
      <c r="I199" s="15">
        <f t="shared" si="19"/>
        <v>10000</v>
      </c>
      <c r="J199" s="15">
        <v>300000</v>
      </c>
      <c r="K199" s="5">
        <v>30000</v>
      </c>
      <c r="M199" t="s">
        <v>116</v>
      </c>
      <c r="N199" t="s">
        <v>67</v>
      </c>
      <c r="O199" t="s">
        <v>16</v>
      </c>
      <c r="P199" s="1">
        <v>44462</v>
      </c>
      <c r="Q199">
        <v>15</v>
      </c>
      <c r="R199" s="21">
        <f t="shared" si="20"/>
        <v>3.4482758620689655E-2</v>
      </c>
      <c r="T199" s="83">
        <v>44651</v>
      </c>
      <c r="U199" s="13">
        <v>4208079</v>
      </c>
    </row>
    <row r="200" spans="1:21" x14ac:dyDescent="0.3">
      <c r="A200" t="s">
        <v>20</v>
      </c>
      <c r="B200">
        <v>10</v>
      </c>
      <c r="C200" s="1">
        <v>44651</v>
      </c>
      <c r="D200" s="1" t="s">
        <v>484</v>
      </c>
      <c r="E200" t="s">
        <v>570</v>
      </c>
      <c r="F200" t="s">
        <v>529</v>
      </c>
      <c r="G200" t="s">
        <v>239</v>
      </c>
      <c r="H200" s="5">
        <f>MROUND((J200*0.97),50)</f>
        <v>5400</v>
      </c>
      <c r="I200" s="15">
        <f t="shared" si="19"/>
        <v>163</v>
      </c>
      <c r="J200" s="15">
        <v>5563</v>
      </c>
      <c r="K200" s="5">
        <v>556</v>
      </c>
      <c r="M200" t="s">
        <v>122</v>
      </c>
      <c r="N200" t="s">
        <v>67</v>
      </c>
      <c r="O200" t="s">
        <v>16</v>
      </c>
      <c r="P200" s="1">
        <v>44651</v>
      </c>
      <c r="Q200">
        <v>0</v>
      </c>
      <c r="R200" s="21">
        <f t="shared" si="20"/>
        <v>3.0185185185185186E-2</v>
      </c>
      <c r="T200" s="82" t="s">
        <v>607</v>
      </c>
      <c r="U200" s="13">
        <v>502136</v>
      </c>
    </row>
    <row r="201" spans="1:21" x14ac:dyDescent="0.3">
      <c r="A201" t="s">
        <v>20</v>
      </c>
      <c r="B201">
        <v>30</v>
      </c>
      <c r="C201" s="1">
        <v>44651</v>
      </c>
      <c r="D201" s="1" t="s">
        <v>484</v>
      </c>
      <c r="E201" t="s">
        <v>570</v>
      </c>
      <c r="F201" t="s">
        <v>570</v>
      </c>
      <c r="G201" t="s">
        <v>281</v>
      </c>
      <c r="H201" s="5">
        <f>MROUND((J201*0.97),500)</f>
        <v>6500</v>
      </c>
      <c r="I201" s="15">
        <f t="shared" si="19"/>
        <v>353</v>
      </c>
      <c r="J201" s="15">
        <v>6853</v>
      </c>
      <c r="K201" s="5">
        <v>685</v>
      </c>
      <c r="M201" t="s">
        <v>122</v>
      </c>
      <c r="N201" t="s">
        <v>67</v>
      </c>
      <c r="O201" t="s">
        <v>16</v>
      </c>
      <c r="P201" s="1">
        <v>44651</v>
      </c>
      <c r="Q201">
        <v>0</v>
      </c>
      <c r="R201" s="21">
        <f t="shared" si="20"/>
        <v>5.4307692307692307E-2</v>
      </c>
      <c r="T201" s="82" t="s">
        <v>650</v>
      </c>
      <c r="U201" s="13">
        <v>1201211</v>
      </c>
    </row>
    <row r="202" spans="1:21" x14ac:dyDescent="0.3">
      <c r="A202" t="s">
        <v>20</v>
      </c>
      <c r="B202">
        <v>7</v>
      </c>
      <c r="C202" s="1">
        <v>44599</v>
      </c>
      <c r="D202" s="1" t="s">
        <v>484</v>
      </c>
      <c r="E202" t="s">
        <v>638</v>
      </c>
      <c r="F202" t="s">
        <v>630</v>
      </c>
      <c r="G202" t="s">
        <v>341</v>
      </c>
      <c r="H202" s="5">
        <f>MROUND((J202*0.97),5000)</f>
        <v>580000</v>
      </c>
      <c r="I202" s="15">
        <f t="shared" si="19"/>
        <v>20000</v>
      </c>
      <c r="J202" s="15">
        <v>600000</v>
      </c>
      <c r="K202" s="5">
        <v>60000</v>
      </c>
      <c r="M202" t="s">
        <v>120</v>
      </c>
      <c r="N202" t="s">
        <v>67</v>
      </c>
      <c r="O202" t="s">
        <v>16</v>
      </c>
      <c r="P202" s="1">
        <v>44588</v>
      </c>
      <c r="Q202">
        <v>11</v>
      </c>
      <c r="R202" s="21">
        <f t="shared" si="20"/>
        <v>3.4482758620689655E-2</v>
      </c>
      <c r="T202" s="82" t="s">
        <v>605</v>
      </c>
      <c r="U202" s="13">
        <v>1502364</v>
      </c>
    </row>
    <row r="203" spans="1:21" x14ac:dyDescent="0.3">
      <c r="A203" t="s">
        <v>20</v>
      </c>
      <c r="B203">
        <v>8</v>
      </c>
      <c r="C203" s="1">
        <v>44651</v>
      </c>
      <c r="D203" s="1" t="s">
        <v>484</v>
      </c>
      <c r="E203" t="s">
        <v>638</v>
      </c>
      <c r="F203" t="s">
        <v>630</v>
      </c>
      <c r="G203" t="s">
        <v>341</v>
      </c>
      <c r="H203" s="5">
        <f>MROUND((J203*0.97),500)</f>
        <v>1000</v>
      </c>
      <c r="I203" s="15">
        <f t="shared" si="19"/>
        <v>23</v>
      </c>
      <c r="J203" s="15">
        <v>1023</v>
      </c>
      <c r="K203" s="5">
        <v>102</v>
      </c>
      <c r="M203" t="s">
        <v>122</v>
      </c>
      <c r="N203" t="s">
        <v>67</v>
      </c>
      <c r="O203" t="s">
        <v>16</v>
      </c>
      <c r="P203" s="1">
        <v>44651</v>
      </c>
      <c r="Q203">
        <v>0</v>
      </c>
      <c r="R203" s="21">
        <f t="shared" si="20"/>
        <v>2.3E-2</v>
      </c>
      <c r="T203" s="82" t="s">
        <v>606</v>
      </c>
      <c r="U203" s="13">
        <v>1002368</v>
      </c>
    </row>
    <row r="204" spans="1:21" x14ac:dyDescent="0.3">
      <c r="A204" t="s">
        <v>20</v>
      </c>
      <c r="B204">
        <v>32</v>
      </c>
      <c r="C204" s="1">
        <v>44651</v>
      </c>
      <c r="D204" s="1" t="s">
        <v>484</v>
      </c>
      <c r="E204" t="s">
        <v>638</v>
      </c>
      <c r="F204" t="s">
        <v>638</v>
      </c>
      <c r="G204" t="s">
        <v>349</v>
      </c>
      <c r="H204" s="5">
        <f t="shared" ref="H204:H215" si="21">MROUND((J204*0.97),5000)</f>
        <v>290000</v>
      </c>
      <c r="I204" s="15">
        <f t="shared" si="19"/>
        <v>9387</v>
      </c>
      <c r="J204" s="15">
        <v>299387</v>
      </c>
      <c r="K204" s="5">
        <v>29939</v>
      </c>
      <c r="M204" t="s">
        <v>122</v>
      </c>
      <c r="N204" t="s">
        <v>67</v>
      </c>
      <c r="O204" t="s">
        <v>16</v>
      </c>
      <c r="P204" s="1">
        <v>44651</v>
      </c>
      <c r="Q204">
        <v>0</v>
      </c>
      <c r="R204" s="21">
        <f t="shared" si="20"/>
        <v>3.2368965517241381E-2</v>
      </c>
      <c r="T204" s="12" t="s">
        <v>515</v>
      </c>
      <c r="U204" s="13">
        <v>2225311</v>
      </c>
    </row>
    <row r="205" spans="1:21" x14ac:dyDescent="0.3">
      <c r="A205" t="s">
        <v>20</v>
      </c>
      <c r="B205">
        <v>31</v>
      </c>
      <c r="C205" s="1">
        <v>44651</v>
      </c>
      <c r="D205" s="1" t="s">
        <v>484</v>
      </c>
      <c r="E205" t="s">
        <v>638</v>
      </c>
      <c r="F205" t="s">
        <v>638</v>
      </c>
      <c r="G205" t="s">
        <v>349</v>
      </c>
      <c r="H205" s="5">
        <f t="shared" si="21"/>
        <v>360000</v>
      </c>
      <c r="I205" s="15">
        <f t="shared" si="19"/>
        <v>11001</v>
      </c>
      <c r="J205" s="15">
        <v>371001</v>
      </c>
      <c r="K205" s="5">
        <v>37100</v>
      </c>
      <c r="M205" t="s">
        <v>122</v>
      </c>
      <c r="N205" t="s">
        <v>67</v>
      </c>
      <c r="O205" t="s">
        <v>16</v>
      </c>
      <c r="P205" s="1">
        <v>44651</v>
      </c>
      <c r="Q205">
        <v>0</v>
      </c>
      <c r="R205" s="21">
        <f t="shared" si="20"/>
        <v>3.0558333333333333E-2</v>
      </c>
      <c r="T205" s="83">
        <v>44382</v>
      </c>
      <c r="U205" s="13">
        <v>400000</v>
      </c>
    </row>
    <row r="206" spans="1:21" x14ac:dyDescent="0.3">
      <c r="A206" t="s">
        <v>20</v>
      </c>
      <c r="B206">
        <v>212</v>
      </c>
      <c r="C206" s="1">
        <v>44431</v>
      </c>
      <c r="D206" t="s">
        <v>727</v>
      </c>
      <c r="E206" s="1" t="s">
        <v>727</v>
      </c>
      <c r="F206" t="s">
        <v>512</v>
      </c>
      <c r="G206" t="s">
        <v>223</v>
      </c>
      <c r="H206" s="5">
        <f t="shared" si="21"/>
        <v>460000</v>
      </c>
      <c r="I206" s="15">
        <f t="shared" si="19"/>
        <v>12302</v>
      </c>
      <c r="J206" s="15">
        <v>472302</v>
      </c>
      <c r="K206" s="5">
        <v>47230</v>
      </c>
      <c r="M206" t="s">
        <v>114</v>
      </c>
      <c r="N206" t="s">
        <v>67</v>
      </c>
      <c r="O206" t="s">
        <v>16</v>
      </c>
      <c r="P206" s="1">
        <v>44418</v>
      </c>
      <c r="Q206">
        <v>13</v>
      </c>
      <c r="R206" s="21">
        <f t="shared" si="20"/>
        <v>2.6743478260869567E-2</v>
      </c>
      <c r="T206" s="82" t="s">
        <v>537</v>
      </c>
      <c r="U206" s="13">
        <v>400000</v>
      </c>
    </row>
    <row r="207" spans="1:21" x14ac:dyDescent="0.3">
      <c r="A207" t="s">
        <v>20</v>
      </c>
      <c r="B207">
        <v>206</v>
      </c>
      <c r="C207" s="1">
        <v>44575</v>
      </c>
      <c r="D207" t="s">
        <v>727</v>
      </c>
      <c r="E207" s="1" t="s">
        <v>727</v>
      </c>
      <c r="F207" t="s">
        <v>607</v>
      </c>
      <c r="G207" t="s">
        <v>318</v>
      </c>
      <c r="H207" s="5">
        <f t="shared" si="21"/>
        <v>970000</v>
      </c>
      <c r="I207" s="15">
        <f t="shared" si="19"/>
        <v>30000</v>
      </c>
      <c r="J207" s="15">
        <v>1000000</v>
      </c>
      <c r="K207" s="5">
        <v>100000</v>
      </c>
      <c r="M207" t="s">
        <v>119</v>
      </c>
      <c r="N207" t="s">
        <v>67</v>
      </c>
      <c r="O207" t="s">
        <v>16</v>
      </c>
      <c r="P207" s="1">
        <v>44560</v>
      </c>
      <c r="Q207">
        <v>15</v>
      </c>
      <c r="R207" s="21">
        <f t="shared" si="20"/>
        <v>3.0927835051546393E-2</v>
      </c>
      <c r="T207" s="83">
        <v>44462</v>
      </c>
      <c r="U207" s="13">
        <v>120000</v>
      </c>
    </row>
    <row r="208" spans="1:21" x14ac:dyDescent="0.3">
      <c r="A208" t="s">
        <v>20</v>
      </c>
      <c r="B208">
        <v>210</v>
      </c>
      <c r="C208" s="1">
        <v>44571</v>
      </c>
      <c r="D208" t="s">
        <v>727</v>
      </c>
      <c r="E208" s="1" t="s">
        <v>727</v>
      </c>
      <c r="F208" t="s">
        <v>606</v>
      </c>
      <c r="G208" t="s">
        <v>317</v>
      </c>
      <c r="H208" s="5">
        <f t="shared" si="21"/>
        <v>485000</v>
      </c>
      <c r="I208" s="15">
        <f t="shared" si="19"/>
        <v>15000</v>
      </c>
      <c r="J208" s="15">
        <v>500000</v>
      </c>
      <c r="K208" s="5">
        <v>50000</v>
      </c>
      <c r="M208" t="s">
        <v>119</v>
      </c>
      <c r="N208" t="s">
        <v>67</v>
      </c>
      <c r="O208" t="s">
        <v>16</v>
      </c>
      <c r="P208" s="1">
        <v>44564</v>
      </c>
      <c r="Q208">
        <v>7</v>
      </c>
      <c r="R208" s="21">
        <f t="shared" si="20"/>
        <v>3.0927835051546393E-2</v>
      </c>
      <c r="T208" s="82" t="s">
        <v>515</v>
      </c>
      <c r="U208" s="13">
        <v>120000</v>
      </c>
    </row>
    <row r="209" spans="1:21" x14ac:dyDescent="0.3">
      <c r="A209" t="s">
        <v>20</v>
      </c>
      <c r="B209">
        <v>213</v>
      </c>
      <c r="C209" s="1">
        <v>44571</v>
      </c>
      <c r="D209" t="s">
        <v>727</v>
      </c>
      <c r="E209" s="1" t="s">
        <v>727</v>
      </c>
      <c r="F209" t="s">
        <v>512</v>
      </c>
      <c r="G209" t="s">
        <v>223</v>
      </c>
      <c r="H209" s="5">
        <f t="shared" si="21"/>
        <v>970000</v>
      </c>
      <c r="I209" s="15">
        <f t="shared" si="19"/>
        <v>30000</v>
      </c>
      <c r="J209" s="15">
        <v>1000000</v>
      </c>
      <c r="K209" s="5">
        <v>100000</v>
      </c>
      <c r="M209" t="s">
        <v>119</v>
      </c>
      <c r="N209" t="s">
        <v>67</v>
      </c>
      <c r="O209" t="s">
        <v>16</v>
      </c>
      <c r="P209" s="1">
        <v>44564</v>
      </c>
      <c r="Q209">
        <v>7</v>
      </c>
      <c r="R209" s="21">
        <f t="shared" si="20"/>
        <v>3.0927835051546393E-2</v>
      </c>
      <c r="T209" s="83">
        <v>44485</v>
      </c>
      <c r="U209" s="13">
        <v>145000</v>
      </c>
    </row>
    <row r="210" spans="1:21" x14ac:dyDescent="0.3">
      <c r="A210" t="s">
        <v>20</v>
      </c>
      <c r="B210">
        <v>207</v>
      </c>
      <c r="C210" s="1">
        <v>44651</v>
      </c>
      <c r="D210" t="s">
        <v>727</v>
      </c>
      <c r="E210" s="1" t="s">
        <v>727</v>
      </c>
      <c r="F210" t="s">
        <v>607</v>
      </c>
      <c r="G210" t="s">
        <v>318</v>
      </c>
      <c r="H210" s="5">
        <f t="shared" si="21"/>
        <v>485000</v>
      </c>
      <c r="I210" s="15">
        <f t="shared" si="19"/>
        <v>17136</v>
      </c>
      <c r="J210" s="15">
        <v>502136</v>
      </c>
      <c r="K210" s="5">
        <v>50214</v>
      </c>
      <c r="M210" t="s">
        <v>122</v>
      </c>
      <c r="N210" t="s">
        <v>67</v>
      </c>
      <c r="O210" t="s">
        <v>16</v>
      </c>
      <c r="P210" s="1">
        <v>44651</v>
      </c>
      <c r="Q210">
        <v>0</v>
      </c>
      <c r="R210" s="21">
        <f t="shared" si="20"/>
        <v>3.5331958762886598E-2</v>
      </c>
      <c r="T210" s="82" t="s">
        <v>515</v>
      </c>
      <c r="U210" s="13">
        <v>145000</v>
      </c>
    </row>
    <row r="211" spans="1:21" x14ac:dyDescent="0.3">
      <c r="A211" t="s">
        <v>20</v>
      </c>
      <c r="B211">
        <v>208</v>
      </c>
      <c r="C211" s="1">
        <v>44651</v>
      </c>
      <c r="D211" t="s">
        <v>727</v>
      </c>
      <c r="E211" s="1" t="s">
        <v>727</v>
      </c>
      <c r="F211" t="s">
        <v>650</v>
      </c>
      <c r="G211" t="s">
        <v>362</v>
      </c>
      <c r="H211" s="5">
        <f t="shared" si="21"/>
        <v>1165000</v>
      </c>
      <c r="I211" s="15">
        <f t="shared" si="19"/>
        <v>36211</v>
      </c>
      <c r="J211" s="15">
        <v>1201211</v>
      </c>
      <c r="K211" s="5">
        <v>120121</v>
      </c>
      <c r="M211" t="s">
        <v>122</v>
      </c>
      <c r="N211" t="s">
        <v>67</v>
      </c>
      <c r="O211" t="s">
        <v>16</v>
      </c>
      <c r="P211" s="1">
        <v>44651</v>
      </c>
      <c r="Q211">
        <v>0</v>
      </c>
      <c r="R211" s="21">
        <f t="shared" si="20"/>
        <v>3.1082403433476395E-2</v>
      </c>
      <c r="T211" s="83">
        <v>44536</v>
      </c>
      <c r="U211" s="13">
        <v>120000</v>
      </c>
    </row>
    <row r="212" spans="1:21" x14ac:dyDescent="0.3">
      <c r="A212" t="s">
        <v>20</v>
      </c>
      <c r="B212">
        <v>209</v>
      </c>
      <c r="C212" s="1">
        <v>44651</v>
      </c>
      <c r="D212" t="s">
        <v>727</v>
      </c>
      <c r="E212" s="1" t="s">
        <v>727</v>
      </c>
      <c r="F212" t="s">
        <v>605</v>
      </c>
      <c r="G212" t="s">
        <v>316</v>
      </c>
      <c r="H212" s="5">
        <f t="shared" si="21"/>
        <v>1455000</v>
      </c>
      <c r="I212" s="15">
        <f t="shared" si="19"/>
        <v>47364</v>
      </c>
      <c r="J212" s="15">
        <v>1502364</v>
      </c>
      <c r="K212" s="5">
        <v>150236</v>
      </c>
      <c r="M212" t="s">
        <v>122</v>
      </c>
      <c r="N212" t="s">
        <v>67</v>
      </c>
      <c r="O212" t="s">
        <v>16</v>
      </c>
      <c r="P212" s="1">
        <v>44651</v>
      </c>
      <c r="Q212">
        <v>0</v>
      </c>
      <c r="R212" s="21">
        <f t="shared" si="20"/>
        <v>3.2552577319587626E-2</v>
      </c>
      <c r="T212" s="82" t="s">
        <v>515</v>
      </c>
      <c r="U212" s="13">
        <v>120000</v>
      </c>
    </row>
    <row r="213" spans="1:21" x14ac:dyDescent="0.3">
      <c r="A213" t="s">
        <v>20</v>
      </c>
      <c r="B213">
        <v>211</v>
      </c>
      <c r="C213" s="1">
        <v>44651</v>
      </c>
      <c r="D213" t="s">
        <v>727</v>
      </c>
      <c r="E213" s="1" t="s">
        <v>727</v>
      </c>
      <c r="F213" t="s">
        <v>606</v>
      </c>
      <c r="G213" t="s">
        <v>317</v>
      </c>
      <c r="H213" s="5">
        <f t="shared" si="21"/>
        <v>970000</v>
      </c>
      <c r="I213" s="15">
        <f t="shared" si="19"/>
        <v>32368</v>
      </c>
      <c r="J213" s="15">
        <v>1002368</v>
      </c>
      <c r="K213" s="5">
        <v>100237</v>
      </c>
      <c r="M213" t="s">
        <v>122</v>
      </c>
      <c r="N213" t="s">
        <v>67</v>
      </c>
      <c r="O213" t="s">
        <v>16</v>
      </c>
      <c r="P213" s="1">
        <v>44651</v>
      </c>
      <c r="Q213">
        <v>0</v>
      </c>
      <c r="R213" s="21">
        <f t="shared" si="20"/>
        <v>3.336907216494845E-2</v>
      </c>
      <c r="T213" s="83">
        <v>44553</v>
      </c>
      <c r="U213" s="13">
        <v>152000</v>
      </c>
    </row>
    <row r="214" spans="1:21" x14ac:dyDescent="0.3">
      <c r="A214" t="s">
        <v>20</v>
      </c>
      <c r="B214">
        <v>59</v>
      </c>
      <c r="C214" s="1">
        <v>44599</v>
      </c>
      <c r="D214" s="1" t="s">
        <v>440</v>
      </c>
      <c r="E214" t="s">
        <v>633</v>
      </c>
      <c r="F214" t="s">
        <v>633</v>
      </c>
      <c r="G214" t="s">
        <v>344</v>
      </c>
      <c r="H214" s="5">
        <f t="shared" si="21"/>
        <v>580000</v>
      </c>
      <c r="I214" s="15">
        <f t="shared" si="19"/>
        <v>20000</v>
      </c>
      <c r="J214" s="15">
        <v>600000</v>
      </c>
      <c r="K214" s="5">
        <v>60000</v>
      </c>
      <c r="M214" t="s">
        <v>120</v>
      </c>
      <c r="N214" t="s">
        <v>67</v>
      </c>
      <c r="O214" t="s">
        <v>16</v>
      </c>
      <c r="P214" s="1">
        <v>44588</v>
      </c>
      <c r="Q214">
        <v>11</v>
      </c>
      <c r="R214" s="21">
        <f t="shared" si="20"/>
        <v>3.4482758620689655E-2</v>
      </c>
      <c r="T214" s="82" t="s">
        <v>593</v>
      </c>
      <c r="U214" s="13">
        <v>152000</v>
      </c>
    </row>
    <row r="215" spans="1:21" x14ac:dyDescent="0.3">
      <c r="A215" t="s">
        <v>20</v>
      </c>
      <c r="B215">
        <v>50</v>
      </c>
      <c r="C215" s="1">
        <v>44651</v>
      </c>
      <c r="D215" t="s">
        <v>440</v>
      </c>
      <c r="E215" t="s">
        <v>633</v>
      </c>
      <c r="F215" t="s">
        <v>609</v>
      </c>
      <c r="G215" t="s">
        <v>320</v>
      </c>
      <c r="H215" s="5">
        <f t="shared" si="21"/>
        <v>255000</v>
      </c>
      <c r="I215" s="15">
        <f t="shared" si="19"/>
        <v>10148</v>
      </c>
      <c r="J215" s="15">
        <v>265148</v>
      </c>
      <c r="K215" s="5">
        <v>26515</v>
      </c>
      <c r="M215" t="s">
        <v>122</v>
      </c>
      <c r="N215" t="s">
        <v>67</v>
      </c>
      <c r="O215" t="s">
        <v>16</v>
      </c>
      <c r="P215" s="1">
        <v>44651</v>
      </c>
      <c r="Q215">
        <v>0</v>
      </c>
      <c r="R215" s="21">
        <f t="shared" si="20"/>
        <v>3.9796078431372547E-2</v>
      </c>
      <c r="T215" s="83">
        <v>44604</v>
      </c>
      <c r="U215" s="13">
        <v>118000</v>
      </c>
    </row>
    <row r="216" spans="1:21" x14ac:dyDescent="0.3">
      <c r="A216" t="s">
        <v>20</v>
      </c>
      <c r="B216">
        <v>60</v>
      </c>
      <c r="C216" s="1">
        <v>44651</v>
      </c>
      <c r="D216" s="1" t="s">
        <v>440</v>
      </c>
      <c r="E216" t="s">
        <v>633</v>
      </c>
      <c r="F216" t="s">
        <v>633</v>
      </c>
      <c r="G216" t="s">
        <v>344</v>
      </c>
      <c r="H216" s="5">
        <f>MROUND((J216*0.97),500)</f>
        <v>1000</v>
      </c>
      <c r="I216" s="15">
        <f t="shared" si="19"/>
        <v>21</v>
      </c>
      <c r="J216" s="15">
        <v>1021</v>
      </c>
      <c r="K216" s="5">
        <v>102</v>
      </c>
      <c r="M216" t="s">
        <v>122</v>
      </c>
      <c r="N216" t="s">
        <v>67</v>
      </c>
      <c r="O216" t="s">
        <v>16</v>
      </c>
      <c r="P216" s="1">
        <v>44651</v>
      </c>
      <c r="Q216">
        <v>0</v>
      </c>
      <c r="R216" s="21">
        <f t="shared" si="20"/>
        <v>2.1000000000000001E-2</v>
      </c>
      <c r="T216" s="82" t="s">
        <v>515</v>
      </c>
      <c r="U216" s="13">
        <v>118000</v>
      </c>
    </row>
    <row r="217" spans="1:21" x14ac:dyDescent="0.3">
      <c r="A217" t="s">
        <v>20</v>
      </c>
      <c r="B217">
        <v>214</v>
      </c>
      <c r="C217" s="1">
        <v>44389</v>
      </c>
      <c r="D217" t="s">
        <v>515</v>
      </c>
      <c r="E217" s="1" t="s">
        <v>515</v>
      </c>
      <c r="F217" t="s">
        <v>537</v>
      </c>
      <c r="G217" t="s">
        <v>247</v>
      </c>
      <c r="H217" s="5">
        <f t="shared" ref="H217:H222" si="22">MROUND((J217*0.97),5000)</f>
        <v>390000</v>
      </c>
      <c r="I217" s="15">
        <f t="shared" si="19"/>
        <v>10000</v>
      </c>
      <c r="J217" s="15">
        <v>400000</v>
      </c>
      <c r="K217" s="5">
        <v>40000</v>
      </c>
      <c r="M217" t="s">
        <v>113</v>
      </c>
      <c r="N217" t="s">
        <v>67</v>
      </c>
      <c r="O217" t="s">
        <v>16</v>
      </c>
      <c r="P217" s="1">
        <v>44382</v>
      </c>
      <c r="Q217">
        <v>7</v>
      </c>
      <c r="R217" s="21">
        <f t="shared" si="20"/>
        <v>2.564102564102564E-2</v>
      </c>
      <c r="T217" s="83">
        <v>44624</v>
      </c>
      <c r="U217" s="13">
        <v>122000</v>
      </c>
    </row>
    <row r="218" spans="1:21" x14ac:dyDescent="0.3">
      <c r="A218" t="s">
        <v>20</v>
      </c>
      <c r="B218">
        <v>221</v>
      </c>
      <c r="C218" s="1">
        <v>44469</v>
      </c>
      <c r="D218" t="s">
        <v>515</v>
      </c>
      <c r="E218" s="1" t="s">
        <v>515</v>
      </c>
      <c r="F218" t="s">
        <v>515</v>
      </c>
      <c r="G218" t="s">
        <v>226</v>
      </c>
      <c r="H218" s="5">
        <f t="shared" si="22"/>
        <v>115000</v>
      </c>
      <c r="I218" s="15">
        <f t="shared" si="19"/>
        <v>5000</v>
      </c>
      <c r="J218" s="15">
        <v>120000</v>
      </c>
      <c r="K218" s="5">
        <v>12000</v>
      </c>
      <c r="M218" t="s">
        <v>115</v>
      </c>
      <c r="N218" t="s">
        <v>67</v>
      </c>
      <c r="O218" t="s">
        <v>16</v>
      </c>
      <c r="P218" s="1">
        <v>44462</v>
      </c>
      <c r="Q218">
        <v>7</v>
      </c>
      <c r="R218" s="21">
        <f t="shared" si="20"/>
        <v>4.3478260869565216E-2</v>
      </c>
      <c r="T218" s="82" t="s">
        <v>515</v>
      </c>
      <c r="U218" s="13">
        <v>122000</v>
      </c>
    </row>
    <row r="219" spans="1:21" x14ac:dyDescent="0.3">
      <c r="A219" t="s">
        <v>20</v>
      </c>
      <c r="B219">
        <v>222</v>
      </c>
      <c r="C219" s="1">
        <v>44498</v>
      </c>
      <c r="D219" t="s">
        <v>515</v>
      </c>
      <c r="E219" s="1" t="s">
        <v>515</v>
      </c>
      <c r="F219" t="s">
        <v>515</v>
      </c>
      <c r="G219" t="s">
        <v>226</v>
      </c>
      <c r="H219" s="5">
        <f t="shared" si="22"/>
        <v>140000</v>
      </c>
      <c r="I219" s="15">
        <f t="shared" si="19"/>
        <v>5000</v>
      </c>
      <c r="J219" s="15">
        <v>145000</v>
      </c>
      <c r="K219" s="5">
        <v>14500</v>
      </c>
      <c r="M219" t="s">
        <v>116</v>
      </c>
      <c r="N219" t="s">
        <v>67</v>
      </c>
      <c r="O219" t="s">
        <v>16</v>
      </c>
      <c r="P219" s="1">
        <v>44485</v>
      </c>
      <c r="Q219">
        <v>13</v>
      </c>
      <c r="R219" s="21">
        <f t="shared" si="20"/>
        <v>3.5714285714285712E-2</v>
      </c>
      <c r="T219" s="83">
        <v>44651</v>
      </c>
      <c r="U219" s="13">
        <v>1048311</v>
      </c>
    </row>
    <row r="220" spans="1:21" x14ac:dyDescent="0.3">
      <c r="A220" t="s">
        <v>20</v>
      </c>
      <c r="B220">
        <v>223</v>
      </c>
      <c r="C220" s="1">
        <v>44547</v>
      </c>
      <c r="D220" t="s">
        <v>515</v>
      </c>
      <c r="E220" s="1" t="s">
        <v>515</v>
      </c>
      <c r="F220" t="s">
        <v>515</v>
      </c>
      <c r="G220" t="s">
        <v>226</v>
      </c>
      <c r="H220" s="5">
        <f t="shared" si="22"/>
        <v>115000</v>
      </c>
      <c r="I220" s="15">
        <f t="shared" si="19"/>
        <v>5000</v>
      </c>
      <c r="J220" s="15">
        <v>120000</v>
      </c>
      <c r="K220" s="5">
        <v>12000</v>
      </c>
      <c r="M220" t="s">
        <v>118</v>
      </c>
      <c r="N220" t="s">
        <v>67</v>
      </c>
      <c r="O220" t="s">
        <v>16</v>
      </c>
      <c r="P220" s="1">
        <v>44536</v>
      </c>
      <c r="Q220">
        <v>11</v>
      </c>
      <c r="R220" s="21">
        <f t="shared" si="20"/>
        <v>4.3478260869565216E-2</v>
      </c>
      <c r="T220" s="82" t="s">
        <v>537</v>
      </c>
      <c r="U220" s="13">
        <v>1266</v>
      </c>
    </row>
    <row r="221" spans="1:21" x14ac:dyDescent="0.3">
      <c r="A221" t="s">
        <v>20</v>
      </c>
      <c r="B221">
        <v>219</v>
      </c>
      <c r="C221" s="1">
        <v>44560</v>
      </c>
      <c r="D221" t="s">
        <v>515</v>
      </c>
      <c r="E221" s="1" t="s">
        <v>515</v>
      </c>
      <c r="F221" t="s">
        <v>593</v>
      </c>
      <c r="G221" t="s">
        <v>304</v>
      </c>
      <c r="H221" s="5">
        <f t="shared" si="22"/>
        <v>145000</v>
      </c>
      <c r="I221" s="15">
        <f t="shared" si="19"/>
        <v>7000</v>
      </c>
      <c r="J221" s="15">
        <v>152000</v>
      </c>
      <c r="K221" s="5">
        <v>15200</v>
      </c>
      <c r="M221" t="s">
        <v>118</v>
      </c>
      <c r="N221" t="s">
        <v>67</v>
      </c>
      <c r="O221" t="s">
        <v>16</v>
      </c>
      <c r="P221" s="1">
        <v>44553</v>
      </c>
      <c r="Q221">
        <v>7</v>
      </c>
      <c r="R221" s="21">
        <f t="shared" si="20"/>
        <v>4.8275862068965517E-2</v>
      </c>
      <c r="T221" s="82" t="s">
        <v>593</v>
      </c>
      <c r="U221" s="13">
        <v>705648</v>
      </c>
    </row>
    <row r="222" spans="1:21" x14ac:dyDescent="0.3">
      <c r="A222" t="s">
        <v>20</v>
      </c>
      <c r="B222">
        <v>224</v>
      </c>
      <c r="C222" s="1">
        <v>44614</v>
      </c>
      <c r="D222" t="s">
        <v>515</v>
      </c>
      <c r="E222" s="1" t="s">
        <v>515</v>
      </c>
      <c r="F222" t="s">
        <v>515</v>
      </c>
      <c r="G222" t="s">
        <v>226</v>
      </c>
      <c r="H222" s="5">
        <f t="shared" si="22"/>
        <v>115000</v>
      </c>
      <c r="I222" s="15">
        <f t="shared" si="19"/>
        <v>3000</v>
      </c>
      <c r="J222" s="15">
        <v>118000</v>
      </c>
      <c r="K222" s="5">
        <v>11800</v>
      </c>
      <c r="M222" t="s">
        <v>120</v>
      </c>
      <c r="N222" t="s">
        <v>67</v>
      </c>
      <c r="O222" t="s">
        <v>16</v>
      </c>
      <c r="P222" s="1">
        <v>44604</v>
      </c>
      <c r="Q222">
        <v>10</v>
      </c>
      <c r="R222" s="21">
        <f t="shared" si="20"/>
        <v>2.6086956521739129E-2</v>
      </c>
      <c r="T222" s="82" t="s">
        <v>515</v>
      </c>
      <c r="U222" s="13">
        <v>341397</v>
      </c>
    </row>
    <row r="223" spans="1:21" x14ac:dyDescent="0.3">
      <c r="A223" t="s">
        <v>20</v>
      </c>
      <c r="B223">
        <v>225</v>
      </c>
      <c r="C223" s="1">
        <v>44636</v>
      </c>
      <c r="D223" t="s">
        <v>515</v>
      </c>
      <c r="E223" s="1" t="s">
        <v>515</v>
      </c>
      <c r="F223" t="s">
        <v>515</v>
      </c>
      <c r="G223" t="s">
        <v>226</v>
      </c>
      <c r="H223" s="5">
        <f>MROUND((J223*0.97),500)</f>
        <v>118500</v>
      </c>
      <c r="I223" s="15">
        <f t="shared" si="19"/>
        <v>3500</v>
      </c>
      <c r="J223" s="15">
        <v>122000</v>
      </c>
      <c r="K223" s="5">
        <v>12200</v>
      </c>
      <c r="M223" t="s">
        <v>121</v>
      </c>
      <c r="N223" t="s">
        <v>67</v>
      </c>
      <c r="O223" t="s">
        <v>16</v>
      </c>
      <c r="P223" s="1">
        <v>44624</v>
      </c>
      <c r="Q223">
        <v>12</v>
      </c>
      <c r="R223" s="21">
        <f t="shared" si="20"/>
        <v>2.9535864978902954E-2</v>
      </c>
      <c r="T223" s="12" t="s">
        <v>640</v>
      </c>
      <c r="U223" s="13">
        <v>1628550</v>
      </c>
    </row>
    <row r="224" spans="1:21" x14ac:dyDescent="0.3">
      <c r="A224" t="s">
        <v>20</v>
      </c>
      <c r="B224">
        <v>215</v>
      </c>
      <c r="C224" s="1">
        <v>44651</v>
      </c>
      <c r="D224" t="s">
        <v>515</v>
      </c>
      <c r="E224" s="1" t="s">
        <v>515</v>
      </c>
      <c r="F224" t="s">
        <v>537</v>
      </c>
      <c r="G224" t="s">
        <v>247</v>
      </c>
      <c r="H224" s="5">
        <f>MROUND((J224*0.97),100)</f>
        <v>1200</v>
      </c>
      <c r="I224" s="15">
        <f t="shared" si="19"/>
        <v>66</v>
      </c>
      <c r="J224" s="15">
        <v>1266</v>
      </c>
      <c r="K224" s="5">
        <v>127</v>
      </c>
      <c r="M224" t="s">
        <v>122</v>
      </c>
      <c r="N224" t="s">
        <v>67</v>
      </c>
      <c r="O224" t="s">
        <v>16</v>
      </c>
      <c r="P224" s="1">
        <v>44651</v>
      </c>
      <c r="Q224">
        <v>0</v>
      </c>
      <c r="R224" s="21">
        <f t="shared" si="20"/>
        <v>5.5E-2</v>
      </c>
      <c r="T224" s="83">
        <v>44462</v>
      </c>
      <c r="U224" s="13">
        <v>300000</v>
      </c>
    </row>
    <row r="225" spans="1:21" x14ac:dyDescent="0.3">
      <c r="A225" t="s">
        <v>20</v>
      </c>
      <c r="B225">
        <v>220</v>
      </c>
      <c r="C225" s="1">
        <v>44651</v>
      </c>
      <c r="D225" t="s">
        <v>515</v>
      </c>
      <c r="E225" s="1" t="s">
        <v>515</v>
      </c>
      <c r="F225" t="s">
        <v>593</v>
      </c>
      <c r="G225" t="s">
        <v>304</v>
      </c>
      <c r="H225" s="5">
        <f>MROUND((J225*0.97),5000)</f>
        <v>685000</v>
      </c>
      <c r="I225" s="15">
        <f t="shared" si="19"/>
        <v>20648</v>
      </c>
      <c r="J225" s="15">
        <v>705648</v>
      </c>
      <c r="K225" s="5">
        <v>70565</v>
      </c>
      <c r="M225" t="s">
        <v>122</v>
      </c>
      <c r="N225" t="s">
        <v>67</v>
      </c>
      <c r="O225" t="s">
        <v>16</v>
      </c>
      <c r="P225" s="1">
        <v>44651</v>
      </c>
      <c r="Q225">
        <v>0</v>
      </c>
      <c r="R225" s="21">
        <f t="shared" si="20"/>
        <v>3.0143065693430657E-2</v>
      </c>
      <c r="T225" s="82" t="s">
        <v>521</v>
      </c>
      <c r="U225" s="13">
        <v>300000</v>
      </c>
    </row>
    <row r="226" spans="1:21" x14ac:dyDescent="0.3">
      <c r="A226" t="s">
        <v>20</v>
      </c>
      <c r="B226">
        <v>226</v>
      </c>
      <c r="C226" s="1">
        <v>44651</v>
      </c>
      <c r="D226" t="s">
        <v>515</v>
      </c>
      <c r="E226" s="1" t="s">
        <v>515</v>
      </c>
      <c r="F226" t="s">
        <v>515</v>
      </c>
      <c r="G226" t="s">
        <v>226</v>
      </c>
      <c r="H226" s="5">
        <f>MROUND((J226*0.97),5000)</f>
        <v>330000</v>
      </c>
      <c r="I226" s="15">
        <f t="shared" si="19"/>
        <v>11397</v>
      </c>
      <c r="J226" s="15">
        <v>341397</v>
      </c>
      <c r="K226" s="5">
        <v>34140</v>
      </c>
      <c r="M226" t="s">
        <v>122</v>
      </c>
      <c r="N226" t="s">
        <v>67</v>
      </c>
      <c r="O226" t="s">
        <v>16</v>
      </c>
      <c r="P226" s="1">
        <v>44651</v>
      </c>
      <c r="Q226">
        <v>0</v>
      </c>
      <c r="R226" s="21">
        <f t="shared" si="20"/>
        <v>3.4536363636363636E-2</v>
      </c>
      <c r="T226" s="83">
        <v>44475</v>
      </c>
      <c r="U226" s="13">
        <v>300000</v>
      </c>
    </row>
    <row r="227" spans="1:21" x14ac:dyDescent="0.3">
      <c r="D227"/>
      <c r="E227"/>
      <c r="T227" s="82" t="s">
        <v>560</v>
      </c>
      <c r="U227" s="13">
        <v>300000</v>
      </c>
    </row>
    <row r="228" spans="1:21" x14ac:dyDescent="0.3">
      <c r="D228"/>
      <c r="E228"/>
      <c r="T228" s="83">
        <v>44651</v>
      </c>
      <c r="U228" s="13">
        <v>1028550</v>
      </c>
    </row>
    <row r="229" spans="1:21" x14ac:dyDescent="0.3">
      <c r="D229"/>
      <c r="E229"/>
      <c r="T229" s="82" t="s">
        <v>640</v>
      </c>
      <c r="U229" s="13">
        <v>515715</v>
      </c>
    </row>
    <row r="230" spans="1:21" x14ac:dyDescent="0.3">
      <c r="D230"/>
      <c r="E230"/>
      <c r="T230" s="82" t="s">
        <v>560</v>
      </c>
      <c r="U230" s="13">
        <v>7589</v>
      </c>
    </row>
    <row r="231" spans="1:21" x14ac:dyDescent="0.3">
      <c r="D231"/>
      <c r="E231"/>
      <c r="T231" s="82" t="s">
        <v>521</v>
      </c>
      <c r="U231" s="13">
        <v>5123</v>
      </c>
    </row>
    <row r="232" spans="1:21" x14ac:dyDescent="0.3">
      <c r="D232"/>
      <c r="E232"/>
      <c r="T232" s="82" t="s">
        <v>641</v>
      </c>
      <c r="U232" s="13">
        <v>500123</v>
      </c>
    </row>
    <row r="233" spans="1:21" x14ac:dyDescent="0.3">
      <c r="D233"/>
      <c r="E233"/>
      <c r="T233" s="12" t="s">
        <v>638</v>
      </c>
      <c r="U233" s="13">
        <v>1271411</v>
      </c>
    </row>
    <row r="234" spans="1:21" x14ac:dyDescent="0.3">
      <c r="T234" s="83">
        <v>44588</v>
      </c>
      <c r="U234" s="13">
        <v>600000</v>
      </c>
    </row>
    <row r="235" spans="1:21" x14ac:dyDescent="0.3">
      <c r="T235" s="82" t="s">
        <v>630</v>
      </c>
      <c r="U235" s="13">
        <v>600000</v>
      </c>
    </row>
    <row r="236" spans="1:21" x14ac:dyDescent="0.3">
      <c r="D236"/>
      <c r="E236"/>
      <c r="T236" s="83">
        <v>44651</v>
      </c>
      <c r="U236" s="13">
        <v>671411</v>
      </c>
    </row>
    <row r="237" spans="1:21" x14ac:dyDescent="0.3">
      <c r="D237"/>
      <c r="E237"/>
      <c r="T237" s="82" t="s">
        <v>630</v>
      </c>
      <c r="U237" s="13">
        <v>1023</v>
      </c>
    </row>
    <row r="238" spans="1:21" x14ac:dyDescent="0.3">
      <c r="D238"/>
      <c r="E238"/>
      <c r="T238" s="82" t="s">
        <v>638</v>
      </c>
      <c r="U238" s="13">
        <v>670388</v>
      </c>
    </row>
    <row r="239" spans="1:21" x14ac:dyDescent="0.3">
      <c r="D239"/>
      <c r="E239"/>
      <c r="T239" s="12" t="s">
        <v>570</v>
      </c>
      <c r="U239" s="13">
        <v>612416</v>
      </c>
    </row>
    <row r="240" spans="1:21" x14ac:dyDescent="0.3">
      <c r="D240"/>
      <c r="E240"/>
      <c r="T240" s="83">
        <v>44462</v>
      </c>
      <c r="U240" s="13">
        <v>600000</v>
      </c>
    </row>
    <row r="241" spans="4:21" x14ac:dyDescent="0.3">
      <c r="D241"/>
      <c r="E241"/>
      <c r="T241" s="82" t="s">
        <v>529</v>
      </c>
      <c r="U241" s="13">
        <v>300000</v>
      </c>
    </row>
    <row r="242" spans="4:21" x14ac:dyDescent="0.3">
      <c r="D242"/>
      <c r="E242"/>
      <c r="T242" s="82" t="s">
        <v>570</v>
      </c>
      <c r="U242" s="13">
        <v>300000</v>
      </c>
    </row>
    <row r="243" spans="4:21" x14ac:dyDescent="0.3">
      <c r="D243"/>
      <c r="E243"/>
      <c r="T243" s="83">
        <v>44651</v>
      </c>
      <c r="U243" s="13">
        <v>12416</v>
      </c>
    </row>
    <row r="244" spans="4:21" x14ac:dyDescent="0.3">
      <c r="D244"/>
      <c r="E244"/>
      <c r="T244" s="82" t="s">
        <v>529</v>
      </c>
      <c r="U244" s="13">
        <v>5563</v>
      </c>
    </row>
    <row r="245" spans="4:21" x14ac:dyDescent="0.3">
      <c r="D245"/>
      <c r="E245"/>
      <c r="T245" s="82" t="s">
        <v>570</v>
      </c>
      <c r="U245" s="13">
        <v>6853</v>
      </c>
    </row>
    <row r="246" spans="4:21" x14ac:dyDescent="0.3">
      <c r="D246"/>
      <c r="E246"/>
      <c r="T246" s="12" t="s">
        <v>624</v>
      </c>
      <c r="U246" s="13">
        <v>1401149</v>
      </c>
    </row>
    <row r="247" spans="4:21" x14ac:dyDescent="0.3">
      <c r="D247"/>
      <c r="E247"/>
      <c r="T247" s="83">
        <v>44485</v>
      </c>
      <c r="U247" s="13">
        <v>700000</v>
      </c>
    </row>
    <row r="248" spans="4:21" x14ac:dyDescent="0.3">
      <c r="T248" s="82" t="s">
        <v>624</v>
      </c>
      <c r="U248" s="13">
        <v>700000</v>
      </c>
    </row>
    <row r="249" spans="4:21" x14ac:dyDescent="0.3">
      <c r="T249" s="83">
        <v>44588</v>
      </c>
      <c r="U249" s="13">
        <v>700000</v>
      </c>
    </row>
    <row r="250" spans="4:21" x14ac:dyDescent="0.3">
      <c r="T250" s="82" t="s">
        <v>631</v>
      </c>
      <c r="U250" s="13">
        <v>700000</v>
      </c>
    </row>
    <row r="251" spans="4:21" x14ac:dyDescent="0.3">
      <c r="T251" s="83">
        <v>44651</v>
      </c>
      <c r="U251" s="13">
        <v>1149</v>
      </c>
    </row>
    <row r="252" spans="4:21" x14ac:dyDescent="0.3">
      <c r="T252" s="82" t="s">
        <v>631</v>
      </c>
      <c r="U252" s="13">
        <v>1149</v>
      </c>
    </row>
    <row r="253" spans="4:21" x14ac:dyDescent="0.3">
      <c r="T253" s="12" t="s">
        <v>730</v>
      </c>
      <c r="U253" s="13">
        <v>1101484</v>
      </c>
    </row>
    <row r="254" spans="4:21" x14ac:dyDescent="0.3">
      <c r="T254" s="83">
        <v>44588</v>
      </c>
      <c r="U254" s="13">
        <v>600000</v>
      </c>
    </row>
    <row r="255" spans="4:21" x14ac:dyDescent="0.3">
      <c r="T255" s="82" t="s">
        <v>632</v>
      </c>
      <c r="U255" s="13">
        <v>600000</v>
      </c>
    </row>
    <row r="256" spans="4:21" x14ac:dyDescent="0.3">
      <c r="T256" s="83">
        <v>44651</v>
      </c>
      <c r="U256" s="13">
        <v>501484</v>
      </c>
    </row>
    <row r="257" spans="20:21" x14ac:dyDescent="0.3">
      <c r="T257" s="82" t="s">
        <v>632</v>
      </c>
      <c r="U257" s="13">
        <v>1247</v>
      </c>
    </row>
    <row r="258" spans="20:21" x14ac:dyDescent="0.3">
      <c r="T258" s="82" t="s">
        <v>730</v>
      </c>
      <c r="U258" s="13">
        <v>500237</v>
      </c>
    </row>
    <row r="259" spans="20:21" x14ac:dyDescent="0.3">
      <c r="T259" s="12" t="s">
        <v>522</v>
      </c>
      <c r="U259" s="13">
        <v>1002356</v>
      </c>
    </row>
    <row r="260" spans="20:21" x14ac:dyDescent="0.3">
      <c r="T260" s="83">
        <v>44475</v>
      </c>
      <c r="U260" s="13">
        <v>500000</v>
      </c>
    </row>
    <row r="261" spans="20:21" x14ac:dyDescent="0.3">
      <c r="T261" s="82" t="s">
        <v>522</v>
      </c>
      <c r="U261" s="13">
        <v>500000</v>
      </c>
    </row>
    <row r="262" spans="20:21" x14ac:dyDescent="0.3">
      <c r="T262" s="83">
        <v>44651</v>
      </c>
      <c r="U262" s="13">
        <v>502356</v>
      </c>
    </row>
    <row r="263" spans="20:21" x14ac:dyDescent="0.3">
      <c r="T263" s="82" t="s">
        <v>642</v>
      </c>
      <c r="U263" s="13">
        <v>502356</v>
      </c>
    </row>
    <row r="264" spans="20:21" x14ac:dyDescent="0.3">
      <c r="T264" s="12" t="s">
        <v>633</v>
      </c>
      <c r="U264" s="13">
        <v>866169</v>
      </c>
    </row>
    <row r="265" spans="20:21" x14ac:dyDescent="0.3">
      <c r="T265" s="83">
        <v>44588</v>
      </c>
      <c r="U265" s="13">
        <v>600000</v>
      </c>
    </row>
    <row r="266" spans="20:21" x14ac:dyDescent="0.3">
      <c r="T266" s="82" t="s">
        <v>633</v>
      </c>
      <c r="U266" s="13">
        <v>600000</v>
      </c>
    </row>
    <row r="267" spans="20:21" x14ac:dyDescent="0.3">
      <c r="T267" s="83">
        <v>44651</v>
      </c>
      <c r="U267" s="13">
        <v>266169</v>
      </c>
    </row>
    <row r="268" spans="20:21" x14ac:dyDescent="0.3">
      <c r="T268" s="82" t="s">
        <v>609</v>
      </c>
      <c r="U268" s="13">
        <v>265148</v>
      </c>
    </row>
    <row r="269" spans="20:21" x14ac:dyDescent="0.3">
      <c r="T269" s="82" t="s">
        <v>633</v>
      </c>
      <c r="U269" s="13">
        <v>1021</v>
      </c>
    </row>
    <row r="270" spans="20:21" x14ac:dyDescent="0.3">
      <c r="T270" s="12" t="s">
        <v>615</v>
      </c>
      <c r="U270" s="13">
        <v>1325256</v>
      </c>
    </row>
    <row r="271" spans="20:21" x14ac:dyDescent="0.3">
      <c r="T271" s="83">
        <v>44382</v>
      </c>
      <c r="U271" s="13">
        <v>400000</v>
      </c>
    </row>
    <row r="272" spans="20:21" x14ac:dyDescent="0.3">
      <c r="T272" s="82" t="s">
        <v>615</v>
      </c>
      <c r="U272" s="13">
        <v>400000</v>
      </c>
    </row>
    <row r="273" spans="4:21" x14ac:dyDescent="0.3">
      <c r="T273" s="83">
        <v>44411</v>
      </c>
      <c r="U273" s="13">
        <v>424597</v>
      </c>
    </row>
    <row r="274" spans="4:21" x14ac:dyDescent="0.3">
      <c r="T274" s="82" t="s">
        <v>621</v>
      </c>
      <c r="U274" s="13">
        <v>424597</v>
      </c>
    </row>
    <row r="275" spans="4:21" x14ac:dyDescent="0.3">
      <c r="T275" s="83">
        <v>44651</v>
      </c>
      <c r="U275" s="13">
        <v>500659</v>
      </c>
    </row>
    <row r="276" spans="4:21" x14ac:dyDescent="0.3">
      <c r="T276" s="82" t="s">
        <v>652</v>
      </c>
      <c r="U276" s="13">
        <v>499236</v>
      </c>
    </row>
    <row r="277" spans="4:21" x14ac:dyDescent="0.3">
      <c r="T277" s="82" t="s">
        <v>615</v>
      </c>
      <c r="U277" s="13">
        <v>1423</v>
      </c>
    </row>
    <row r="278" spans="4:21" x14ac:dyDescent="0.3">
      <c r="T278" s="12" t="s">
        <v>550</v>
      </c>
      <c r="U278" s="13">
        <v>3638938</v>
      </c>
    </row>
    <row r="279" spans="4:21" x14ac:dyDescent="0.3">
      <c r="T279" s="83">
        <v>44391</v>
      </c>
      <c r="U279" s="13">
        <v>953419</v>
      </c>
    </row>
    <row r="280" spans="4:21" x14ac:dyDescent="0.3">
      <c r="D280"/>
      <c r="E280"/>
      <c r="T280" s="82" t="s">
        <v>733</v>
      </c>
      <c r="U280" s="13">
        <v>953419</v>
      </c>
    </row>
    <row r="281" spans="4:21" x14ac:dyDescent="0.3">
      <c r="D281"/>
      <c r="E281"/>
      <c r="T281" s="83">
        <v>44462</v>
      </c>
      <c r="U281" s="13">
        <v>419000</v>
      </c>
    </row>
    <row r="282" spans="4:21" x14ac:dyDescent="0.3">
      <c r="D282"/>
      <c r="E282"/>
      <c r="T282" s="82" t="s">
        <v>602</v>
      </c>
      <c r="U282" s="13">
        <v>419000</v>
      </c>
    </row>
    <row r="283" spans="4:21" x14ac:dyDescent="0.3">
      <c r="T283" s="83">
        <v>44475</v>
      </c>
      <c r="U283" s="13">
        <v>950000</v>
      </c>
    </row>
    <row r="284" spans="4:21" x14ac:dyDescent="0.3">
      <c r="T284" s="82" t="s">
        <v>550</v>
      </c>
      <c r="U284" s="13">
        <v>950000</v>
      </c>
    </row>
    <row r="285" spans="4:21" x14ac:dyDescent="0.3">
      <c r="T285" s="83">
        <v>44510</v>
      </c>
      <c r="U285" s="13">
        <v>888900</v>
      </c>
    </row>
    <row r="286" spans="4:21" x14ac:dyDescent="0.3">
      <c r="T286" s="82" t="s">
        <v>625</v>
      </c>
      <c r="U286" s="13">
        <v>888900</v>
      </c>
    </row>
    <row r="287" spans="4:21" x14ac:dyDescent="0.3">
      <c r="T287" s="83">
        <v>44651</v>
      </c>
      <c r="U287" s="13">
        <v>427619</v>
      </c>
    </row>
    <row r="288" spans="4:21" x14ac:dyDescent="0.3">
      <c r="T288" s="82" t="s">
        <v>550</v>
      </c>
      <c r="U288" s="13">
        <v>569</v>
      </c>
    </row>
    <row r="289" spans="4:21" x14ac:dyDescent="0.3">
      <c r="T289" s="82" t="s">
        <v>602</v>
      </c>
      <c r="U289" s="13">
        <v>426500</v>
      </c>
    </row>
    <row r="290" spans="4:21" x14ac:dyDescent="0.3">
      <c r="T290" s="82" t="s">
        <v>625</v>
      </c>
      <c r="U290" s="13">
        <v>550</v>
      </c>
    </row>
    <row r="291" spans="4:21" x14ac:dyDescent="0.3">
      <c r="T291" s="12" t="s">
        <v>574</v>
      </c>
      <c r="U291" s="13">
        <v>1072503</v>
      </c>
    </row>
    <row r="292" spans="4:21" x14ac:dyDescent="0.3">
      <c r="T292" s="83">
        <v>44387</v>
      </c>
      <c r="U292" s="13">
        <v>520000</v>
      </c>
    </row>
    <row r="293" spans="4:21" x14ac:dyDescent="0.3">
      <c r="T293" s="82" t="s">
        <v>574</v>
      </c>
      <c r="U293" s="13">
        <v>520000</v>
      </c>
    </row>
    <row r="294" spans="4:21" x14ac:dyDescent="0.3">
      <c r="T294" s="83">
        <v>44411</v>
      </c>
      <c r="U294" s="13">
        <v>550000</v>
      </c>
    </row>
    <row r="295" spans="4:21" x14ac:dyDescent="0.3">
      <c r="T295" s="82" t="s">
        <v>574</v>
      </c>
      <c r="U295" s="13">
        <v>550000</v>
      </c>
    </row>
    <row r="296" spans="4:21" x14ac:dyDescent="0.3">
      <c r="T296" s="83">
        <v>44651</v>
      </c>
      <c r="U296" s="13">
        <v>2503</v>
      </c>
    </row>
    <row r="297" spans="4:21" x14ac:dyDescent="0.3">
      <c r="T297" s="82" t="s">
        <v>574</v>
      </c>
      <c r="U297" s="13">
        <v>2503</v>
      </c>
    </row>
    <row r="298" spans="4:21" x14ac:dyDescent="0.3">
      <c r="T298" s="12" t="s">
        <v>636</v>
      </c>
      <c r="U298" s="13">
        <v>2355883</v>
      </c>
    </row>
    <row r="299" spans="4:21" x14ac:dyDescent="0.3">
      <c r="T299" s="83">
        <v>44601</v>
      </c>
      <c r="U299" s="13">
        <v>293000</v>
      </c>
    </row>
    <row r="300" spans="4:21" x14ac:dyDescent="0.3">
      <c r="T300" s="82" t="s">
        <v>634</v>
      </c>
      <c r="U300" s="13">
        <v>293000</v>
      </c>
    </row>
    <row r="301" spans="4:21" x14ac:dyDescent="0.3">
      <c r="T301" s="83">
        <v>44620</v>
      </c>
      <c r="U301" s="13">
        <v>1060000</v>
      </c>
    </row>
    <row r="302" spans="4:21" x14ac:dyDescent="0.3">
      <c r="T302" s="82" t="s">
        <v>635</v>
      </c>
      <c r="U302" s="13">
        <v>622000</v>
      </c>
    </row>
    <row r="303" spans="4:21" x14ac:dyDescent="0.3">
      <c r="T303" s="82" t="s">
        <v>634</v>
      </c>
      <c r="U303" s="13">
        <v>438000</v>
      </c>
    </row>
    <row r="304" spans="4:21" x14ac:dyDescent="0.3">
      <c r="D304"/>
      <c r="E304"/>
      <c r="T304" s="83">
        <v>44637</v>
      </c>
      <c r="U304" s="13">
        <v>1000000</v>
      </c>
    </row>
    <row r="305" spans="4:21" x14ac:dyDescent="0.3">
      <c r="D305"/>
      <c r="E305"/>
      <c r="T305" s="82" t="s">
        <v>636</v>
      </c>
      <c r="U305" s="13">
        <v>1000000</v>
      </c>
    </row>
    <row r="306" spans="4:21" x14ac:dyDescent="0.3">
      <c r="D306"/>
      <c r="E306"/>
      <c r="T306" s="83">
        <v>44651</v>
      </c>
      <c r="U306" s="13">
        <v>2883</v>
      </c>
    </row>
    <row r="307" spans="4:21" x14ac:dyDescent="0.3">
      <c r="D307"/>
      <c r="E307"/>
      <c r="T307" s="82" t="s">
        <v>636</v>
      </c>
      <c r="U307" s="13">
        <v>560</v>
      </c>
    </row>
    <row r="308" spans="4:21" x14ac:dyDescent="0.3">
      <c r="D308"/>
      <c r="E308"/>
      <c r="T308" s="82" t="s">
        <v>635</v>
      </c>
      <c r="U308" s="13">
        <v>1178</v>
      </c>
    </row>
    <row r="309" spans="4:21" x14ac:dyDescent="0.3">
      <c r="D309"/>
      <c r="E309"/>
      <c r="T309" s="82" t="s">
        <v>634</v>
      </c>
      <c r="U309" s="13">
        <v>1145</v>
      </c>
    </row>
    <row r="310" spans="4:21" x14ac:dyDescent="0.3">
      <c r="D310"/>
      <c r="E310"/>
      <c r="T310" s="12" t="s">
        <v>629</v>
      </c>
      <c r="U310" s="13">
        <v>1499667</v>
      </c>
    </row>
    <row r="311" spans="4:21" x14ac:dyDescent="0.3">
      <c r="D311"/>
      <c r="E311"/>
      <c r="T311" s="83">
        <v>44560</v>
      </c>
      <c r="U311" s="13">
        <v>300000</v>
      </c>
    </row>
    <row r="312" spans="4:21" x14ac:dyDescent="0.3">
      <c r="D312"/>
      <c r="E312"/>
      <c r="T312" s="82" t="s">
        <v>628</v>
      </c>
      <c r="U312" s="13">
        <v>300000</v>
      </c>
    </row>
    <row r="313" spans="4:21" x14ac:dyDescent="0.3">
      <c r="D313"/>
      <c r="E313"/>
      <c r="T313" s="83">
        <v>44588</v>
      </c>
      <c r="U313" s="13">
        <v>438000</v>
      </c>
    </row>
    <row r="314" spans="4:21" x14ac:dyDescent="0.3">
      <c r="D314"/>
      <c r="E314"/>
      <c r="T314" s="82" t="s">
        <v>629</v>
      </c>
      <c r="U314" s="13">
        <v>200000</v>
      </c>
    </row>
    <row r="315" spans="4:21" x14ac:dyDescent="0.3">
      <c r="D315"/>
      <c r="E315"/>
      <c r="T315" s="82" t="s">
        <v>628</v>
      </c>
      <c r="U315" s="13">
        <v>238000</v>
      </c>
    </row>
    <row r="316" spans="4:21" x14ac:dyDescent="0.3">
      <c r="D316"/>
      <c r="E316"/>
      <c r="T316" s="83">
        <v>44597</v>
      </c>
      <c r="U316" s="13">
        <v>600000</v>
      </c>
    </row>
    <row r="317" spans="4:21" x14ac:dyDescent="0.3">
      <c r="D317"/>
      <c r="E317"/>
      <c r="T317" s="82" t="s">
        <v>629</v>
      </c>
      <c r="U317" s="13">
        <v>600000</v>
      </c>
    </row>
    <row r="318" spans="4:21" x14ac:dyDescent="0.3">
      <c r="D318"/>
      <c r="E318"/>
      <c r="T318" s="83">
        <v>44620</v>
      </c>
      <c r="U318" s="13">
        <v>158800</v>
      </c>
    </row>
    <row r="319" spans="4:21" x14ac:dyDescent="0.3">
      <c r="D319"/>
      <c r="E319"/>
      <c r="T319" s="82" t="s">
        <v>628</v>
      </c>
      <c r="U319" s="13">
        <v>158800</v>
      </c>
    </row>
    <row r="320" spans="4:21" x14ac:dyDescent="0.3">
      <c r="D320"/>
      <c r="E320"/>
      <c r="T320" s="83">
        <v>44651</v>
      </c>
      <c r="U320" s="13">
        <v>2867</v>
      </c>
    </row>
    <row r="321" spans="4:21" x14ac:dyDescent="0.3">
      <c r="D321"/>
      <c r="E321"/>
      <c r="T321" s="82" t="s">
        <v>629</v>
      </c>
      <c r="U321" s="13">
        <v>1614</v>
      </c>
    </row>
    <row r="322" spans="4:21" x14ac:dyDescent="0.3">
      <c r="D322"/>
      <c r="E322"/>
      <c r="T322" s="82" t="s">
        <v>628</v>
      </c>
      <c r="U322" s="13">
        <v>1253</v>
      </c>
    </row>
    <row r="323" spans="4:21" x14ac:dyDescent="0.3">
      <c r="D323"/>
      <c r="E323"/>
      <c r="T323" s="12" t="s">
        <v>585</v>
      </c>
      <c r="U323" s="13">
        <v>1587798</v>
      </c>
    </row>
    <row r="324" spans="4:21" x14ac:dyDescent="0.3">
      <c r="D324"/>
      <c r="E324"/>
      <c r="T324" s="83">
        <v>44382</v>
      </c>
      <c r="U324" s="13">
        <v>270000</v>
      </c>
    </row>
    <row r="325" spans="4:21" x14ac:dyDescent="0.3">
      <c r="D325"/>
      <c r="E325"/>
      <c r="T325" s="82" t="s">
        <v>594</v>
      </c>
      <c r="U325" s="13">
        <v>270000</v>
      </c>
    </row>
    <row r="326" spans="4:21" x14ac:dyDescent="0.3">
      <c r="D326"/>
      <c r="E326"/>
      <c r="T326" s="83">
        <v>44408</v>
      </c>
      <c r="U326" s="13">
        <v>777902</v>
      </c>
    </row>
    <row r="327" spans="4:21" x14ac:dyDescent="0.3">
      <c r="D327"/>
      <c r="E327"/>
      <c r="T327" s="82" t="s">
        <v>585</v>
      </c>
      <c r="U327" s="13">
        <v>777902</v>
      </c>
    </row>
    <row r="328" spans="4:21" x14ac:dyDescent="0.3">
      <c r="D328"/>
      <c r="E328"/>
      <c r="T328" s="83">
        <v>44420</v>
      </c>
      <c r="U328" s="13">
        <v>338000</v>
      </c>
    </row>
    <row r="329" spans="4:21" x14ac:dyDescent="0.3">
      <c r="D329"/>
      <c r="E329"/>
      <c r="T329" s="82" t="s">
        <v>594</v>
      </c>
      <c r="U329" s="13">
        <v>338000</v>
      </c>
    </row>
    <row r="330" spans="4:21" x14ac:dyDescent="0.3">
      <c r="D330"/>
      <c r="E330"/>
      <c r="T330" s="83">
        <v>44520</v>
      </c>
      <c r="U330" s="13">
        <v>200000</v>
      </c>
    </row>
    <row r="331" spans="4:21" x14ac:dyDescent="0.3">
      <c r="D331"/>
      <c r="E331"/>
      <c r="T331" s="82" t="s">
        <v>594</v>
      </c>
      <c r="U331" s="13">
        <v>200000</v>
      </c>
    </row>
    <row r="332" spans="4:21" x14ac:dyDescent="0.3">
      <c r="T332" s="83">
        <v>44651</v>
      </c>
      <c r="U332" s="13">
        <v>1896</v>
      </c>
    </row>
    <row r="333" spans="4:21" x14ac:dyDescent="0.3">
      <c r="D333"/>
      <c r="E333"/>
      <c r="T333" s="82" t="s">
        <v>594</v>
      </c>
      <c r="U333" s="13">
        <v>1896</v>
      </c>
    </row>
    <row r="334" spans="4:21" x14ac:dyDescent="0.3">
      <c r="D334"/>
      <c r="E334"/>
      <c r="T334" s="12" t="s">
        <v>479</v>
      </c>
      <c r="U334" s="13">
        <v>2854330</v>
      </c>
    </row>
    <row r="335" spans="4:21" x14ac:dyDescent="0.3">
      <c r="D335"/>
      <c r="E335"/>
      <c r="T335" s="83">
        <v>44408</v>
      </c>
      <c r="U335" s="13">
        <v>1555804</v>
      </c>
    </row>
    <row r="336" spans="4:21" x14ac:dyDescent="0.3">
      <c r="D336"/>
      <c r="E336"/>
      <c r="T336" s="82" t="s">
        <v>543</v>
      </c>
      <c r="U336" s="13">
        <v>777902</v>
      </c>
    </row>
    <row r="337" spans="4:21" x14ac:dyDescent="0.3">
      <c r="D337"/>
      <c r="E337"/>
      <c r="T337" s="82" t="s">
        <v>479</v>
      </c>
      <c r="U337" s="13">
        <v>777902</v>
      </c>
    </row>
    <row r="338" spans="4:21" x14ac:dyDescent="0.3">
      <c r="T338" s="83">
        <v>44588</v>
      </c>
      <c r="U338" s="13">
        <v>1298526</v>
      </c>
    </row>
    <row r="339" spans="4:21" x14ac:dyDescent="0.3">
      <c r="T339" s="82" t="s">
        <v>543</v>
      </c>
      <c r="U339" s="13">
        <v>649263</v>
      </c>
    </row>
    <row r="340" spans="4:21" x14ac:dyDescent="0.3">
      <c r="D340"/>
      <c r="E340"/>
      <c r="T340" s="82" t="s">
        <v>479</v>
      </c>
      <c r="U340" s="13">
        <v>649263</v>
      </c>
    </row>
    <row r="341" spans="4:21" x14ac:dyDescent="0.3">
      <c r="D341"/>
      <c r="E341"/>
      <c r="T341" s="12" t="s">
        <v>603</v>
      </c>
      <c r="U341" s="13">
        <v>1771753</v>
      </c>
    </row>
    <row r="342" spans="4:21" x14ac:dyDescent="0.3">
      <c r="D342"/>
      <c r="E342"/>
      <c r="T342" s="83">
        <v>44462</v>
      </c>
      <c r="U342" s="13">
        <v>840000</v>
      </c>
    </row>
    <row r="343" spans="4:21" x14ac:dyDescent="0.3">
      <c r="D343"/>
      <c r="E343"/>
      <c r="T343" s="82" t="s">
        <v>476</v>
      </c>
      <c r="U343" s="13">
        <v>419000</v>
      </c>
    </row>
    <row r="344" spans="4:21" x14ac:dyDescent="0.3">
      <c r="D344"/>
      <c r="E344"/>
      <c r="T344" s="82" t="s">
        <v>603</v>
      </c>
      <c r="U344" s="13">
        <v>421000</v>
      </c>
    </row>
    <row r="345" spans="4:21" x14ac:dyDescent="0.3">
      <c r="D345"/>
      <c r="E345"/>
      <c r="T345" s="83">
        <v>44485</v>
      </c>
      <c r="U345" s="13">
        <v>220000</v>
      </c>
    </row>
    <row r="346" spans="4:21" x14ac:dyDescent="0.3">
      <c r="D346"/>
      <c r="E346"/>
      <c r="T346" s="82" t="s">
        <v>476</v>
      </c>
      <c r="U346" s="13">
        <v>220000</v>
      </c>
    </row>
    <row r="347" spans="4:21" x14ac:dyDescent="0.3">
      <c r="D347"/>
      <c r="E347"/>
      <c r="T347" s="83">
        <v>44651</v>
      </c>
      <c r="U347" s="13">
        <v>711753</v>
      </c>
    </row>
    <row r="348" spans="4:21" x14ac:dyDescent="0.3">
      <c r="D348"/>
      <c r="E348"/>
      <c r="T348" s="82" t="s">
        <v>476</v>
      </c>
      <c r="U348" s="13">
        <v>287253</v>
      </c>
    </row>
    <row r="349" spans="4:21" x14ac:dyDescent="0.3">
      <c r="D349"/>
      <c r="E349"/>
      <c r="T349" s="82" t="s">
        <v>603</v>
      </c>
      <c r="U349" s="13">
        <v>424500</v>
      </c>
    </row>
    <row r="350" spans="4:21" x14ac:dyDescent="0.3">
      <c r="T350" s="12" t="s">
        <v>487</v>
      </c>
      <c r="U350" s="13">
        <v>1347500</v>
      </c>
    </row>
    <row r="351" spans="4:21" x14ac:dyDescent="0.3">
      <c r="T351" s="83">
        <v>44462</v>
      </c>
      <c r="U351" s="13">
        <v>838000</v>
      </c>
    </row>
    <row r="352" spans="4:21" x14ac:dyDescent="0.3">
      <c r="T352" s="82" t="s">
        <v>604</v>
      </c>
      <c r="U352" s="13">
        <v>416000</v>
      </c>
    </row>
    <row r="353" spans="20:21" x14ac:dyDescent="0.3">
      <c r="T353" s="82" t="s">
        <v>487</v>
      </c>
      <c r="U353" s="13">
        <v>422000</v>
      </c>
    </row>
    <row r="354" spans="20:21" x14ac:dyDescent="0.3">
      <c r="T354" s="83">
        <v>44478</v>
      </c>
      <c r="U354" s="13">
        <v>225000</v>
      </c>
    </row>
    <row r="355" spans="20:21" x14ac:dyDescent="0.3">
      <c r="T355" s="82" t="s">
        <v>487</v>
      </c>
      <c r="U355" s="13">
        <v>225000</v>
      </c>
    </row>
    <row r="356" spans="20:21" x14ac:dyDescent="0.3">
      <c r="T356" s="83">
        <v>44651</v>
      </c>
      <c r="U356" s="13">
        <v>284500</v>
      </c>
    </row>
    <row r="357" spans="20:21" x14ac:dyDescent="0.3">
      <c r="T357" s="82" t="s">
        <v>604</v>
      </c>
      <c r="U357" s="13">
        <v>284500</v>
      </c>
    </row>
    <row r="358" spans="20:21" x14ac:dyDescent="0.3">
      <c r="T358" s="12" t="s">
        <v>483</v>
      </c>
      <c r="U358" s="13">
        <v>3604312</v>
      </c>
    </row>
    <row r="359" spans="20:21" x14ac:dyDescent="0.3">
      <c r="T359" s="83">
        <v>44481</v>
      </c>
      <c r="U359" s="13">
        <v>500000</v>
      </c>
    </row>
    <row r="360" spans="20:21" x14ac:dyDescent="0.3">
      <c r="T360" s="82" t="s">
        <v>483</v>
      </c>
      <c r="U360" s="13">
        <v>500000</v>
      </c>
    </row>
    <row r="361" spans="20:21" x14ac:dyDescent="0.3">
      <c r="T361" s="83">
        <v>44495</v>
      </c>
      <c r="U361" s="13">
        <v>500000</v>
      </c>
    </row>
    <row r="362" spans="20:21" x14ac:dyDescent="0.3">
      <c r="T362" s="82" t="s">
        <v>483</v>
      </c>
      <c r="U362" s="13">
        <v>500000</v>
      </c>
    </row>
    <row r="363" spans="20:21" x14ac:dyDescent="0.3">
      <c r="T363" s="83">
        <v>44574</v>
      </c>
      <c r="U363" s="13">
        <v>1000000</v>
      </c>
    </row>
    <row r="364" spans="20:21" x14ac:dyDescent="0.3">
      <c r="T364" s="82" t="s">
        <v>612</v>
      </c>
      <c r="U364" s="13">
        <v>1000000</v>
      </c>
    </row>
    <row r="365" spans="20:21" x14ac:dyDescent="0.3">
      <c r="T365" s="83">
        <v>44651</v>
      </c>
      <c r="U365" s="13">
        <v>1604312</v>
      </c>
    </row>
    <row r="366" spans="20:21" x14ac:dyDescent="0.3">
      <c r="T366" s="82" t="s">
        <v>651</v>
      </c>
      <c r="U366" s="13">
        <v>599239</v>
      </c>
    </row>
    <row r="367" spans="20:21" x14ac:dyDescent="0.3">
      <c r="T367" s="82" t="s">
        <v>483</v>
      </c>
      <c r="U367" s="13">
        <v>2536</v>
      </c>
    </row>
    <row r="368" spans="20:21" x14ac:dyDescent="0.3">
      <c r="T368" s="82" t="s">
        <v>612</v>
      </c>
      <c r="U368" s="13">
        <v>1002537</v>
      </c>
    </row>
    <row r="369" spans="20:21" x14ac:dyDescent="0.3">
      <c r="T369" s="12" t="s">
        <v>649</v>
      </c>
      <c r="U369" s="13">
        <v>1004894</v>
      </c>
    </row>
    <row r="370" spans="20:21" x14ac:dyDescent="0.3">
      <c r="T370" s="83">
        <v>44651</v>
      </c>
      <c r="U370" s="13">
        <v>1004894</v>
      </c>
    </row>
    <row r="371" spans="20:21" x14ac:dyDescent="0.3">
      <c r="T371" s="82" t="s">
        <v>649</v>
      </c>
      <c r="U371" s="13">
        <v>502363</v>
      </c>
    </row>
    <row r="372" spans="20:21" x14ac:dyDescent="0.3">
      <c r="T372" s="82" t="s">
        <v>648</v>
      </c>
      <c r="U372" s="13">
        <v>502531</v>
      </c>
    </row>
    <row r="373" spans="20:21" x14ac:dyDescent="0.3">
      <c r="T373" s="12" t="s">
        <v>548</v>
      </c>
      <c r="U373" s="13">
        <v>1751292</v>
      </c>
    </row>
    <row r="374" spans="20:21" x14ac:dyDescent="0.3">
      <c r="T374" s="83">
        <v>44401</v>
      </c>
      <c r="U374" s="13">
        <v>600000</v>
      </c>
    </row>
    <row r="375" spans="20:21" x14ac:dyDescent="0.3">
      <c r="T375" s="82" t="s">
        <v>548</v>
      </c>
      <c r="U375" s="13">
        <v>600000</v>
      </c>
    </row>
    <row r="376" spans="20:21" x14ac:dyDescent="0.3">
      <c r="T376" s="83">
        <v>44651</v>
      </c>
      <c r="U376" s="13">
        <v>1151292</v>
      </c>
    </row>
    <row r="377" spans="20:21" x14ac:dyDescent="0.3">
      <c r="T377" s="82" t="s">
        <v>548</v>
      </c>
      <c r="U377" s="13">
        <v>350036</v>
      </c>
    </row>
    <row r="378" spans="20:21" x14ac:dyDescent="0.3">
      <c r="T378" s="82" t="s">
        <v>528</v>
      </c>
      <c r="U378" s="13">
        <v>801256</v>
      </c>
    </row>
    <row r="379" spans="20:21" x14ac:dyDescent="0.3">
      <c r="T379" s="12" t="s">
        <v>532</v>
      </c>
      <c r="U379" s="13">
        <v>1351544</v>
      </c>
    </row>
    <row r="380" spans="20:21" x14ac:dyDescent="0.3">
      <c r="T380" s="83">
        <v>44418</v>
      </c>
      <c r="U380" s="13">
        <v>550000</v>
      </c>
    </row>
    <row r="381" spans="20:21" x14ac:dyDescent="0.3">
      <c r="T381" s="82" t="s">
        <v>731</v>
      </c>
      <c r="U381" s="13">
        <v>550000</v>
      </c>
    </row>
    <row r="382" spans="20:21" x14ac:dyDescent="0.3">
      <c r="T382" s="83">
        <v>44651</v>
      </c>
      <c r="U382" s="13">
        <v>801544</v>
      </c>
    </row>
    <row r="383" spans="20:21" x14ac:dyDescent="0.3">
      <c r="T383" s="82" t="s">
        <v>532</v>
      </c>
      <c r="U383" s="13">
        <v>800266</v>
      </c>
    </row>
    <row r="384" spans="20:21" x14ac:dyDescent="0.3">
      <c r="T384" s="82" t="s">
        <v>731</v>
      </c>
      <c r="U384" s="13">
        <v>1278</v>
      </c>
    </row>
    <row r="385" spans="20:21" x14ac:dyDescent="0.3">
      <c r="T385" s="12" t="s">
        <v>622</v>
      </c>
      <c r="U385" s="13">
        <v>1050723</v>
      </c>
    </row>
    <row r="386" spans="20:21" x14ac:dyDescent="0.3">
      <c r="T386" s="83">
        <v>44418</v>
      </c>
      <c r="U386" s="13">
        <v>550000</v>
      </c>
    </row>
    <row r="387" spans="20:21" x14ac:dyDescent="0.3">
      <c r="T387" s="82" t="s">
        <v>622</v>
      </c>
      <c r="U387" s="13">
        <v>550000</v>
      </c>
    </row>
    <row r="388" spans="20:21" x14ac:dyDescent="0.3">
      <c r="T388" s="83">
        <v>44651</v>
      </c>
      <c r="U388" s="13">
        <v>500723</v>
      </c>
    </row>
    <row r="389" spans="20:21" x14ac:dyDescent="0.3">
      <c r="T389" s="82" t="s">
        <v>647</v>
      </c>
      <c r="U389" s="13">
        <v>500236</v>
      </c>
    </row>
    <row r="390" spans="20:21" x14ac:dyDescent="0.3">
      <c r="T390" s="82" t="s">
        <v>622</v>
      </c>
      <c r="U390" s="13">
        <v>487</v>
      </c>
    </row>
    <row r="391" spans="20:21" x14ac:dyDescent="0.3">
      <c r="T391" s="12" t="s">
        <v>643</v>
      </c>
      <c r="U391" s="13">
        <v>1527184</v>
      </c>
    </row>
    <row r="392" spans="20:21" x14ac:dyDescent="0.3">
      <c r="T392" s="83">
        <v>44553</v>
      </c>
      <c r="U392" s="13">
        <v>148000</v>
      </c>
    </row>
    <row r="393" spans="20:21" x14ac:dyDescent="0.3">
      <c r="T393" s="82" t="s">
        <v>592</v>
      </c>
      <c r="U393" s="13">
        <v>148000</v>
      </c>
    </row>
    <row r="394" spans="20:21" x14ac:dyDescent="0.3">
      <c r="T394" s="83">
        <v>44651</v>
      </c>
      <c r="U394" s="13">
        <v>1379184</v>
      </c>
    </row>
    <row r="395" spans="20:21" x14ac:dyDescent="0.3">
      <c r="T395" s="82" t="s">
        <v>643</v>
      </c>
      <c r="U395" s="13">
        <v>696441</v>
      </c>
    </row>
    <row r="396" spans="20:21" x14ac:dyDescent="0.3">
      <c r="T396" s="82" t="s">
        <v>592</v>
      </c>
      <c r="U396" s="13">
        <v>682743</v>
      </c>
    </row>
    <row r="397" spans="20:21" x14ac:dyDescent="0.3">
      <c r="T397" s="46" t="s">
        <v>24</v>
      </c>
      <c r="U397" s="45">
        <v>81461950</v>
      </c>
    </row>
  </sheetData>
  <sortState xmlns:xlrd2="http://schemas.microsoft.com/office/spreadsheetml/2017/richdata2" ref="A2:R226">
    <sortCondition ref="E1:E22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EA01-75B1-49D0-AE4D-70C5F0BCCAB7}">
  <dimension ref="A1:V349"/>
  <sheetViews>
    <sheetView workbookViewId="0">
      <pane ySplit="1" topLeftCell="A133" activePane="bottomLeft" state="frozen"/>
      <selection pane="bottomLeft" activeCell="E2" sqref="E2:E161"/>
    </sheetView>
  </sheetViews>
  <sheetFormatPr defaultRowHeight="14.4" outlineLevelCol="1" x14ac:dyDescent="0.3"/>
  <cols>
    <col min="2" max="2" width="5" bestFit="1" customWidth="1"/>
    <col min="3" max="3" width="10.33203125" style="1" bestFit="1" customWidth="1"/>
    <col min="4" max="4" width="25.44140625" style="1" hidden="1" customWidth="1" outlineLevel="1"/>
    <col min="5" max="5" width="38" style="1" bestFit="1" customWidth="1" collapsed="1"/>
    <col min="6" max="6" width="36.88671875" bestFit="1" customWidth="1"/>
    <col min="7" max="7" width="13.109375" bestFit="1" customWidth="1"/>
    <col min="8" max="8" width="13.109375" style="15" customWidth="1"/>
    <col min="9" max="9" width="7.44140625" style="15" bestFit="1" customWidth="1"/>
    <col min="10" max="10" width="13.33203125" style="15" bestFit="1" customWidth="1"/>
    <col min="11" max="11" width="15" style="5" hidden="1" customWidth="1" outlineLevel="1"/>
    <col min="12" max="12" width="7" hidden="1" customWidth="1" outlineLevel="1"/>
    <col min="13" max="13" width="16.33203125" hidden="1" customWidth="1" outlineLevel="1"/>
    <col min="14" max="14" width="19" hidden="1" customWidth="1" outlineLevel="1"/>
    <col min="15" max="15" width="30.109375" hidden="1" customWidth="1" outlineLevel="1"/>
    <col min="16" max="16" width="10.88671875" style="1" customWidth="1" collapsed="1"/>
    <col min="17" max="17" width="9.109375" hidden="1" customWidth="1" outlineLevel="1"/>
    <col min="18" max="18" width="9.109375" collapsed="1"/>
    <col min="20" max="20" width="38" bestFit="1" customWidth="1"/>
    <col min="21" max="21" width="12.44140625" style="15" bestFit="1" customWidth="1"/>
  </cols>
  <sheetData>
    <row r="1" spans="1:22" s="2" customFormat="1" ht="43.2" x14ac:dyDescent="0.3">
      <c r="A1" s="2" t="s">
        <v>0</v>
      </c>
      <c r="B1" s="2" t="s">
        <v>1</v>
      </c>
      <c r="C1" s="3" t="s">
        <v>2</v>
      </c>
      <c r="D1" s="2" t="s">
        <v>722</v>
      </c>
      <c r="E1" s="2" t="s">
        <v>746</v>
      </c>
      <c r="F1" s="2" t="s">
        <v>435</v>
      </c>
      <c r="G1" s="2" t="s">
        <v>145</v>
      </c>
      <c r="H1" s="20" t="s">
        <v>741</v>
      </c>
      <c r="I1" s="20" t="s">
        <v>742</v>
      </c>
      <c r="J1" s="20" t="s">
        <v>743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3" t="s">
        <v>9</v>
      </c>
      <c r="Q1" s="2" t="s">
        <v>10</v>
      </c>
      <c r="R1" s="2" t="s">
        <v>744</v>
      </c>
      <c r="T1" s="24" t="s">
        <v>11</v>
      </c>
      <c r="U1" s="25" t="s">
        <v>745</v>
      </c>
      <c r="V1"/>
    </row>
    <row r="2" spans="1:22" x14ac:dyDescent="0.3">
      <c r="A2" t="s">
        <v>23</v>
      </c>
      <c r="B2">
        <v>75</v>
      </c>
      <c r="C2" s="1">
        <v>45181</v>
      </c>
      <c r="D2" s="1" t="s">
        <v>459</v>
      </c>
      <c r="E2" t="s">
        <v>659</v>
      </c>
      <c r="F2" t="s">
        <v>659</v>
      </c>
      <c r="G2" t="s">
        <v>371</v>
      </c>
      <c r="H2" s="15">
        <f t="shared" ref="H2:H33" si="0">MROUND((J2*0.97),5000)</f>
        <v>585000</v>
      </c>
      <c r="I2" s="15">
        <f t="shared" ref="I2:I33" si="1">J2-H2</f>
        <v>15899</v>
      </c>
      <c r="J2" s="15">
        <v>600899</v>
      </c>
      <c r="K2" s="5">
        <v>60090</v>
      </c>
      <c r="M2" t="s">
        <v>138</v>
      </c>
      <c r="N2" t="s">
        <v>67</v>
      </c>
      <c r="O2" t="s">
        <v>16</v>
      </c>
      <c r="P2" s="1">
        <v>45175</v>
      </c>
      <c r="Q2">
        <v>6</v>
      </c>
      <c r="R2" s="21">
        <f t="shared" ref="R2:R33" si="2">I2/H2</f>
        <v>2.7177777777777776E-2</v>
      </c>
      <c r="T2" s="12" t="s">
        <v>467</v>
      </c>
      <c r="U2" s="13">
        <v>1900577</v>
      </c>
      <c r="V2" s="86">
        <f>GETPIVOTDATA("TOTAL AMOUNT",$T$1,"TRADING ADVISOR","BHARAT KANTILAL MEHTA","PAYEE","BHARAT KANTILAL MEHTA")/GETPIVOTDATA("TOTAL AMOUNT",$T$1,"TRADING ADVISOR","BHARAT KANTILAL MEHTA")</f>
        <v>0.52632490028028334</v>
      </c>
    </row>
    <row r="3" spans="1:22" x14ac:dyDescent="0.3">
      <c r="A3" t="s">
        <v>23</v>
      </c>
      <c r="B3">
        <v>10</v>
      </c>
      <c r="C3" s="1">
        <v>45346</v>
      </c>
      <c r="D3" s="1" t="s">
        <v>470</v>
      </c>
      <c r="E3" s="1" t="s">
        <v>467</v>
      </c>
      <c r="F3" t="s">
        <v>637</v>
      </c>
      <c r="G3" t="s">
        <v>348</v>
      </c>
      <c r="H3" s="15">
        <f t="shared" si="0"/>
        <v>875000</v>
      </c>
      <c r="I3" s="15">
        <f t="shared" si="1"/>
        <v>25256</v>
      </c>
      <c r="J3" s="15">
        <v>900256</v>
      </c>
      <c r="K3" s="5">
        <v>90026</v>
      </c>
      <c r="M3" t="s">
        <v>143</v>
      </c>
      <c r="N3" t="s">
        <v>67</v>
      </c>
      <c r="O3" t="s">
        <v>16</v>
      </c>
      <c r="P3" s="1">
        <v>45339</v>
      </c>
      <c r="Q3">
        <v>7</v>
      </c>
      <c r="R3" s="21">
        <f t="shared" si="2"/>
        <v>2.8864000000000001E-2</v>
      </c>
      <c r="T3" s="14" t="s">
        <v>467</v>
      </c>
      <c r="U3" s="13">
        <v>1000321</v>
      </c>
    </row>
    <row r="4" spans="1:22" x14ac:dyDescent="0.3">
      <c r="A4" t="s">
        <v>23</v>
      </c>
      <c r="B4">
        <v>9</v>
      </c>
      <c r="C4" s="1">
        <v>45369</v>
      </c>
      <c r="D4" s="1" t="s">
        <v>467</v>
      </c>
      <c r="E4" s="1" t="s">
        <v>467</v>
      </c>
      <c r="F4" t="s">
        <v>467</v>
      </c>
      <c r="G4" t="s">
        <v>177</v>
      </c>
      <c r="H4" s="15">
        <f t="shared" si="0"/>
        <v>970000</v>
      </c>
      <c r="I4" s="15">
        <f t="shared" si="1"/>
        <v>30321</v>
      </c>
      <c r="J4" s="15">
        <v>1000321</v>
      </c>
      <c r="K4" s="5">
        <v>100032</v>
      </c>
      <c r="M4" t="s">
        <v>144</v>
      </c>
      <c r="N4" t="s">
        <v>67</v>
      </c>
      <c r="O4" t="s">
        <v>16</v>
      </c>
      <c r="P4" s="1">
        <v>45355</v>
      </c>
      <c r="Q4">
        <v>14</v>
      </c>
      <c r="R4" s="21">
        <f t="shared" si="2"/>
        <v>3.1258762886597936E-2</v>
      </c>
      <c r="T4" s="14" t="s">
        <v>637</v>
      </c>
      <c r="U4" s="13">
        <v>900256</v>
      </c>
    </row>
    <row r="5" spans="1:22" x14ac:dyDescent="0.3">
      <c r="A5" s="22" t="s">
        <v>23</v>
      </c>
      <c r="B5" s="22">
        <v>100</v>
      </c>
      <c r="C5" s="33">
        <v>45369</v>
      </c>
      <c r="D5" s="22" t="s">
        <v>478</v>
      </c>
      <c r="E5" s="22" t="s">
        <v>721</v>
      </c>
      <c r="F5" s="22" t="s">
        <v>721</v>
      </c>
      <c r="G5" s="22" t="s">
        <v>434</v>
      </c>
      <c r="H5" s="36">
        <f t="shared" si="0"/>
        <v>875000</v>
      </c>
      <c r="I5" s="36">
        <f t="shared" si="1"/>
        <v>25851</v>
      </c>
      <c r="J5" s="36">
        <v>900851</v>
      </c>
      <c r="K5" s="34">
        <v>90085</v>
      </c>
      <c r="L5" s="22"/>
      <c r="M5" s="22" t="s">
        <v>144</v>
      </c>
      <c r="N5" s="22" t="s">
        <v>67</v>
      </c>
      <c r="O5" s="22" t="s">
        <v>16</v>
      </c>
      <c r="P5" s="33">
        <v>45355</v>
      </c>
      <c r="Q5" s="22">
        <v>14</v>
      </c>
      <c r="R5" s="35">
        <f t="shared" si="2"/>
        <v>2.9544000000000001E-2</v>
      </c>
      <c r="T5" s="26" t="s">
        <v>440</v>
      </c>
      <c r="U5" s="27">
        <v>2001422</v>
      </c>
      <c r="V5" s="86">
        <f>GETPIVOTDATA("TOTAL AMOUNT",$T$1,"TRADING ADVISOR","GAUTAM JAYANTILAL MEHATA","PAYEE","GAUTAM JAYANTILAL MEHATA")/GETPIVOTDATA("TOTAL AMOUNT",$T$1,"TRADING ADVISOR","GAUTAM JAYANTILAL MEHATA")</f>
        <v>0.4998251243365967</v>
      </c>
    </row>
    <row r="6" spans="1:22" x14ac:dyDescent="0.3">
      <c r="A6" s="22" t="s">
        <v>23</v>
      </c>
      <c r="B6" s="22">
        <v>108</v>
      </c>
      <c r="C6" s="33">
        <v>45369</v>
      </c>
      <c r="D6" s="22" t="s">
        <v>478</v>
      </c>
      <c r="E6" s="22" t="s">
        <v>721</v>
      </c>
      <c r="F6" s="22" t="s">
        <v>707</v>
      </c>
      <c r="G6" s="22" t="s">
        <v>418</v>
      </c>
      <c r="H6" s="36">
        <f t="shared" si="0"/>
        <v>775000</v>
      </c>
      <c r="I6" s="36">
        <f t="shared" si="1"/>
        <v>25797</v>
      </c>
      <c r="J6" s="36">
        <v>800797</v>
      </c>
      <c r="K6" s="34">
        <v>80080</v>
      </c>
      <c r="L6" s="22"/>
      <c r="M6" s="22" t="s">
        <v>144</v>
      </c>
      <c r="N6" s="22" t="s">
        <v>67</v>
      </c>
      <c r="O6" s="22" t="s">
        <v>16</v>
      </c>
      <c r="P6" s="33">
        <v>45355</v>
      </c>
      <c r="Q6" s="22">
        <v>14</v>
      </c>
      <c r="R6" s="35">
        <f t="shared" si="2"/>
        <v>3.3286451612903223E-2</v>
      </c>
      <c r="T6" s="85" t="s">
        <v>440</v>
      </c>
      <c r="U6" s="27">
        <v>1000361</v>
      </c>
    </row>
    <row r="7" spans="1:22" x14ac:dyDescent="0.3">
      <c r="A7" s="22" t="s">
        <v>23</v>
      </c>
      <c r="B7" s="22">
        <v>28</v>
      </c>
      <c r="C7" s="33">
        <v>45211</v>
      </c>
      <c r="D7" s="33" t="s">
        <v>501</v>
      </c>
      <c r="E7" s="22" t="s">
        <v>689</v>
      </c>
      <c r="F7" s="22" t="s">
        <v>667</v>
      </c>
      <c r="G7" s="22" t="s">
        <v>379</v>
      </c>
      <c r="H7" s="36">
        <f t="shared" si="0"/>
        <v>390000</v>
      </c>
      <c r="I7" s="36">
        <f t="shared" si="1"/>
        <v>10861</v>
      </c>
      <c r="J7" s="36">
        <v>400861</v>
      </c>
      <c r="K7" s="34">
        <v>40086</v>
      </c>
      <c r="L7" s="22"/>
      <c r="M7" s="22" t="s">
        <v>139</v>
      </c>
      <c r="N7" s="22" t="s">
        <v>67</v>
      </c>
      <c r="O7" s="22" t="s">
        <v>16</v>
      </c>
      <c r="P7" s="33">
        <v>45201</v>
      </c>
      <c r="Q7" s="22">
        <v>10</v>
      </c>
      <c r="R7" s="35">
        <f t="shared" si="2"/>
        <v>2.784871794871795E-2</v>
      </c>
      <c r="T7" s="85" t="s">
        <v>441</v>
      </c>
      <c r="U7" s="27">
        <v>1001061</v>
      </c>
    </row>
    <row r="8" spans="1:22" x14ac:dyDescent="0.3">
      <c r="A8" s="22" t="s">
        <v>23</v>
      </c>
      <c r="B8" s="22">
        <v>29</v>
      </c>
      <c r="C8" s="33">
        <v>45307</v>
      </c>
      <c r="D8" s="33" t="s">
        <v>501</v>
      </c>
      <c r="E8" s="22" t="s">
        <v>689</v>
      </c>
      <c r="F8" s="22" t="s">
        <v>667</v>
      </c>
      <c r="G8" s="22" t="s">
        <v>379</v>
      </c>
      <c r="H8" s="36">
        <f t="shared" si="0"/>
        <v>390000</v>
      </c>
      <c r="I8" s="36">
        <f t="shared" si="1"/>
        <v>10361</v>
      </c>
      <c r="J8" s="36">
        <v>400361</v>
      </c>
      <c r="K8" s="34">
        <v>40036</v>
      </c>
      <c r="L8" s="22"/>
      <c r="M8" s="22" t="s">
        <v>142</v>
      </c>
      <c r="N8" s="22" t="s">
        <v>67</v>
      </c>
      <c r="O8" s="22" t="s">
        <v>16</v>
      </c>
      <c r="P8" s="33">
        <v>45292</v>
      </c>
      <c r="Q8" s="22">
        <v>15</v>
      </c>
      <c r="R8" s="35">
        <f t="shared" si="2"/>
        <v>2.6566666666666666E-2</v>
      </c>
      <c r="T8" s="12" t="s">
        <v>501</v>
      </c>
      <c r="U8" s="13">
        <v>5002131</v>
      </c>
      <c r="V8" s="86">
        <f>GETPIVOTDATA("TOTAL AMOUNT",$T$1,"TRADING ADVISOR","KUNJAN MAHENDRABHAI PAREKH","PAYEE","KUNJAN MAHENDRABHAI PAREKH")/GETPIVOTDATA("TOTAL AMOUNT",$T$1,"TRADING ADVISOR","KUNJAN MAHENDRABHAI PAREKH")</f>
        <v>0.23994733444605909</v>
      </c>
    </row>
    <row r="9" spans="1:22" x14ac:dyDescent="0.3">
      <c r="A9" s="22" t="s">
        <v>23</v>
      </c>
      <c r="B9" s="22">
        <v>27</v>
      </c>
      <c r="C9" s="33">
        <v>45335</v>
      </c>
      <c r="D9" s="33" t="s">
        <v>501</v>
      </c>
      <c r="E9" s="22" t="s">
        <v>689</v>
      </c>
      <c r="F9" s="22" t="s">
        <v>689</v>
      </c>
      <c r="G9" s="22" t="s">
        <v>401</v>
      </c>
      <c r="H9" s="36">
        <f t="shared" si="0"/>
        <v>775000</v>
      </c>
      <c r="I9" s="36">
        <f t="shared" si="1"/>
        <v>25123</v>
      </c>
      <c r="J9" s="36">
        <v>800123</v>
      </c>
      <c r="K9" s="34">
        <v>80012</v>
      </c>
      <c r="L9" s="22"/>
      <c r="M9" s="22" t="s">
        <v>143</v>
      </c>
      <c r="N9" s="22" t="s">
        <v>67</v>
      </c>
      <c r="O9" s="22" t="s">
        <v>16</v>
      </c>
      <c r="P9" s="33">
        <v>45327</v>
      </c>
      <c r="Q9" s="22">
        <v>8</v>
      </c>
      <c r="R9" s="35">
        <f t="shared" si="2"/>
        <v>3.2416774193548388E-2</v>
      </c>
      <c r="T9" s="14" t="s">
        <v>690</v>
      </c>
      <c r="U9" s="13">
        <v>1000161</v>
      </c>
    </row>
    <row r="10" spans="1:22" x14ac:dyDescent="0.3">
      <c r="A10" s="52" t="s">
        <v>23</v>
      </c>
      <c r="B10" s="52">
        <v>11</v>
      </c>
      <c r="C10" s="53">
        <v>45335</v>
      </c>
      <c r="D10" s="53" t="s">
        <v>440</v>
      </c>
      <c r="E10" s="52" t="s">
        <v>683</v>
      </c>
      <c r="F10" s="52" t="s">
        <v>683</v>
      </c>
      <c r="G10" s="52" t="s">
        <v>395</v>
      </c>
      <c r="H10" s="55">
        <f t="shared" si="0"/>
        <v>680000</v>
      </c>
      <c r="I10" s="55">
        <f t="shared" si="1"/>
        <v>20859</v>
      </c>
      <c r="J10" s="55">
        <v>700859</v>
      </c>
      <c r="K10" s="54">
        <v>70086</v>
      </c>
      <c r="L10" s="52"/>
      <c r="M10" s="52" t="s">
        <v>143</v>
      </c>
      <c r="N10" s="52" t="s">
        <v>67</v>
      </c>
      <c r="O10" s="52" t="s">
        <v>16</v>
      </c>
      <c r="P10" s="53">
        <v>45327</v>
      </c>
      <c r="Q10" s="52">
        <v>8</v>
      </c>
      <c r="R10" s="56">
        <f t="shared" si="2"/>
        <v>3.0675000000000001E-2</v>
      </c>
      <c r="T10" s="14" t="s">
        <v>716</v>
      </c>
      <c r="U10" s="13">
        <v>1100352</v>
      </c>
    </row>
    <row r="11" spans="1:22" x14ac:dyDescent="0.3">
      <c r="A11" s="52" t="s">
        <v>23</v>
      </c>
      <c r="B11" s="52">
        <v>19</v>
      </c>
      <c r="C11" s="53">
        <v>45335</v>
      </c>
      <c r="D11" s="53" t="s">
        <v>440</v>
      </c>
      <c r="E11" s="52" t="s">
        <v>683</v>
      </c>
      <c r="F11" s="52" t="s">
        <v>682</v>
      </c>
      <c r="G11" s="52" t="s">
        <v>394</v>
      </c>
      <c r="H11" s="55">
        <f t="shared" si="0"/>
        <v>680000</v>
      </c>
      <c r="I11" s="55">
        <f t="shared" si="1"/>
        <v>21253</v>
      </c>
      <c r="J11" s="55">
        <v>701253</v>
      </c>
      <c r="K11" s="54">
        <v>70125</v>
      </c>
      <c r="L11" s="52"/>
      <c r="M11" s="52" t="s">
        <v>143</v>
      </c>
      <c r="N11" s="52" t="s">
        <v>67</v>
      </c>
      <c r="O11" s="52" t="s">
        <v>16</v>
      </c>
      <c r="P11" s="53">
        <v>45327</v>
      </c>
      <c r="Q11" s="52">
        <v>8</v>
      </c>
      <c r="R11" s="56">
        <f t="shared" si="2"/>
        <v>3.1254411764705885E-2</v>
      </c>
      <c r="T11" s="14" t="s">
        <v>501</v>
      </c>
      <c r="U11" s="13">
        <v>1200248</v>
      </c>
    </row>
    <row r="12" spans="1:22" x14ac:dyDescent="0.3">
      <c r="A12" s="22" t="s">
        <v>23</v>
      </c>
      <c r="B12" s="22">
        <v>103</v>
      </c>
      <c r="C12" s="33">
        <v>45369</v>
      </c>
      <c r="D12" s="22" t="s">
        <v>478</v>
      </c>
      <c r="E12" s="22" t="s">
        <v>706</v>
      </c>
      <c r="F12" s="22" t="s">
        <v>706</v>
      </c>
      <c r="G12" s="22" t="s">
        <v>417</v>
      </c>
      <c r="H12" s="36">
        <f t="shared" si="0"/>
        <v>1070000</v>
      </c>
      <c r="I12" s="36">
        <f t="shared" si="1"/>
        <v>30987</v>
      </c>
      <c r="J12" s="36">
        <v>1100987</v>
      </c>
      <c r="K12" s="34">
        <v>110099</v>
      </c>
      <c r="L12" s="22"/>
      <c r="M12" s="22" t="s">
        <v>144</v>
      </c>
      <c r="N12" s="22" t="s">
        <v>67</v>
      </c>
      <c r="O12" s="22" t="s">
        <v>16</v>
      </c>
      <c r="P12" s="33">
        <v>45355</v>
      </c>
      <c r="Q12" s="22">
        <v>14</v>
      </c>
      <c r="R12" s="35">
        <f t="shared" si="2"/>
        <v>2.8959813084112149E-2</v>
      </c>
      <c r="T12" s="14" t="s">
        <v>688</v>
      </c>
      <c r="U12" s="13">
        <v>700781</v>
      </c>
    </row>
    <row r="13" spans="1:22" x14ac:dyDescent="0.3">
      <c r="A13" s="52" t="s">
        <v>23</v>
      </c>
      <c r="B13" s="52">
        <v>13</v>
      </c>
      <c r="C13" s="53">
        <v>45335</v>
      </c>
      <c r="D13" s="53" t="s">
        <v>440</v>
      </c>
      <c r="E13" s="53" t="s">
        <v>440</v>
      </c>
      <c r="F13" s="52" t="s">
        <v>440</v>
      </c>
      <c r="G13" s="52" t="s">
        <v>150</v>
      </c>
      <c r="H13" s="55">
        <f t="shared" si="0"/>
        <v>970000</v>
      </c>
      <c r="I13" s="55">
        <f t="shared" si="1"/>
        <v>30361</v>
      </c>
      <c r="J13" s="55">
        <v>1000361</v>
      </c>
      <c r="K13" s="54">
        <v>100036</v>
      </c>
      <c r="L13" s="52"/>
      <c r="M13" s="52" t="s">
        <v>143</v>
      </c>
      <c r="N13" s="52" t="s">
        <v>67</v>
      </c>
      <c r="O13" s="52" t="s">
        <v>16</v>
      </c>
      <c r="P13" s="53">
        <v>45327</v>
      </c>
      <c r="Q13" s="52">
        <v>8</v>
      </c>
      <c r="R13" s="56">
        <f t="shared" si="2"/>
        <v>3.1300000000000001E-2</v>
      </c>
      <c r="T13" s="14" t="s">
        <v>686</v>
      </c>
      <c r="U13" s="13">
        <v>1000589</v>
      </c>
    </row>
    <row r="14" spans="1:22" x14ac:dyDescent="0.3">
      <c r="A14" s="52" t="s">
        <v>23</v>
      </c>
      <c r="B14" s="52">
        <v>14</v>
      </c>
      <c r="C14" s="53">
        <v>45335</v>
      </c>
      <c r="D14" s="53" t="s">
        <v>440</v>
      </c>
      <c r="E14" s="53" t="s">
        <v>440</v>
      </c>
      <c r="F14" s="52" t="s">
        <v>441</v>
      </c>
      <c r="G14" s="52" t="s">
        <v>151</v>
      </c>
      <c r="H14" s="55">
        <f t="shared" si="0"/>
        <v>970000</v>
      </c>
      <c r="I14" s="55">
        <f t="shared" si="1"/>
        <v>31061</v>
      </c>
      <c r="J14" s="55">
        <v>1001061</v>
      </c>
      <c r="K14" s="54">
        <v>100106</v>
      </c>
      <c r="L14" s="52"/>
      <c r="M14" s="52" t="s">
        <v>143</v>
      </c>
      <c r="N14" s="52" t="s">
        <v>67</v>
      </c>
      <c r="O14" s="52" t="s">
        <v>16</v>
      </c>
      <c r="P14" s="53">
        <v>45327</v>
      </c>
      <c r="Q14" s="52">
        <v>8</v>
      </c>
      <c r="R14" s="56">
        <f t="shared" si="2"/>
        <v>3.2021649484536084E-2</v>
      </c>
      <c r="T14" s="12" t="s">
        <v>723</v>
      </c>
      <c r="U14" s="13">
        <v>1501213</v>
      </c>
      <c r="V14" s="86">
        <f>GETPIVOTDATA("TOTAL AMOUNT",$T$1,"TRADING ADVISOR","MITESH DOSHI","PAYEE","MITESH JAYANTIBHAI DOSHI")/GETPIVOTDATA("TOTAL AMOUNT",$T$1,"TRADING ADVISOR","MITESH DOSHI")</f>
        <v>0.39991526851952386</v>
      </c>
    </row>
    <row r="15" spans="1:22" x14ac:dyDescent="0.3">
      <c r="A15" s="37" t="s">
        <v>23</v>
      </c>
      <c r="B15" s="37">
        <v>147</v>
      </c>
      <c r="C15" s="38">
        <v>45322</v>
      </c>
      <c r="D15" s="37" t="s">
        <v>727</v>
      </c>
      <c r="E15" s="37" t="s">
        <v>708</v>
      </c>
      <c r="F15" s="37" t="s">
        <v>677</v>
      </c>
      <c r="G15" s="37" t="s">
        <v>389</v>
      </c>
      <c r="H15" s="40">
        <f t="shared" si="0"/>
        <v>985000</v>
      </c>
      <c r="I15" s="40">
        <f t="shared" si="1"/>
        <v>30264</v>
      </c>
      <c r="J15" s="40">
        <v>1015264</v>
      </c>
      <c r="K15" s="39">
        <v>101526</v>
      </c>
      <c r="L15" s="37"/>
      <c r="M15" s="37" t="s">
        <v>142</v>
      </c>
      <c r="N15" s="37" t="s">
        <v>67</v>
      </c>
      <c r="O15" s="37" t="s">
        <v>16</v>
      </c>
      <c r="P15" s="38">
        <v>45307</v>
      </c>
      <c r="Q15" s="37">
        <v>15</v>
      </c>
      <c r="R15" s="41">
        <f t="shared" si="2"/>
        <v>3.0724873096446701E-2</v>
      </c>
      <c r="T15" s="14" t="s">
        <v>437</v>
      </c>
      <c r="U15" s="13">
        <v>900855</v>
      </c>
    </row>
    <row r="16" spans="1:22" x14ac:dyDescent="0.3">
      <c r="A16" s="37" t="s">
        <v>23</v>
      </c>
      <c r="B16" s="37">
        <v>142</v>
      </c>
      <c r="C16" s="38">
        <v>45369</v>
      </c>
      <c r="D16" s="38" t="s">
        <v>727</v>
      </c>
      <c r="E16" s="37" t="s">
        <v>708</v>
      </c>
      <c r="F16" s="37" t="s">
        <v>708</v>
      </c>
      <c r="G16" s="37" t="s">
        <v>420</v>
      </c>
      <c r="H16" s="40">
        <f t="shared" si="0"/>
        <v>970000</v>
      </c>
      <c r="I16" s="40">
        <f t="shared" si="1"/>
        <v>31231</v>
      </c>
      <c r="J16" s="40">
        <v>1001231</v>
      </c>
      <c r="K16" s="39">
        <v>100123</v>
      </c>
      <c r="L16" s="37"/>
      <c r="M16" s="37" t="s">
        <v>144</v>
      </c>
      <c r="N16" s="37" t="s">
        <v>67</v>
      </c>
      <c r="O16" s="37" t="s">
        <v>16</v>
      </c>
      <c r="P16" s="38">
        <v>45355</v>
      </c>
      <c r="Q16" s="37">
        <v>14</v>
      </c>
      <c r="R16" s="41">
        <f t="shared" si="2"/>
        <v>3.2196907216494847E-2</v>
      </c>
      <c r="T16" s="14" t="s">
        <v>436</v>
      </c>
      <c r="U16" s="13">
        <v>600358</v>
      </c>
    </row>
    <row r="17" spans="1:22" x14ac:dyDescent="0.3">
      <c r="A17" s="37" t="s">
        <v>23</v>
      </c>
      <c r="B17" s="37">
        <v>143</v>
      </c>
      <c r="C17" s="38">
        <v>45369</v>
      </c>
      <c r="D17" s="38" t="s">
        <v>727</v>
      </c>
      <c r="E17" s="37" t="s">
        <v>708</v>
      </c>
      <c r="F17" s="37" t="s">
        <v>607</v>
      </c>
      <c r="G17" s="37" t="s">
        <v>318</v>
      </c>
      <c r="H17" s="40">
        <f t="shared" si="0"/>
        <v>970000</v>
      </c>
      <c r="I17" s="40">
        <f t="shared" si="1"/>
        <v>30593</v>
      </c>
      <c r="J17" s="40">
        <v>1000593</v>
      </c>
      <c r="K17" s="39">
        <v>100059</v>
      </c>
      <c r="L17" s="37"/>
      <c r="M17" s="37" t="s">
        <v>144</v>
      </c>
      <c r="N17" s="37" t="s">
        <v>67</v>
      </c>
      <c r="O17" s="37" t="s">
        <v>16</v>
      </c>
      <c r="P17" s="38">
        <v>45355</v>
      </c>
      <c r="Q17" s="37">
        <v>14</v>
      </c>
      <c r="R17" s="41">
        <f t="shared" si="2"/>
        <v>3.1539175257731956E-2</v>
      </c>
      <c r="T17" s="26" t="s">
        <v>724</v>
      </c>
      <c r="U17" s="27">
        <v>2800982</v>
      </c>
      <c r="V17" s="86">
        <f>GETPIVOTDATA("TOTAL AMOUNT",$T$1,"TRADING ADVISOR","MITUL MORABIA","PAYEE","MITUL MOHANLAL MORABIYA")/GETPIVOTDATA("TOTAL AMOUNT",$T$1,"TRADING ADVISOR","MITUL MORABIA")</f>
        <v>0.35724006794759838</v>
      </c>
    </row>
    <row r="18" spans="1:22" x14ac:dyDescent="0.3">
      <c r="A18" s="47" t="s">
        <v>23</v>
      </c>
      <c r="B18" s="47">
        <v>133</v>
      </c>
      <c r="C18" s="48">
        <v>45272</v>
      </c>
      <c r="D18" s="48" t="s">
        <v>535</v>
      </c>
      <c r="E18" s="48" t="s">
        <v>672</v>
      </c>
      <c r="F18" s="47" t="s">
        <v>651</v>
      </c>
      <c r="G18" s="47" t="s">
        <v>363</v>
      </c>
      <c r="H18" s="50">
        <f t="shared" si="0"/>
        <v>680000</v>
      </c>
      <c r="I18" s="50">
        <f t="shared" si="1"/>
        <v>20236</v>
      </c>
      <c r="J18" s="50">
        <v>700236</v>
      </c>
      <c r="K18" s="49">
        <v>70024</v>
      </c>
      <c r="L18" s="47"/>
      <c r="M18" s="47" t="s">
        <v>141</v>
      </c>
      <c r="N18" s="47" t="s">
        <v>67</v>
      </c>
      <c r="O18" s="47" t="s">
        <v>16</v>
      </c>
      <c r="P18" s="48">
        <v>45262</v>
      </c>
      <c r="Q18" s="47">
        <v>10</v>
      </c>
      <c r="R18" s="51">
        <f t="shared" si="2"/>
        <v>2.9758823529411765E-2</v>
      </c>
      <c r="T18" s="85" t="s">
        <v>465</v>
      </c>
      <c r="U18" s="27">
        <v>1000623</v>
      </c>
    </row>
    <row r="19" spans="1:22" x14ac:dyDescent="0.3">
      <c r="A19" s="47" t="s">
        <v>23</v>
      </c>
      <c r="B19" s="47">
        <v>136</v>
      </c>
      <c r="C19" s="48">
        <v>45286</v>
      </c>
      <c r="D19" s="48" t="s">
        <v>535</v>
      </c>
      <c r="E19" s="48" t="s">
        <v>672</v>
      </c>
      <c r="F19" s="47" t="s">
        <v>672</v>
      </c>
      <c r="G19" s="47" t="s">
        <v>384</v>
      </c>
      <c r="H19" s="50">
        <f t="shared" si="0"/>
        <v>485000</v>
      </c>
      <c r="I19" s="50">
        <f t="shared" si="1"/>
        <v>15361</v>
      </c>
      <c r="J19" s="50">
        <v>500361</v>
      </c>
      <c r="K19" s="49">
        <v>50036</v>
      </c>
      <c r="L19" s="47"/>
      <c r="M19" s="47" t="s">
        <v>141</v>
      </c>
      <c r="N19" s="47" t="s">
        <v>67</v>
      </c>
      <c r="O19" s="47" t="s">
        <v>16</v>
      </c>
      <c r="P19" s="48">
        <v>45273</v>
      </c>
      <c r="Q19" s="47">
        <v>13</v>
      </c>
      <c r="R19" s="51">
        <f t="shared" si="2"/>
        <v>3.167216494845361E-2</v>
      </c>
      <c r="T19" s="85" t="s">
        <v>549</v>
      </c>
      <c r="U19" s="27">
        <v>900123</v>
      </c>
    </row>
    <row r="20" spans="1:22" x14ac:dyDescent="0.3">
      <c r="A20" s="22" t="s">
        <v>23</v>
      </c>
      <c r="B20" s="22">
        <v>104</v>
      </c>
      <c r="C20" s="33">
        <v>45237</v>
      </c>
      <c r="D20" s="22" t="s">
        <v>478</v>
      </c>
      <c r="E20" s="33" t="s">
        <v>669</v>
      </c>
      <c r="F20" s="22" t="s">
        <v>668</v>
      </c>
      <c r="G20" s="22" t="s">
        <v>380</v>
      </c>
      <c r="H20" s="36">
        <f t="shared" si="0"/>
        <v>1215000</v>
      </c>
      <c r="I20" s="36">
        <f t="shared" si="1"/>
        <v>35123</v>
      </c>
      <c r="J20" s="36">
        <v>1250123</v>
      </c>
      <c r="K20" s="34">
        <v>125012</v>
      </c>
      <c r="L20" s="22"/>
      <c r="M20" s="22" t="s">
        <v>140</v>
      </c>
      <c r="N20" s="22" t="s">
        <v>67</v>
      </c>
      <c r="O20" s="22" t="s">
        <v>16</v>
      </c>
      <c r="P20" s="33">
        <v>45230</v>
      </c>
      <c r="Q20" s="22">
        <v>7</v>
      </c>
      <c r="R20" s="35">
        <f t="shared" si="2"/>
        <v>2.8907818930041154E-2</v>
      </c>
      <c r="T20" s="85" t="s">
        <v>490</v>
      </c>
      <c r="U20" s="27">
        <v>900236</v>
      </c>
    </row>
    <row r="21" spans="1:22" x14ac:dyDescent="0.3">
      <c r="A21" s="22" t="s">
        <v>23</v>
      </c>
      <c r="B21" s="22">
        <v>105</v>
      </c>
      <c r="C21" s="33">
        <v>45237</v>
      </c>
      <c r="D21" s="22" t="s">
        <v>478</v>
      </c>
      <c r="E21" s="33" t="s">
        <v>669</v>
      </c>
      <c r="F21" s="22" t="s">
        <v>669</v>
      </c>
      <c r="G21" s="22" t="s">
        <v>381</v>
      </c>
      <c r="H21" s="36">
        <f t="shared" si="0"/>
        <v>775000</v>
      </c>
      <c r="I21" s="36">
        <f t="shared" si="1"/>
        <v>25269</v>
      </c>
      <c r="J21" s="36">
        <v>800269</v>
      </c>
      <c r="K21" s="34">
        <v>80027</v>
      </c>
      <c r="L21" s="22"/>
      <c r="M21" s="22" t="s">
        <v>140</v>
      </c>
      <c r="N21" s="22" t="s">
        <v>67</v>
      </c>
      <c r="O21" s="22" t="s">
        <v>16</v>
      </c>
      <c r="P21" s="33">
        <v>45230</v>
      </c>
      <c r="Q21" s="22">
        <v>7</v>
      </c>
      <c r="R21" s="35">
        <f t="shared" si="2"/>
        <v>3.2605161290322579E-2</v>
      </c>
      <c r="T21" s="12" t="s">
        <v>513</v>
      </c>
      <c r="U21" s="13">
        <v>700777</v>
      </c>
    </row>
    <row r="22" spans="1:22" x14ac:dyDescent="0.3">
      <c r="A22" s="22" t="s">
        <v>23</v>
      </c>
      <c r="B22" s="22">
        <v>31</v>
      </c>
      <c r="C22" s="33">
        <v>45369</v>
      </c>
      <c r="D22" s="33" t="s">
        <v>501</v>
      </c>
      <c r="E22" s="22" t="s">
        <v>717</v>
      </c>
      <c r="F22" s="22" t="s">
        <v>719</v>
      </c>
      <c r="G22" s="22" t="s">
        <v>432</v>
      </c>
      <c r="H22" s="36">
        <f t="shared" si="0"/>
        <v>1065000</v>
      </c>
      <c r="I22" s="36">
        <f t="shared" si="1"/>
        <v>33564</v>
      </c>
      <c r="J22" s="36">
        <v>1098564</v>
      </c>
      <c r="K22" s="34">
        <v>109856</v>
      </c>
      <c r="L22" s="22"/>
      <c r="M22" s="22" t="s">
        <v>144</v>
      </c>
      <c r="N22" s="22" t="s">
        <v>67</v>
      </c>
      <c r="O22" s="22" t="s">
        <v>16</v>
      </c>
      <c r="P22" s="33">
        <v>45355</v>
      </c>
      <c r="Q22" s="22">
        <v>14</v>
      </c>
      <c r="R22" s="35">
        <f t="shared" si="2"/>
        <v>3.1515492957746478E-2</v>
      </c>
      <c r="T22" s="14" t="s">
        <v>646</v>
      </c>
      <c r="U22" s="13">
        <v>700777</v>
      </c>
    </row>
    <row r="23" spans="1:22" x14ac:dyDescent="0.3">
      <c r="A23" s="22" t="s">
        <v>23</v>
      </c>
      <c r="B23" s="22">
        <v>32</v>
      </c>
      <c r="C23" s="33">
        <v>45369</v>
      </c>
      <c r="D23" s="33" t="s">
        <v>501</v>
      </c>
      <c r="E23" s="22" t="s">
        <v>717</v>
      </c>
      <c r="F23" s="22" t="s">
        <v>717</v>
      </c>
      <c r="G23" s="22" t="s">
        <v>430</v>
      </c>
      <c r="H23" s="36">
        <f t="shared" si="0"/>
        <v>870000</v>
      </c>
      <c r="I23" s="36">
        <f t="shared" si="1"/>
        <v>29456</v>
      </c>
      <c r="J23" s="36">
        <v>899456</v>
      </c>
      <c r="K23" s="34">
        <v>89946</v>
      </c>
      <c r="L23" s="22"/>
      <c r="M23" s="22" t="s">
        <v>144</v>
      </c>
      <c r="N23" s="22" t="s">
        <v>67</v>
      </c>
      <c r="O23" s="22" t="s">
        <v>16</v>
      </c>
      <c r="P23" s="33">
        <v>45355</v>
      </c>
      <c r="Q23" s="22">
        <v>14</v>
      </c>
      <c r="R23" s="35">
        <f t="shared" si="2"/>
        <v>3.3857471264367819E-2</v>
      </c>
      <c r="T23" s="12" t="s">
        <v>466</v>
      </c>
      <c r="U23" s="13">
        <v>4002296</v>
      </c>
      <c r="V23" s="86">
        <f>GETPIVOTDATA("TOTAL AMOUNT",$T$1,"TRADING ADVISOR","PARESH KANTILAL MEHTA","PAYEE","PARESH KANTILAL MEHTA")/GETPIVOTDATA("TOTAL AMOUNT",$T$1,"TRADING ADVISOR","PARESH KANTILAL MEHTA")</f>
        <v>0.30014496678906305</v>
      </c>
    </row>
    <row r="24" spans="1:22" x14ac:dyDescent="0.3">
      <c r="A24" s="22" t="s">
        <v>23</v>
      </c>
      <c r="B24" s="22">
        <v>37</v>
      </c>
      <c r="C24" s="33">
        <v>45369</v>
      </c>
      <c r="D24" s="22" t="s">
        <v>501</v>
      </c>
      <c r="E24" s="22" t="s">
        <v>717</v>
      </c>
      <c r="F24" s="22" t="s">
        <v>718</v>
      </c>
      <c r="G24" s="22" t="s">
        <v>431</v>
      </c>
      <c r="H24" s="36">
        <f t="shared" si="0"/>
        <v>1020000</v>
      </c>
      <c r="I24" s="36">
        <f t="shared" si="1"/>
        <v>32343</v>
      </c>
      <c r="J24" s="36">
        <v>1052343</v>
      </c>
      <c r="K24" s="34">
        <v>105234</v>
      </c>
      <c r="L24" s="22"/>
      <c r="M24" s="22" t="s">
        <v>144</v>
      </c>
      <c r="N24" s="22" t="s">
        <v>67</v>
      </c>
      <c r="O24" s="22" t="s">
        <v>16</v>
      </c>
      <c r="P24" s="33">
        <v>45355</v>
      </c>
      <c r="Q24" s="22">
        <v>14</v>
      </c>
      <c r="R24" s="35">
        <f t="shared" si="2"/>
        <v>3.1708823529411762E-2</v>
      </c>
      <c r="T24" s="85" t="s">
        <v>488</v>
      </c>
      <c r="U24" s="27">
        <v>800297</v>
      </c>
    </row>
    <row r="25" spans="1:22" x14ac:dyDescent="0.3">
      <c r="A25" s="22" t="s">
        <v>23</v>
      </c>
      <c r="B25" s="22">
        <v>106</v>
      </c>
      <c r="C25" s="33">
        <v>45073</v>
      </c>
      <c r="D25" s="22" t="s">
        <v>478</v>
      </c>
      <c r="E25" s="22" t="s">
        <v>585</v>
      </c>
      <c r="F25" s="22" t="s">
        <v>585</v>
      </c>
      <c r="G25" s="22" t="s">
        <v>296</v>
      </c>
      <c r="H25" s="36">
        <f t="shared" si="0"/>
        <v>195000</v>
      </c>
      <c r="I25" s="36">
        <f t="shared" si="1"/>
        <v>5123</v>
      </c>
      <c r="J25" s="36">
        <v>200123</v>
      </c>
      <c r="K25" s="34">
        <v>20012</v>
      </c>
      <c r="L25" s="22"/>
      <c r="M25" s="22" t="s">
        <v>134</v>
      </c>
      <c r="N25" s="22" t="s">
        <v>67</v>
      </c>
      <c r="O25" s="22" t="s">
        <v>16</v>
      </c>
      <c r="P25" s="33">
        <v>45059</v>
      </c>
      <c r="Q25" s="22">
        <v>14</v>
      </c>
      <c r="R25" s="35">
        <f t="shared" si="2"/>
        <v>2.6271794871794873E-2</v>
      </c>
      <c r="T25" s="85" t="s">
        <v>466</v>
      </c>
      <c r="U25" s="27">
        <v>1201269</v>
      </c>
    </row>
    <row r="26" spans="1:22" x14ac:dyDescent="0.3">
      <c r="A26" s="62" t="s">
        <v>23</v>
      </c>
      <c r="B26" s="62">
        <v>56</v>
      </c>
      <c r="C26" s="63">
        <v>45159</v>
      </c>
      <c r="D26" s="63" t="s">
        <v>723</v>
      </c>
      <c r="E26" s="63" t="s">
        <v>544</v>
      </c>
      <c r="F26" s="62" t="s">
        <v>544</v>
      </c>
      <c r="G26" s="62" t="s">
        <v>255</v>
      </c>
      <c r="H26" s="65">
        <f t="shared" si="0"/>
        <v>290000</v>
      </c>
      <c r="I26" s="65">
        <f t="shared" si="1"/>
        <v>11253</v>
      </c>
      <c r="J26" s="65">
        <v>301253</v>
      </c>
      <c r="K26" s="64">
        <v>30125</v>
      </c>
      <c r="L26" s="62"/>
      <c r="M26" s="62" t="s">
        <v>137</v>
      </c>
      <c r="N26" s="62" t="s">
        <v>67</v>
      </c>
      <c r="O26" s="62" t="s">
        <v>16</v>
      </c>
      <c r="P26" s="63">
        <v>45148</v>
      </c>
      <c r="Q26" s="62">
        <v>11</v>
      </c>
      <c r="R26" s="66">
        <f t="shared" si="2"/>
        <v>3.8803448275862067E-2</v>
      </c>
      <c r="T26" s="85" t="s">
        <v>715</v>
      </c>
      <c r="U26" s="27">
        <v>800361</v>
      </c>
    </row>
    <row r="27" spans="1:22" x14ac:dyDescent="0.3">
      <c r="A27" s="62" t="s">
        <v>23</v>
      </c>
      <c r="B27" s="62">
        <v>57</v>
      </c>
      <c r="C27" s="63">
        <v>45259</v>
      </c>
      <c r="D27" s="62" t="s">
        <v>723</v>
      </c>
      <c r="E27" s="63" t="s">
        <v>544</v>
      </c>
      <c r="F27" s="62" t="s">
        <v>544</v>
      </c>
      <c r="G27" s="62" t="s">
        <v>255</v>
      </c>
      <c r="H27" s="65">
        <f t="shared" si="0"/>
        <v>290000</v>
      </c>
      <c r="I27" s="65">
        <f t="shared" si="1"/>
        <v>10893</v>
      </c>
      <c r="J27" s="65">
        <v>300893</v>
      </c>
      <c r="K27" s="64">
        <v>30089</v>
      </c>
      <c r="L27" s="62"/>
      <c r="M27" s="62" t="s">
        <v>140</v>
      </c>
      <c r="N27" s="62" t="s">
        <v>67</v>
      </c>
      <c r="O27" s="62" t="s">
        <v>16</v>
      </c>
      <c r="P27" s="63">
        <v>45246</v>
      </c>
      <c r="Q27" s="62">
        <v>13</v>
      </c>
      <c r="R27" s="66">
        <f t="shared" si="2"/>
        <v>3.756206896551724E-2</v>
      </c>
      <c r="T27" s="85" t="s">
        <v>468</v>
      </c>
      <c r="U27" s="27">
        <v>1200369</v>
      </c>
    </row>
    <row r="28" spans="1:22" x14ac:dyDescent="0.3">
      <c r="A28" s="62" t="s">
        <v>23</v>
      </c>
      <c r="B28" s="62">
        <v>58</v>
      </c>
      <c r="C28" s="63">
        <v>45315</v>
      </c>
      <c r="D28" s="63" t="s">
        <v>723</v>
      </c>
      <c r="E28" s="63" t="s">
        <v>544</v>
      </c>
      <c r="F28" s="62" t="s">
        <v>675</v>
      </c>
      <c r="G28" s="62" t="s">
        <v>387</v>
      </c>
      <c r="H28" s="65">
        <f t="shared" si="0"/>
        <v>970000</v>
      </c>
      <c r="I28" s="65">
        <f t="shared" si="1"/>
        <v>30259</v>
      </c>
      <c r="J28" s="65">
        <v>1000259</v>
      </c>
      <c r="K28" s="64">
        <v>100026</v>
      </c>
      <c r="L28" s="62"/>
      <c r="M28" s="62" t="s">
        <v>142</v>
      </c>
      <c r="N28" s="62" t="s">
        <v>67</v>
      </c>
      <c r="O28" s="62" t="s">
        <v>16</v>
      </c>
      <c r="P28" s="63">
        <v>45310</v>
      </c>
      <c r="Q28" s="62">
        <v>5</v>
      </c>
      <c r="R28" s="66">
        <f t="shared" si="2"/>
        <v>3.1194845360824744E-2</v>
      </c>
      <c r="T28" s="12" t="s">
        <v>459</v>
      </c>
      <c r="U28" s="13">
        <v>3431500</v>
      </c>
      <c r="V28" s="86">
        <f>GETPIVOTDATA("TOTAL AMOUNT",$T$1,"TRADING ADVISOR","PIYUSH DAHYALAL SHETH","PAYEE","PIYUSH DAHYALAL SHETH")/GETPIVOTDATA("TOTAL AMOUNT",$T$1,"TRADING ADVISOR","PIYUSH DAHYALAL SHETH")</f>
        <v>0.15472737869736267</v>
      </c>
    </row>
    <row r="29" spans="1:22" x14ac:dyDescent="0.3">
      <c r="A29" s="22" t="s">
        <v>23</v>
      </c>
      <c r="B29" s="22">
        <v>33</v>
      </c>
      <c r="C29" s="33">
        <v>45148</v>
      </c>
      <c r="D29" s="33" t="s">
        <v>501</v>
      </c>
      <c r="E29" s="33" t="s">
        <v>501</v>
      </c>
      <c r="F29" s="22" t="s">
        <v>501</v>
      </c>
      <c r="G29" s="22" t="s">
        <v>214</v>
      </c>
      <c r="H29" s="36">
        <f t="shared" si="0"/>
        <v>680000</v>
      </c>
      <c r="I29" s="36">
        <f t="shared" si="1"/>
        <v>20125</v>
      </c>
      <c r="J29" s="36">
        <v>700125</v>
      </c>
      <c r="K29" s="34">
        <v>70013</v>
      </c>
      <c r="L29" s="22"/>
      <c r="M29" s="22" t="s">
        <v>137</v>
      </c>
      <c r="N29" s="22" t="s">
        <v>67</v>
      </c>
      <c r="O29" s="22" t="s">
        <v>16</v>
      </c>
      <c r="P29" s="33">
        <v>45136</v>
      </c>
      <c r="Q29" s="22">
        <v>12</v>
      </c>
      <c r="R29" s="35">
        <f t="shared" si="2"/>
        <v>2.9595588235294117E-2</v>
      </c>
      <c r="T29" s="14" t="s">
        <v>595</v>
      </c>
      <c r="U29" s="13">
        <v>500123</v>
      </c>
    </row>
    <row r="30" spans="1:22" x14ac:dyDescent="0.3">
      <c r="A30" s="22" t="s">
        <v>23</v>
      </c>
      <c r="B30" s="22">
        <v>34</v>
      </c>
      <c r="C30" s="33">
        <v>45211</v>
      </c>
      <c r="D30" s="33" t="s">
        <v>501</v>
      </c>
      <c r="E30" s="33" t="s">
        <v>501</v>
      </c>
      <c r="F30" s="22" t="s">
        <v>501</v>
      </c>
      <c r="G30" s="22" t="s">
        <v>214</v>
      </c>
      <c r="H30" s="36">
        <f t="shared" si="0"/>
        <v>485000</v>
      </c>
      <c r="I30" s="36">
        <f t="shared" si="1"/>
        <v>15123</v>
      </c>
      <c r="J30" s="36">
        <v>500123</v>
      </c>
      <c r="K30" s="34">
        <v>50012</v>
      </c>
      <c r="L30" s="22"/>
      <c r="M30" s="22" t="s">
        <v>139</v>
      </c>
      <c r="N30" s="22" t="s">
        <v>67</v>
      </c>
      <c r="O30" s="22" t="s">
        <v>16</v>
      </c>
      <c r="P30" s="33">
        <v>45201</v>
      </c>
      <c r="Q30" s="22">
        <v>10</v>
      </c>
      <c r="R30" s="35">
        <f t="shared" si="2"/>
        <v>3.1181443298969071E-2</v>
      </c>
      <c r="T30" s="14" t="s">
        <v>692</v>
      </c>
      <c r="U30" s="13">
        <v>700123</v>
      </c>
    </row>
    <row r="31" spans="1:22" x14ac:dyDescent="0.3">
      <c r="A31" s="22" t="s">
        <v>23</v>
      </c>
      <c r="B31" s="22">
        <v>26</v>
      </c>
      <c r="C31" s="33">
        <v>45335</v>
      </c>
      <c r="D31" s="33" t="s">
        <v>501</v>
      </c>
      <c r="E31" s="33" t="s">
        <v>501</v>
      </c>
      <c r="F31" s="22" t="s">
        <v>690</v>
      </c>
      <c r="G31" s="22" t="s">
        <v>402</v>
      </c>
      <c r="H31" s="36">
        <f t="shared" si="0"/>
        <v>970000</v>
      </c>
      <c r="I31" s="36">
        <f t="shared" si="1"/>
        <v>30161</v>
      </c>
      <c r="J31" s="36">
        <v>1000161</v>
      </c>
      <c r="K31" s="34">
        <v>100016</v>
      </c>
      <c r="L31" s="22"/>
      <c r="M31" s="22" t="s">
        <v>143</v>
      </c>
      <c r="N31" s="22" t="s">
        <v>67</v>
      </c>
      <c r="O31" s="22" t="s">
        <v>16</v>
      </c>
      <c r="P31" s="33">
        <v>45327</v>
      </c>
      <c r="Q31" s="22">
        <v>8</v>
      </c>
      <c r="R31" s="35">
        <f t="shared" si="2"/>
        <v>3.109381443298969E-2</v>
      </c>
      <c r="T31" s="14" t="s">
        <v>459</v>
      </c>
      <c r="U31" s="13">
        <v>530947</v>
      </c>
    </row>
    <row r="32" spans="1:22" x14ac:dyDescent="0.3">
      <c r="A32" s="22" t="s">
        <v>23</v>
      </c>
      <c r="B32" s="22">
        <v>38</v>
      </c>
      <c r="C32" s="33">
        <v>45335</v>
      </c>
      <c r="D32" s="22" t="s">
        <v>501</v>
      </c>
      <c r="E32" s="33" t="s">
        <v>501</v>
      </c>
      <c r="F32" s="22" t="s">
        <v>688</v>
      </c>
      <c r="G32" s="22" t="s">
        <v>400</v>
      </c>
      <c r="H32" s="36">
        <f t="shared" si="0"/>
        <v>680000</v>
      </c>
      <c r="I32" s="36">
        <f t="shared" si="1"/>
        <v>20781</v>
      </c>
      <c r="J32" s="36">
        <v>700781</v>
      </c>
      <c r="K32" s="34">
        <v>70078</v>
      </c>
      <c r="L32" s="22"/>
      <c r="M32" s="22" t="s">
        <v>143</v>
      </c>
      <c r="N32" s="22" t="s">
        <v>67</v>
      </c>
      <c r="O32" s="22" t="s">
        <v>16</v>
      </c>
      <c r="P32" s="33">
        <v>45327</v>
      </c>
      <c r="Q32" s="22">
        <v>8</v>
      </c>
      <c r="R32" s="35">
        <f t="shared" si="2"/>
        <v>3.056029411764706E-2</v>
      </c>
      <c r="T32" s="14" t="s">
        <v>600</v>
      </c>
      <c r="U32" s="13">
        <v>900186</v>
      </c>
    </row>
    <row r="33" spans="1:22" x14ac:dyDescent="0.3">
      <c r="A33" s="22" t="s">
        <v>23</v>
      </c>
      <c r="B33" s="22">
        <v>39</v>
      </c>
      <c r="C33" s="33">
        <v>45335</v>
      </c>
      <c r="D33" s="22" t="s">
        <v>501</v>
      </c>
      <c r="E33" s="33" t="s">
        <v>501</v>
      </c>
      <c r="F33" s="22" t="s">
        <v>686</v>
      </c>
      <c r="G33" s="22" t="s">
        <v>398</v>
      </c>
      <c r="H33" s="36">
        <f t="shared" si="0"/>
        <v>970000</v>
      </c>
      <c r="I33" s="36">
        <f t="shared" si="1"/>
        <v>30589</v>
      </c>
      <c r="J33" s="36">
        <v>1000589</v>
      </c>
      <c r="K33" s="34">
        <v>100059</v>
      </c>
      <c r="L33" s="22"/>
      <c r="M33" s="22" t="s">
        <v>143</v>
      </c>
      <c r="N33" s="22" t="s">
        <v>67</v>
      </c>
      <c r="O33" s="22" t="s">
        <v>16</v>
      </c>
      <c r="P33" s="33">
        <v>45327</v>
      </c>
      <c r="Q33" s="22">
        <v>8</v>
      </c>
      <c r="R33" s="35">
        <f t="shared" si="2"/>
        <v>3.1535051546391753E-2</v>
      </c>
      <c r="T33" s="14" t="s">
        <v>678</v>
      </c>
      <c r="U33" s="13">
        <v>800121</v>
      </c>
    </row>
    <row r="34" spans="1:22" x14ac:dyDescent="0.3">
      <c r="A34" s="22" t="s">
        <v>23</v>
      </c>
      <c r="B34" s="22">
        <v>30</v>
      </c>
      <c r="C34" s="33">
        <v>45369</v>
      </c>
      <c r="D34" s="33" t="s">
        <v>501</v>
      </c>
      <c r="E34" s="33" t="s">
        <v>501</v>
      </c>
      <c r="F34" s="22" t="s">
        <v>716</v>
      </c>
      <c r="G34" s="22" t="s">
        <v>429</v>
      </c>
      <c r="H34" s="36">
        <f t="shared" ref="H34:H65" si="3">MROUND((J34*0.97),5000)</f>
        <v>1065000</v>
      </c>
      <c r="I34" s="36">
        <f t="shared" ref="I34:I65" si="4">J34-H34</f>
        <v>35352</v>
      </c>
      <c r="J34" s="36">
        <v>1100352</v>
      </c>
      <c r="K34" s="34">
        <v>110035</v>
      </c>
      <c r="L34" s="22"/>
      <c r="M34" s="22" t="s">
        <v>144</v>
      </c>
      <c r="N34" s="22" t="s">
        <v>67</v>
      </c>
      <c r="O34" s="22" t="s">
        <v>16</v>
      </c>
      <c r="P34" s="33">
        <v>45355</v>
      </c>
      <c r="Q34" s="22">
        <v>14</v>
      </c>
      <c r="R34" s="35">
        <f t="shared" ref="R34:R65" si="5">I34/H34</f>
        <v>3.3194366197183099E-2</v>
      </c>
      <c r="T34" s="12" t="s">
        <v>730</v>
      </c>
      <c r="U34" s="13">
        <v>2601728</v>
      </c>
      <c r="V34" s="86">
        <f>GETPIVOTDATA("TOTAL AMOUNT",$T$1,"TRADING ADVISOR","PRAVINBHAI PRAJAPATI ","PAYEE","PRAVINBHAI PRAJAPATI ")/GETPIVOTDATA("TOTAL AMOUNT",$T$1,"TRADING ADVISOR","PRAVINBHAI PRAJAPATI ")</f>
        <v>0.19227067548952081</v>
      </c>
    </row>
    <row r="35" spans="1:22" x14ac:dyDescent="0.3">
      <c r="A35" t="s">
        <v>23</v>
      </c>
      <c r="B35">
        <v>83</v>
      </c>
      <c r="C35" s="1">
        <v>45181</v>
      </c>
      <c r="D35" s="1" t="s">
        <v>459</v>
      </c>
      <c r="E35" t="s">
        <v>660</v>
      </c>
      <c r="F35" t="s">
        <v>660</v>
      </c>
      <c r="G35" t="s">
        <v>372</v>
      </c>
      <c r="H35" s="15">
        <f t="shared" si="3"/>
        <v>580000</v>
      </c>
      <c r="I35" s="15">
        <f t="shared" si="4"/>
        <v>20123</v>
      </c>
      <c r="J35" s="15">
        <v>600123</v>
      </c>
      <c r="K35" s="5">
        <v>60012</v>
      </c>
      <c r="M35" t="s">
        <v>138</v>
      </c>
      <c r="N35" t="s">
        <v>67</v>
      </c>
      <c r="O35" t="s">
        <v>16</v>
      </c>
      <c r="P35" s="1">
        <v>45175</v>
      </c>
      <c r="Q35">
        <v>6</v>
      </c>
      <c r="R35" s="21">
        <f t="shared" si="5"/>
        <v>3.46948275862069E-2</v>
      </c>
      <c r="T35" s="14" t="s">
        <v>630</v>
      </c>
      <c r="U35" s="13">
        <v>750236</v>
      </c>
    </row>
    <row r="36" spans="1:22" x14ac:dyDescent="0.3">
      <c r="A36" t="s">
        <v>23</v>
      </c>
      <c r="B36">
        <v>84</v>
      </c>
      <c r="C36" s="1">
        <v>45322</v>
      </c>
      <c r="D36" t="s">
        <v>459</v>
      </c>
      <c r="E36" t="s">
        <v>660</v>
      </c>
      <c r="F36" t="s">
        <v>660</v>
      </c>
      <c r="G36" t="s">
        <v>372</v>
      </c>
      <c r="H36" s="15">
        <f t="shared" si="3"/>
        <v>195000</v>
      </c>
      <c r="I36" s="15">
        <f t="shared" si="4"/>
        <v>5129</v>
      </c>
      <c r="J36" s="15">
        <v>200129</v>
      </c>
      <c r="K36" s="5">
        <v>20013</v>
      </c>
      <c r="M36" t="s">
        <v>142</v>
      </c>
      <c r="N36" t="s">
        <v>67</v>
      </c>
      <c r="O36" t="s">
        <v>16</v>
      </c>
      <c r="P36" s="1">
        <v>45307</v>
      </c>
      <c r="Q36">
        <v>15</v>
      </c>
      <c r="R36" s="21">
        <f t="shared" si="5"/>
        <v>2.6302564102564104E-2</v>
      </c>
      <c r="T36" s="14" t="s">
        <v>694</v>
      </c>
      <c r="U36" s="13">
        <v>600231</v>
      </c>
    </row>
    <row r="37" spans="1:22" x14ac:dyDescent="0.3">
      <c r="A37" t="s">
        <v>23</v>
      </c>
      <c r="B37">
        <v>79</v>
      </c>
      <c r="C37" s="1">
        <v>45369</v>
      </c>
      <c r="D37" s="1" t="s">
        <v>459</v>
      </c>
      <c r="E37" t="s">
        <v>660</v>
      </c>
      <c r="F37" t="s">
        <v>714</v>
      </c>
      <c r="G37" t="s">
        <v>426</v>
      </c>
      <c r="H37" s="15">
        <f t="shared" si="3"/>
        <v>775000</v>
      </c>
      <c r="I37" s="15">
        <f t="shared" si="4"/>
        <v>25123</v>
      </c>
      <c r="J37" s="15">
        <v>800123</v>
      </c>
      <c r="K37" s="5">
        <v>80012</v>
      </c>
      <c r="M37" t="s">
        <v>144</v>
      </c>
      <c r="N37" t="s">
        <v>67</v>
      </c>
      <c r="O37" t="s">
        <v>16</v>
      </c>
      <c r="P37" s="1">
        <v>45355</v>
      </c>
      <c r="Q37">
        <v>14</v>
      </c>
      <c r="R37" s="21">
        <f t="shared" si="5"/>
        <v>3.2416774193548388E-2</v>
      </c>
      <c r="T37" s="14" t="s">
        <v>632</v>
      </c>
      <c r="U37" s="13">
        <v>751025</v>
      </c>
    </row>
    <row r="38" spans="1:22" x14ac:dyDescent="0.3">
      <c r="A38" s="28" t="s">
        <v>23</v>
      </c>
      <c r="B38" s="28">
        <v>125</v>
      </c>
      <c r="C38" s="29">
        <v>45369</v>
      </c>
      <c r="D38" s="29" t="s">
        <v>726</v>
      </c>
      <c r="E38" s="28" t="s">
        <v>487</v>
      </c>
      <c r="F38" s="28" t="s">
        <v>623</v>
      </c>
      <c r="G38" s="28" t="s">
        <v>213</v>
      </c>
      <c r="H38" s="32">
        <f t="shared" si="3"/>
        <v>345000</v>
      </c>
      <c r="I38" s="32">
        <f t="shared" si="4"/>
        <v>10123</v>
      </c>
      <c r="J38" s="32">
        <v>355123</v>
      </c>
      <c r="K38" s="30">
        <v>35512</v>
      </c>
      <c r="L38" s="28"/>
      <c r="M38" s="28" t="s">
        <v>144</v>
      </c>
      <c r="N38" s="28" t="s">
        <v>67</v>
      </c>
      <c r="O38" s="28" t="s">
        <v>16</v>
      </c>
      <c r="P38" s="29">
        <v>45355</v>
      </c>
      <c r="Q38" s="28">
        <v>14</v>
      </c>
      <c r="R38" s="31">
        <f t="shared" si="5"/>
        <v>2.9342028985507248E-2</v>
      </c>
      <c r="T38" s="14" t="s">
        <v>730</v>
      </c>
      <c r="U38" s="13">
        <v>500236</v>
      </c>
    </row>
    <row r="39" spans="1:22" x14ac:dyDescent="0.3">
      <c r="A39" s="28" t="s">
        <v>23</v>
      </c>
      <c r="B39" s="28">
        <v>129</v>
      </c>
      <c r="C39" s="29">
        <v>45369</v>
      </c>
      <c r="D39" s="29" t="s">
        <v>726</v>
      </c>
      <c r="E39" s="28" t="s">
        <v>487</v>
      </c>
      <c r="F39" s="28" t="s">
        <v>487</v>
      </c>
      <c r="G39" s="28" t="s">
        <v>198</v>
      </c>
      <c r="H39" s="32">
        <f t="shared" si="3"/>
        <v>565000</v>
      </c>
      <c r="I39" s="32">
        <f t="shared" si="4"/>
        <v>15637</v>
      </c>
      <c r="J39" s="32">
        <v>580637</v>
      </c>
      <c r="K39" s="30">
        <v>58064</v>
      </c>
      <c r="L39" s="28"/>
      <c r="M39" s="28" t="s">
        <v>144</v>
      </c>
      <c r="N39" s="28" t="s">
        <v>67</v>
      </c>
      <c r="O39" s="28" t="s">
        <v>16</v>
      </c>
      <c r="P39" s="29">
        <v>45355</v>
      </c>
      <c r="Q39" s="28">
        <v>14</v>
      </c>
      <c r="R39" s="31">
        <f t="shared" si="5"/>
        <v>2.7676106194690266E-2</v>
      </c>
      <c r="T39" s="12" t="s">
        <v>478</v>
      </c>
      <c r="U39" s="13">
        <v>10855902</v>
      </c>
      <c r="V39" s="86">
        <f>GETPIVOTDATA("TOTAL AMOUNT",$T$1,"TRADING ADVISOR","PRIYANK VADILAL MEHTA","PAYEE","PRIYANK VADILAL MEHTA")/GETPIVOTDATA("TOTAL AMOUNT",$T$1,"TRADING ADVISOR","PRIYANK VADILAL MEHTA")</f>
        <v>4.6130574870701671E-2</v>
      </c>
    </row>
    <row r="40" spans="1:22" x14ac:dyDescent="0.3">
      <c r="A40" t="s">
        <v>23</v>
      </c>
      <c r="B40">
        <v>85</v>
      </c>
      <c r="C40" s="1">
        <v>45159</v>
      </c>
      <c r="D40" t="s">
        <v>459</v>
      </c>
      <c r="E40" t="s">
        <v>629</v>
      </c>
      <c r="F40" t="s">
        <v>629</v>
      </c>
      <c r="G40" t="s">
        <v>340</v>
      </c>
      <c r="H40" s="15">
        <f t="shared" si="3"/>
        <v>435000</v>
      </c>
      <c r="I40" s="15">
        <f t="shared" si="4"/>
        <v>15239</v>
      </c>
      <c r="J40" s="15">
        <v>450239</v>
      </c>
      <c r="K40" s="5">
        <v>45024</v>
      </c>
      <c r="M40" t="s">
        <v>137</v>
      </c>
      <c r="N40" t="s">
        <v>67</v>
      </c>
      <c r="O40" t="s">
        <v>16</v>
      </c>
      <c r="P40" s="1">
        <v>45148</v>
      </c>
      <c r="Q40">
        <v>11</v>
      </c>
      <c r="R40" s="21">
        <f t="shared" si="5"/>
        <v>3.503218390804598E-2</v>
      </c>
      <c r="T40" s="14" t="s">
        <v>534</v>
      </c>
      <c r="U40" s="13">
        <v>1202782</v>
      </c>
    </row>
    <row r="41" spans="1:22" x14ac:dyDescent="0.3">
      <c r="A41" t="s">
        <v>23</v>
      </c>
      <c r="B41">
        <v>86</v>
      </c>
      <c r="C41" s="1">
        <v>45222</v>
      </c>
      <c r="D41" t="s">
        <v>459</v>
      </c>
      <c r="E41" t="s">
        <v>629</v>
      </c>
      <c r="F41" t="s">
        <v>629</v>
      </c>
      <c r="G41" t="s">
        <v>340</v>
      </c>
      <c r="H41" s="15">
        <f t="shared" si="3"/>
        <v>435000</v>
      </c>
      <c r="I41" s="15">
        <f t="shared" si="4"/>
        <v>15012</v>
      </c>
      <c r="J41" s="15">
        <v>450012</v>
      </c>
      <c r="K41" s="5">
        <v>45001</v>
      </c>
      <c r="M41" t="s">
        <v>139</v>
      </c>
      <c r="N41" t="s">
        <v>67</v>
      </c>
      <c r="O41" t="s">
        <v>16</v>
      </c>
      <c r="P41" s="1">
        <v>45210</v>
      </c>
      <c r="Q41">
        <v>12</v>
      </c>
      <c r="R41" s="21">
        <f t="shared" si="5"/>
        <v>3.4510344827586206E-2</v>
      </c>
      <c r="T41" s="14" t="s">
        <v>691</v>
      </c>
      <c r="U41" s="13">
        <v>1200123</v>
      </c>
    </row>
    <row r="42" spans="1:22" x14ac:dyDescent="0.3">
      <c r="A42" s="52" t="s">
        <v>23</v>
      </c>
      <c r="B42" s="52">
        <v>17</v>
      </c>
      <c r="C42" s="53">
        <v>45181</v>
      </c>
      <c r="D42" s="53" t="s">
        <v>440</v>
      </c>
      <c r="E42" s="52" t="s">
        <v>615</v>
      </c>
      <c r="F42" s="52" t="s">
        <v>615</v>
      </c>
      <c r="G42" s="52" t="s">
        <v>326</v>
      </c>
      <c r="H42" s="55">
        <f t="shared" si="3"/>
        <v>485000</v>
      </c>
      <c r="I42" s="55">
        <f t="shared" si="4"/>
        <v>16236</v>
      </c>
      <c r="J42" s="55">
        <v>501236</v>
      </c>
      <c r="K42" s="54">
        <v>50124</v>
      </c>
      <c r="L42" s="52"/>
      <c r="M42" s="52" t="s">
        <v>138</v>
      </c>
      <c r="N42" s="52" t="s">
        <v>67</v>
      </c>
      <c r="O42" s="52" t="s">
        <v>16</v>
      </c>
      <c r="P42" s="53">
        <v>45175</v>
      </c>
      <c r="Q42" s="52">
        <v>6</v>
      </c>
      <c r="R42" s="56">
        <f t="shared" si="5"/>
        <v>3.3476288659793817E-2</v>
      </c>
      <c r="T42" s="14" t="s">
        <v>705</v>
      </c>
      <c r="U42" s="13">
        <v>800126</v>
      </c>
    </row>
    <row r="43" spans="1:22" x14ac:dyDescent="0.3">
      <c r="A43" s="52" t="s">
        <v>23</v>
      </c>
      <c r="B43" s="52">
        <v>18</v>
      </c>
      <c r="C43" s="53">
        <v>45315</v>
      </c>
      <c r="D43" s="53" t="s">
        <v>440</v>
      </c>
      <c r="E43" s="52" t="s">
        <v>615</v>
      </c>
      <c r="F43" s="52" t="s">
        <v>615</v>
      </c>
      <c r="G43" s="52" t="s">
        <v>326</v>
      </c>
      <c r="H43" s="55">
        <f t="shared" si="3"/>
        <v>195000</v>
      </c>
      <c r="I43" s="55">
        <f t="shared" si="4"/>
        <v>5123</v>
      </c>
      <c r="J43" s="55">
        <v>200123</v>
      </c>
      <c r="K43" s="54">
        <v>20012</v>
      </c>
      <c r="L43" s="52"/>
      <c r="M43" s="52" t="s">
        <v>142</v>
      </c>
      <c r="N43" s="52" t="s">
        <v>67</v>
      </c>
      <c r="O43" s="52" t="s">
        <v>16</v>
      </c>
      <c r="P43" s="53">
        <v>45310</v>
      </c>
      <c r="Q43" s="52">
        <v>5</v>
      </c>
      <c r="R43" s="56">
        <f t="shared" si="5"/>
        <v>2.6271794871794873E-2</v>
      </c>
      <c r="T43" s="14" t="s">
        <v>666</v>
      </c>
      <c r="U43" s="13">
        <v>1250231</v>
      </c>
    </row>
    <row r="44" spans="1:22" x14ac:dyDescent="0.3">
      <c r="A44" s="52" t="s">
        <v>23</v>
      </c>
      <c r="B44" s="52">
        <v>15</v>
      </c>
      <c r="C44" s="53">
        <v>45335</v>
      </c>
      <c r="D44" s="53" t="s">
        <v>440</v>
      </c>
      <c r="E44" s="52" t="s">
        <v>615</v>
      </c>
      <c r="F44" s="52" t="s">
        <v>684</v>
      </c>
      <c r="G44" s="52" t="s">
        <v>396</v>
      </c>
      <c r="H44" s="55">
        <f t="shared" si="3"/>
        <v>680000</v>
      </c>
      <c r="I44" s="55">
        <f t="shared" si="4"/>
        <v>20259</v>
      </c>
      <c r="J44" s="55">
        <v>700259</v>
      </c>
      <c r="K44" s="54">
        <v>70026</v>
      </c>
      <c r="L44" s="52"/>
      <c r="M44" s="52" t="s">
        <v>143</v>
      </c>
      <c r="N44" s="52" t="s">
        <v>67</v>
      </c>
      <c r="O44" s="52" t="s">
        <v>16</v>
      </c>
      <c r="P44" s="53">
        <v>45327</v>
      </c>
      <c r="Q44" s="52">
        <v>8</v>
      </c>
      <c r="R44" s="56">
        <f t="shared" si="5"/>
        <v>2.9792647058823528E-2</v>
      </c>
      <c r="T44" s="14" t="s">
        <v>491</v>
      </c>
      <c r="U44" s="13">
        <v>1250611</v>
      </c>
    </row>
    <row r="45" spans="1:22" x14ac:dyDescent="0.3">
      <c r="A45" s="62" t="s">
        <v>23</v>
      </c>
      <c r="B45" s="62">
        <v>53</v>
      </c>
      <c r="C45" s="63">
        <v>45159</v>
      </c>
      <c r="D45" s="62" t="s">
        <v>723</v>
      </c>
      <c r="E45" s="63" t="s">
        <v>723</v>
      </c>
      <c r="F45" s="62" t="s">
        <v>437</v>
      </c>
      <c r="G45" s="62" t="s">
        <v>147</v>
      </c>
      <c r="H45" s="65">
        <f t="shared" si="3"/>
        <v>290000</v>
      </c>
      <c r="I45" s="65">
        <f t="shared" si="4"/>
        <v>10123</v>
      </c>
      <c r="J45" s="65">
        <v>300123</v>
      </c>
      <c r="K45" s="64">
        <v>30012</v>
      </c>
      <c r="L45" s="62"/>
      <c r="M45" s="62" t="s">
        <v>137</v>
      </c>
      <c r="N45" s="62" t="s">
        <v>67</v>
      </c>
      <c r="O45" s="62" t="s">
        <v>16</v>
      </c>
      <c r="P45" s="63">
        <v>45148</v>
      </c>
      <c r="Q45" s="62">
        <v>11</v>
      </c>
      <c r="R45" s="66">
        <f t="shared" si="5"/>
        <v>3.4906896551724138E-2</v>
      </c>
      <c r="T45" s="14" t="s">
        <v>478</v>
      </c>
      <c r="U45" s="13">
        <v>500789</v>
      </c>
    </row>
    <row r="46" spans="1:22" x14ac:dyDescent="0.3">
      <c r="A46" s="62" t="s">
        <v>23</v>
      </c>
      <c r="B46" s="62">
        <v>59</v>
      </c>
      <c r="C46" s="63">
        <v>45159</v>
      </c>
      <c r="D46" s="63" t="s">
        <v>723</v>
      </c>
      <c r="E46" s="63" t="s">
        <v>723</v>
      </c>
      <c r="F46" s="62" t="s">
        <v>436</v>
      </c>
      <c r="G46" s="62" t="s">
        <v>146</v>
      </c>
      <c r="H46" s="65">
        <f t="shared" si="3"/>
        <v>390000</v>
      </c>
      <c r="I46" s="65">
        <f t="shared" si="4"/>
        <v>10235</v>
      </c>
      <c r="J46" s="65">
        <v>400235</v>
      </c>
      <c r="K46" s="64">
        <v>40024</v>
      </c>
      <c r="L46" s="62"/>
      <c r="M46" s="62" t="s">
        <v>137</v>
      </c>
      <c r="N46" s="62" t="s">
        <v>67</v>
      </c>
      <c r="O46" s="62" t="s">
        <v>16</v>
      </c>
      <c r="P46" s="63">
        <v>45148</v>
      </c>
      <c r="Q46" s="62">
        <v>11</v>
      </c>
      <c r="R46" s="66">
        <f t="shared" si="5"/>
        <v>2.6243589743589743E-2</v>
      </c>
      <c r="T46" s="14" t="s">
        <v>673</v>
      </c>
      <c r="U46" s="13">
        <v>1250125</v>
      </c>
    </row>
    <row r="47" spans="1:22" x14ac:dyDescent="0.3">
      <c r="A47" s="62" t="s">
        <v>23</v>
      </c>
      <c r="B47" s="62">
        <v>54</v>
      </c>
      <c r="C47" s="63">
        <v>45259</v>
      </c>
      <c r="D47" s="62" t="s">
        <v>723</v>
      </c>
      <c r="E47" s="63" t="s">
        <v>723</v>
      </c>
      <c r="F47" s="62" t="s">
        <v>437</v>
      </c>
      <c r="G47" s="62" t="s">
        <v>147</v>
      </c>
      <c r="H47" s="65">
        <f t="shared" si="3"/>
        <v>195000</v>
      </c>
      <c r="I47" s="65">
        <f t="shared" si="4"/>
        <v>5596</v>
      </c>
      <c r="J47" s="65">
        <v>200596</v>
      </c>
      <c r="K47" s="64">
        <v>20060</v>
      </c>
      <c r="L47" s="62"/>
      <c r="M47" s="62" t="s">
        <v>140</v>
      </c>
      <c r="N47" s="62" t="s">
        <v>67</v>
      </c>
      <c r="O47" s="62" t="s">
        <v>16</v>
      </c>
      <c r="P47" s="63">
        <v>45246</v>
      </c>
      <c r="Q47" s="62">
        <v>13</v>
      </c>
      <c r="R47" s="66">
        <f t="shared" si="5"/>
        <v>2.8697435897435897E-2</v>
      </c>
      <c r="T47" s="14" t="s">
        <v>735</v>
      </c>
      <c r="U47" s="13">
        <v>900187</v>
      </c>
    </row>
    <row r="48" spans="1:22" x14ac:dyDescent="0.3">
      <c r="A48" s="62" t="s">
        <v>23</v>
      </c>
      <c r="B48" s="62">
        <v>60</v>
      </c>
      <c r="C48" s="63">
        <v>45259</v>
      </c>
      <c r="D48" s="63" t="s">
        <v>723</v>
      </c>
      <c r="E48" s="63" t="s">
        <v>723</v>
      </c>
      <c r="F48" s="62" t="s">
        <v>436</v>
      </c>
      <c r="G48" s="62" t="s">
        <v>146</v>
      </c>
      <c r="H48" s="65">
        <f t="shared" si="3"/>
        <v>195000</v>
      </c>
      <c r="I48" s="65">
        <f t="shared" si="4"/>
        <v>5123</v>
      </c>
      <c r="J48" s="65">
        <v>200123</v>
      </c>
      <c r="K48" s="64">
        <v>20012</v>
      </c>
      <c r="L48" s="62"/>
      <c r="M48" s="62" t="s">
        <v>140</v>
      </c>
      <c r="N48" s="62" t="s">
        <v>67</v>
      </c>
      <c r="O48" s="62" t="s">
        <v>16</v>
      </c>
      <c r="P48" s="63">
        <v>45246</v>
      </c>
      <c r="Q48" s="62">
        <v>13</v>
      </c>
      <c r="R48" s="66">
        <f t="shared" si="5"/>
        <v>2.6271794871794873E-2</v>
      </c>
      <c r="T48" s="14" t="s">
        <v>670</v>
      </c>
      <c r="U48" s="13">
        <v>1250689</v>
      </c>
    </row>
    <row r="49" spans="1:22" x14ac:dyDescent="0.3">
      <c r="A49" s="62" t="s">
        <v>23</v>
      </c>
      <c r="B49" s="62">
        <v>55</v>
      </c>
      <c r="C49" s="63">
        <v>45369</v>
      </c>
      <c r="D49" s="62" t="s">
        <v>723</v>
      </c>
      <c r="E49" s="63" t="s">
        <v>723</v>
      </c>
      <c r="F49" s="62" t="s">
        <v>437</v>
      </c>
      <c r="G49" s="62" t="s">
        <v>147</v>
      </c>
      <c r="H49" s="65">
        <f t="shared" si="3"/>
        <v>390000</v>
      </c>
      <c r="I49" s="65">
        <f t="shared" si="4"/>
        <v>10136</v>
      </c>
      <c r="J49" s="65">
        <v>400136</v>
      </c>
      <c r="K49" s="64">
        <v>40014</v>
      </c>
      <c r="L49" s="62"/>
      <c r="M49" s="62" t="s">
        <v>144</v>
      </c>
      <c r="N49" s="62" t="s">
        <v>67</v>
      </c>
      <c r="O49" s="62" t="s">
        <v>16</v>
      </c>
      <c r="P49" s="63">
        <v>45355</v>
      </c>
      <c r="Q49" s="62">
        <v>14</v>
      </c>
      <c r="R49" s="66">
        <f t="shared" si="5"/>
        <v>2.598974358974359E-2</v>
      </c>
      <c r="T49" s="14" t="s">
        <v>543</v>
      </c>
      <c r="U49" s="13">
        <v>1250239</v>
      </c>
    </row>
    <row r="50" spans="1:22" x14ac:dyDescent="0.3">
      <c r="A50" s="67" t="s">
        <v>23</v>
      </c>
      <c r="B50" s="67">
        <v>61</v>
      </c>
      <c r="C50" s="68">
        <v>45181</v>
      </c>
      <c r="D50" s="68" t="s">
        <v>724</v>
      </c>
      <c r="E50" s="68" t="s">
        <v>724</v>
      </c>
      <c r="F50" s="67" t="s">
        <v>465</v>
      </c>
      <c r="G50" s="67" t="s">
        <v>175</v>
      </c>
      <c r="H50" s="70">
        <f t="shared" si="3"/>
        <v>195000</v>
      </c>
      <c r="I50" s="70">
        <f t="shared" si="4"/>
        <v>5123</v>
      </c>
      <c r="J50" s="70">
        <v>200123</v>
      </c>
      <c r="K50" s="69">
        <v>20012</v>
      </c>
      <c r="L50" s="67"/>
      <c r="M50" s="67" t="s">
        <v>138</v>
      </c>
      <c r="N50" s="67" t="s">
        <v>67</v>
      </c>
      <c r="O50" s="67" t="s">
        <v>16</v>
      </c>
      <c r="P50" s="68">
        <v>45175</v>
      </c>
      <c r="Q50" s="67">
        <v>6</v>
      </c>
      <c r="R50" s="71">
        <f t="shared" si="5"/>
        <v>2.6271794871794873E-2</v>
      </c>
      <c r="T50" s="12" t="s">
        <v>725</v>
      </c>
      <c r="U50" s="13">
        <v>271281</v>
      </c>
    </row>
    <row r="51" spans="1:22" x14ac:dyDescent="0.3">
      <c r="A51" s="67" t="s">
        <v>23</v>
      </c>
      <c r="B51" s="67">
        <v>62</v>
      </c>
      <c r="C51" s="68">
        <v>45216</v>
      </c>
      <c r="D51" s="68" t="s">
        <v>724</v>
      </c>
      <c r="E51" s="68" t="s">
        <v>724</v>
      </c>
      <c r="F51" s="67" t="s">
        <v>465</v>
      </c>
      <c r="G51" s="67" t="s">
        <v>175</v>
      </c>
      <c r="H51" s="70">
        <f t="shared" si="3"/>
        <v>195000</v>
      </c>
      <c r="I51" s="70">
        <f t="shared" si="4"/>
        <v>5013</v>
      </c>
      <c r="J51" s="70">
        <v>200013</v>
      </c>
      <c r="K51" s="69">
        <v>20001</v>
      </c>
      <c r="L51" s="67"/>
      <c r="M51" s="67" t="s">
        <v>139</v>
      </c>
      <c r="N51" s="67" t="s">
        <v>67</v>
      </c>
      <c r="O51" s="67" t="s">
        <v>16</v>
      </c>
      <c r="P51" s="68">
        <v>45211</v>
      </c>
      <c r="Q51" s="67">
        <v>5</v>
      </c>
      <c r="R51" s="71">
        <f t="shared" si="5"/>
        <v>2.5707692307692306E-2</v>
      </c>
      <c r="T51" s="14" t="s">
        <v>627</v>
      </c>
      <c r="U51" s="13">
        <v>271281</v>
      </c>
    </row>
    <row r="52" spans="1:22" x14ac:dyDescent="0.3">
      <c r="A52" s="67" t="s">
        <v>23</v>
      </c>
      <c r="B52" s="67">
        <v>63</v>
      </c>
      <c r="C52" s="68">
        <v>45273</v>
      </c>
      <c r="D52" s="68" t="s">
        <v>724</v>
      </c>
      <c r="E52" s="68" t="s">
        <v>724</v>
      </c>
      <c r="F52" s="67" t="s">
        <v>465</v>
      </c>
      <c r="G52" s="67" t="s">
        <v>175</v>
      </c>
      <c r="H52" s="70">
        <f t="shared" si="3"/>
        <v>290000</v>
      </c>
      <c r="I52" s="70">
        <f t="shared" si="4"/>
        <v>10231</v>
      </c>
      <c r="J52" s="70">
        <v>300231</v>
      </c>
      <c r="K52" s="69">
        <v>30023</v>
      </c>
      <c r="L52" s="67"/>
      <c r="M52" s="67" t="s">
        <v>141</v>
      </c>
      <c r="N52" s="67" t="s">
        <v>67</v>
      </c>
      <c r="O52" s="67" t="s">
        <v>16</v>
      </c>
      <c r="P52" s="68">
        <v>45261</v>
      </c>
      <c r="Q52" s="67">
        <v>12</v>
      </c>
      <c r="R52" s="71">
        <f t="shared" si="5"/>
        <v>3.5279310344827584E-2</v>
      </c>
      <c r="T52" s="12" t="s">
        <v>726</v>
      </c>
      <c r="U52" s="13">
        <v>6059582</v>
      </c>
      <c r="V52" s="86">
        <f>GETPIVOTDATA("TOTAL AMOUNT",$T$1,"TRADING ADVISOR","ROHIT  HARILAL KHANDOR","PAYEE","JAYSHREEBEN ROHITKUMAR KHANDOR")/GETPIVOTDATA("TOTAL AMOUNT",$T$1,"TRADING ADVISOR","ROHIT  HARILAL KHANDOR")</f>
        <v>0.15692402545258072</v>
      </c>
    </row>
    <row r="53" spans="1:22" x14ac:dyDescent="0.3">
      <c r="A53" s="67" t="s">
        <v>23</v>
      </c>
      <c r="B53" s="67">
        <v>66</v>
      </c>
      <c r="C53" s="68">
        <v>45335</v>
      </c>
      <c r="D53" s="68" t="s">
        <v>724</v>
      </c>
      <c r="E53" s="68" t="s">
        <v>724</v>
      </c>
      <c r="F53" s="67" t="s">
        <v>490</v>
      </c>
      <c r="G53" s="67" t="s">
        <v>201</v>
      </c>
      <c r="H53" s="70">
        <f t="shared" si="3"/>
        <v>875000</v>
      </c>
      <c r="I53" s="70">
        <f t="shared" si="4"/>
        <v>25236</v>
      </c>
      <c r="J53" s="70">
        <v>900236</v>
      </c>
      <c r="K53" s="69">
        <v>90024</v>
      </c>
      <c r="L53" s="67"/>
      <c r="M53" s="67" t="s">
        <v>143</v>
      </c>
      <c r="N53" s="67" t="s">
        <v>67</v>
      </c>
      <c r="O53" s="67" t="s">
        <v>16</v>
      </c>
      <c r="P53" s="68">
        <v>45327</v>
      </c>
      <c r="Q53" s="67">
        <v>8</v>
      </c>
      <c r="R53" s="71">
        <f t="shared" si="5"/>
        <v>2.8841142857142857E-2</v>
      </c>
      <c r="T53" s="14" t="s">
        <v>662</v>
      </c>
      <c r="U53" s="13">
        <v>865741</v>
      </c>
    </row>
    <row r="54" spans="1:22" x14ac:dyDescent="0.3">
      <c r="A54" s="67" t="s">
        <v>23</v>
      </c>
      <c r="B54" s="67">
        <v>65</v>
      </c>
      <c r="C54" s="68">
        <v>45344</v>
      </c>
      <c r="D54" s="68" t="s">
        <v>724</v>
      </c>
      <c r="E54" s="68" t="s">
        <v>724</v>
      </c>
      <c r="F54" s="67" t="s">
        <v>549</v>
      </c>
      <c r="G54" s="67" t="s">
        <v>260</v>
      </c>
      <c r="H54" s="70">
        <f t="shared" si="3"/>
        <v>875000</v>
      </c>
      <c r="I54" s="70">
        <f t="shared" si="4"/>
        <v>25123</v>
      </c>
      <c r="J54" s="70">
        <v>900123</v>
      </c>
      <c r="K54" s="69">
        <v>90012</v>
      </c>
      <c r="L54" s="67"/>
      <c r="M54" s="67" t="s">
        <v>143</v>
      </c>
      <c r="N54" s="67" t="s">
        <v>67</v>
      </c>
      <c r="O54" s="67" t="s">
        <v>16</v>
      </c>
      <c r="P54" s="68">
        <v>45327</v>
      </c>
      <c r="Q54" s="67">
        <v>14</v>
      </c>
      <c r="R54" s="71">
        <f t="shared" si="5"/>
        <v>2.8712000000000001E-2</v>
      </c>
      <c r="T54" s="14" t="s">
        <v>476</v>
      </c>
      <c r="U54" s="13">
        <v>915789</v>
      </c>
    </row>
    <row r="55" spans="1:22" x14ac:dyDescent="0.3">
      <c r="A55" s="67" t="s">
        <v>23</v>
      </c>
      <c r="B55" s="67">
        <v>64</v>
      </c>
      <c r="C55" s="68">
        <v>45346</v>
      </c>
      <c r="D55" s="68" t="s">
        <v>724</v>
      </c>
      <c r="E55" s="68" t="s">
        <v>724</v>
      </c>
      <c r="F55" s="67" t="s">
        <v>465</v>
      </c>
      <c r="G55" s="67" t="s">
        <v>175</v>
      </c>
      <c r="H55" s="70">
        <f t="shared" si="3"/>
        <v>290000</v>
      </c>
      <c r="I55" s="70">
        <f t="shared" si="4"/>
        <v>10256</v>
      </c>
      <c r="J55" s="70">
        <v>300256</v>
      </c>
      <c r="K55" s="69">
        <v>30026</v>
      </c>
      <c r="L55" s="67"/>
      <c r="M55" s="67" t="s">
        <v>143</v>
      </c>
      <c r="N55" s="67" t="s">
        <v>67</v>
      </c>
      <c r="O55" s="67" t="s">
        <v>16</v>
      </c>
      <c r="P55" s="68">
        <v>45327</v>
      </c>
      <c r="Q55" s="67">
        <v>7</v>
      </c>
      <c r="R55" s="71">
        <f t="shared" si="5"/>
        <v>3.5365517241379311E-2</v>
      </c>
      <c r="T55" s="14" t="s">
        <v>656</v>
      </c>
      <c r="U55" s="13">
        <v>860985</v>
      </c>
    </row>
    <row r="56" spans="1:22" x14ac:dyDescent="0.3">
      <c r="A56" s="57" t="s">
        <v>23</v>
      </c>
      <c r="B56" s="57">
        <v>43</v>
      </c>
      <c r="C56" s="58">
        <v>45369</v>
      </c>
      <c r="D56" s="57" t="s">
        <v>438</v>
      </c>
      <c r="E56" s="57" t="s">
        <v>704</v>
      </c>
      <c r="F56" s="57" t="s">
        <v>704</v>
      </c>
      <c r="G56" s="57" t="s">
        <v>416</v>
      </c>
      <c r="H56" s="60">
        <f t="shared" si="3"/>
        <v>485000</v>
      </c>
      <c r="I56" s="60">
        <f t="shared" si="4"/>
        <v>15031</v>
      </c>
      <c r="J56" s="60">
        <v>500031</v>
      </c>
      <c r="K56" s="59">
        <v>50003</v>
      </c>
      <c r="L56" s="57"/>
      <c r="M56" s="57" t="s">
        <v>144</v>
      </c>
      <c r="N56" s="57" t="s">
        <v>67</v>
      </c>
      <c r="O56" s="57" t="s">
        <v>16</v>
      </c>
      <c r="P56" s="58">
        <v>45355</v>
      </c>
      <c r="Q56" s="57">
        <v>14</v>
      </c>
      <c r="R56" s="61">
        <f t="shared" si="5"/>
        <v>3.0991752577319589E-2</v>
      </c>
      <c r="T56" s="14" t="s">
        <v>464</v>
      </c>
      <c r="U56" s="13">
        <v>950894</v>
      </c>
    </row>
    <row r="57" spans="1:22" x14ac:dyDescent="0.3">
      <c r="A57" s="57" t="s">
        <v>23</v>
      </c>
      <c r="B57" s="57">
        <v>46</v>
      </c>
      <c r="C57" s="58">
        <v>45369</v>
      </c>
      <c r="D57" s="57" t="s">
        <v>438</v>
      </c>
      <c r="E57" s="57" t="s">
        <v>704</v>
      </c>
      <c r="F57" s="57" t="s">
        <v>699</v>
      </c>
      <c r="G57" s="57" t="s">
        <v>411</v>
      </c>
      <c r="H57" s="60">
        <f t="shared" si="3"/>
        <v>825000</v>
      </c>
      <c r="I57" s="60">
        <f t="shared" si="4"/>
        <v>28019</v>
      </c>
      <c r="J57" s="60">
        <v>853019</v>
      </c>
      <c r="K57" s="59">
        <v>85302</v>
      </c>
      <c r="L57" s="57"/>
      <c r="M57" s="57" t="s">
        <v>144</v>
      </c>
      <c r="N57" s="57" t="s">
        <v>67</v>
      </c>
      <c r="O57" s="57" t="s">
        <v>16</v>
      </c>
      <c r="P57" s="58">
        <v>45355</v>
      </c>
      <c r="Q57" s="57">
        <v>14</v>
      </c>
      <c r="R57" s="61">
        <f t="shared" si="5"/>
        <v>3.3962424242424245E-2</v>
      </c>
      <c r="T57" s="14" t="s">
        <v>620</v>
      </c>
      <c r="U57" s="13">
        <v>700231</v>
      </c>
    </row>
    <row r="58" spans="1:22" x14ac:dyDescent="0.3">
      <c r="A58" s="57" t="s">
        <v>23</v>
      </c>
      <c r="B58" s="57">
        <v>47</v>
      </c>
      <c r="C58" s="58">
        <v>45369</v>
      </c>
      <c r="D58" s="57" t="s">
        <v>438</v>
      </c>
      <c r="E58" s="57" t="s">
        <v>704</v>
      </c>
      <c r="F58" s="57" t="s">
        <v>602</v>
      </c>
      <c r="G58" s="57" t="s">
        <v>313</v>
      </c>
      <c r="H58" s="60">
        <f t="shared" si="3"/>
        <v>820000</v>
      </c>
      <c r="I58" s="60">
        <f t="shared" si="4"/>
        <v>26013</v>
      </c>
      <c r="J58" s="60">
        <v>846013</v>
      </c>
      <c r="K58" s="59">
        <v>84601</v>
      </c>
      <c r="L58" s="57"/>
      <c r="M58" s="57" t="s">
        <v>144</v>
      </c>
      <c r="N58" s="57" t="s">
        <v>67</v>
      </c>
      <c r="O58" s="57" t="s">
        <v>16</v>
      </c>
      <c r="P58" s="58">
        <v>45355</v>
      </c>
      <c r="Q58" s="57">
        <v>14</v>
      </c>
      <c r="R58" s="61">
        <f t="shared" si="5"/>
        <v>3.1723170731707315E-2</v>
      </c>
      <c r="T58" s="14" t="s">
        <v>463</v>
      </c>
      <c r="U58" s="13">
        <v>910361</v>
      </c>
    </row>
    <row r="59" spans="1:22" x14ac:dyDescent="0.3">
      <c r="A59" s="47" t="s">
        <v>23</v>
      </c>
      <c r="B59" s="47">
        <v>137</v>
      </c>
      <c r="C59" s="48">
        <v>45346</v>
      </c>
      <c r="D59" s="48" t="s">
        <v>535</v>
      </c>
      <c r="E59" s="48" t="s">
        <v>483</v>
      </c>
      <c r="F59" s="47" t="s">
        <v>483</v>
      </c>
      <c r="G59" s="47" t="s">
        <v>194</v>
      </c>
      <c r="H59" s="50">
        <f t="shared" si="3"/>
        <v>1165000</v>
      </c>
      <c r="I59" s="50">
        <f t="shared" si="4"/>
        <v>35369</v>
      </c>
      <c r="J59" s="50">
        <v>1200369</v>
      </c>
      <c r="K59" s="49">
        <v>120037</v>
      </c>
      <c r="L59" s="47"/>
      <c r="M59" s="47" t="s">
        <v>143</v>
      </c>
      <c r="N59" s="47" t="s">
        <v>67</v>
      </c>
      <c r="O59" s="47" t="s">
        <v>16</v>
      </c>
      <c r="P59" s="48">
        <v>45339</v>
      </c>
      <c r="Q59" s="47">
        <v>7</v>
      </c>
      <c r="R59" s="51">
        <f t="shared" si="5"/>
        <v>3.0359656652360515E-2</v>
      </c>
      <c r="T59" s="14" t="s">
        <v>664</v>
      </c>
      <c r="U59" s="13">
        <v>855581</v>
      </c>
    </row>
    <row r="60" spans="1:22" x14ac:dyDescent="0.3">
      <c r="A60" s="47" t="s">
        <v>23</v>
      </c>
      <c r="B60" s="47">
        <v>132</v>
      </c>
      <c r="C60" s="48">
        <v>45369</v>
      </c>
      <c r="D60" s="48" t="s">
        <v>535</v>
      </c>
      <c r="E60" s="47" t="s">
        <v>483</v>
      </c>
      <c r="F60" s="47" t="s">
        <v>613</v>
      </c>
      <c r="G60" s="47" t="s">
        <v>324</v>
      </c>
      <c r="H60" s="50">
        <f t="shared" si="3"/>
        <v>975000</v>
      </c>
      <c r="I60" s="50">
        <f t="shared" si="4"/>
        <v>28211</v>
      </c>
      <c r="J60" s="50">
        <v>1003211</v>
      </c>
      <c r="K60" s="49">
        <v>100321</v>
      </c>
      <c r="L60" s="47"/>
      <c r="M60" s="47" t="s">
        <v>144</v>
      </c>
      <c r="N60" s="47" t="s">
        <v>67</v>
      </c>
      <c r="O60" s="47" t="s">
        <v>16</v>
      </c>
      <c r="P60" s="48">
        <v>45355</v>
      </c>
      <c r="Q60" s="47">
        <v>14</v>
      </c>
      <c r="R60" s="51">
        <f t="shared" si="5"/>
        <v>2.8934358974358976E-2</v>
      </c>
      <c r="T60" s="26" t="s">
        <v>535</v>
      </c>
      <c r="U60" s="27">
        <v>2700647</v>
      </c>
      <c r="V60" s="86">
        <f>GETPIVOTDATA("TOTAL AMOUNT",$T$1,"TRADING ADVISOR","SAIYAM MUKESH SANGHAVI","PAYEE","SAIYAM MUKESH SANGHAVI")/GETPIVOTDATA("TOTAL AMOUNT",$T$1,"TRADING ADVISOR","SAIYAM MUKESH SANGHAVI")</f>
        <v>0.51848279319733381</v>
      </c>
    </row>
    <row r="61" spans="1:22" x14ac:dyDescent="0.3">
      <c r="A61" s="47" t="s">
        <v>23</v>
      </c>
      <c r="B61" s="47">
        <v>139</v>
      </c>
      <c r="C61" s="48">
        <v>45369</v>
      </c>
      <c r="D61" s="48" t="s">
        <v>535</v>
      </c>
      <c r="E61" s="47" t="s">
        <v>483</v>
      </c>
      <c r="F61" s="47" t="s">
        <v>612</v>
      </c>
      <c r="G61" s="47" t="s">
        <v>323</v>
      </c>
      <c r="H61" s="50">
        <f t="shared" si="3"/>
        <v>1165000</v>
      </c>
      <c r="I61" s="50">
        <f t="shared" si="4"/>
        <v>35361</v>
      </c>
      <c r="J61" s="50">
        <v>1200361</v>
      </c>
      <c r="K61" s="49">
        <v>120036</v>
      </c>
      <c r="L61" s="47"/>
      <c r="M61" s="47" t="s">
        <v>144</v>
      </c>
      <c r="N61" s="47" t="s">
        <v>67</v>
      </c>
      <c r="O61" s="47" t="s">
        <v>16</v>
      </c>
      <c r="P61" s="48">
        <v>45355</v>
      </c>
      <c r="Q61" s="47">
        <v>14</v>
      </c>
      <c r="R61" s="51">
        <f t="shared" si="5"/>
        <v>3.0352789699570816E-2</v>
      </c>
      <c r="T61" s="85" t="s">
        <v>674</v>
      </c>
      <c r="U61" s="27">
        <v>1300408</v>
      </c>
    </row>
    <row r="62" spans="1:22" x14ac:dyDescent="0.3">
      <c r="A62" s="57" t="s">
        <v>23</v>
      </c>
      <c r="B62" s="57">
        <v>44</v>
      </c>
      <c r="C62" s="58">
        <v>45057</v>
      </c>
      <c r="D62" s="57" t="s">
        <v>438</v>
      </c>
      <c r="E62" s="58" t="s">
        <v>550</v>
      </c>
      <c r="F62" s="57" t="s">
        <v>550</v>
      </c>
      <c r="G62" s="57" t="s">
        <v>261</v>
      </c>
      <c r="H62" s="60">
        <f t="shared" si="3"/>
        <v>775000</v>
      </c>
      <c r="I62" s="60">
        <f t="shared" si="4"/>
        <v>25239</v>
      </c>
      <c r="J62" s="60">
        <v>800239</v>
      </c>
      <c r="K62" s="59">
        <v>80024</v>
      </c>
      <c r="L62" s="57"/>
      <c r="M62" s="57" t="s">
        <v>134</v>
      </c>
      <c r="N62" s="57" t="s">
        <v>67</v>
      </c>
      <c r="O62" s="57" t="s">
        <v>16</v>
      </c>
      <c r="P62" s="58">
        <v>45051</v>
      </c>
      <c r="Q62" s="57">
        <v>6</v>
      </c>
      <c r="R62" s="61">
        <f t="shared" si="5"/>
        <v>3.2566451612903224E-2</v>
      </c>
      <c r="T62" s="85" t="s">
        <v>535</v>
      </c>
      <c r="U62" s="27">
        <v>1400239</v>
      </c>
    </row>
    <row r="63" spans="1:22" x14ac:dyDescent="0.3">
      <c r="A63" s="57" t="s">
        <v>23</v>
      </c>
      <c r="B63" s="57">
        <v>50</v>
      </c>
      <c r="C63" s="58">
        <v>45251</v>
      </c>
      <c r="D63" s="57" t="s">
        <v>438</v>
      </c>
      <c r="E63" s="57" t="s">
        <v>550</v>
      </c>
      <c r="F63" s="57" t="s">
        <v>671</v>
      </c>
      <c r="G63" s="57" t="s">
        <v>383</v>
      </c>
      <c r="H63" s="60">
        <f t="shared" si="3"/>
        <v>970000</v>
      </c>
      <c r="I63" s="60">
        <f t="shared" si="4"/>
        <v>30236</v>
      </c>
      <c r="J63" s="60">
        <v>1000236</v>
      </c>
      <c r="K63" s="59">
        <v>100024</v>
      </c>
      <c r="L63" s="57"/>
      <c r="M63" s="57" t="s">
        <v>140</v>
      </c>
      <c r="N63" s="57" t="s">
        <v>67</v>
      </c>
      <c r="O63" s="57" t="s">
        <v>16</v>
      </c>
      <c r="P63" s="58">
        <v>45245</v>
      </c>
      <c r="Q63" s="57">
        <v>6</v>
      </c>
      <c r="R63" s="61">
        <f t="shared" si="5"/>
        <v>3.1171134020618555E-2</v>
      </c>
      <c r="T63" s="12" t="s">
        <v>695</v>
      </c>
      <c r="U63" s="13">
        <v>1450786</v>
      </c>
      <c r="V63" s="86">
        <f>GETPIVOTDATA("TOTAL AMOUNT",$T$1,"TRADING ADVISOR","SANTOSHKUMAR ASHOKKUMAR MAURYA","PAYEE","SANTOSHKUMAR ASHOKKUMAR MAURYA")/GETPIVOTDATA("TOTAL AMOUNT",$T$1,"TRADING ADVISOR","SANTOSHKUMAR ASHOKKUMAR MAURYA")</f>
        <v>0.51712037474858452</v>
      </c>
    </row>
    <row r="64" spans="1:22" x14ac:dyDescent="0.3">
      <c r="A64" s="57" t="s">
        <v>23</v>
      </c>
      <c r="B64" s="57">
        <v>45</v>
      </c>
      <c r="C64" s="58">
        <v>45335</v>
      </c>
      <c r="D64" s="57" t="s">
        <v>438</v>
      </c>
      <c r="E64" s="58" t="s">
        <v>550</v>
      </c>
      <c r="F64" s="57" t="s">
        <v>550</v>
      </c>
      <c r="G64" s="57" t="s">
        <v>261</v>
      </c>
      <c r="H64" s="60">
        <f t="shared" si="3"/>
        <v>970000</v>
      </c>
      <c r="I64" s="60">
        <f t="shared" si="4"/>
        <v>30123</v>
      </c>
      <c r="J64" s="60">
        <v>1000123</v>
      </c>
      <c r="K64" s="59">
        <v>100012</v>
      </c>
      <c r="L64" s="57"/>
      <c r="M64" s="57" t="s">
        <v>143</v>
      </c>
      <c r="N64" s="57" t="s">
        <v>67</v>
      </c>
      <c r="O64" s="57" t="s">
        <v>16</v>
      </c>
      <c r="P64" s="58">
        <v>45327</v>
      </c>
      <c r="Q64" s="57">
        <v>8</v>
      </c>
      <c r="R64" s="61">
        <f t="shared" si="5"/>
        <v>3.105463917525773E-2</v>
      </c>
      <c r="T64" s="14" t="s">
        <v>695</v>
      </c>
      <c r="U64" s="13">
        <v>750231</v>
      </c>
    </row>
    <row r="65" spans="1:22" x14ac:dyDescent="0.3">
      <c r="A65" s="57" t="s">
        <v>23</v>
      </c>
      <c r="B65" s="57">
        <v>40</v>
      </c>
      <c r="C65" s="58">
        <v>45369</v>
      </c>
      <c r="D65" s="57" t="s">
        <v>438</v>
      </c>
      <c r="E65" s="57" t="s">
        <v>550</v>
      </c>
      <c r="F65" s="57" t="s">
        <v>703</v>
      </c>
      <c r="G65" s="57" t="s">
        <v>415</v>
      </c>
      <c r="H65" s="60">
        <f t="shared" si="3"/>
        <v>680000</v>
      </c>
      <c r="I65" s="60">
        <f t="shared" si="4"/>
        <v>20691</v>
      </c>
      <c r="J65" s="60">
        <v>700691</v>
      </c>
      <c r="K65" s="59">
        <v>70069</v>
      </c>
      <c r="L65" s="57"/>
      <c r="M65" s="57" t="s">
        <v>144</v>
      </c>
      <c r="N65" s="57" t="s">
        <v>67</v>
      </c>
      <c r="O65" s="57" t="s">
        <v>16</v>
      </c>
      <c r="P65" s="58">
        <v>45355</v>
      </c>
      <c r="Q65" s="57">
        <v>14</v>
      </c>
      <c r="R65" s="61">
        <f t="shared" si="5"/>
        <v>3.0427941176470588E-2</v>
      </c>
      <c r="T65" s="14" t="s">
        <v>642</v>
      </c>
      <c r="U65" s="13">
        <v>700555</v>
      </c>
    </row>
    <row r="66" spans="1:22" x14ac:dyDescent="0.3">
      <c r="A66" s="57" t="s">
        <v>23</v>
      </c>
      <c r="B66" s="57">
        <v>41</v>
      </c>
      <c r="C66" s="58">
        <v>45369</v>
      </c>
      <c r="D66" s="57" t="s">
        <v>438</v>
      </c>
      <c r="E66" s="57" t="s">
        <v>550</v>
      </c>
      <c r="F66" s="57" t="s">
        <v>700</v>
      </c>
      <c r="G66" s="57" t="s">
        <v>412</v>
      </c>
      <c r="H66" s="60">
        <f t="shared" ref="H66:H97" si="6">MROUND((J66*0.97),5000)</f>
        <v>820000</v>
      </c>
      <c r="I66" s="60">
        <f t="shared" ref="I66:I97" si="7">J66-H66</f>
        <v>27259</v>
      </c>
      <c r="J66" s="60">
        <v>847259</v>
      </c>
      <c r="K66" s="59">
        <v>84726</v>
      </c>
      <c r="L66" s="57"/>
      <c r="M66" s="57" t="s">
        <v>144</v>
      </c>
      <c r="N66" s="57" t="s">
        <v>67</v>
      </c>
      <c r="O66" s="57" t="s">
        <v>16</v>
      </c>
      <c r="P66" s="58">
        <v>45355</v>
      </c>
      <c r="Q66" s="57">
        <v>14</v>
      </c>
      <c r="R66" s="61">
        <f t="shared" ref="R66:R97" si="8">I66/H66</f>
        <v>3.3242682926829269E-2</v>
      </c>
      <c r="T66" s="12" t="s">
        <v>638</v>
      </c>
      <c r="U66" s="13">
        <v>600999</v>
      </c>
    </row>
    <row r="67" spans="1:22" x14ac:dyDescent="0.3">
      <c r="A67" s="57" t="s">
        <v>23</v>
      </c>
      <c r="B67" s="57">
        <v>42</v>
      </c>
      <c r="C67" s="58">
        <v>45369</v>
      </c>
      <c r="D67" s="57" t="s">
        <v>438</v>
      </c>
      <c r="E67" s="57" t="s">
        <v>550</v>
      </c>
      <c r="F67" s="57" t="s">
        <v>698</v>
      </c>
      <c r="G67" s="57" t="s">
        <v>410</v>
      </c>
      <c r="H67" s="60">
        <f t="shared" si="6"/>
        <v>825000</v>
      </c>
      <c r="I67" s="60">
        <f t="shared" si="7"/>
        <v>25017</v>
      </c>
      <c r="J67" s="60">
        <v>850017</v>
      </c>
      <c r="K67" s="59">
        <v>85002</v>
      </c>
      <c r="L67" s="57"/>
      <c r="M67" s="57" t="s">
        <v>144</v>
      </c>
      <c r="N67" s="57" t="s">
        <v>67</v>
      </c>
      <c r="O67" s="57" t="s">
        <v>16</v>
      </c>
      <c r="P67" s="58">
        <v>45355</v>
      </c>
      <c r="Q67" s="57">
        <v>14</v>
      </c>
      <c r="R67" s="61">
        <f t="shared" si="8"/>
        <v>3.0323636363636365E-2</v>
      </c>
      <c r="T67" s="14" t="s">
        <v>638</v>
      </c>
      <c r="U67" s="13">
        <v>600999</v>
      </c>
    </row>
    <row r="68" spans="1:22" x14ac:dyDescent="0.3">
      <c r="A68" s="57" t="s">
        <v>23</v>
      </c>
      <c r="B68" s="57">
        <v>51</v>
      </c>
      <c r="C68" s="58">
        <v>45369</v>
      </c>
      <c r="D68" s="57" t="s">
        <v>438</v>
      </c>
      <c r="E68" s="57" t="s">
        <v>550</v>
      </c>
      <c r="F68" s="57" t="s">
        <v>696</v>
      </c>
      <c r="G68" s="57" t="s">
        <v>408</v>
      </c>
      <c r="H68" s="60">
        <f t="shared" si="6"/>
        <v>825000</v>
      </c>
      <c r="I68" s="60">
        <f t="shared" si="7"/>
        <v>24126</v>
      </c>
      <c r="J68" s="60">
        <v>849126</v>
      </c>
      <c r="K68" s="59">
        <v>84913</v>
      </c>
      <c r="L68" s="57"/>
      <c r="M68" s="57" t="s">
        <v>144</v>
      </c>
      <c r="N68" s="57" t="s">
        <v>67</v>
      </c>
      <c r="O68" s="57" t="s">
        <v>16</v>
      </c>
      <c r="P68" s="58">
        <v>45355</v>
      </c>
      <c r="Q68" s="57">
        <v>14</v>
      </c>
      <c r="R68" s="61">
        <f t="shared" si="8"/>
        <v>2.9243636363636364E-2</v>
      </c>
      <c r="T68" s="12" t="s">
        <v>727</v>
      </c>
      <c r="U68" s="13">
        <v>5702752</v>
      </c>
      <c r="V68" s="86">
        <f>GETPIVOTDATA("TOTAL AMOUNT",$T$1,"TRADING ADVISOR","YASH BHARATBHAI LODARIA","PAYEE","YASH BHARATBHAI LODARIYA")/GETPIVOTDATA("TOTAL AMOUNT",$T$1,"TRADING ADVISOR","YASH BHARATBHAI LODARIA")</f>
        <v>0.17540531308392859</v>
      </c>
    </row>
    <row r="69" spans="1:22" x14ac:dyDescent="0.3">
      <c r="A69" s="57" t="s">
        <v>23</v>
      </c>
      <c r="B69" s="57">
        <v>52</v>
      </c>
      <c r="C69" s="58">
        <v>45369</v>
      </c>
      <c r="D69" s="57" t="s">
        <v>438</v>
      </c>
      <c r="E69" s="57" t="s">
        <v>550</v>
      </c>
      <c r="F69" s="57" t="s">
        <v>702</v>
      </c>
      <c r="G69" s="57" t="s">
        <v>414</v>
      </c>
      <c r="H69" s="60">
        <f t="shared" si="6"/>
        <v>875000</v>
      </c>
      <c r="I69" s="60">
        <f t="shared" si="7"/>
        <v>25361</v>
      </c>
      <c r="J69" s="60">
        <v>900361</v>
      </c>
      <c r="K69" s="59">
        <v>90036</v>
      </c>
      <c r="L69" s="57"/>
      <c r="M69" s="57" t="s">
        <v>144</v>
      </c>
      <c r="N69" s="57" t="s">
        <v>67</v>
      </c>
      <c r="O69" s="57" t="s">
        <v>16</v>
      </c>
      <c r="P69" s="58">
        <v>45355</v>
      </c>
      <c r="Q69" s="57">
        <v>14</v>
      </c>
      <c r="R69" s="61">
        <f t="shared" si="8"/>
        <v>2.8983999999999999E-2</v>
      </c>
      <c r="T69" s="14" t="s">
        <v>676</v>
      </c>
      <c r="U69" s="13">
        <v>998573</v>
      </c>
    </row>
    <row r="70" spans="1:22" x14ac:dyDescent="0.3">
      <c r="A70" s="22" t="s">
        <v>23</v>
      </c>
      <c r="B70" s="22">
        <v>36</v>
      </c>
      <c r="C70" s="33">
        <v>45335</v>
      </c>
      <c r="D70" s="33" t="s">
        <v>501</v>
      </c>
      <c r="E70" s="22" t="s">
        <v>687</v>
      </c>
      <c r="F70" s="22" t="s">
        <v>687</v>
      </c>
      <c r="G70" s="22" t="s">
        <v>399</v>
      </c>
      <c r="H70" s="36">
        <f t="shared" si="6"/>
        <v>680000</v>
      </c>
      <c r="I70" s="36">
        <f t="shared" si="7"/>
        <v>20181</v>
      </c>
      <c r="J70" s="36">
        <v>700181</v>
      </c>
      <c r="K70" s="34">
        <v>70018</v>
      </c>
      <c r="L70" s="22"/>
      <c r="M70" s="22" t="s">
        <v>143</v>
      </c>
      <c r="N70" s="22" t="s">
        <v>67</v>
      </c>
      <c r="O70" s="22" t="s">
        <v>16</v>
      </c>
      <c r="P70" s="33">
        <v>45327</v>
      </c>
      <c r="Q70" s="22">
        <v>8</v>
      </c>
      <c r="R70" s="35">
        <f t="shared" si="8"/>
        <v>2.9677941176470587E-2</v>
      </c>
      <c r="T70" s="14" t="s">
        <v>709</v>
      </c>
      <c r="U70" s="13">
        <v>1002231</v>
      </c>
    </row>
    <row r="71" spans="1:22" x14ac:dyDescent="0.3">
      <c r="A71" s="22" t="s">
        <v>23</v>
      </c>
      <c r="B71" s="22">
        <v>35</v>
      </c>
      <c r="C71" s="33">
        <v>45369</v>
      </c>
      <c r="D71" s="33" t="s">
        <v>501</v>
      </c>
      <c r="E71" s="22" t="s">
        <v>687</v>
      </c>
      <c r="F71" s="22" t="s">
        <v>720</v>
      </c>
      <c r="G71" s="22" t="s">
        <v>433</v>
      </c>
      <c r="H71" s="36">
        <f t="shared" si="6"/>
        <v>830000</v>
      </c>
      <c r="I71" s="36">
        <f t="shared" si="7"/>
        <v>23243</v>
      </c>
      <c r="J71" s="36">
        <v>853243</v>
      </c>
      <c r="K71" s="34">
        <v>85324</v>
      </c>
      <c r="L71" s="22"/>
      <c r="M71" s="22" t="s">
        <v>144</v>
      </c>
      <c r="N71" s="22" t="s">
        <v>67</v>
      </c>
      <c r="O71" s="22" t="s">
        <v>16</v>
      </c>
      <c r="P71" s="33">
        <v>45355</v>
      </c>
      <c r="Q71" s="22">
        <v>14</v>
      </c>
      <c r="R71" s="35">
        <f t="shared" si="8"/>
        <v>2.8003614457831325E-2</v>
      </c>
      <c r="T71" s="14" t="s">
        <v>650</v>
      </c>
      <c r="U71" s="13">
        <v>700123</v>
      </c>
    </row>
    <row r="72" spans="1:22" x14ac:dyDescent="0.3">
      <c r="A72" t="s">
        <v>23</v>
      </c>
      <c r="B72">
        <v>67</v>
      </c>
      <c r="C72" s="1">
        <v>45181</v>
      </c>
      <c r="D72" s="1" t="s">
        <v>513</v>
      </c>
      <c r="E72" s="1" t="s">
        <v>513</v>
      </c>
      <c r="F72" t="s">
        <v>646</v>
      </c>
      <c r="G72" t="s">
        <v>358</v>
      </c>
      <c r="H72" s="15">
        <f t="shared" si="6"/>
        <v>680000</v>
      </c>
      <c r="I72" s="15">
        <f t="shared" si="7"/>
        <v>20777</v>
      </c>
      <c r="J72" s="15">
        <v>700777</v>
      </c>
      <c r="K72" s="5">
        <v>70078</v>
      </c>
      <c r="M72" t="s">
        <v>138</v>
      </c>
      <c r="N72" t="s">
        <v>67</v>
      </c>
      <c r="O72" t="s">
        <v>16</v>
      </c>
      <c r="P72" s="1">
        <v>45175</v>
      </c>
      <c r="Q72">
        <v>6</v>
      </c>
      <c r="R72" s="21">
        <f t="shared" si="8"/>
        <v>3.0554411764705882E-2</v>
      </c>
      <c r="T72" s="14" t="s">
        <v>605</v>
      </c>
      <c r="U72" s="13">
        <v>1000239</v>
      </c>
    </row>
    <row r="73" spans="1:22" x14ac:dyDescent="0.3">
      <c r="A73" t="s">
        <v>23</v>
      </c>
      <c r="B73">
        <v>80</v>
      </c>
      <c r="C73" s="1">
        <v>45216</v>
      </c>
      <c r="D73" t="s">
        <v>459</v>
      </c>
      <c r="E73" t="s">
        <v>693</v>
      </c>
      <c r="F73" t="s">
        <v>634</v>
      </c>
      <c r="G73" t="s">
        <v>345</v>
      </c>
      <c r="H73" s="15">
        <f t="shared" si="6"/>
        <v>405000</v>
      </c>
      <c r="I73" s="15">
        <f t="shared" si="7"/>
        <v>14801</v>
      </c>
      <c r="J73" s="15">
        <v>419801</v>
      </c>
      <c r="K73" s="5">
        <v>41980</v>
      </c>
      <c r="M73" t="s">
        <v>139</v>
      </c>
      <c r="N73" t="s">
        <v>67</v>
      </c>
      <c r="O73" t="s">
        <v>16</v>
      </c>
      <c r="P73" s="1">
        <v>45211</v>
      </c>
      <c r="Q73">
        <v>5</v>
      </c>
      <c r="R73" s="21">
        <f t="shared" si="8"/>
        <v>3.6545679012345678E-2</v>
      </c>
      <c r="T73" s="14" t="s">
        <v>606</v>
      </c>
      <c r="U73" s="13">
        <v>1001293</v>
      </c>
    </row>
    <row r="74" spans="1:22" x14ac:dyDescent="0.3">
      <c r="A74" t="s">
        <v>23</v>
      </c>
      <c r="B74">
        <v>81</v>
      </c>
      <c r="C74" s="1">
        <v>45335</v>
      </c>
      <c r="D74" t="s">
        <v>459</v>
      </c>
      <c r="E74" t="s">
        <v>693</v>
      </c>
      <c r="F74" t="s">
        <v>634</v>
      </c>
      <c r="G74" t="s">
        <v>345</v>
      </c>
      <c r="H74" s="15">
        <f t="shared" si="6"/>
        <v>375000</v>
      </c>
      <c r="I74" s="15">
        <f t="shared" si="7"/>
        <v>13897</v>
      </c>
      <c r="J74" s="15">
        <v>388897</v>
      </c>
      <c r="K74" s="5">
        <v>38890</v>
      </c>
      <c r="M74" t="s">
        <v>143</v>
      </c>
      <c r="N74" t="s">
        <v>67</v>
      </c>
      <c r="O74" t="s">
        <v>16</v>
      </c>
      <c r="P74" s="1">
        <v>45327</v>
      </c>
      <c r="Q74">
        <v>8</v>
      </c>
      <c r="R74" s="21">
        <f t="shared" si="8"/>
        <v>3.7058666666666663E-2</v>
      </c>
      <c r="T74" s="14" t="s">
        <v>512</v>
      </c>
      <c r="U74" s="13">
        <v>1000293</v>
      </c>
    </row>
    <row r="75" spans="1:22" x14ac:dyDescent="0.3">
      <c r="A75" t="s">
        <v>23</v>
      </c>
      <c r="B75">
        <v>87</v>
      </c>
      <c r="C75" s="1">
        <v>45344</v>
      </c>
      <c r="D75" t="s">
        <v>459</v>
      </c>
      <c r="E75" t="s">
        <v>693</v>
      </c>
      <c r="F75" t="s">
        <v>693</v>
      </c>
      <c r="G75" t="s">
        <v>405</v>
      </c>
      <c r="H75" s="15">
        <f t="shared" si="6"/>
        <v>580000</v>
      </c>
      <c r="I75" s="15">
        <f t="shared" si="7"/>
        <v>20123</v>
      </c>
      <c r="J75" s="15">
        <v>600123</v>
      </c>
      <c r="K75" s="5">
        <v>60012</v>
      </c>
      <c r="M75" t="s">
        <v>143</v>
      </c>
      <c r="N75" t="s">
        <v>67</v>
      </c>
      <c r="O75" t="s">
        <v>16</v>
      </c>
      <c r="P75" s="1">
        <v>45330</v>
      </c>
      <c r="Q75">
        <v>14</v>
      </c>
      <c r="R75" s="21">
        <f t="shared" si="8"/>
        <v>3.46948275862069E-2</v>
      </c>
      <c r="T75" s="12" t="s">
        <v>515</v>
      </c>
      <c r="U75" s="13">
        <v>3170055</v>
      </c>
      <c r="V75" s="86">
        <f>GETPIVOTDATA("TOTAL AMOUNT",$T$1,"TRADING ADVISOR","YOGESHKUMAR RAMNIKLAL SHAH","PAYEE","YOGESHKUMAR RAMNIKLAL SHAH")/GETPIVOTDATA("TOTAL AMOUNT",$T$1,"TRADING ADVISOR","YOGESHKUMAR RAMNIKLAL SHAH")</f>
        <v>0.21950628616853651</v>
      </c>
    </row>
    <row r="76" spans="1:22" x14ac:dyDescent="0.3">
      <c r="A76" s="72" t="s">
        <v>23</v>
      </c>
      <c r="B76" s="72">
        <v>69</v>
      </c>
      <c r="C76" s="73">
        <v>45369</v>
      </c>
      <c r="D76" s="73" t="s">
        <v>466</v>
      </c>
      <c r="E76" s="73" t="s">
        <v>466</v>
      </c>
      <c r="F76" s="72" t="s">
        <v>488</v>
      </c>
      <c r="G76" s="72" t="s">
        <v>199</v>
      </c>
      <c r="H76" s="75">
        <f t="shared" si="6"/>
        <v>775000</v>
      </c>
      <c r="I76" s="75">
        <f t="shared" si="7"/>
        <v>25297</v>
      </c>
      <c r="J76" s="75">
        <v>800297</v>
      </c>
      <c r="K76" s="74">
        <v>80030</v>
      </c>
      <c r="L76" s="72"/>
      <c r="M76" s="72" t="s">
        <v>144</v>
      </c>
      <c r="N76" s="72" t="s">
        <v>67</v>
      </c>
      <c r="O76" s="72" t="s">
        <v>16</v>
      </c>
      <c r="P76" s="73">
        <v>45355</v>
      </c>
      <c r="Q76" s="72">
        <v>14</v>
      </c>
      <c r="R76" s="76">
        <f t="shared" si="8"/>
        <v>3.2641290322580646E-2</v>
      </c>
      <c r="T76" s="14" t="s">
        <v>537</v>
      </c>
      <c r="U76" s="13">
        <v>500349</v>
      </c>
    </row>
    <row r="77" spans="1:22" x14ac:dyDescent="0.3">
      <c r="A77" s="72" t="s">
        <v>23</v>
      </c>
      <c r="B77" s="72">
        <v>68</v>
      </c>
      <c r="C77" s="73">
        <v>45369</v>
      </c>
      <c r="D77" s="73" t="s">
        <v>466</v>
      </c>
      <c r="E77" s="73" t="s">
        <v>466</v>
      </c>
      <c r="F77" s="72" t="s">
        <v>466</v>
      </c>
      <c r="G77" s="72" t="s">
        <v>176</v>
      </c>
      <c r="H77" s="75">
        <f t="shared" si="6"/>
        <v>1165000</v>
      </c>
      <c r="I77" s="75">
        <f t="shared" si="7"/>
        <v>36269</v>
      </c>
      <c r="J77" s="75">
        <v>1201269</v>
      </c>
      <c r="K77" s="74">
        <v>120127</v>
      </c>
      <c r="L77" s="72"/>
      <c r="M77" s="72" t="s">
        <v>144</v>
      </c>
      <c r="N77" s="72" t="s">
        <v>67</v>
      </c>
      <c r="O77" s="72" t="s">
        <v>16</v>
      </c>
      <c r="P77" s="73">
        <v>45355</v>
      </c>
      <c r="Q77" s="72">
        <v>14</v>
      </c>
      <c r="R77" s="76">
        <f t="shared" si="8"/>
        <v>3.1132188841201718E-2</v>
      </c>
      <c r="T77" s="14" t="s">
        <v>713</v>
      </c>
      <c r="U77" s="13">
        <v>745789</v>
      </c>
    </row>
    <row r="78" spans="1:22" x14ac:dyDescent="0.3">
      <c r="A78" s="72" t="s">
        <v>23</v>
      </c>
      <c r="B78" s="72">
        <v>70</v>
      </c>
      <c r="C78" s="73">
        <v>45369</v>
      </c>
      <c r="D78" s="73" t="s">
        <v>466</v>
      </c>
      <c r="E78" s="73" t="s">
        <v>466</v>
      </c>
      <c r="F78" s="72" t="s">
        <v>715</v>
      </c>
      <c r="G78" s="72" t="s">
        <v>428</v>
      </c>
      <c r="H78" s="75">
        <f t="shared" si="6"/>
        <v>775000</v>
      </c>
      <c r="I78" s="75">
        <f t="shared" si="7"/>
        <v>25361</v>
      </c>
      <c r="J78" s="75">
        <v>800361</v>
      </c>
      <c r="K78" s="74">
        <v>80036</v>
      </c>
      <c r="L78" s="72"/>
      <c r="M78" s="72" t="s">
        <v>144</v>
      </c>
      <c r="N78" s="72" t="s">
        <v>67</v>
      </c>
      <c r="O78" s="72" t="s">
        <v>16</v>
      </c>
      <c r="P78" s="73">
        <v>45355</v>
      </c>
      <c r="Q78" s="72">
        <v>14</v>
      </c>
      <c r="R78" s="76">
        <f t="shared" si="8"/>
        <v>3.2723870967741937E-2</v>
      </c>
      <c r="T78" s="14" t="s">
        <v>592</v>
      </c>
      <c r="U78" s="13">
        <v>455179</v>
      </c>
    </row>
    <row r="79" spans="1:22" x14ac:dyDescent="0.3">
      <c r="A79" s="72" t="s">
        <v>23</v>
      </c>
      <c r="B79" s="72">
        <v>73</v>
      </c>
      <c r="C79" s="73">
        <v>45369</v>
      </c>
      <c r="D79" s="73" t="s">
        <v>466</v>
      </c>
      <c r="E79" s="73" t="s">
        <v>466</v>
      </c>
      <c r="F79" s="72" t="s">
        <v>468</v>
      </c>
      <c r="G79" s="72" t="s">
        <v>178</v>
      </c>
      <c r="H79" s="75">
        <f t="shared" si="6"/>
        <v>1165000</v>
      </c>
      <c r="I79" s="75">
        <f t="shared" si="7"/>
        <v>35369</v>
      </c>
      <c r="J79" s="75">
        <v>1200369</v>
      </c>
      <c r="K79" s="74">
        <v>120037</v>
      </c>
      <c r="L79" s="72"/>
      <c r="M79" s="72" t="s">
        <v>144</v>
      </c>
      <c r="N79" s="72" t="s">
        <v>67</v>
      </c>
      <c r="O79" s="72" t="s">
        <v>16</v>
      </c>
      <c r="P79" s="73">
        <v>45355</v>
      </c>
      <c r="Q79" s="72">
        <v>14</v>
      </c>
      <c r="R79" s="76">
        <f t="shared" si="8"/>
        <v>3.0359656652360515E-2</v>
      </c>
      <c r="T79" s="14" t="s">
        <v>593</v>
      </c>
      <c r="U79" s="13">
        <v>772891</v>
      </c>
    </row>
    <row r="80" spans="1:22" x14ac:dyDescent="0.3">
      <c r="A80" t="s">
        <v>23</v>
      </c>
      <c r="B80">
        <v>88</v>
      </c>
      <c r="C80" s="1">
        <v>45057</v>
      </c>
      <c r="D80" t="s">
        <v>459</v>
      </c>
      <c r="E80" s="1" t="s">
        <v>459</v>
      </c>
      <c r="F80" t="s">
        <v>459</v>
      </c>
      <c r="G80" t="s">
        <v>169</v>
      </c>
      <c r="H80" s="15">
        <f t="shared" si="6"/>
        <v>275000</v>
      </c>
      <c r="I80" s="15">
        <f t="shared" si="7"/>
        <v>7535</v>
      </c>
      <c r="J80" s="15">
        <v>282535</v>
      </c>
      <c r="K80" s="5">
        <v>28254</v>
      </c>
      <c r="M80" t="s">
        <v>134</v>
      </c>
      <c r="N80" t="s">
        <v>67</v>
      </c>
      <c r="O80" t="s">
        <v>16</v>
      </c>
      <c r="P80" s="1">
        <v>45051</v>
      </c>
      <c r="Q80">
        <v>6</v>
      </c>
      <c r="R80" s="21">
        <f t="shared" si="8"/>
        <v>2.7400000000000001E-2</v>
      </c>
      <c r="T80" s="14" t="s">
        <v>515</v>
      </c>
      <c r="U80" s="13">
        <v>695847</v>
      </c>
    </row>
    <row r="81" spans="1:22" x14ac:dyDescent="0.3">
      <c r="A81" t="s">
        <v>23</v>
      </c>
      <c r="B81">
        <v>89</v>
      </c>
      <c r="C81" s="1">
        <v>45134</v>
      </c>
      <c r="D81" t="s">
        <v>459</v>
      </c>
      <c r="E81" s="1" t="s">
        <v>459</v>
      </c>
      <c r="F81" t="s">
        <v>459</v>
      </c>
      <c r="G81" t="s">
        <v>169</v>
      </c>
      <c r="H81" s="15">
        <f t="shared" si="6"/>
        <v>240000</v>
      </c>
      <c r="I81" s="15">
        <f t="shared" si="7"/>
        <v>8412</v>
      </c>
      <c r="J81" s="15">
        <v>248412</v>
      </c>
      <c r="K81" s="5">
        <v>24841</v>
      </c>
      <c r="M81" t="s">
        <v>136</v>
      </c>
      <c r="N81" t="s">
        <v>67</v>
      </c>
      <c r="O81" t="s">
        <v>16</v>
      </c>
      <c r="P81" s="1">
        <v>45127</v>
      </c>
      <c r="Q81">
        <v>7</v>
      </c>
      <c r="R81" s="21">
        <f t="shared" si="8"/>
        <v>3.5049999999999998E-2</v>
      </c>
      <c r="T81" s="12" t="s">
        <v>683</v>
      </c>
      <c r="U81" s="13">
        <v>1402112</v>
      </c>
      <c r="V81" s="86">
        <f>GETPIVOTDATA("TOTAL AMOUNT",$T$1,"TRADING ADVISOR","DHARMENDRASINH AMBALAL RATHOD","PAYEE","DHARMENDRASINH AMBALAL RATHOD")/GETPIVOTDATA("TOTAL AMOUNT",$T$1,"TRADING ADVISOR","DHARMENDRASINH AMBALAL RATHOD")</f>
        <v>0.49985949767208326</v>
      </c>
    </row>
    <row r="82" spans="1:22" x14ac:dyDescent="0.3">
      <c r="A82" t="s">
        <v>23</v>
      </c>
      <c r="B82">
        <v>90</v>
      </c>
      <c r="C82" s="1">
        <v>45159</v>
      </c>
      <c r="D82" t="s">
        <v>459</v>
      </c>
      <c r="E82" s="1" t="s">
        <v>459</v>
      </c>
      <c r="F82" t="s">
        <v>600</v>
      </c>
      <c r="G82" t="s">
        <v>311</v>
      </c>
      <c r="H82" s="15">
        <f t="shared" si="6"/>
        <v>435000</v>
      </c>
      <c r="I82" s="15">
        <f t="shared" si="7"/>
        <v>15123</v>
      </c>
      <c r="J82" s="15">
        <v>450123</v>
      </c>
      <c r="K82" s="5">
        <v>45012</v>
      </c>
      <c r="M82" t="s">
        <v>137</v>
      </c>
      <c r="N82" t="s">
        <v>67</v>
      </c>
      <c r="O82" t="s">
        <v>16</v>
      </c>
      <c r="P82" s="1">
        <v>45148</v>
      </c>
      <c r="Q82">
        <v>11</v>
      </c>
      <c r="R82" s="21">
        <f t="shared" si="8"/>
        <v>3.4765517241379308E-2</v>
      </c>
      <c r="T82" s="14" t="s">
        <v>683</v>
      </c>
      <c r="U82" s="13">
        <v>700859</v>
      </c>
    </row>
    <row r="83" spans="1:22" x14ac:dyDescent="0.3">
      <c r="A83" t="s">
        <v>23</v>
      </c>
      <c r="B83">
        <v>91</v>
      </c>
      <c r="C83" s="1">
        <v>45222</v>
      </c>
      <c r="D83" t="s">
        <v>459</v>
      </c>
      <c r="E83" s="1" t="s">
        <v>459</v>
      </c>
      <c r="F83" t="s">
        <v>600</v>
      </c>
      <c r="G83" t="s">
        <v>311</v>
      </c>
      <c r="H83" s="15">
        <f t="shared" si="6"/>
        <v>435000</v>
      </c>
      <c r="I83" s="15">
        <f t="shared" si="7"/>
        <v>15063</v>
      </c>
      <c r="J83" s="15">
        <v>450063</v>
      </c>
      <c r="K83" s="5">
        <v>45006</v>
      </c>
      <c r="M83" t="s">
        <v>139</v>
      </c>
      <c r="N83" t="s">
        <v>67</v>
      </c>
      <c r="O83" t="s">
        <v>16</v>
      </c>
      <c r="P83" s="1">
        <v>45210</v>
      </c>
      <c r="Q83">
        <v>12</v>
      </c>
      <c r="R83" s="21">
        <f t="shared" si="8"/>
        <v>3.462758620689655E-2</v>
      </c>
      <c r="T83" s="14" t="s">
        <v>682</v>
      </c>
      <c r="U83" s="13">
        <v>701253</v>
      </c>
    </row>
    <row r="84" spans="1:22" x14ac:dyDescent="0.3">
      <c r="A84" t="s">
        <v>23</v>
      </c>
      <c r="B84">
        <v>97</v>
      </c>
      <c r="C84" s="1">
        <v>45322</v>
      </c>
      <c r="D84" t="s">
        <v>459</v>
      </c>
      <c r="E84" s="1" t="s">
        <v>459</v>
      </c>
      <c r="F84" t="s">
        <v>678</v>
      </c>
      <c r="G84" t="s">
        <v>390</v>
      </c>
      <c r="H84" s="15">
        <f t="shared" si="6"/>
        <v>775000</v>
      </c>
      <c r="I84" s="15">
        <f t="shared" si="7"/>
        <v>25121</v>
      </c>
      <c r="J84" s="15">
        <v>800121</v>
      </c>
      <c r="K84" s="5">
        <v>80012</v>
      </c>
      <c r="M84" t="s">
        <v>142</v>
      </c>
      <c r="N84" t="s">
        <v>67</v>
      </c>
      <c r="O84" t="s">
        <v>16</v>
      </c>
      <c r="P84" s="1">
        <v>45307</v>
      </c>
      <c r="Q84">
        <v>15</v>
      </c>
      <c r="R84" s="21">
        <f t="shared" si="8"/>
        <v>3.2414193548387094E-2</v>
      </c>
      <c r="T84" s="12" t="s">
        <v>736</v>
      </c>
      <c r="U84" s="13">
        <v>1401176</v>
      </c>
      <c r="V84" s="86">
        <f>GETPIVOTDATA("TOTAL AMOUNT",$T$1,"TRADING ADVISOR","YASH MEHTA ","PAYEE","YASH MEHTA ")/GETPIVOTDATA("TOTAL AMOUNT",$T$1,"TRADING ADVISOR","YASH MEHTA ")</f>
        <v>0.50041036957527107</v>
      </c>
    </row>
    <row r="85" spans="1:22" x14ac:dyDescent="0.3">
      <c r="A85" t="s">
        <v>23</v>
      </c>
      <c r="B85">
        <v>74</v>
      </c>
      <c r="C85" s="1">
        <v>45335</v>
      </c>
      <c r="D85" s="1" t="s">
        <v>459</v>
      </c>
      <c r="E85" s="1" t="s">
        <v>459</v>
      </c>
      <c r="F85" t="s">
        <v>595</v>
      </c>
      <c r="G85" t="s">
        <v>306</v>
      </c>
      <c r="H85" s="15">
        <f t="shared" si="6"/>
        <v>485000</v>
      </c>
      <c r="I85" s="15">
        <f t="shared" si="7"/>
        <v>15123</v>
      </c>
      <c r="J85" s="15">
        <v>500123</v>
      </c>
      <c r="K85" s="5">
        <v>50012</v>
      </c>
      <c r="M85" t="s">
        <v>143</v>
      </c>
      <c r="N85" t="s">
        <v>67</v>
      </c>
      <c r="O85" t="s">
        <v>16</v>
      </c>
      <c r="P85" s="1">
        <v>45327</v>
      </c>
      <c r="Q85">
        <v>8</v>
      </c>
      <c r="R85" s="21">
        <f t="shared" si="8"/>
        <v>3.1181443298969071E-2</v>
      </c>
      <c r="T85" s="14" t="s">
        <v>609</v>
      </c>
      <c r="U85" s="13">
        <v>700013</v>
      </c>
    </row>
    <row r="86" spans="1:22" x14ac:dyDescent="0.3">
      <c r="A86" t="s">
        <v>23</v>
      </c>
      <c r="B86">
        <v>82</v>
      </c>
      <c r="C86" s="1">
        <v>45344</v>
      </c>
      <c r="D86" s="1" t="s">
        <v>459</v>
      </c>
      <c r="E86" s="1" t="s">
        <v>459</v>
      </c>
      <c r="F86" t="s">
        <v>692</v>
      </c>
      <c r="G86" t="s">
        <v>404</v>
      </c>
      <c r="H86" s="15">
        <f t="shared" si="6"/>
        <v>680000</v>
      </c>
      <c r="I86" s="15">
        <f t="shared" si="7"/>
        <v>20123</v>
      </c>
      <c r="J86" s="15">
        <v>700123</v>
      </c>
      <c r="K86" s="5">
        <v>70012</v>
      </c>
      <c r="M86" t="s">
        <v>143</v>
      </c>
      <c r="N86" t="s">
        <v>67</v>
      </c>
      <c r="O86" t="s">
        <v>16</v>
      </c>
      <c r="P86" s="1">
        <v>45330</v>
      </c>
      <c r="Q86">
        <v>14</v>
      </c>
      <c r="R86" s="21">
        <f t="shared" si="8"/>
        <v>2.9592647058823529E-2</v>
      </c>
      <c r="T86" s="14" t="s">
        <v>736</v>
      </c>
      <c r="U86" s="13">
        <v>701163</v>
      </c>
    </row>
    <row r="87" spans="1:22" x14ac:dyDescent="0.3">
      <c r="A87" t="s">
        <v>23</v>
      </c>
      <c r="B87">
        <v>76</v>
      </c>
      <c r="C87" s="1">
        <v>45057</v>
      </c>
      <c r="D87" s="1" t="s">
        <v>459</v>
      </c>
      <c r="E87" t="s">
        <v>460</v>
      </c>
      <c r="F87" t="s">
        <v>653</v>
      </c>
      <c r="G87" t="s">
        <v>365</v>
      </c>
      <c r="H87" s="15">
        <f t="shared" si="6"/>
        <v>280000</v>
      </c>
      <c r="I87" s="15">
        <f t="shared" si="7"/>
        <v>8567</v>
      </c>
      <c r="J87" s="15">
        <v>288567</v>
      </c>
      <c r="K87" s="5">
        <v>28857</v>
      </c>
      <c r="M87" t="s">
        <v>134</v>
      </c>
      <c r="N87" t="s">
        <v>67</v>
      </c>
      <c r="O87" t="s">
        <v>16</v>
      </c>
      <c r="P87" s="1">
        <v>45051</v>
      </c>
      <c r="Q87">
        <v>6</v>
      </c>
      <c r="R87" s="21">
        <f t="shared" si="8"/>
        <v>3.0596428571428573E-2</v>
      </c>
      <c r="T87" s="12" t="s">
        <v>615</v>
      </c>
      <c r="U87" s="13">
        <v>1401618</v>
      </c>
      <c r="V87" s="86">
        <f>GETPIVOTDATA("TOTAL AMOUNT",$T$1,"TRADING ADVISOR","MANISHKUMAR KIRTIBHAI PATAVA","PAYEE","MANISHKUMAR KIRTIBHAI PATAVA")/GETPIVOTDATA("TOTAL AMOUNT",$T$1,"TRADING ADVISOR","MANISHKUMAR KIRTIBHAI PATAVA")</f>
        <v>0.50039240363636883</v>
      </c>
    </row>
    <row r="88" spans="1:22" x14ac:dyDescent="0.3">
      <c r="A88" t="s">
        <v>23</v>
      </c>
      <c r="B88">
        <v>92</v>
      </c>
      <c r="C88" s="1">
        <v>45057</v>
      </c>
      <c r="D88" t="s">
        <v>459</v>
      </c>
      <c r="E88" t="s">
        <v>460</v>
      </c>
      <c r="F88" t="s">
        <v>460</v>
      </c>
      <c r="G88" t="s">
        <v>170</v>
      </c>
      <c r="H88" s="15">
        <f t="shared" si="6"/>
        <v>295000</v>
      </c>
      <c r="I88" s="15">
        <f t="shared" si="7"/>
        <v>9635</v>
      </c>
      <c r="J88" s="15">
        <v>304635</v>
      </c>
      <c r="K88" s="5">
        <v>30464</v>
      </c>
      <c r="M88" t="s">
        <v>134</v>
      </c>
      <c r="N88" t="s">
        <v>67</v>
      </c>
      <c r="O88" t="s">
        <v>16</v>
      </c>
      <c r="P88" s="1">
        <v>45051</v>
      </c>
      <c r="Q88">
        <v>6</v>
      </c>
      <c r="R88" s="21">
        <f t="shared" si="8"/>
        <v>3.2661016949152542E-2</v>
      </c>
      <c r="T88" s="14" t="s">
        <v>684</v>
      </c>
      <c r="U88" s="13">
        <v>700259</v>
      </c>
    </row>
    <row r="89" spans="1:22" x14ac:dyDescent="0.3">
      <c r="A89" t="s">
        <v>23</v>
      </c>
      <c r="B89">
        <v>93</v>
      </c>
      <c r="C89" s="1">
        <v>45134</v>
      </c>
      <c r="D89" t="s">
        <v>459</v>
      </c>
      <c r="E89" t="s">
        <v>460</v>
      </c>
      <c r="F89" t="s">
        <v>460</v>
      </c>
      <c r="G89" t="s">
        <v>170</v>
      </c>
      <c r="H89" s="15">
        <f t="shared" si="6"/>
        <v>260000</v>
      </c>
      <c r="I89" s="15">
        <f t="shared" si="7"/>
        <v>8625</v>
      </c>
      <c r="J89" s="15">
        <v>268625</v>
      </c>
      <c r="K89" s="5">
        <v>26863</v>
      </c>
      <c r="M89" t="s">
        <v>136</v>
      </c>
      <c r="N89" t="s">
        <v>67</v>
      </c>
      <c r="O89" t="s">
        <v>16</v>
      </c>
      <c r="P89" s="1">
        <v>45127</v>
      </c>
      <c r="Q89">
        <v>7</v>
      </c>
      <c r="R89" s="21">
        <f t="shared" si="8"/>
        <v>3.3173076923076923E-2</v>
      </c>
      <c r="T89" s="14" t="s">
        <v>615</v>
      </c>
      <c r="U89" s="13">
        <v>701359</v>
      </c>
    </row>
    <row r="90" spans="1:22" x14ac:dyDescent="0.3">
      <c r="A90" t="s">
        <v>23</v>
      </c>
      <c r="B90">
        <v>77</v>
      </c>
      <c r="C90" s="1">
        <v>45216</v>
      </c>
      <c r="D90" s="1" t="s">
        <v>459</v>
      </c>
      <c r="E90" t="s">
        <v>460</v>
      </c>
      <c r="F90" t="s">
        <v>653</v>
      </c>
      <c r="G90" t="s">
        <v>365</v>
      </c>
      <c r="H90" s="15">
        <f t="shared" si="6"/>
        <v>285000</v>
      </c>
      <c r="I90" s="15">
        <f t="shared" si="7"/>
        <v>7403</v>
      </c>
      <c r="J90" s="15">
        <v>292403</v>
      </c>
      <c r="K90" s="5">
        <v>29240</v>
      </c>
      <c r="M90" t="s">
        <v>139</v>
      </c>
      <c r="N90" t="s">
        <v>67</v>
      </c>
      <c r="O90" t="s">
        <v>16</v>
      </c>
      <c r="P90" s="1">
        <v>45211</v>
      </c>
      <c r="Q90">
        <v>5</v>
      </c>
      <c r="R90" s="21">
        <f t="shared" si="8"/>
        <v>2.5975438596491228E-2</v>
      </c>
      <c r="T90" s="12" t="s">
        <v>611</v>
      </c>
      <c r="U90" s="13">
        <v>700161</v>
      </c>
    </row>
    <row r="91" spans="1:22" x14ac:dyDescent="0.3">
      <c r="A91" t="s">
        <v>23</v>
      </c>
      <c r="B91">
        <v>78</v>
      </c>
      <c r="C91" s="1">
        <v>45276</v>
      </c>
      <c r="D91" s="1" t="s">
        <v>459</v>
      </c>
      <c r="E91" t="s">
        <v>460</v>
      </c>
      <c r="F91" t="s">
        <v>653</v>
      </c>
      <c r="G91" t="s">
        <v>365</v>
      </c>
      <c r="H91" s="15">
        <f t="shared" si="6"/>
        <v>60000</v>
      </c>
      <c r="I91" s="15">
        <f t="shared" si="7"/>
        <v>4123</v>
      </c>
      <c r="J91" s="15">
        <v>64123</v>
      </c>
      <c r="K91" s="5">
        <v>6412</v>
      </c>
      <c r="M91" t="s">
        <v>141</v>
      </c>
      <c r="N91" t="s">
        <v>67</v>
      </c>
      <c r="O91" t="s">
        <v>16</v>
      </c>
      <c r="P91" s="1">
        <v>45265</v>
      </c>
      <c r="Q91">
        <v>11</v>
      </c>
      <c r="R91" s="21">
        <f t="shared" si="8"/>
        <v>6.8716666666666662E-2</v>
      </c>
      <c r="T91" s="14" t="s">
        <v>611</v>
      </c>
      <c r="U91" s="13">
        <v>700161</v>
      </c>
    </row>
    <row r="92" spans="1:22" x14ac:dyDescent="0.3">
      <c r="A92" t="s">
        <v>23</v>
      </c>
      <c r="B92">
        <v>94</v>
      </c>
      <c r="C92" s="1">
        <v>45358</v>
      </c>
      <c r="D92" t="s">
        <v>459</v>
      </c>
      <c r="E92" t="s">
        <v>460</v>
      </c>
      <c r="F92" t="s">
        <v>460</v>
      </c>
      <c r="G92" t="s">
        <v>170</v>
      </c>
      <c r="H92" s="15">
        <f t="shared" si="6"/>
        <v>390000</v>
      </c>
      <c r="I92" s="15">
        <f t="shared" si="7"/>
        <v>10231</v>
      </c>
      <c r="J92" s="15">
        <v>400231</v>
      </c>
      <c r="K92" s="5">
        <v>40023</v>
      </c>
      <c r="M92" t="s">
        <v>144</v>
      </c>
      <c r="N92" t="s">
        <v>67</v>
      </c>
      <c r="O92" t="s">
        <v>16</v>
      </c>
      <c r="P92" s="1">
        <v>45350</v>
      </c>
      <c r="Q92">
        <v>8</v>
      </c>
      <c r="R92" s="21">
        <f t="shared" si="8"/>
        <v>2.6233333333333334E-2</v>
      </c>
      <c r="T92" s="12" t="s">
        <v>680</v>
      </c>
      <c r="U92" s="13">
        <v>700123</v>
      </c>
    </row>
    <row r="93" spans="1:22" x14ac:dyDescent="0.3">
      <c r="A93" s="37" t="s">
        <v>23</v>
      </c>
      <c r="B93" s="37">
        <v>148</v>
      </c>
      <c r="C93" s="38">
        <v>45335</v>
      </c>
      <c r="D93" s="37" t="s">
        <v>727</v>
      </c>
      <c r="E93" s="37" t="s">
        <v>679</v>
      </c>
      <c r="F93" s="37" t="s">
        <v>679</v>
      </c>
      <c r="G93" s="37" t="s">
        <v>391</v>
      </c>
      <c r="H93" s="40">
        <f t="shared" si="6"/>
        <v>1455000</v>
      </c>
      <c r="I93" s="40">
        <f t="shared" si="7"/>
        <v>45123</v>
      </c>
      <c r="J93" s="40">
        <v>1500123</v>
      </c>
      <c r="K93" s="39">
        <v>150012</v>
      </c>
      <c r="L93" s="37"/>
      <c r="M93" s="37" t="s">
        <v>143</v>
      </c>
      <c r="N93" s="37" t="s">
        <v>67</v>
      </c>
      <c r="O93" s="37" t="s">
        <v>16</v>
      </c>
      <c r="P93" s="38">
        <v>45327</v>
      </c>
      <c r="Q93" s="37">
        <v>8</v>
      </c>
      <c r="R93" s="41">
        <f t="shared" si="8"/>
        <v>3.1012371134020618E-2</v>
      </c>
      <c r="T93" s="14" t="s">
        <v>680</v>
      </c>
      <c r="U93" s="13">
        <v>700123</v>
      </c>
    </row>
    <row r="94" spans="1:22" x14ac:dyDescent="0.3">
      <c r="A94" s="37" t="s">
        <v>23</v>
      </c>
      <c r="B94" s="37">
        <v>146</v>
      </c>
      <c r="C94" s="38">
        <v>45369</v>
      </c>
      <c r="D94" s="37" t="s">
        <v>727</v>
      </c>
      <c r="E94" s="37" t="s">
        <v>679</v>
      </c>
      <c r="F94" s="37" t="s">
        <v>712</v>
      </c>
      <c r="G94" s="37" t="s">
        <v>424</v>
      </c>
      <c r="H94" s="40">
        <f t="shared" si="6"/>
        <v>970000</v>
      </c>
      <c r="I94" s="40">
        <f t="shared" si="7"/>
        <v>31189</v>
      </c>
      <c r="J94" s="40">
        <v>1001189</v>
      </c>
      <c r="K94" s="39">
        <v>100119</v>
      </c>
      <c r="L94" s="37"/>
      <c r="M94" s="37" t="s">
        <v>144</v>
      </c>
      <c r="N94" s="37" t="s">
        <v>67</v>
      </c>
      <c r="O94" s="37" t="s">
        <v>16</v>
      </c>
      <c r="P94" s="38">
        <v>45355</v>
      </c>
      <c r="Q94" s="37">
        <v>14</v>
      </c>
      <c r="R94" s="41">
        <f t="shared" si="8"/>
        <v>3.215360824742268E-2</v>
      </c>
      <c r="T94" s="12" t="s">
        <v>681</v>
      </c>
      <c r="U94" s="13">
        <v>1500308</v>
      </c>
      <c r="V94" s="86">
        <f>GETPIVOTDATA("TOTAL AMOUNT",$T$1,"TRADING ADVISOR","VANRAJSINH JINDUSINH CHAUHAN","PAYEE","VANRAJSINH JINDUSINH CHAUHAN")/GETPIVOTDATA("TOTAL AMOUNT",$T$1,"TRADING ADVISOR","VANRAJSINH JINDUSINH CHAUHAN")</f>
        <v>0.46667017705697761</v>
      </c>
    </row>
    <row r="95" spans="1:22" x14ac:dyDescent="0.3">
      <c r="A95" s="37" t="s">
        <v>23</v>
      </c>
      <c r="B95" s="37">
        <v>150</v>
      </c>
      <c r="C95" s="38">
        <v>45369</v>
      </c>
      <c r="D95" s="38" t="s">
        <v>727</v>
      </c>
      <c r="E95" s="37" t="s">
        <v>679</v>
      </c>
      <c r="F95" s="37" t="s">
        <v>711</v>
      </c>
      <c r="G95" s="37" t="s">
        <v>423</v>
      </c>
      <c r="H95" s="40">
        <f t="shared" si="6"/>
        <v>970000</v>
      </c>
      <c r="I95" s="40">
        <f t="shared" si="7"/>
        <v>31111</v>
      </c>
      <c r="J95" s="40">
        <v>1001111</v>
      </c>
      <c r="K95" s="39">
        <v>100111</v>
      </c>
      <c r="L95" s="37"/>
      <c r="M95" s="37" t="s">
        <v>144</v>
      </c>
      <c r="N95" s="37" t="s">
        <v>67</v>
      </c>
      <c r="O95" s="37" t="s">
        <v>16</v>
      </c>
      <c r="P95" s="38">
        <v>45355</v>
      </c>
      <c r="Q95" s="37">
        <v>14</v>
      </c>
      <c r="R95" s="41">
        <f t="shared" si="8"/>
        <v>3.2073195876288658E-2</v>
      </c>
      <c r="T95" s="14" t="s">
        <v>685</v>
      </c>
      <c r="U95" s="13">
        <v>800159</v>
      </c>
    </row>
    <row r="96" spans="1:22" x14ac:dyDescent="0.3">
      <c r="A96" s="37" t="s">
        <v>23</v>
      </c>
      <c r="B96" s="37">
        <v>151</v>
      </c>
      <c r="C96" s="38">
        <v>45369</v>
      </c>
      <c r="D96" s="38" t="s">
        <v>727</v>
      </c>
      <c r="E96" s="37" t="s">
        <v>679</v>
      </c>
      <c r="F96" s="37" t="s">
        <v>710</v>
      </c>
      <c r="G96" s="37" t="s">
        <v>422</v>
      </c>
      <c r="H96" s="40">
        <f t="shared" si="6"/>
        <v>970000</v>
      </c>
      <c r="I96" s="40">
        <f t="shared" si="7"/>
        <v>30731</v>
      </c>
      <c r="J96" s="40">
        <v>1000731</v>
      </c>
      <c r="K96" s="39">
        <v>100073</v>
      </c>
      <c r="L96" s="37"/>
      <c r="M96" s="37" t="s">
        <v>144</v>
      </c>
      <c r="N96" s="37" t="s">
        <v>67</v>
      </c>
      <c r="O96" s="37" t="s">
        <v>16</v>
      </c>
      <c r="P96" s="38">
        <v>45355</v>
      </c>
      <c r="Q96" s="37">
        <v>14</v>
      </c>
      <c r="R96" s="41">
        <f t="shared" si="8"/>
        <v>3.1681443298969075E-2</v>
      </c>
      <c r="T96" s="14" t="s">
        <v>681</v>
      </c>
      <c r="U96" s="13">
        <v>700149</v>
      </c>
    </row>
    <row r="97" spans="1:22" x14ac:dyDescent="0.3">
      <c r="A97" s="57" t="s">
        <v>23</v>
      </c>
      <c r="B97" s="57">
        <v>48</v>
      </c>
      <c r="C97" s="58">
        <v>45369</v>
      </c>
      <c r="D97" s="57" t="s">
        <v>438</v>
      </c>
      <c r="E97" s="57" t="s">
        <v>697</v>
      </c>
      <c r="F97" s="57" t="s">
        <v>697</v>
      </c>
      <c r="G97" s="57" t="s">
        <v>409</v>
      </c>
      <c r="H97" s="60">
        <f t="shared" si="6"/>
        <v>825000</v>
      </c>
      <c r="I97" s="60">
        <f t="shared" si="7"/>
        <v>27369</v>
      </c>
      <c r="J97" s="60">
        <v>852369</v>
      </c>
      <c r="K97" s="59">
        <v>85237</v>
      </c>
      <c r="L97" s="57"/>
      <c r="M97" s="57" t="s">
        <v>144</v>
      </c>
      <c r="N97" s="57" t="s">
        <v>67</v>
      </c>
      <c r="O97" s="57" t="s">
        <v>16</v>
      </c>
      <c r="P97" s="58">
        <v>45355</v>
      </c>
      <c r="Q97" s="57">
        <v>14</v>
      </c>
      <c r="R97" s="61">
        <f t="shared" si="8"/>
        <v>3.3174545454545457E-2</v>
      </c>
      <c r="T97" s="12" t="s">
        <v>633</v>
      </c>
      <c r="U97" s="13">
        <v>1200910</v>
      </c>
      <c r="V97" s="86">
        <f>GETPIVOTDATA("TOTAL AMOUNT",$T$1,"TRADING ADVISOR","YASHKUMAR HIRENBHAI PRAJAPATI","PAYEE","YASHKUMAR HIRENBHAI PRAJAPATI")/GETPIVOTDATA("TOTAL AMOUNT",$T$1,"TRADING ADVISOR","YASHKUMAR HIRENBHAI PRAJAPATI")</f>
        <v>0.41689302279105012</v>
      </c>
    </row>
    <row r="98" spans="1:22" x14ac:dyDescent="0.3">
      <c r="A98" s="57" t="s">
        <v>23</v>
      </c>
      <c r="B98" s="57">
        <v>49</v>
      </c>
      <c r="C98" s="58">
        <v>45369</v>
      </c>
      <c r="D98" s="57" t="s">
        <v>438</v>
      </c>
      <c r="E98" s="57" t="s">
        <v>697</v>
      </c>
      <c r="F98" s="57" t="s">
        <v>701</v>
      </c>
      <c r="G98" s="57" t="s">
        <v>413</v>
      </c>
      <c r="H98" s="60">
        <f t="shared" ref="H98:H129" si="9">MROUND((J98*0.97),5000)</f>
        <v>830000</v>
      </c>
      <c r="I98" s="60">
        <f t="shared" ref="I98:I129" si="10">J98-H98</f>
        <v>24079</v>
      </c>
      <c r="J98" s="60">
        <v>854079</v>
      </c>
      <c r="K98" s="59">
        <v>85408</v>
      </c>
      <c r="L98" s="57"/>
      <c r="M98" s="57" t="s">
        <v>144</v>
      </c>
      <c r="N98" s="57" t="s">
        <v>67</v>
      </c>
      <c r="O98" s="57" t="s">
        <v>16</v>
      </c>
      <c r="P98" s="58">
        <v>45355</v>
      </c>
      <c r="Q98" s="57">
        <v>14</v>
      </c>
      <c r="R98" s="61">
        <f t="shared" ref="R98:R129" si="11">I98/H98</f>
        <v>2.9010843373493977E-2</v>
      </c>
      <c r="T98" s="14" t="s">
        <v>621</v>
      </c>
      <c r="U98" s="13">
        <v>700259</v>
      </c>
    </row>
    <row r="99" spans="1:22" x14ac:dyDescent="0.3">
      <c r="A99" s="77" t="s">
        <v>23</v>
      </c>
      <c r="B99" s="77">
        <v>2</v>
      </c>
      <c r="C99" s="78">
        <v>45316</v>
      </c>
      <c r="D99" s="78" t="s">
        <v>484</v>
      </c>
      <c r="E99" s="78" t="s">
        <v>730</v>
      </c>
      <c r="F99" s="77" t="s">
        <v>630</v>
      </c>
      <c r="G99" s="77" t="s">
        <v>341</v>
      </c>
      <c r="H99" s="80">
        <f t="shared" si="9"/>
        <v>730000</v>
      </c>
      <c r="I99" s="80">
        <f t="shared" si="10"/>
        <v>20236</v>
      </c>
      <c r="J99" s="80">
        <v>750236</v>
      </c>
      <c r="K99" s="79">
        <v>75024</v>
      </c>
      <c r="L99" s="77"/>
      <c r="M99" s="77" t="s">
        <v>142</v>
      </c>
      <c r="N99" s="77" t="s">
        <v>67</v>
      </c>
      <c r="O99" s="77" t="s">
        <v>16</v>
      </c>
      <c r="P99" s="78">
        <v>45308</v>
      </c>
      <c r="Q99" s="77">
        <v>8</v>
      </c>
      <c r="R99" s="81">
        <f t="shared" si="11"/>
        <v>2.7720547945205478E-2</v>
      </c>
      <c r="T99" s="14" t="s">
        <v>633</v>
      </c>
      <c r="U99" s="13">
        <v>500651</v>
      </c>
    </row>
    <row r="100" spans="1:22" x14ac:dyDescent="0.3">
      <c r="A100" s="77" t="s">
        <v>23</v>
      </c>
      <c r="B100" s="77">
        <v>4</v>
      </c>
      <c r="C100" s="78">
        <v>45316</v>
      </c>
      <c r="D100" s="78" t="s">
        <v>484</v>
      </c>
      <c r="E100" s="78" t="s">
        <v>730</v>
      </c>
      <c r="F100" s="77" t="s">
        <v>632</v>
      </c>
      <c r="G100" s="77" t="s">
        <v>343</v>
      </c>
      <c r="H100" s="80">
        <f t="shared" si="9"/>
        <v>730000</v>
      </c>
      <c r="I100" s="80">
        <f t="shared" si="10"/>
        <v>21025</v>
      </c>
      <c r="J100" s="80">
        <v>751025</v>
      </c>
      <c r="K100" s="79">
        <v>75103</v>
      </c>
      <c r="L100" s="77"/>
      <c r="M100" s="77" t="s">
        <v>142</v>
      </c>
      <c r="N100" s="77" t="s">
        <v>67</v>
      </c>
      <c r="O100" s="77" t="s">
        <v>16</v>
      </c>
      <c r="P100" s="78">
        <v>45308</v>
      </c>
      <c r="Q100" s="77">
        <v>8</v>
      </c>
      <c r="R100" s="81">
        <f t="shared" si="11"/>
        <v>2.8801369863013699E-2</v>
      </c>
      <c r="T100" s="12" t="s">
        <v>689</v>
      </c>
      <c r="U100" s="13">
        <v>1601345</v>
      </c>
      <c r="V100" s="86">
        <f>GETPIVOTDATA("TOTAL AMOUNT",$T$1,"TRADING ADVISOR","DARSHIL DHIRUBHAI MEHTA","PAYEE","DARSHIL DHIRUBHAI MEHTA")/GETPIVOTDATA("TOTAL AMOUNT",$T$1,"TRADING ADVISOR","DARSHIL DHIRUBHAI MEHTA")</f>
        <v>0.49965685095966206</v>
      </c>
    </row>
    <row r="101" spans="1:22" x14ac:dyDescent="0.3">
      <c r="A101" s="77" t="s">
        <v>23</v>
      </c>
      <c r="B101" s="77">
        <v>5</v>
      </c>
      <c r="C101" s="78">
        <v>45316</v>
      </c>
      <c r="D101" s="78" t="s">
        <v>484</v>
      </c>
      <c r="E101" s="77" t="s">
        <v>730</v>
      </c>
      <c r="F101" s="77" t="s">
        <v>730</v>
      </c>
      <c r="G101" s="77" t="s">
        <v>355</v>
      </c>
      <c r="H101" s="80">
        <f t="shared" si="9"/>
        <v>485000</v>
      </c>
      <c r="I101" s="80">
        <f t="shared" si="10"/>
        <v>15236</v>
      </c>
      <c r="J101" s="80">
        <v>500236</v>
      </c>
      <c r="K101" s="79">
        <v>50024</v>
      </c>
      <c r="L101" s="77"/>
      <c r="M101" s="77" t="s">
        <v>142</v>
      </c>
      <c r="N101" s="77" t="s">
        <v>67</v>
      </c>
      <c r="O101" s="77" t="s">
        <v>16</v>
      </c>
      <c r="P101" s="78">
        <v>45308</v>
      </c>
      <c r="Q101" s="77">
        <v>8</v>
      </c>
      <c r="R101" s="81">
        <f t="shared" si="11"/>
        <v>3.1414432989690724E-2</v>
      </c>
      <c r="T101" s="14" t="s">
        <v>689</v>
      </c>
      <c r="U101" s="13">
        <v>800123</v>
      </c>
    </row>
    <row r="102" spans="1:22" x14ac:dyDescent="0.3">
      <c r="A102" s="77" t="s">
        <v>23</v>
      </c>
      <c r="B102" s="77">
        <v>3</v>
      </c>
      <c r="C102" s="78">
        <v>45358</v>
      </c>
      <c r="D102" s="78" t="s">
        <v>484</v>
      </c>
      <c r="E102" s="77" t="s">
        <v>730</v>
      </c>
      <c r="F102" s="77" t="s">
        <v>694</v>
      </c>
      <c r="G102" s="77" t="s">
        <v>406</v>
      </c>
      <c r="H102" s="80">
        <f t="shared" si="9"/>
        <v>580000</v>
      </c>
      <c r="I102" s="80">
        <f t="shared" si="10"/>
        <v>20231</v>
      </c>
      <c r="J102" s="80">
        <v>600231</v>
      </c>
      <c r="K102" s="79">
        <v>60023</v>
      </c>
      <c r="L102" s="77"/>
      <c r="M102" s="77" t="s">
        <v>144</v>
      </c>
      <c r="N102" s="77" t="s">
        <v>67</v>
      </c>
      <c r="O102" s="77" t="s">
        <v>16</v>
      </c>
      <c r="P102" s="78">
        <v>45350</v>
      </c>
      <c r="Q102" s="77">
        <v>8</v>
      </c>
      <c r="R102" s="81">
        <f t="shared" si="11"/>
        <v>3.4881034482758623E-2</v>
      </c>
      <c r="T102" s="14" t="s">
        <v>667</v>
      </c>
      <c r="U102" s="13">
        <v>801222</v>
      </c>
    </row>
    <row r="103" spans="1:22" x14ac:dyDescent="0.3">
      <c r="A103" t="s">
        <v>23</v>
      </c>
      <c r="B103">
        <v>95</v>
      </c>
      <c r="C103" s="1">
        <v>45369</v>
      </c>
      <c r="D103" t="s">
        <v>459</v>
      </c>
      <c r="E103" t="s">
        <v>663</v>
      </c>
      <c r="F103" t="s">
        <v>663</v>
      </c>
      <c r="G103" t="s">
        <v>375</v>
      </c>
      <c r="H103" s="15">
        <f t="shared" si="9"/>
        <v>875000</v>
      </c>
      <c r="I103" s="15">
        <f t="shared" si="10"/>
        <v>25637</v>
      </c>
      <c r="J103" s="15">
        <v>900637</v>
      </c>
      <c r="K103" s="5">
        <v>90064</v>
      </c>
      <c r="M103" t="s">
        <v>144</v>
      </c>
      <c r="N103" t="s">
        <v>67</v>
      </c>
      <c r="O103" t="s">
        <v>16</v>
      </c>
      <c r="P103" s="1">
        <v>45355</v>
      </c>
      <c r="Q103">
        <v>14</v>
      </c>
      <c r="R103" s="21">
        <f t="shared" si="11"/>
        <v>2.929942857142857E-2</v>
      </c>
      <c r="T103" s="12" t="s">
        <v>717</v>
      </c>
      <c r="U103" s="13">
        <v>3050363</v>
      </c>
      <c r="V103" s="86">
        <f>GETPIVOTDATA("TOTAL AMOUNT",$T$1,"TRADING ADVISOR","JAY SURESHBHAI PATWA","PAYEE","JAY SURESHBHAI PATWA")/GETPIVOTDATA("TOTAL AMOUNT",$T$1,"TRADING ADVISOR","JAY SURESHBHAI PATWA")</f>
        <v>0.29486851237049494</v>
      </c>
    </row>
    <row r="104" spans="1:22" x14ac:dyDescent="0.3">
      <c r="A104" t="s">
        <v>23</v>
      </c>
      <c r="B104">
        <v>96</v>
      </c>
      <c r="C104" s="1">
        <v>45369</v>
      </c>
      <c r="D104" t="s">
        <v>459</v>
      </c>
      <c r="E104" t="s">
        <v>663</v>
      </c>
      <c r="F104" t="s">
        <v>628</v>
      </c>
      <c r="G104" t="s">
        <v>339</v>
      </c>
      <c r="H104" s="15">
        <f t="shared" si="9"/>
        <v>875000</v>
      </c>
      <c r="I104" s="15">
        <f t="shared" si="10"/>
        <v>25891</v>
      </c>
      <c r="J104" s="15">
        <v>900891</v>
      </c>
      <c r="K104" s="5">
        <v>90089</v>
      </c>
      <c r="M104" t="s">
        <v>144</v>
      </c>
      <c r="N104" t="s">
        <v>67</v>
      </c>
      <c r="O104" t="s">
        <v>16</v>
      </c>
      <c r="P104" s="1">
        <v>45355</v>
      </c>
      <c r="Q104">
        <v>14</v>
      </c>
      <c r="R104" s="21">
        <f t="shared" si="11"/>
        <v>2.9589714285714285E-2</v>
      </c>
      <c r="T104" s="14" t="s">
        <v>719</v>
      </c>
      <c r="U104" s="13">
        <v>1098564</v>
      </c>
    </row>
    <row r="105" spans="1:22" x14ac:dyDescent="0.3">
      <c r="A105" s="22" t="s">
        <v>23</v>
      </c>
      <c r="B105" s="22">
        <v>98</v>
      </c>
      <c r="C105" s="33">
        <v>45073</v>
      </c>
      <c r="D105" s="22" t="s">
        <v>478</v>
      </c>
      <c r="E105" s="33" t="s">
        <v>478</v>
      </c>
      <c r="F105" s="22" t="s">
        <v>534</v>
      </c>
      <c r="G105" s="22" t="s">
        <v>244</v>
      </c>
      <c r="H105" s="36">
        <f t="shared" si="9"/>
        <v>290000</v>
      </c>
      <c r="I105" s="36">
        <f t="shared" si="10"/>
        <v>11259</v>
      </c>
      <c r="J105" s="36">
        <v>301259</v>
      </c>
      <c r="K105" s="34">
        <v>30126</v>
      </c>
      <c r="L105" s="22"/>
      <c r="M105" s="22" t="s">
        <v>134</v>
      </c>
      <c r="N105" s="22" t="s">
        <v>67</v>
      </c>
      <c r="O105" s="22" t="s">
        <v>16</v>
      </c>
      <c r="P105" s="33">
        <v>45059</v>
      </c>
      <c r="Q105" s="22">
        <v>14</v>
      </c>
      <c r="R105" s="35">
        <f t="shared" si="11"/>
        <v>3.882413793103448E-2</v>
      </c>
      <c r="T105" s="14" t="s">
        <v>717</v>
      </c>
      <c r="U105" s="13">
        <v>899456</v>
      </c>
    </row>
    <row r="106" spans="1:22" x14ac:dyDescent="0.3">
      <c r="A106" s="22" t="s">
        <v>23</v>
      </c>
      <c r="B106" s="22">
        <v>111</v>
      </c>
      <c r="C106" s="33">
        <v>45073</v>
      </c>
      <c r="D106" s="22" t="s">
        <v>478</v>
      </c>
      <c r="E106" s="33" t="s">
        <v>478</v>
      </c>
      <c r="F106" s="22" t="s">
        <v>478</v>
      </c>
      <c r="G106" s="22" t="s">
        <v>189</v>
      </c>
      <c r="H106" s="36">
        <f t="shared" si="9"/>
        <v>485000</v>
      </c>
      <c r="I106" s="36">
        <f t="shared" si="10"/>
        <v>15789</v>
      </c>
      <c r="J106" s="36">
        <v>500789</v>
      </c>
      <c r="K106" s="34">
        <v>50079</v>
      </c>
      <c r="L106" s="22"/>
      <c r="M106" s="22" t="s">
        <v>134</v>
      </c>
      <c r="N106" s="22" t="s">
        <v>67</v>
      </c>
      <c r="O106" s="22" t="s">
        <v>16</v>
      </c>
      <c r="P106" s="33">
        <v>45059</v>
      </c>
      <c r="Q106" s="22">
        <v>14</v>
      </c>
      <c r="R106" s="35">
        <f t="shared" si="11"/>
        <v>3.2554639175257735E-2</v>
      </c>
      <c r="T106" s="14" t="s">
        <v>718</v>
      </c>
      <c r="U106" s="13">
        <v>1052343</v>
      </c>
    </row>
    <row r="107" spans="1:22" x14ac:dyDescent="0.3">
      <c r="A107" s="22" t="s">
        <v>23</v>
      </c>
      <c r="B107" s="22">
        <v>107</v>
      </c>
      <c r="C107" s="33">
        <v>45209</v>
      </c>
      <c r="D107" s="22" t="s">
        <v>478</v>
      </c>
      <c r="E107" s="33" t="s">
        <v>478</v>
      </c>
      <c r="F107" s="22" t="s">
        <v>666</v>
      </c>
      <c r="G107" s="22" t="s">
        <v>378</v>
      </c>
      <c r="H107" s="36">
        <f t="shared" si="9"/>
        <v>1215000</v>
      </c>
      <c r="I107" s="36">
        <f t="shared" si="10"/>
        <v>35231</v>
      </c>
      <c r="J107" s="36">
        <v>1250231</v>
      </c>
      <c r="K107" s="34">
        <v>125023</v>
      </c>
      <c r="L107" s="22"/>
      <c r="M107" s="22" t="s">
        <v>139</v>
      </c>
      <c r="N107" s="22" t="s">
        <v>67</v>
      </c>
      <c r="O107" s="22" t="s">
        <v>16</v>
      </c>
      <c r="P107" s="33">
        <v>45201</v>
      </c>
      <c r="Q107" s="22">
        <v>8</v>
      </c>
      <c r="R107" s="35">
        <f t="shared" si="11"/>
        <v>2.8996707818930042E-2</v>
      </c>
      <c r="T107" s="12" t="s">
        <v>687</v>
      </c>
      <c r="U107" s="13">
        <v>1553424</v>
      </c>
      <c r="V107" s="86">
        <f>GETPIVOTDATA("TOTAL AMOUNT",$T$1,"TRADING ADVISOR","NIKUL RAJUSINH RATHOD","PAYEE","NIKUL RAJUSINH RATHOD")/GETPIVOTDATA("TOTAL AMOUNT",$T$1,"TRADING ADVISOR","NIKUL RAJUSINH RATHOD")</f>
        <v>0.45073399149234206</v>
      </c>
    </row>
    <row r="108" spans="1:22" x14ac:dyDescent="0.3">
      <c r="A108" s="22" t="s">
        <v>23</v>
      </c>
      <c r="B108" s="22">
        <v>114</v>
      </c>
      <c r="C108" s="33">
        <v>45237</v>
      </c>
      <c r="D108" s="33" t="s">
        <v>478</v>
      </c>
      <c r="E108" s="33" t="s">
        <v>478</v>
      </c>
      <c r="F108" s="22" t="s">
        <v>670</v>
      </c>
      <c r="G108" s="22" t="s">
        <v>382</v>
      </c>
      <c r="H108" s="36">
        <f t="shared" si="9"/>
        <v>1215000</v>
      </c>
      <c r="I108" s="36">
        <f t="shared" si="10"/>
        <v>35689</v>
      </c>
      <c r="J108" s="36">
        <v>1250689</v>
      </c>
      <c r="K108" s="34">
        <v>125069</v>
      </c>
      <c r="L108" s="22"/>
      <c r="M108" s="22" t="s">
        <v>140</v>
      </c>
      <c r="N108" s="22" t="s">
        <v>67</v>
      </c>
      <c r="O108" s="22" t="s">
        <v>16</v>
      </c>
      <c r="P108" s="33">
        <v>45230</v>
      </c>
      <c r="Q108" s="22">
        <v>7</v>
      </c>
      <c r="R108" s="35">
        <f t="shared" si="11"/>
        <v>2.9373662551440329E-2</v>
      </c>
      <c r="T108" s="14" t="s">
        <v>720</v>
      </c>
      <c r="U108" s="13">
        <v>853243</v>
      </c>
    </row>
    <row r="109" spans="1:22" x14ac:dyDescent="0.3">
      <c r="A109" s="22" t="s">
        <v>23</v>
      </c>
      <c r="B109" s="22">
        <v>109</v>
      </c>
      <c r="C109" s="33">
        <v>45307</v>
      </c>
      <c r="D109" s="22" t="s">
        <v>478</v>
      </c>
      <c r="E109" s="33" t="s">
        <v>478</v>
      </c>
      <c r="F109" s="22" t="s">
        <v>491</v>
      </c>
      <c r="G109" s="22" t="s">
        <v>202</v>
      </c>
      <c r="H109" s="36">
        <f t="shared" si="9"/>
        <v>1215000</v>
      </c>
      <c r="I109" s="36">
        <f t="shared" si="10"/>
        <v>35611</v>
      </c>
      <c r="J109" s="36">
        <v>1250611</v>
      </c>
      <c r="K109" s="34">
        <v>125061</v>
      </c>
      <c r="L109" s="22"/>
      <c r="M109" s="22" t="s">
        <v>142</v>
      </c>
      <c r="N109" s="22" t="s">
        <v>67</v>
      </c>
      <c r="O109" s="22" t="s">
        <v>16</v>
      </c>
      <c r="P109" s="33">
        <v>45292</v>
      </c>
      <c r="Q109" s="22">
        <v>15</v>
      </c>
      <c r="R109" s="35">
        <f t="shared" si="11"/>
        <v>2.9309465020576131E-2</v>
      </c>
      <c r="T109" s="14" t="s">
        <v>687</v>
      </c>
      <c r="U109" s="13">
        <v>700181</v>
      </c>
    </row>
    <row r="110" spans="1:22" x14ac:dyDescent="0.3">
      <c r="A110" s="22" t="s">
        <v>23</v>
      </c>
      <c r="B110" s="22">
        <v>112</v>
      </c>
      <c r="C110" s="33">
        <v>45307</v>
      </c>
      <c r="D110" s="22" t="s">
        <v>478</v>
      </c>
      <c r="E110" s="33" t="s">
        <v>478</v>
      </c>
      <c r="F110" s="22" t="s">
        <v>673</v>
      </c>
      <c r="G110" s="22" t="s">
        <v>385</v>
      </c>
      <c r="H110" s="36">
        <f t="shared" si="9"/>
        <v>1215000</v>
      </c>
      <c r="I110" s="36">
        <f t="shared" si="10"/>
        <v>35125</v>
      </c>
      <c r="J110" s="36">
        <v>1250125</v>
      </c>
      <c r="K110" s="34">
        <v>125013</v>
      </c>
      <c r="L110" s="22"/>
      <c r="M110" s="22" t="s">
        <v>142</v>
      </c>
      <c r="N110" s="22" t="s">
        <v>67</v>
      </c>
      <c r="O110" s="22" t="s">
        <v>16</v>
      </c>
      <c r="P110" s="33">
        <v>45292</v>
      </c>
      <c r="Q110" s="22">
        <v>15</v>
      </c>
      <c r="R110" s="35">
        <f t="shared" si="11"/>
        <v>2.8909465020576133E-2</v>
      </c>
      <c r="T110" s="12" t="s">
        <v>550</v>
      </c>
      <c r="U110" s="13">
        <v>6948052</v>
      </c>
      <c r="V110" s="86">
        <f>GETPIVOTDATA("TOTAL AMOUNT",$T$1,"TRADING ADVISOR","NEETA VIKASH SAH","PAYEE","NEETA VIKASH SAH")/GETPIVOTDATA("TOTAL AMOUNT",$T$1,"TRADING ADVISOR","NEETA VIKASH SAH")</f>
        <v>0.25911751955799983</v>
      </c>
    </row>
    <row r="111" spans="1:22" x14ac:dyDescent="0.3">
      <c r="A111" s="22" t="s">
        <v>23</v>
      </c>
      <c r="B111" s="22">
        <v>115</v>
      </c>
      <c r="C111" s="33">
        <v>45307</v>
      </c>
      <c r="D111" s="33" t="s">
        <v>478</v>
      </c>
      <c r="E111" s="33" t="s">
        <v>478</v>
      </c>
      <c r="F111" s="22" t="s">
        <v>543</v>
      </c>
      <c r="G111" s="22" t="s">
        <v>254</v>
      </c>
      <c r="H111" s="36">
        <f t="shared" si="9"/>
        <v>1215000</v>
      </c>
      <c r="I111" s="36">
        <f t="shared" si="10"/>
        <v>35239</v>
      </c>
      <c r="J111" s="36">
        <v>1250239</v>
      </c>
      <c r="K111" s="34">
        <v>125024</v>
      </c>
      <c r="L111" s="22"/>
      <c r="M111" s="22" t="s">
        <v>142</v>
      </c>
      <c r="N111" s="22" t="s">
        <v>67</v>
      </c>
      <c r="O111" s="22" t="s">
        <v>16</v>
      </c>
      <c r="P111" s="33">
        <v>45292</v>
      </c>
      <c r="Q111" s="22">
        <v>15</v>
      </c>
      <c r="R111" s="35">
        <f t="shared" si="11"/>
        <v>2.9003292181069958E-2</v>
      </c>
      <c r="T111" s="14" t="s">
        <v>703</v>
      </c>
      <c r="U111" s="13">
        <v>700691</v>
      </c>
    </row>
    <row r="112" spans="1:22" x14ac:dyDescent="0.3">
      <c r="A112" s="22" t="s">
        <v>23</v>
      </c>
      <c r="B112" s="22">
        <v>99</v>
      </c>
      <c r="C112" s="33">
        <v>45344</v>
      </c>
      <c r="D112" s="22" t="s">
        <v>478</v>
      </c>
      <c r="E112" s="33" t="s">
        <v>478</v>
      </c>
      <c r="F112" s="22" t="s">
        <v>534</v>
      </c>
      <c r="G112" s="22" t="s">
        <v>244</v>
      </c>
      <c r="H112" s="36">
        <f t="shared" si="9"/>
        <v>875000</v>
      </c>
      <c r="I112" s="36">
        <f t="shared" si="10"/>
        <v>26523</v>
      </c>
      <c r="J112" s="36">
        <v>901523</v>
      </c>
      <c r="K112" s="34">
        <v>90152</v>
      </c>
      <c r="L112" s="22"/>
      <c r="M112" s="22" t="s">
        <v>143</v>
      </c>
      <c r="N112" s="22" t="s">
        <v>67</v>
      </c>
      <c r="O112" s="22" t="s">
        <v>16</v>
      </c>
      <c r="P112" s="33">
        <v>45330</v>
      </c>
      <c r="Q112" s="22">
        <v>14</v>
      </c>
      <c r="R112" s="35">
        <f t="shared" si="11"/>
        <v>3.0311999999999999E-2</v>
      </c>
      <c r="T112" s="14" t="s">
        <v>700</v>
      </c>
      <c r="U112" s="13">
        <v>847259</v>
      </c>
    </row>
    <row r="113" spans="1:22" x14ac:dyDescent="0.3">
      <c r="A113" s="22" t="s">
        <v>23</v>
      </c>
      <c r="B113" s="22">
        <v>101</v>
      </c>
      <c r="C113" s="33">
        <v>45344</v>
      </c>
      <c r="D113" s="22" t="s">
        <v>478</v>
      </c>
      <c r="E113" s="33" t="s">
        <v>478</v>
      </c>
      <c r="F113" s="22" t="s">
        <v>691</v>
      </c>
      <c r="G113" s="22" t="s">
        <v>403</v>
      </c>
      <c r="H113" s="36">
        <f t="shared" si="9"/>
        <v>1165000</v>
      </c>
      <c r="I113" s="36">
        <f t="shared" si="10"/>
        <v>35123</v>
      </c>
      <c r="J113" s="36">
        <v>1200123</v>
      </c>
      <c r="K113" s="34">
        <v>120012</v>
      </c>
      <c r="L113" s="22"/>
      <c r="M113" s="22" t="s">
        <v>143</v>
      </c>
      <c r="N113" s="22" t="s">
        <v>67</v>
      </c>
      <c r="O113" s="22" t="s">
        <v>16</v>
      </c>
      <c r="P113" s="33">
        <v>45330</v>
      </c>
      <c r="Q113" s="22">
        <v>14</v>
      </c>
      <c r="R113" s="35">
        <f t="shared" si="11"/>
        <v>3.0148497854077253E-2</v>
      </c>
      <c r="T113" s="14" t="s">
        <v>698</v>
      </c>
      <c r="U113" s="13">
        <v>850017</v>
      </c>
    </row>
    <row r="114" spans="1:22" x14ac:dyDescent="0.3">
      <c r="A114" s="22" t="s">
        <v>23</v>
      </c>
      <c r="B114" s="22">
        <v>102</v>
      </c>
      <c r="C114" s="33">
        <v>45369</v>
      </c>
      <c r="D114" s="22" t="s">
        <v>478</v>
      </c>
      <c r="E114" s="33" t="s">
        <v>478</v>
      </c>
      <c r="F114" s="22" t="s">
        <v>705</v>
      </c>
      <c r="G114" s="22" t="s">
        <v>305</v>
      </c>
      <c r="H114" s="36">
        <f t="shared" si="9"/>
        <v>775000</v>
      </c>
      <c r="I114" s="36">
        <f t="shared" si="10"/>
        <v>25126</v>
      </c>
      <c r="J114" s="36">
        <v>800126</v>
      </c>
      <c r="K114" s="34">
        <v>80013</v>
      </c>
      <c r="L114" s="22"/>
      <c r="M114" s="22" t="s">
        <v>144</v>
      </c>
      <c r="N114" s="22" t="s">
        <v>67</v>
      </c>
      <c r="O114" s="22" t="s">
        <v>16</v>
      </c>
      <c r="P114" s="33">
        <v>45355</v>
      </c>
      <c r="Q114" s="22">
        <v>14</v>
      </c>
      <c r="R114" s="35">
        <f t="shared" si="11"/>
        <v>3.2420645161290319E-2</v>
      </c>
      <c r="T114" s="14" t="s">
        <v>550</v>
      </c>
      <c r="U114" s="13">
        <v>1800362</v>
      </c>
    </row>
    <row r="115" spans="1:22" x14ac:dyDescent="0.3">
      <c r="A115" s="22" t="s">
        <v>23</v>
      </c>
      <c r="B115" s="22">
        <v>113</v>
      </c>
      <c r="C115" s="33">
        <v>45369</v>
      </c>
      <c r="D115" s="33" t="s">
        <v>478</v>
      </c>
      <c r="E115" s="33" t="s">
        <v>478</v>
      </c>
      <c r="F115" s="22" t="s">
        <v>735</v>
      </c>
      <c r="G115" s="22" t="s">
        <v>419</v>
      </c>
      <c r="H115" s="36">
        <f t="shared" si="9"/>
        <v>875000</v>
      </c>
      <c r="I115" s="36">
        <f t="shared" si="10"/>
        <v>25187</v>
      </c>
      <c r="J115" s="36">
        <v>900187</v>
      </c>
      <c r="K115" s="34">
        <v>90019</v>
      </c>
      <c r="L115" s="22"/>
      <c r="M115" s="22" t="s">
        <v>144</v>
      </c>
      <c r="N115" s="22" t="s">
        <v>67</v>
      </c>
      <c r="O115" s="22" t="s">
        <v>16</v>
      </c>
      <c r="P115" s="33">
        <v>45355</v>
      </c>
      <c r="Q115" s="22">
        <v>14</v>
      </c>
      <c r="R115" s="35">
        <f t="shared" si="11"/>
        <v>2.8785142857142856E-2</v>
      </c>
      <c r="T115" s="14" t="s">
        <v>671</v>
      </c>
      <c r="U115" s="13">
        <v>1000236</v>
      </c>
    </row>
    <row r="116" spans="1:22" x14ac:dyDescent="0.3">
      <c r="A116" t="s">
        <v>23</v>
      </c>
      <c r="B116">
        <v>117</v>
      </c>
      <c r="C116" s="1">
        <v>45073</v>
      </c>
      <c r="D116" s="1" t="s">
        <v>725</v>
      </c>
      <c r="E116" s="1" t="s">
        <v>725</v>
      </c>
      <c r="F116" t="s">
        <v>627</v>
      </c>
      <c r="G116" t="s">
        <v>338</v>
      </c>
      <c r="H116" s="15">
        <f t="shared" si="9"/>
        <v>20000</v>
      </c>
      <c r="I116" s="15">
        <f t="shared" si="10"/>
        <v>23</v>
      </c>
      <c r="J116" s="15">
        <v>20023</v>
      </c>
      <c r="K116" s="5">
        <v>2002</v>
      </c>
      <c r="M116" t="s">
        <v>134</v>
      </c>
      <c r="N116" t="s">
        <v>67</v>
      </c>
      <c r="O116" t="s">
        <v>16</v>
      </c>
      <c r="P116" s="1">
        <v>45059</v>
      </c>
      <c r="Q116">
        <v>14</v>
      </c>
      <c r="R116" s="21">
        <f t="shared" si="11"/>
        <v>1.15E-3</v>
      </c>
      <c r="T116" s="14" t="s">
        <v>696</v>
      </c>
      <c r="U116" s="13">
        <v>849126</v>
      </c>
    </row>
    <row r="117" spans="1:22" x14ac:dyDescent="0.3">
      <c r="A117" t="s">
        <v>23</v>
      </c>
      <c r="B117">
        <v>118</v>
      </c>
      <c r="C117" s="1">
        <v>45099</v>
      </c>
      <c r="D117" s="1" t="s">
        <v>725</v>
      </c>
      <c r="E117" s="1" t="s">
        <v>725</v>
      </c>
      <c r="F117" t="s">
        <v>627</v>
      </c>
      <c r="G117" t="s">
        <v>338</v>
      </c>
      <c r="H117" s="15">
        <f t="shared" si="9"/>
        <v>20000</v>
      </c>
      <c r="I117" s="15">
        <f t="shared" si="10"/>
        <v>201</v>
      </c>
      <c r="J117" s="15">
        <v>20201</v>
      </c>
      <c r="K117" s="5">
        <v>2020</v>
      </c>
      <c r="M117" t="s">
        <v>135</v>
      </c>
      <c r="N117" t="s">
        <v>67</v>
      </c>
      <c r="O117" t="s">
        <v>16</v>
      </c>
      <c r="P117" s="1">
        <v>45086</v>
      </c>
      <c r="Q117">
        <v>13</v>
      </c>
      <c r="R117" s="21">
        <f t="shared" si="11"/>
        <v>1.005E-2</v>
      </c>
      <c r="T117" s="14" t="s">
        <v>702</v>
      </c>
      <c r="U117" s="13">
        <v>900361</v>
      </c>
    </row>
    <row r="118" spans="1:22" x14ac:dyDescent="0.3">
      <c r="A118" t="s">
        <v>23</v>
      </c>
      <c r="B118">
        <v>119</v>
      </c>
      <c r="C118" s="1">
        <v>45148</v>
      </c>
      <c r="D118" s="1" t="s">
        <v>725</v>
      </c>
      <c r="E118" s="1" t="s">
        <v>725</v>
      </c>
      <c r="F118" t="s">
        <v>627</v>
      </c>
      <c r="G118" t="s">
        <v>338</v>
      </c>
      <c r="H118" s="15">
        <f t="shared" si="9"/>
        <v>50000</v>
      </c>
      <c r="I118" s="15">
        <f t="shared" si="10"/>
        <v>123</v>
      </c>
      <c r="J118" s="15">
        <v>50123</v>
      </c>
      <c r="K118" s="5">
        <v>5012</v>
      </c>
      <c r="M118" t="s">
        <v>137</v>
      </c>
      <c r="N118" t="s">
        <v>67</v>
      </c>
      <c r="O118" t="s">
        <v>16</v>
      </c>
      <c r="P118" s="1">
        <v>45136</v>
      </c>
      <c r="Q118">
        <v>12</v>
      </c>
      <c r="R118" s="21">
        <f t="shared" si="11"/>
        <v>2.4599999999999999E-3</v>
      </c>
      <c r="T118" s="12" t="s">
        <v>704</v>
      </c>
      <c r="U118" s="13">
        <v>2199063</v>
      </c>
      <c r="V118" s="86">
        <f>GETPIVOTDATA("TOTAL AMOUNT",$T$1,"TRADING ADVISOR","MITUL SAVJIBHAI CHAVDA","PAYEE","MITUL SAVJIBHAI CHAVDA")/GETPIVOTDATA("TOTAL AMOUNT",$T$1,"TRADING ADVISOR","MITUL SAVJIBHAI CHAVDA")</f>
        <v>0.22738366295099322</v>
      </c>
    </row>
    <row r="119" spans="1:22" x14ac:dyDescent="0.3">
      <c r="A119" t="s">
        <v>23</v>
      </c>
      <c r="B119">
        <v>120</v>
      </c>
      <c r="C119" s="1">
        <v>45181</v>
      </c>
      <c r="D119" s="1" t="s">
        <v>725</v>
      </c>
      <c r="E119" s="1" t="s">
        <v>725</v>
      </c>
      <c r="F119" t="s">
        <v>627</v>
      </c>
      <c r="G119" t="s">
        <v>338</v>
      </c>
      <c r="H119" s="15">
        <f t="shared" si="9"/>
        <v>20000</v>
      </c>
      <c r="I119" s="15">
        <f t="shared" si="10"/>
        <v>69</v>
      </c>
      <c r="J119" s="15">
        <v>20069</v>
      </c>
      <c r="K119" s="5">
        <v>2007</v>
      </c>
      <c r="M119" t="s">
        <v>138</v>
      </c>
      <c r="N119" t="s">
        <v>67</v>
      </c>
      <c r="O119" t="s">
        <v>16</v>
      </c>
      <c r="P119" s="1">
        <v>45175</v>
      </c>
      <c r="Q119">
        <v>6</v>
      </c>
      <c r="R119" s="21">
        <f t="shared" si="11"/>
        <v>3.4499999999999999E-3</v>
      </c>
      <c r="T119" s="14" t="s">
        <v>704</v>
      </c>
      <c r="U119" s="13">
        <v>500031</v>
      </c>
    </row>
    <row r="120" spans="1:22" x14ac:dyDescent="0.3">
      <c r="A120" t="s">
        <v>23</v>
      </c>
      <c r="B120">
        <v>121</v>
      </c>
      <c r="C120" s="1">
        <v>45209</v>
      </c>
      <c r="D120" s="1" t="s">
        <v>725</v>
      </c>
      <c r="E120" s="1" t="s">
        <v>725</v>
      </c>
      <c r="F120" t="s">
        <v>627</v>
      </c>
      <c r="G120" t="s">
        <v>338</v>
      </c>
      <c r="H120" s="15">
        <f t="shared" si="9"/>
        <v>110000</v>
      </c>
      <c r="I120" s="15">
        <f t="shared" si="10"/>
        <v>853</v>
      </c>
      <c r="J120" s="15">
        <v>110853</v>
      </c>
      <c r="K120" s="5">
        <v>11085</v>
      </c>
      <c r="M120" t="s">
        <v>139</v>
      </c>
      <c r="N120" t="s">
        <v>67</v>
      </c>
      <c r="O120" t="s">
        <v>16</v>
      </c>
      <c r="P120" s="1">
        <v>45201</v>
      </c>
      <c r="Q120">
        <v>8</v>
      </c>
      <c r="R120" s="21">
        <f t="shared" si="11"/>
        <v>7.7545454545454549E-3</v>
      </c>
      <c r="T120" s="14" t="s">
        <v>699</v>
      </c>
      <c r="U120" s="13">
        <v>853019</v>
      </c>
    </row>
    <row r="121" spans="1:22" x14ac:dyDescent="0.3">
      <c r="A121" t="s">
        <v>23</v>
      </c>
      <c r="B121">
        <v>122</v>
      </c>
      <c r="C121" s="1">
        <v>45335</v>
      </c>
      <c r="D121" s="1" t="s">
        <v>725</v>
      </c>
      <c r="E121" s="1" t="s">
        <v>725</v>
      </c>
      <c r="F121" t="s">
        <v>627</v>
      </c>
      <c r="G121" t="s">
        <v>338</v>
      </c>
      <c r="H121" s="15">
        <f t="shared" si="9"/>
        <v>50000</v>
      </c>
      <c r="I121" s="15">
        <f t="shared" si="10"/>
        <v>12</v>
      </c>
      <c r="J121" s="15">
        <v>50012</v>
      </c>
      <c r="K121" s="5">
        <v>5001</v>
      </c>
      <c r="M121" t="s">
        <v>143</v>
      </c>
      <c r="N121" t="s">
        <v>67</v>
      </c>
      <c r="O121" t="s">
        <v>16</v>
      </c>
      <c r="P121" s="1">
        <v>45327</v>
      </c>
      <c r="Q121">
        <v>8</v>
      </c>
      <c r="R121" s="21">
        <f t="shared" si="11"/>
        <v>2.4000000000000001E-4</v>
      </c>
      <c r="T121" s="14" t="s">
        <v>602</v>
      </c>
      <c r="U121" s="13">
        <v>846013</v>
      </c>
    </row>
    <row r="122" spans="1:22" x14ac:dyDescent="0.3">
      <c r="A122" s="28" t="s">
        <v>23</v>
      </c>
      <c r="B122" s="28">
        <v>128</v>
      </c>
      <c r="C122" s="29">
        <v>45181</v>
      </c>
      <c r="D122" s="29" t="s">
        <v>726</v>
      </c>
      <c r="E122" s="29" t="s">
        <v>726</v>
      </c>
      <c r="F122" s="28" t="s">
        <v>620</v>
      </c>
      <c r="G122" s="28" t="s">
        <v>331</v>
      </c>
      <c r="H122" s="32">
        <f t="shared" si="9"/>
        <v>680000</v>
      </c>
      <c r="I122" s="32">
        <f t="shared" si="10"/>
        <v>20231</v>
      </c>
      <c r="J122" s="32">
        <v>700231</v>
      </c>
      <c r="K122" s="30">
        <v>70023</v>
      </c>
      <c r="L122" s="28"/>
      <c r="M122" s="28" t="s">
        <v>138</v>
      </c>
      <c r="N122" s="28" t="s">
        <v>67</v>
      </c>
      <c r="O122" s="28" t="s">
        <v>16</v>
      </c>
      <c r="P122" s="29">
        <v>45175</v>
      </c>
      <c r="Q122" s="28">
        <v>6</v>
      </c>
      <c r="R122" s="31">
        <f t="shared" si="11"/>
        <v>2.9751470588235292E-2</v>
      </c>
      <c r="T122" s="12" t="s">
        <v>697</v>
      </c>
      <c r="U122" s="13">
        <v>1706448</v>
      </c>
      <c r="V122" s="86">
        <f>GETPIVOTDATA("TOTAL AMOUNT",$T$1,"TRADING ADVISOR","PRATIKKUMAR HARESHBHAI PAREKH","PAYEE","PRATIKKUMAR HARESHBHAI PAREKH")/GETPIVOTDATA("TOTAL AMOUNT",$T$1,"TRADING ADVISOR","PRATIKKUMAR HARESHBHAI PAREKH")</f>
        <v>0.49949895924165283</v>
      </c>
    </row>
    <row r="123" spans="1:22" x14ac:dyDescent="0.3">
      <c r="A123" s="28" t="s">
        <v>23</v>
      </c>
      <c r="B123" s="28">
        <v>123</v>
      </c>
      <c r="C123" s="29">
        <v>45369</v>
      </c>
      <c r="D123" s="29" t="s">
        <v>726</v>
      </c>
      <c r="E123" s="29" t="s">
        <v>726</v>
      </c>
      <c r="F123" s="28" t="s">
        <v>662</v>
      </c>
      <c r="G123" s="28" t="s">
        <v>374</v>
      </c>
      <c r="H123" s="32">
        <f t="shared" si="9"/>
        <v>840000</v>
      </c>
      <c r="I123" s="32">
        <f t="shared" si="10"/>
        <v>25741</v>
      </c>
      <c r="J123" s="32">
        <v>865741</v>
      </c>
      <c r="K123" s="30">
        <v>86574</v>
      </c>
      <c r="L123" s="28"/>
      <c r="M123" s="28" t="s">
        <v>144</v>
      </c>
      <c r="N123" s="28" t="s">
        <v>67</v>
      </c>
      <c r="O123" s="28" t="s">
        <v>16</v>
      </c>
      <c r="P123" s="29">
        <v>45355</v>
      </c>
      <c r="Q123" s="28">
        <v>14</v>
      </c>
      <c r="R123" s="31">
        <f t="shared" si="11"/>
        <v>3.0644047619047619E-2</v>
      </c>
      <c r="T123" s="14" t="s">
        <v>697</v>
      </c>
      <c r="U123" s="13">
        <v>852369</v>
      </c>
    </row>
    <row r="124" spans="1:22" x14ac:dyDescent="0.3">
      <c r="A124" s="28" t="s">
        <v>23</v>
      </c>
      <c r="B124" s="28">
        <v>124</v>
      </c>
      <c r="C124" s="29">
        <v>45369</v>
      </c>
      <c r="D124" s="29" t="s">
        <v>726</v>
      </c>
      <c r="E124" s="29" t="s">
        <v>726</v>
      </c>
      <c r="F124" s="28" t="s">
        <v>476</v>
      </c>
      <c r="G124" s="28" t="s">
        <v>187</v>
      </c>
      <c r="H124" s="32">
        <f t="shared" si="9"/>
        <v>890000</v>
      </c>
      <c r="I124" s="32">
        <f t="shared" si="10"/>
        <v>25789</v>
      </c>
      <c r="J124" s="32">
        <v>915789</v>
      </c>
      <c r="K124" s="30">
        <v>91579</v>
      </c>
      <c r="L124" s="28"/>
      <c r="M124" s="28" t="s">
        <v>144</v>
      </c>
      <c r="N124" s="28" t="s">
        <v>67</v>
      </c>
      <c r="O124" s="28" t="s">
        <v>16</v>
      </c>
      <c r="P124" s="29">
        <v>45355</v>
      </c>
      <c r="Q124" s="28">
        <v>14</v>
      </c>
      <c r="R124" s="31">
        <f t="shared" si="11"/>
        <v>2.8976404494382022E-2</v>
      </c>
      <c r="T124" s="14" t="s">
        <v>701</v>
      </c>
      <c r="U124" s="13">
        <v>854079</v>
      </c>
    </row>
    <row r="125" spans="1:22" x14ac:dyDescent="0.3">
      <c r="A125" s="28" t="s">
        <v>23</v>
      </c>
      <c r="B125" s="28">
        <v>126</v>
      </c>
      <c r="C125" s="29">
        <v>45369</v>
      </c>
      <c r="D125" s="29" t="s">
        <v>726</v>
      </c>
      <c r="E125" s="29" t="s">
        <v>726</v>
      </c>
      <c r="F125" s="28" t="s">
        <v>656</v>
      </c>
      <c r="G125" s="28" t="s">
        <v>368</v>
      </c>
      <c r="H125" s="32">
        <f t="shared" si="9"/>
        <v>835000</v>
      </c>
      <c r="I125" s="32">
        <f t="shared" si="10"/>
        <v>25985</v>
      </c>
      <c r="J125" s="32">
        <v>860985</v>
      </c>
      <c r="K125" s="30">
        <v>86099</v>
      </c>
      <c r="L125" s="28"/>
      <c r="M125" s="28" t="s">
        <v>144</v>
      </c>
      <c r="N125" s="28" t="s">
        <v>67</v>
      </c>
      <c r="O125" s="28" t="s">
        <v>16</v>
      </c>
      <c r="P125" s="29">
        <v>45355</v>
      </c>
      <c r="Q125" s="28">
        <v>14</v>
      </c>
      <c r="R125" s="31">
        <f t="shared" si="11"/>
        <v>3.1119760479041917E-2</v>
      </c>
      <c r="T125" s="12" t="s">
        <v>574</v>
      </c>
      <c r="U125" s="13">
        <v>1220852</v>
      </c>
    </row>
    <row r="126" spans="1:22" x14ac:dyDescent="0.3">
      <c r="A126" s="28" t="s">
        <v>23</v>
      </c>
      <c r="B126" s="28">
        <v>127</v>
      </c>
      <c r="C126" s="29">
        <v>45369</v>
      </c>
      <c r="D126" s="29" t="s">
        <v>726</v>
      </c>
      <c r="E126" s="29" t="s">
        <v>726</v>
      </c>
      <c r="F126" s="28" t="s">
        <v>464</v>
      </c>
      <c r="G126" s="28" t="s">
        <v>174</v>
      </c>
      <c r="H126" s="32">
        <f t="shared" si="9"/>
        <v>920000</v>
      </c>
      <c r="I126" s="32">
        <f t="shared" si="10"/>
        <v>30894</v>
      </c>
      <c r="J126" s="32">
        <v>950894</v>
      </c>
      <c r="K126" s="30">
        <v>95089</v>
      </c>
      <c r="L126" s="28"/>
      <c r="M126" s="28" t="s">
        <v>144</v>
      </c>
      <c r="N126" s="28" t="s">
        <v>67</v>
      </c>
      <c r="O126" s="28" t="s">
        <v>16</v>
      </c>
      <c r="P126" s="29">
        <v>45355</v>
      </c>
      <c r="Q126" s="28">
        <v>14</v>
      </c>
      <c r="R126" s="31">
        <f t="shared" si="11"/>
        <v>3.3580434782608692E-2</v>
      </c>
      <c r="T126" s="14" t="s">
        <v>574</v>
      </c>
      <c r="U126" s="13">
        <v>1220852</v>
      </c>
    </row>
    <row r="127" spans="1:22" x14ac:dyDescent="0.3">
      <c r="A127" s="28" t="s">
        <v>23</v>
      </c>
      <c r="B127" s="28">
        <v>130</v>
      </c>
      <c r="C127" s="29">
        <v>45369</v>
      </c>
      <c r="D127" s="29" t="s">
        <v>726</v>
      </c>
      <c r="E127" s="29" t="s">
        <v>726</v>
      </c>
      <c r="F127" s="28" t="s">
        <v>463</v>
      </c>
      <c r="G127" s="28" t="s">
        <v>173</v>
      </c>
      <c r="H127" s="32">
        <f t="shared" si="9"/>
        <v>885000</v>
      </c>
      <c r="I127" s="32">
        <f t="shared" si="10"/>
        <v>25361</v>
      </c>
      <c r="J127" s="32">
        <v>910361</v>
      </c>
      <c r="K127" s="30">
        <v>91036</v>
      </c>
      <c r="L127" s="28"/>
      <c r="M127" s="28" t="s">
        <v>144</v>
      </c>
      <c r="N127" s="28" t="s">
        <v>67</v>
      </c>
      <c r="O127" s="28" t="s">
        <v>16</v>
      </c>
      <c r="P127" s="29">
        <v>45355</v>
      </c>
      <c r="Q127" s="28">
        <v>14</v>
      </c>
      <c r="R127" s="31">
        <f t="shared" si="11"/>
        <v>2.8656497175141241E-2</v>
      </c>
      <c r="T127" s="12" t="s">
        <v>659</v>
      </c>
      <c r="U127" s="13">
        <v>600899</v>
      </c>
    </row>
    <row r="128" spans="1:22" x14ac:dyDescent="0.3">
      <c r="A128" s="28" t="s">
        <v>23</v>
      </c>
      <c r="B128" s="28">
        <v>131</v>
      </c>
      <c r="C128" s="29">
        <v>45369</v>
      </c>
      <c r="D128" s="29" t="s">
        <v>726</v>
      </c>
      <c r="E128" s="29" t="s">
        <v>726</v>
      </c>
      <c r="F128" s="28" t="s">
        <v>664</v>
      </c>
      <c r="G128" s="28" t="s">
        <v>376</v>
      </c>
      <c r="H128" s="32">
        <f t="shared" si="9"/>
        <v>830000</v>
      </c>
      <c r="I128" s="32">
        <f t="shared" si="10"/>
        <v>25581</v>
      </c>
      <c r="J128" s="32">
        <v>855581</v>
      </c>
      <c r="K128" s="30">
        <v>85558</v>
      </c>
      <c r="L128" s="28"/>
      <c r="M128" s="28" t="s">
        <v>144</v>
      </c>
      <c r="N128" s="28" t="s">
        <v>67</v>
      </c>
      <c r="O128" s="28" t="s">
        <v>16</v>
      </c>
      <c r="P128" s="29">
        <v>45355</v>
      </c>
      <c r="Q128" s="28">
        <v>14</v>
      </c>
      <c r="R128" s="31">
        <f t="shared" si="11"/>
        <v>3.0820481927710842E-2</v>
      </c>
      <c r="T128" s="14" t="s">
        <v>659</v>
      </c>
      <c r="U128" s="13">
        <v>600899</v>
      </c>
    </row>
    <row r="129" spans="1:22" x14ac:dyDescent="0.3">
      <c r="A129" s="52" t="s">
        <v>23</v>
      </c>
      <c r="B129" s="52">
        <v>20</v>
      </c>
      <c r="C129" s="53">
        <v>45369</v>
      </c>
      <c r="D129" s="53" t="s">
        <v>440</v>
      </c>
      <c r="E129" s="52" t="s">
        <v>611</v>
      </c>
      <c r="F129" s="52" t="s">
        <v>611</v>
      </c>
      <c r="G129" s="52" t="s">
        <v>322</v>
      </c>
      <c r="H129" s="55">
        <f t="shared" si="9"/>
        <v>680000</v>
      </c>
      <c r="I129" s="55">
        <f t="shared" si="10"/>
        <v>20161</v>
      </c>
      <c r="J129" s="55">
        <v>700161</v>
      </c>
      <c r="K129" s="54">
        <v>70016</v>
      </c>
      <c r="L129" s="52"/>
      <c r="M129" s="52" t="s">
        <v>144</v>
      </c>
      <c r="N129" s="52" t="s">
        <v>67</v>
      </c>
      <c r="O129" s="52" t="s">
        <v>16</v>
      </c>
      <c r="P129" s="53">
        <v>45355</v>
      </c>
      <c r="Q129" s="52">
        <v>14</v>
      </c>
      <c r="R129" s="56">
        <f t="shared" si="11"/>
        <v>2.9648529411764706E-2</v>
      </c>
      <c r="T129" s="12" t="s">
        <v>460</v>
      </c>
      <c r="U129" s="13">
        <v>1618584</v>
      </c>
      <c r="V129" s="86">
        <f>GETPIVOTDATA("TOTAL AMOUNT",$T$1,"TRADING ADVISOR","PRAGNABEN PIYUSH SHETH","PAYEE","PRAGNABEN PIYUSH SHETH")/GETPIVOTDATA("TOTAL AMOUNT",$T$1,"TRADING ADVISOR","PRAGNABEN PIYUSH SHETH")</f>
        <v>0.60144607879479839</v>
      </c>
    </row>
    <row r="130" spans="1:22" x14ac:dyDescent="0.3">
      <c r="A130" s="52" t="s">
        <v>23</v>
      </c>
      <c r="B130" s="52">
        <v>21</v>
      </c>
      <c r="C130" s="53">
        <v>45335</v>
      </c>
      <c r="D130" s="53" t="s">
        <v>440</v>
      </c>
      <c r="E130" s="53" t="s">
        <v>680</v>
      </c>
      <c r="F130" s="52" t="s">
        <v>680</v>
      </c>
      <c r="G130" s="52" t="s">
        <v>392</v>
      </c>
      <c r="H130" s="55">
        <f t="shared" ref="H130:H161" si="12">MROUND((J130*0.97),5000)</f>
        <v>680000</v>
      </c>
      <c r="I130" s="55">
        <f t="shared" ref="I130:I161" si="13">J130-H130</f>
        <v>20123</v>
      </c>
      <c r="J130" s="55">
        <v>700123</v>
      </c>
      <c r="K130" s="54">
        <v>70012</v>
      </c>
      <c r="L130" s="52"/>
      <c r="M130" s="52" t="s">
        <v>143</v>
      </c>
      <c r="N130" s="52" t="s">
        <v>67</v>
      </c>
      <c r="O130" s="52" t="s">
        <v>16</v>
      </c>
      <c r="P130" s="53">
        <v>45327</v>
      </c>
      <c r="Q130" s="52">
        <v>8</v>
      </c>
      <c r="R130" s="56">
        <f t="shared" ref="R130:R161" si="14">I130/H130</f>
        <v>2.9592647058823529E-2</v>
      </c>
      <c r="T130" s="14" t="s">
        <v>653</v>
      </c>
      <c r="U130" s="13">
        <v>645093</v>
      </c>
    </row>
    <row r="131" spans="1:22" x14ac:dyDescent="0.3">
      <c r="A131" s="47" t="s">
        <v>23</v>
      </c>
      <c r="B131" s="47">
        <v>138</v>
      </c>
      <c r="C131" s="48">
        <v>45159</v>
      </c>
      <c r="D131" s="48" t="s">
        <v>535</v>
      </c>
      <c r="E131" s="48" t="s">
        <v>535</v>
      </c>
      <c r="F131" s="47" t="s">
        <v>535</v>
      </c>
      <c r="G131" s="47" t="s">
        <v>245</v>
      </c>
      <c r="H131" s="50">
        <f t="shared" si="12"/>
        <v>1360000</v>
      </c>
      <c r="I131" s="50">
        <f t="shared" si="13"/>
        <v>40239</v>
      </c>
      <c r="J131" s="50">
        <v>1400239</v>
      </c>
      <c r="K131" s="49">
        <v>140024</v>
      </c>
      <c r="L131" s="47"/>
      <c r="M131" s="47" t="s">
        <v>137</v>
      </c>
      <c r="N131" s="47" t="s">
        <v>67</v>
      </c>
      <c r="O131" s="47" t="s">
        <v>16</v>
      </c>
      <c r="P131" s="48">
        <v>45148</v>
      </c>
      <c r="Q131" s="47">
        <v>11</v>
      </c>
      <c r="R131" s="51">
        <f t="shared" si="14"/>
        <v>2.9587499999999999E-2</v>
      </c>
      <c r="T131" s="14" t="s">
        <v>460</v>
      </c>
      <c r="U131" s="13">
        <v>973491</v>
      </c>
    </row>
    <row r="132" spans="1:22" x14ac:dyDescent="0.3">
      <c r="A132" s="47" t="s">
        <v>23</v>
      </c>
      <c r="B132" s="47">
        <v>134</v>
      </c>
      <c r="C132" s="48">
        <v>45307</v>
      </c>
      <c r="D132" s="48" t="s">
        <v>535</v>
      </c>
      <c r="E132" s="48" t="s">
        <v>535</v>
      </c>
      <c r="F132" s="47" t="s">
        <v>674</v>
      </c>
      <c r="G132" s="47" t="s">
        <v>386</v>
      </c>
      <c r="H132" s="50">
        <f t="shared" si="12"/>
        <v>970000</v>
      </c>
      <c r="I132" s="50">
        <f t="shared" si="13"/>
        <v>30251</v>
      </c>
      <c r="J132" s="50">
        <v>1000251</v>
      </c>
      <c r="K132" s="49">
        <v>100025</v>
      </c>
      <c r="L132" s="47"/>
      <c r="M132" s="47" t="s">
        <v>142</v>
      </c>
      <c r="N132" s="47" t="s">
        <v>67</v>
      </c>
      <c r="O132" s="47" t="s">
        <v>16</v>
      </c>
      <c r="P132" s="48">
        <v>45292</v>
      </c>
      <c r="Q132" s="47">
        <v>15</v>
      </c>
      <c r="R132" s="51">
        <f t="shared" si="14"/>
        <v>3.118659793814433E-2</v>
      </c>
      <c r="T132" s="12" t="s">
        <v>660</v>
      </c>
      <c r="U132" s="13">
        <v>1600375</v>
      </c>
    </row>
    <row r="133" spans="1:22" x14ac:dyDescent="0.3">
      <c r="A133" s="47" t="s">
        <v>23</v>
      </c>
      <c r="B133" s="47">
        <v>135</v>
      </c>
      <c r="C133" s="48">
        <v>45369</v>
      </c>
      <c r="D133" s="48" t="s">
        <v>535</v>
      </c>
      <c r="E133" s="48" t="s">
        <v>535</v>
      </c>
      <c r="F133" s="47" t="s">
        <v>674</v>
      </c>
      <c r="G133" s="47" t="s">
        <v>386</v>
      </c>
      <c r="H133" s="50">
        <f t="shared" si="12"/>
        <v>290000</v>
      </c>
      <c r="I133" s="50">
        <f t="shared" si="13"/>
        <v>10157</v>
      </c>
      <c r="J133" s="50">
        <v>300157</v>
      </c>
      <c r="K133" s="49">
        <v>30016</v>
      </c>
      <c r="L133" s="47"/>
      <c r="M133" s="47" t="s">
        <v>144</v>
      </c>
      <c r="N133" s="47" t="s">
        <v>67</v>
      </c>
      <c r="O133" s="47" t="s">
        <v>16</v>
      </c>
      <c r="P133" s="48">
        <v>45355</v>
      </c>
      <c r="Q133" s="47">
        <v>14</v>
      </c>
      <c r="R133" s="51">
        <f t="shared" si="14"/>
        <v>3.5024137931034482E-2</v>
      </c>
      <c r="T133" s="14" t="s">
        <v>714</v>
      </c>
      <c r="U133" s="13">
        <v>800123</v>
      </c>
    </row>
    <row r="134" spans="1:22" x14ac:dyDescent="0.3">
      <c r="A134" s="72" t="s">
        <v>23</v>
      </c>
      <c r="B134" s="72">
        <v>71</v>
      </c>
      <c r="C134" s="73">
        <v>45148</v>
      </c>
      <c r="D134" s="73" t="s">
        <v>466</v>
      </c>
      <c r="E134" s="72" t="s">
        <v>574</v>
      </c>
      <c r="F134" s="72" t="s">
        <v>574</v>
      </c>
      <c r="G134" s="72" t="s">
        <v>285</v>
      </c>
      <c r="H134" s="75">
        <f t="shared" si="12"/>
        <v>680000</v>
      </c>
      <c r="I134" s="75">
        <f t="shared" si="13"/>
        <v>20236</v>
      </c>
      <c r="J134" s="75">
        <v>700236</v>
      </c>
      <c r="K134" s="74">
        <v>70024</v>
      </c>
      <c r="L134" s="72"/>
      <c r="M134" s="72" t="s">
        <v>137</v>
      </c>
      <c r="N134" s="72" t="s">
        <v>67</v>
      </c>
      <c r="O134" s="72" t="s">
        <v>16</v>
      </c>
      <c r="P134" s="73">
        <v>45136</v>
      </c>
      <c r="Q134" s="72">
        <v>12</v>
      </c>
      <c r="R134" s="76">
        <f t="shared" si="14"/>
        <v>2.9758823529411765E-2</v>
      </c>
      <c r="T134" s="14" t="s">
        <v>660</v>
      </c>
      <c r="U134" s="13">
        <v>800252</v>
      </c>
    </row>
    <row r="135" spans="1:22" x14ac:dyDescent="0.3">
      <c r="A135" s="72" t="s">
        <v>23</v>
      </c>
      <c r="B135" s="72">
        <v>72</v>
      </c>
      <c r="C135" s="73">
        <v>45185</v>
      </c>
      <c r="D135" s="73" t="s">
        <v>466</v>
      </c>
      <c r="E135" s="72" t="s">
        <v>574</v>
      </c>
      <c r="F135" s="72" t="s">
        <v>574</v>
      </c>
      <c r="G135" s="72" t="s">
        <v>285</v>
      </c>
      <c r="H135" s="75">
        <f t="shared" si="12"/>
        <v>505000</v>
      </c>
      <c r="I135" s="75">
        <f t="shared" si="13"/>
        <v>15616</v>
      </c>
      <c r="J135" s="75">
        <v>520616</v>
      </c>
      <c r="K135" s="74">
        <v>52062</v>
      </c>
      <c r="L135" s="72"/>
      <c r="M135" s="72" t="s">
        <v>138</v>
      </c>
      <c r="N135" s="72" t="s">
        <v>67</v>
      </c>
      <c r="O135" s="72" t="s">
        <v>16</v>
      </c>
      <c r="P135" s="73">
        <v>45175</v>
      </c>
      <c r="Q135" s="72">
        <v>10</v>
      </c>
      <c r="R135" s="76">
        <f t="shared" si="14"/>
        <v>3.0922772277227721E-2</v>
      </c>
      <c r="T135" s="12" t="s">
        <v>693</v>
      </c>
      <c r="U135" s="13">
        <v>1408821</v>
      </c>
    </row>
    <row r="136" spans="1:22" x14ac:dyDescent="0.3">
      <c r="A136" s="77" t="s">
        <v>23</v>
      </c>
      <c r="B136" s="77">
        <v>7</v>
      </c>
      <c r="C136" s="78">
        <v>45181</v>
      </c>
      <c r="D136" s="78" t="s">
        <v>484</v>
      </c>
      <c r="E136" s="77" t="s">
        <v>695</v>
      </c>
      <c r="F136" s="77" t="s">
        <v>642</v>
      </c>
      <c r="G136" s="77" t="s">
        <v>353</v>
      </c>
      <c r="H136" s="80">
        <f t="shared" si="12"/>
        <v>680000</v>
      </c>
      <c r="I136" s="80">
        <f t="shared" si="13"/>
        <v>20555</v>
      </c>
      <c r="J136" s="80">
        <v>700555</v>
      </c>
      <c r="K136" s="79">
        <v>70056</v>
      </c>
      <c r="L136" s="77"/>
      <c r="M136" s="77" t="s">
        <v>138</v>
      </c>
      <c r="N136" s="77" t="s">
        <v>67</v>
      </c>
      <c r="O136" s="77" t="s">
        <v>16</v>
      </c>
      <c r="P136" s="78">
        <v>45175</v>
      </c>
      <c r="Q136" s="77">
        <v>6</v>
      </c>
      <c r="R136" s="81">
        <f t="shared" si="14"/>
        <v>3.0227941176470589E-2</v>
      </c>
      <c r="T136" s="14" t="s">
        <v>634</v>
      </c>
      <c r="U136" s="13">
        <v>808698</v>
      </c>
    </row>
    <row r="137" spans="1:22" x14ac:dyDescent="0.3">
      <c r="A137" s="77" t="s">
        <v>23</v>
      </c>
      <c r="B137" s="77">
        <v>6</v>
      </c>
      <c r="C137" s="78">
        <v>45358</v>
      </c>
      <c r="D137" s="78" t="s">
        <v>484</v>
      </c>
      <c r="E137" s="77" t="s">
        <v>695</v>
      </c>
      <c r="F137" s="77" t="s">
        <v>695</v>
      </c>
      <c r="G137" s="77" t="s">
        <v>407</v>
      </c>
      <c r="H137" s="80">
        <f t="shared" si="12"/>
        <v>730000</v>
      </c>
      <c r="I137" s="80">
        <f t="shared" si="13"/>
        <v>20231</v>
      </c>
      <c r="J137" s="80">
        <v>750231</v>
      </c>
      <c r="K137" s="79">
        <v>75023</v>
      </c>
      <c r="L137" s="77"/>
      <c r="M137" s="77" t="s">
        <v>144</v>
      </c>
      <c r="N137" s="77" t="s">
        <v>67</v>
      </c>
      <c r="O137" s="77" t="s">
        <v>16</v>
      </c>
      <c r="P137" s="78">
        <v>45350</v>
      </c>
      <c r="Q137" s="77">
        <v>8</v>
      </c>
      <c r="R137" s="81">
        <f t="shared" si="14"/>
        <v>2.7713698630136986E-2</v>
      </c>
      <c r="T137" s="14" t="s">
        <v>693</v>
      </c>
      <c r="U137" s="13">
        <v>600123</v>
      </c>
    </row>
    <row r="138" spans="1:22" x14ac:dyDescent="0.3">
      <c r="A138" s="22" t="s">
        <v>23</v>
      </c>
      <c r="B138" s="22">
        <v>110</v>
      </c>
      <c r="C138" s="33">
        <v>45209</v>
      </c>
      <c r="D138" s="22" t="s">
        <v>478</v>
      </c>
      <c r="E138" s="22" t="s">
        <v>479</v>
      </c>
      <c r="F138" s="22" t="s">
        <v>665</v>
      </c>
      <c r="G138" s="22" t="s">
        <v>377</v>
      </c>
      <c r="H138" s="36">
        <f t="shared" si="12"/>
        <v>1115000</v>
      </c>
      <c r="I138" s="36">
        <f t="shared" si="13"/>
        <v>35159</v>
      </c>
      <c r="J138" s="36">
        <v>1150159</v>
      </c>
      <c r="K138" s="34">
        <v>115016</v>
      </c>
      <c r="L138" s="22"/>
      <c r="M138" s="22" t="s">
        <v>139</v>
      </c>
      <c r="N138" s="22" t="s">
        <v>67</v>
      </c>
      <c r="O138" s="22" t="s">
        <v>16</v>
      </c>
      <c r="P138" s="33">
        <v>45201</v>
      </c>
      <c r="Q138" s="22">
        <v>8</v>
      </c>
      <c r="R138" s="35">
        <f t="shared" si="14"/>
        <v>3.153273542600897E-2</v>
      </c>
      <c r="T138" s="12" t="s">
        <v>629</v>
      </c>
      <c r="U138" s="13">
        <v>900251</v>
      </c>
    </row>
    <row r="139" spans="1:22" x14ac:dyDescent="0.3">
      <c r="A139" s="22" t="s">
        <v>23</v>
      </c>
      <c r="B139" s="22">
        <v>116</v>
      </c>
      <c r="C139" s="33">
        <v>45344</v>
      </c>
      <c r="D139" s="33" t="s">
        <v>478</v>
      </c>
      <c r="E139" s="22" t="s">
        <v>479</v>
      </c>
      <c r="F139" s="22" t="s">
        <v>479</v>
      </c>
      <c r="G139" s="22" t="s">
        <v>190</v>
      </c>
      <c r="H139" s="36">
        <f t="shared" si="12"/>
        <v>585000</v>
      </c>
      <c r="I139" s="36">
        <f t="shared" si="13"/>
        <v>15891</v>
      </c>
      <c r="J139" s="36">
        <v>600891</v>
      </c>
      <c r="K139" s="34">
        <v>60089</v>
      </c>
      <c r="L139" s="22"/>
      <c r="M139" s="22" t="s">
        <v>143</v>
      </c>
      <c r="N139" s="22" t="s">
        <v>67</v>
      </c>
      <c r="O139" s="22" t="s">
        <v>16</v>
      </c>
      <c r="P139" s="33">
        <v>45330</v>
      </c>
      <c r="Q139" s="22">
        <v>14</v>
      </c>
      <c r="R139" s="35">
        <f t="shared" si="14"/>
        <v>2.7164102564102566E-2</v>
      </c>
      <c r="T139" s="14" t="s">
        <v>629</v>
      </c>
      <c r="U139" s="13">
        <v>900251</v>
      </c>
    </row>
    <row r="140" spans="1:22" x14ac:dyDescent="0.3">
      <c r="A140" s="52" t="s">
        <v>23</v>
      </c>
      <c r="B140" s="52">
        <v>22</v>
      </c>
      <c r="C140" s="53">
        <v>45335</v>
      </c>
      <c r="D140" s="53" t="s">
        <v>440</v>
      </c>
      <c r="E140" s="53" t="s">
        <v>681</v>
      </c>
      <c r="F140" s="52" t="s">
        <v>685</v>
      </c>
      <c r="G140" s="52" t="s">
        <v>397</v>
      </c>
      <c r="H140" s="55">
        <f t="shared" si="12"/>
        <v>775000</v>
      </c>
      <c r="I140" s="55">
        <f t="shared" si="13"/>
        <v>25159</v>
      </c>
      <c r="J140" s="55">
        <v>800159</v>
      </c>
      <c r="K140" s="54">
        <v>80016</v>
      </c>
      <c r="L140" s="52"/>
      <c r="M140" s="52" t="s">
        <v>143</v>
      </c>
      <c r="N140" s="52" t="s">
        <v>67</v>
      </c>
      <c r="O140" s="52" t="s">
        <v>16</v>
      </c>
      <c r="P140" s="53">
        <v>45327</v>
      </c>
      <c r="Q140" s="52">
        <v>8</v>
      </c>
      <c r="R140" s="56">
        <f t="shared" si="14"/>
        <v>3.2463225806451612E-2</v>
      </c>
      <c r="T140" s="12" t="s">
        <v>663</v>
      </c>
      <c r="U140" s="13">
        <v>1801528</v>
      </c>
    </row>
    <row r="141" spans="1:22" x14ac:dyDescent="0.3">
      <c r="A141" s="52" t="s">
        <v>23</v>
      </c>
      <c r="B141" s="52">
        <v>23</v>
      </c>
      <c r="C141" s="53">
        <v>45335</v>
      </c>
      <c r="D141" s="53" t="s">
        <v>440</v>
      </c>
      <c r="E141" s="52" t="s">
        <v>681</v>
      </c>
      <c r="F141" s="52" t="s">
        <v>681</v>
      </c>
      <c r="G141" s="52" t="s">
        <v>393</v>
      </c>
      <c r="H141" s="55">
        <f t="shared" si="12"/>
        <v>680000</v>
      </c>
      <c r="I141" s="55">
        <f t="shared" si="13"/>
        <v>20149</v>
      </c>
      <c r="J141" s="55">
        <v>700149</v>
      </c>
      <c r="K141" s="54">
        <v>70015</v>
      </c>
      <c r="L141" s="52"/>
      <c r="M141" s="52" t="s">
        <v>143</v>
      </c>
      <c r="N141" s="52" t="s">
        <v>67</v>
      </c>
      <c r="O141" s="52" t="s">
        <v>16</v>
      </c>
      <c r="P141" s="53">
        <v>45327</v>
      </c>
      <c r="Q141" s="52">
        <v>8</v>
      </c>
      <c r="R141" s="56">
        <f t="shared" si="14"/>
        <v>2.9630882352941177E-2</v>
      </c>
      <c r="T141" s="14" t="s">
        <v>663</v>
      </c>
      <c r="U141" s="13">
        <v>900637</v>
      </c>
    </row>
    <row r="142" spans="1:22" x14ac:dyDescent="0.3">
      <c r="A142" s="77" t="s">
        <v>23</v>
      </c>
      <c r="B142" s="77">
        <v>8</v>
      </c>
      <c r="C142" s="78">
        <v>45211</v>
      </c>
      <c r="D142" s="78" t="s">
        <v>484</v>
      </c>
      <c r="E142" s="77" t="s">
        <v>638</v>
      </c>
      <c r="F142" s="77" t="s">
        <v>638</v>
      </c>
      <c r="G142" s="77" t="s">
        <v>349</v>
      </c>
      <c r="H142" s="80">
        <f t="shared" si="12"/>
        <v>585000</v>
      </c>
      <c r="I142" s="80">
        <f t="shared" si="13"/>
        <v>15999</v>
      </c>
      <c r="J142" s="80">
        <v>600999</v>
      </c>
      <c r="K142" s="79">
        <v>60100</v>
      </c>
      <c r="L142" s="77"/>
      <c r="M142" s="77" t="s">
        <v>139</v>
      </c>
      <c r="N142" s="77" t="s">
        <v>67</v>
      </c>
      <c r="O142" s="77" t="s">
        <v>16</v>
      </c>
      <c r="P142" s="78">
        <v>45201</v>
      </c>
      <c r="Q142" s="77">
        <v>10</v>
      </c>
      <c r="R142" s="81">
        <f t="shared" si="14"/>
        <v>2.734871794871795E-2</v>
      </c>
      <c r="T142" s="14" t="s">
        <v>628</v>
      </c>
      <c r="U142" s="13">
        <v>900891</v>
      </c>
    </row>
    <row r="143" spans="1:22" x14ac:dyDescent="0.3">
      <c r="A143" s="37" t="s">
        <v>23</v>
      </c>
      <c r="B143" s="37">
        <v>145</v>
      </c>
      <c r="C143" s="38">
        <v>45222</v>
      </c>
      <c r="D143" s="37" t="s">
        <v>727</v>
      </c>
      <c r="E143" s="38" t="s">
        <v>727</v>
      </c>
      <c r="F143" s="37" t="s">
        <v>605</v>
      </c>
      <c r="G143" s="37" t="s">
        <v>316</v>
      </c>
      <c r="H143" s="40">
        <f t="shared" si="12"/>
        <v>970000</v>
      </c>
      <c r="I143" s="40">
        <f t="shared" si="13"/>
        <v>30239</v>
      </c>
      <c r="J143" s="40">
        <v>1000239</v>
      </c>
      <c r="K143" s="39">
        <v>100024</v>
      </c>
      <c r="L143" s="37"/>
      <c r="M143" s="37" t="s">
        <v>139</v>
      </c>
      <c r="N143" s="37" t="s">
        <v>67</v>
      </c>
      <c r="O143" s="37" t="s">
        <v>16</v>
      </c>
      <c r="P143" s="38">
        <v>45210</v>
      </c>
      <c r="Q143" s="37">
        <v>12</v>
      </c>
      <c r="R143" s="41">
        <f t="shared" si="14"/>
        <v>3.1174226804123711E-2</v>
      </c>
      <c r="T143" s="12" t="s">
        <v>721</v>
      </c>
      <c r="U143" s="13">
        <v>1701648</v>
      </c>
    </row>
    <row r="144" spans="1:22" x14ac:dyDescent="0.3">
      <c r="A144" s="37" t="s">
        <v>23</v>
      </c>
      <c r="B144" s="37">
        <v>140</v>
      </c>
      <c r="C144" s="38">
        <v>45322</v>
      </c>
      <c r="D144" s="38" t="s">
        <v>727</v>
      </c>
      <c r="E144" s="38" t="s">
        <v>727</v>
      </c>
      <c r="F144" s="37" t="s">
        <v>676</v>
      </c>
      <c r="G144" s="37" t="s">
        <v>388</v>
      </c>
      <c r="H144" s="40">
        <f t="shared" si="12"/>
        <v>970000</v>
      </c>
      <c r="I144" s="40">
        <f t="shared" si="13"/>
        <v>28573</v>
      </c>
      <c r="J144" s="40">
        <v>998573</v>
      </c>
      <c r="K144" s="39">
        <v>99857</v>
      </c>
      <c r="L144" s="37"/>
      <c r="M144" s="37" t="s">
        <v>142</v>
      </c>
      <c r="N144" s="37" t="s">
        <v>67</v>
      </c>
      <c r="O144" s="37" t="s">
        <v>16</v>
      </c>
      <c r="P144" s="38">
        <v>45307</v>
      </c>
      <c r="Q144" s="37">
        <v>15</v>
      </c>
      <c r="R144" s="41">
        <f t="shared" si="14"/>
        <v>2.9456701030927835E-2</v>
      </c>
      <c r="T144" s="14" t="s">
        <v>721</v>
      </c>
      <c r="U144" s="13">
        <v>900851</v>
      </c>
    </row>
    <row r="145" spans="1:21" x14ac:dyDescent="0.3">
      <c r="A145" s="37" t="s">
        <v>23</v>
      </c>
      <c r="B145" s="37">
        <v>141</v>
      </c>
      <c r="C145" s="38">
        <v>45369</v>
      </c>
      <c r="D145" s="38" t="s">
        <v>727</v>
      </c>
      <c r="E145" s="38" t="s">
        <v>727</v>
      </c>
      <c r="F145" s="37" t="s">
        <v>709</v>
      </c>
      <c r="G145" s="37" t="s">
        <v>421</v>
      </c>
      <c r="H145" s="40">
        <f t="shared" si="12"/>
        <v>970000</v>
      </c>
      <c r="I145" s="40">
        <f t="shared" si="13"/>
        <v>32231</v>
      </c>
      <c r="J145" s="40">
        <v>1002231</v>
      </c>
      <c r="K145" s="39">
        <v>100223</v>
      </c>
      <c r="L145" s="37"/>
      <c r="M145" s="37" t="s">
        <v>144</v>
      </c>
      <c r="N145" s="37" t="s">
        <v>67</v>
      </c>
      <c r="O145" s="37" t="s">
        <v>16</v>
      </c>
      <c r="P145" s="38">
        <v>45355</v>
      </c>
      <c r="Q145" s="37">
        <v>14</v>
      </c>
      <c r="R145" s="41">
        <f t="shared" si="14"/>
        <v>3.3227835051546389E-2</v>
      </c>
      <c r="T145" s="14" t="s">
        <v>707</v>
      </c>
      <c r="U145" s="13">
        <v>800797</v>
      </c>
    </row>
    <row r="146" spans="1:21" x14ac:dyDescent="0.3">
      <c r="A146" s="37" t="s">
        <v>23</v>
      </c>
      <c r="B146" s="37">
        <v>144</v>
      </c>
      <c r="C146" s="38">
        <v>45369</v>
      </c>
      <c r="D146" s="38" t="s">
        <v>727</v>
      </c>
      <c r="E146" s="38" t="s">
        <v>727</v>
      </c>
      <c r="F146" s="37" t="s">
        <v>650</v>
      </c>
      <c r="G146" s="37" t="s">
        <v>362</v>
      </c>
      <c r="H146" s="40">
        <f t="shared" si="12"/>
        <v>680000</v>
      </c>
      <c r="I146" s="40">
        <f t="shared" si="13"/>
        <v>20123</v>
      </c>
      <c r="J146" s="40">
        <v>700123</v>
      </c>
      <c r="K146" s="39">
        <v>70012</v>
      </c>
      <c r="L146" s="37"/>
      <c r="M146" s="37" t="s">
        <v>144</v>
      </c>
      <c r="N146" s="37" t="s">
        <v>67</v>
      </c>
      <c r="O146" s="37" t="s">
        <v>16</v>
      </c>
      <c r="P146" s="38">
        <v>45355</v>
      </c>
      <c r="Q146" s="37">
        <v>14</v>
      </c>
      <c r="R146" s="41">
        <f t="shared" si="14"/>
        <v>2.9592647058823529E-2</v>
      </c>
      <c r="T146" s="12" t="s">
        <v>706</v>
      </c>
      <c r="U146" s="13">
        <v>1100987</v>
      </c>
    </row>
    <row r="147" spans="1:21" x14ac:dyDescent="0.3">
      <c r="A147" s="37" t="s">
        <v>23</v>
      </c>
      <c r="B147" s="37">
        <v>149</v>
      </c>
      <c r="C147" s="38">
        <v>45369</v>
      </c>
      <c r="D147" s="38" t="s">
        <v>727</v>
      </c>
      <c r="E147" s="38" t="s">
        <v>727</v>
      </c>
      <c r="F147" s="37" t="s">
        <v>606</v>
      </c>
      <c r="G147" s="37" t="s">
        <v>317</v>
      </c>
      <c r="H147" s="40">
        <f t="shared" si="12"/>
        <v>970000</v>
      </c>
      <c r="I147" s="40">
        <f t="shared" si="13"/>
        <v>31293</v>
      </c>
      <c r="J147" s="40">
        <v>1001293</v>
      </c>
      <c r="K147" s="39">
        <v>100129</v>
      </c>
      <c r="L147" s="37"/>
      <c r="M147" s="37" t="s">
        <v>144</v>
      </c>
      <c r="N147" s="37" t="s">
        <v>67</v>
      </c>
      <c r="O147" s="37" t="s">
        <v>16</v>
      </c>
      <c r="P147" s="38">
        <v>45355</v>
      </c>
      <c r="Q147" s="37">
        <v>14</v>
      </c>
      <c r="R147" s="41">
        <f t="shared" si="14"/>
        <v>3.2260824742268039E-2</v>
      </c>
      <c r="T147" s="14" t="s">
        <v>706</v>
      </c>
      <c r="U147" s="13">
        <v>1100987</v>
      </c>
    </row>
    <row r="148" spans="1:21" x14ac:dyDescent="0.3">
      <c r="A148" s="37" t="s">
        <v>23</v>
      </c>
      <c r="B148" s="37">
        <v>152</v>
      </c>
      <c r="C148" s="38">
        <v>45369</v>
      </c>
      <c r="D148" s="38" t="s">
        <v>727</v>
      </c>
      <c r="E148" s="38" t="s">
        <v>727</v>
      </c>
      <c r="F148" s="37" t="s">
        <v>512</v>
      </c>
      <c r="G148" s="37" t="s">
        <v>223</v>
      </c>
      <c r="H148" s="40">
        <f t="shared" si="12"/>
        <v>970000</v>
      </c>
      <c r="I148" s="40">
        <f t="shared" si="13"/>
        <v>30293</v>
      </c>
      <c r="J148" s="40">
        <v>1000293</v>
      </c>
      <c r="K148" s="39">
        <v>100029</v>
      </c>
      <c r="L148" s="37"/>
      <c r="M148" s="37" t="s">
        <v>144</v>
      </c>
      <c r="N148" s="37" t="s">
        <v>67</v>
      </c>
      <c r="O148" s="37" t="s">
        <v>16</v>
      </c>
      <c r="P148" s="38">
        <v>45355</v>
      </c>
      <c r="Q148" s="37">
        <v>14</v>
      </c>
      <c r="R148" s="41">
        <f t="shared" si="14"/>
        <v>3.1229896907216496E-2</v>
      </c>
      <c r="T148" s="12" t="s">
        <v>669</v>
      </c>
      <c r="U148" s="13">
        <v>2050392</v>
      </c>
    </row>
    <row r="149" spans="1:21" x14ac:dyDescent="0.3">
      <c r="A149" s="52" t="s">
        <v>23</v>
      </c>
      <c r="B149" s="52">
        <v>12</v>
      </c>
      <c r="C149" s="53">
        <v>45369</v>
      </c>
      <c r="D149" s="53" t="s">
        <v>440</v>
      </c>
      <c r="E149" s="52" t="s">
        <v>736</v>
      </c>
      <c r="F149" s="52" t="s">
        <v>609</v>
      </c>
      <c r="G149" s="52" t="s">
        <v>320</v>
      </c>
      <c r="H149" s="55">
        <f t="shared" si="12"/>
        <v>680000</v>
      </c>
      <c r="I149" s="55">
        <f t="shared" si="13"/>
        <v>20013</v>
      </c>
      <c r="J149" s="55">
        <v>700013</v>
      </c>
      <c r="K149" s="54">
        <v>70001</v>
      </c>
      <c r="L149" s="52"/>
      <c r="M149" s="52" t="s">
        <v>144</v>
      </c>
      <c r="N149" s="52" t="s">
        <v>67</v>
      </c>
      <c r="O149" s="52" t="s">
        <v>16</v>
      </c>
      <c r="P149" s="53">
        <v>45355</v>
      </c>
      <c r="Q149" s="52">
        <v>14</v>
      </c>
      <c r="R149" s="56">
        <f t="shared" si="14"/>
        <v>2.9430882352941175E-2</v>
      </c>
      <c r="T149" s="14" t="s">
        <v>668</v>
      </c>
      <c r="U149" s="13">
        <v>1250123</v>
      </c>
    </row>
    <row r="150" spans="1:21" x14ac:dyDescent="0.3">
      <c r="A150" s="52" t="s">
        <v>23</v>
      </c>
      <c r="B150" s="52">
        <v>24</v>
      </c>
      <c r="C150" s="53">
        <v>45369</v>
      </c>
      <c r="D150" s="53" t="s">
        <v>440</v>
      </c>
      <c r="E150" s="52" t="s">
        <v>736</v>
      </c>
      <c r="F150" s="52" t="s">
        <v>736</v>
      </c>
      <c r="G150" s="52" t="s">
        <v>427</v>
      </c>
      <c r="H150" s="55">
        <f t="shared" si="12"/>
        <v>680000</v>
      </c>
      <c r="I150" s="55">
        <f t="shared" si="13"/>
        <v>21163</v>
      </c>
      <c r="J150" s="55">
        <v>701163</v>
      </c>
      <c r="K150" s="54">
        <v>70116</v>
      </c>
      <c r="L150" s="52"/>
      <c r="M150" s="52" t="s">
        <v>144</v>
      </c>
      <c r="N150" s="52" t="s">
        <v>67</v>
      </c>
      <c r="O150" s="52" t="s">
        <v>16</v>
      </c>
      <c r="P150" s="53">
        <v>45355</v>
      </c>
      <c r="Q150" s="52">
        <v>14</v>
      </c>
      <c r="R150" s="56">
        <f t="shared" si="14"/>
        <v>3.1122058823529412E-2</v>
      </c>
      <c r="T150" s="14" t="s">
        <v>669</v>
      </c>
      <c r="U150" s="13">
        <v>800269</v>
      </c>
    </row>
    <row r="151" spans="1:21" x14ac:dyDescent="0.3">
      <c r="A151" s="52" t="s">
        <v>23</v>
      </c>
      <c r="B151" s="52">
        <v>16</v>
      </c>
      <c r="C151" s="53">
        <v>45181</v>
      </c>
      <c r="D151" s="53" t="s">
        <v>440</v>
      </c>
      <c r="E151" s="52" t="s">
        <v>633</v>
      </c>
      <c r="F151" s="52" t="s">
        <v>621</v>
      </c>
      <c r="G151" s="52" t="s">
        <v>332</v>
      </c>
      <c r="H151" s="55">
        <f t="shared" si="12"/>
        <v>680000</v>
      </c>
      <c r="I151" s="55">
        <f t="shared" si="13"/>
        <v>20259</v>
      </c>
      <c r="J151" s="55">
        <v>700259</v>
      </c>
      <c r="K151" s="54">
        <v>70026</v>
      </c>
      <c r="L151" s="52"/>
      <c r="M151" s="52" t="s">
        <v>138</v>
      </c>
      <c r="N151" s="52" t="s">
        <v>67</v>
      </c>
      <c r="O151" s="52" t="s">
        <v>16</v>
      </c>
      <c r="P151" s="53">
        <v>45175</v>
      </c>
      <c r="Q151" s="52">
        <v>6</v>
      </c>
      <c r="R151" s="56">
        <f t="shared" si="14"/>
        <v>2.9792647058823528E-2</v>
      </c>
      <c r="T151" s="12" t="s">
        <v>585</v>
      </c>
      <c r="U151" s="13">
        <v>200123</v>
      </c>
    </row>
    <row r="152" spans="1:21" x14ac:dyDescent="0.3">
      <c r="A152" s="52" t="s">
        <v>23</v>
      </c>
      <c r="B152" s="52">
        <v>25</v>
      </c>
      <c r="C152" s="53">
        <v>45307</v>
      </c>
      <c r="D152" s="53" t="s">
        <v>440</v>
      </c>
      <c r="E152" s="52" t="s">
        <v>633</v>
      </c>
      <c r="F152" s="52" t="s">
        <v>633</v>
      </c>
      <c r="G152" s="52" t="s">
        <v>344</v>
      </c>
      <c r="H152" s="55">
        <f t="shared" si="12"/>
        <v>485000</v>
      </c>
      <c r="I152" s="55">
        <f t="shared" si="13"/>
        <v>15651</v>
      </c>
      <c r="J152" s="55">
        <v>500651</v>
      </c>
      <c r="K152" s="54">
        <v>50065</v>
      </c>
      <c r="L152" s="52"/>
      <c r="M152" s="52" t="s">
        <v>142</v>
      </c>
      <c r="N152" s="52" t="s">
        <v>67</v>
      </c>
      <c r="O152" s="52" t="s">
        <v>16</v>
      </c>
      <c r="P152" s="53">
        <v>45292</v>
      </c>
      <c r="Q152" s="52">
        <v>15</v>
      </c>
      <c r="R152" s="56">
        <f t="shared" si="14"/>
        <v>3.2270103092783504E-2</v>
      </c>
      <c r="T152" s="14" t="s">
        <v>585</v>
      </c>
      <c r="U152" s="13">
        <v>200123</v>
      </c>
    </row>
    <row r="153" spans="1:21" x14ac:dyDescent="0.3">
      <c r="A153" t="s">
        <v>23</v>
      </c>
      <c r="B153">
        <v>157</v>
      </c>
      <c r="C153" s="1">
        <v>45126</v>
      </c>
      <c r="D153" s="1" t="s">
        <v>515</v>
      </c>
      <c r="E153" s="1" t="s">
        <v>515</v>
      </c>
      <c r="F153" t="s">
        <v>515</v>
      </c>
      <c r="G153" t="s">
        <v>226</v>
      </c>
      <c r="H153" s="15">
        <f t="shared" si="12"/>
        <v>115000</v>
      </c>
      <c r="I153" s="15">
        <f t="shared" si="13"/>
        <v>5123</v>
      </c>
      <c r="J153" s="15">
        <v>120123</v>
      </c>
      <c r="K153" s="5">
        <v>12012</v>
      </c>
      <c r="M153" t="s">
        <v>136</v>
      </c>
      <c r="N153" t="s">
        <v>67</v>
      </c>
      <c r="O153" t="s">
        <v>16</v>
      </c>
      <c r="P153" s="1">
        <v>45118</v>
      </c>
      <c r="Q153">
        <v>8</v>
      </c>
      <c r="R153" s="21">
        <f t="shared" si="14"/>
        <v>4.4547826086956524E-2</v>
      </c>
      <c r="T153" s="12" t="s">
        <v>479</v>
      </c>
      <c r="U153" s="13">
        <v>1751050</v>
      </c>
    </row>
    <row r="154" spans="1:21" x14ac:dyDescent="0.3">
      <c r="A154" t="s">
        <v>23</v>
      </c>
      <c r="B154">
        <v>153</v>
      </c>
      <c r="C154" s="1">
        <v>45181</v>
      </c>
      <c r="D154" s="1" t="s">
        <v>515</v>
      </c>
      <c r="E154" s="1" t="s">
        <v>515</v>
      </c>
      <c r="F154" t="s">
        <v>537</v>
      </c>
      <c r="G154" t="s">
        <v>247</v>
      </c>
      <c r="H154" s="15">
        <f t="shared" si="12"/>
        <v>485000</v>
      </c>
      <c r="I154" s="15">
        <f t="shared" si="13"/>
        <v>15349</v>
      </c>
      <c r="J154" s="15">
        <v>500349</v>
      </c>
      <c r="K154" s="5">
        <v>50035</v>
      </c>
      <c r="M154" t="s">
        <v>138</v>
      </c>
      <c r="N154" t="s">
        <v>67</v>
      </c>
      <c r="O154" t="s">
        <v>16</v>
      </c>
      <c r="P154" s="1">
        <v>45175</v>
      </c>
      <c r="Q154">
        <v>6</v>
      </c>
      <c r="R154" s="21">
        <f t="shared" si="14"/>
        <v>3.1647422680412374E-2</v>
      </c>
      <c r="T154" s="14" t="s">
        <v>665</v>
      </c>
      <c r="U154" s="13">
        <v>1150159</v>
      </c>
    </row>
    <row r="155" spans="1:21" x14ac:dyDescent="0.3">
      <c r="A155" t="s">
        <v>23</v>
      </c>
      <c r="B155">
        <v>158</v>
      </c>
      <c r="C155" s="1">
        <v>45181</v>
      </c>
      <c r="D155" s="1" t="s">
        <v>515</v>
      </c>
      <c r="E155" s="1" t="s">
        <v>515</v>
      </c>
      <c r="F155" t="s">
        <v>515</v>
      </c>
      <c r="G155" t="s">
        <v>226</v>
      </c>
      <c r="H155" s="15">
        <f t="shared" si="12"/>
        <v>140000</v>
      </c>
      <c r="I155" s="15">
        <f t="shared" si="13"/>
        <v>5239</v>
      </c>
      <c r="J155" s="15">
        <v>145239</v>
      </c>
      <c r="K155" s="5">
        <v>14524</v>
      </c>
      <c r="M155" t="s">
        <v>138</v>
      </c>
      <c r="N155" t="s">
        <v>67</v>
      </c>
      <c r="O155" t="s">
        <v>16</v>
      </c>
      <c r="P155" s="1">
        <v>45175</v>
      </c>
      <c r="Q155">
        <v>6</v>
      </c>
      <c r="R155" s="21">
        <f t="shared" si="14"/>
        <v>3.7421428571428571E-2</v>
      </c>
      <c r="T155" s="14" t="s">
        <v>479</v>
      </c>
      <c r="U155" s="13">
        <v>600891</v>
      </c>
    </row>
    <row r="156" spans="1:21" x14ac:dyDescent="0.3">
      <c r="A156" t="s">
        <v>23</v>
      </c>
      <c r="B156">
        <v>155</v>
      </c>
      <c r="C156" s="1">
        <v>45237</v>
      </c>
      <c r="D156" s="1" t="s">
        <v>515</v>
      </c>
      <c r="E156" s="1" t="s">
        <v>515</v>
      </c>
      <c r="F156" t="s">
        <v>592</v>
      </c>
      <c r="G156" t="s">
        <v>303</v>
      </c>
      <c r="H156" s="15">
        <f t="shared" si="12"/>
        <v>440000</v>
      </c>
      <c r="I156" s="15">
        <f t="shared" si="13"/>
        <v>15179</v>
      </c>
      <c r="J156" s="15">
        <v>455179</v>
      </c>
      <c r="K156" s="5">
        <v>45518</v>
      </c>
      <c r="M156" t="s">
        <v>140</v>
      </c>
      <c r="N156" t="s">
        <v>67</v>
      </c>
      <c r="O156" t="s">
        <v>16</v>
      </c>
      <c r="P156" s="1">
        <v>45230</v>
      </c>
      <c r="Q156">
        <v>7</v>
      </c>
      <c r="R156" s="21">
        <f t="shared" si="14"/>
        <v>3.449772727272727E-2</v>
      </c>
      <c r="T156" s="12" t="s">
        <v>487</v>
      </c>
      <c r="U156" s="13">
        <v>935760</v>
      </c>
    </row>
    <row r="157" spans="1:21" x14ac:dyDescent="0.3">
      <c r="A157" t="s">
        <v>23</v>
      </c>
      <c r="B157">
        <v>159</v>
      </c>
      <c r="C157" s="1">
        <v>45237</v>
      </c>
      <c r="D157" s="1" t="s">
        <v>515</v>
      </c>
      <c r="E157" s="1" t="s">
        <v>515</v>
      </c>
      <c r="F157" t="s">
        <v>515</v>
      </c>
      <c r="G157" t="s">
        <v>226</v>
      </c>
      <c r="H157" s="15">
        <f t="shared" si="12"/>
        <v>130000</v>
      </c>
      <c r="I157" s="15">
        <f t="shared" si="13"/>
        <v>5123</v>
      </c>
      <c r="J157" s="15">
        <v>135123</v>
      </c>
      <c r="K157" s="5">
        <v>13512</v>
      </c>
      <c r="M157" t="s">
        <v>140</v>
      </c>
      <c r="N157" t="s">
        <v>67</v>
      </c>
      <c r="O157" t="s">
        <v>16</v>
      </c>
      <c r="P157" s="1">
        <v>45230</v>
      </c>
      <c r="Q157">
        <v>7</v>
      </c>
      <c r="R157" s="21">
        <f t="shared" si="14"/>
        <v>3.940769230769231E-2</v>
      </c>
      <c r="T157" s="14" t="s">
        <v>623</v>
      </c>
      <c r="U157" s="13">
        <v>355123</v>
      </c>
    </row>
    <row r="158" spans="1:21" x14ac:dyDescent="0.3">
      <c r="A158" t="s">
        <v>23</v>
      </c>
      <c r="B158">
        <v>160</v>
      </c>
      <c r="C158" s="1">
        <v>45297</v>
      </c>
      <c r="D158" s="1" t="s">
        <v>515</v>
      </c>
      <c r="E158" s="1" t="s">
        <v>515</v>
      </c>
      <c r="F158" t="s">
        <v>515</v>
      </c>
      <c r="G158" t="s">
        <v>226</v>
      </c>
      <c r="H158" s="15">
        <f t="shared" si="12"/>
        <v>140000</v>
      </c>
      <c r="I158" s="15">
        <f t="shared" si="13"/>
        <v>5239</v>
      </c>
      <c r="J158" s="15">
        <v>145239</v>
      </c>
      <c r="K158" s="5">
        <v>14524</v>
      </c>
      <c r="M158" t="s">
        <v>142</v>
      </c>
      <c r="N158" t="s">
        <v>67</v>
      </c>
      <c r="O158" t="s">
        <v>16</v>
      </c>
      <c r="P158" s="1">
        <v>45290</v>
      </c>
      <c r="Q158">
        <v>7</v>
      </c>
      <c r="R158" s="21">
        <f t="shared" si="14"/>
        <v>3.7421428571428571E-2</v>
      </c>
      <c r="T158" s="14" t="s">
        <v>487</v>
      </c>
      <c r="U158" s="13">
        <v>580637</v>
      </c>
    </row>
    <row r="159" spans="1:21" x14ac:dyDescent="0.3">
      <c r="A159" t="s">
        <v>23</v>
      </c>
      <c r="B159">
        <v>154</v>
      </c>
      <c r="C159" s="1">
        <v>45369</v>
      </c>
      <c r="D159" s="1" t="s">
        <v>515</v>
      </c>
      <c r="E159" s="1" t="s">
        <v>515</v>
      </c>
      <c r="F159" t="s">
        <v>713</v>
      </c>
      <c r="G159" t="s">
        <v>425</v>
      </c>
      <c r="H159" s="15">
        <f t="shared" si="12"/>
        <v>725000</v>
      </c>
      <c r="I159" s="15">
        <f t="shared" si="13"/>
        <v>20789</v>
      </c>
      <c r="J159" s="15">
        <v>745789</v>
      </c>
      <c r="K159" s="5">
        <v>74579</v>
      </c>
      <c r="M159" t="s">
        <v>144</v>
      </c>
      <c r="N159" t="s">
        <v>67</v>
      </c>
      <c r="O159" t="s">
        <v>16</v>
      </c>
      <c r="P159" s="1">
        <v>45355</v>
      </c>
      <c r="Q159">
        <v>14</v>
      </c>
      <c r="R159" s="21">
        <f t="shared" si="14"/>
        <v>2.8674482758620688E-2</v>
      </c>
      <c r="T159" s="12" t="s">
        <v>483</v>
      </c>
      <c r="U159" s="13">
        <v>3403941</v>
      </c>
    </row>
    <row r="160" spans="1:21" x14ac:dyDescent="0.3">
      <c r="A160" t="s">
        <v>23</v>
      </c>
      <c r="B160">
        <v>156</v>
      </c>
      <c r="C160" s="1">
        <v>45369</v>
      </c>
      <c r="D160" s="1" t="s">
        <v>515</v>
      </c>
      <c r="E160" s="1" t="s">
        <v>515</v>
      </c>
      <c r="F160" t="s">
        <v>593</v>
      </c>
      <c r="G160" t="s">
        <v>304</v>
      </c>
      <c r="H160" s="15">
        <f t="shared" si="12"/>
        <v>750000</v>
      </c>
      <c r="I160" s="15">
        <f t="shared" si="13"/>
        <v>22891</v>
      </c>
      <c r="J160" s="15">
        <v>772891</v>
      </c>
      <c r="K160" s="5">
        <v>77289</v>
      </c>
      <c r="M160" t="s">
        <v>144</v>
      </c>
      <c r="N160" t="s">
        <v>67</v>
      </c>
      <c r="O160" t="s">
        <v>16</v>
      </c>
      <c r="P160" s="1">
        <v>45355</v>
      </c>
      <c r="Q160">
        <v>14</v>
      </c>
      <c r="R160" s="21">
        <f t="shared" si="14"/>
        <v>3.0521333333333334E-2</v>
      </c>
      <c r="T160" s="14" t="s">
        <v>613</v>
      </c>
      <c r="U160" s="13">
        <v>1003211</v>
      </c>
    </row>
    <row r="161" spans="1:21" x14ac:dyDescent="0.3">
      <c r="A161" t="s">
        <v>23</v>
      </c>
      <c r="B161">
        <v>161</v>
      </c>
      <c r="C161" s="1">
        <v>45369</v>
      </c>
      <c r="D161" s="1" t="s">
        <v>515</v>
      </c>
      <c r="E161" s="1" t="s">
        <v>515</v>
      </c>
      <c r="F161" t="s">
        <v>515</v>
      </c>
      <c r="G161" t="s">
        <v>226</v>
      </c>
      <c r="H161" s="15">
        <f t="shared" si="12"/>
        <v>145000</v>
      </c>
      <c r="I161" s="15">
        <f t="shared" si="13"/>
        <v>5123</v>
      </c>
      <c r="J161" s="15">
        <v>150123</v>
      </c>
      <c r="K161" s="5">
        <v>15012</v>
      </c>
      <c r="M161" t="s">
        <v>144</v>
      </c>
      <c r="N161" t="s">
        <v>67</v>
      </c>
      <c r="O161" t="s">
        <v>16</v>
      </c>
      <c r="P161" s="1">
        <v>45355</v>
      </c>
      <c r="Q161">
        <v>14</v>
      </c>
      <c r="R161" s="21">
        <f t="shared" si="14"/>
        <v>3.5331034482758622E-2</v>
      </c>
      <c r="T161" s="14" t="s">
        <v>483</v>
      </c>
      <c r="U161" s="13">
        <v>1200369</v>
      </c>
    </row>
    <row r="162" spans="1:21" x14ac:dyDescent="0.3">
      <c r="T162" s="14" t="s">
        <v>612</v>
      </c>
      <c r="U162" s="13">
        <v>1200361</v>
      </c>
    </row>
    <row r="163" spans="1:21" x14ac:dyDescent="0.3">
      <c r="T163" s="12" t="s">
        <v>708</v>
      </c>
      <c r="U163" s="13">
        <v>3017088</v>
      </c>
    </row>
    <row r="164" spans="1:21" x14ac:dyDescent="0.3">
      <c r="T164" s="14" t="s">
        <v>708</v>
      </c>
      <c r="U164" s="13">
        <v>1001231</v>
      </c>
    </row>
    <row r="165" spans="1:21" x14ac:dyDescent="0.3">
      <c r="T165" s="14" t="s">
        <v>607</v>
      </c>
      <c r="U165" s="13">
        <v>1000593</v>
      </c>
    </row>
    <row r="166" spans="1:21" x14ac:dyDescent="0.3">
      <c r="T166" s="14" t="s">
        <v>677</v>
      </c>
      <c r="U166" s="13">
        <v>1015264</v>
      </c>
    </row>
    <row r="167" spans="1:21" x14ac:dyDescent="0.3">
      <c r="T167" s="12" t="s">
        <v>679</v>
      </c>
      <c r="U167" s="13">
        <v>4503154</v>
      </c>
    </row>
    <row r="168" spans="1:21" x14ac:dyDescent="0.3">
      <c r="T168" s="14" t="s">
        <v>712</v>
      </c>
      <c r="U168" s="13">
        <v>1001189</v>
      </c>
    </row>
    <row r="169" spans="1:21" x14ac:dyDescent="0.3">
      <c r="T169" s="14" t="s">
        <v>679</v>
      </c>
      <c r="U169" s="13">
        <v>1500123</v>
      </c>
    </row>
    <row r="170" spans="1:21" x14ac:dyDescent="0.3">
      <c r="D170"/>
      <c r="E170"/>
      <c r="T170" s="14" t="s">
        <v>711</v>
      </c>
      <c r="U170" s="13">
        <v>1001111</v>
      </c>
    </row>
    <row r="171" spans="1:21" x14ac:dyDescent="0.3">
      <c r="D171"/>
      <c r="E171"/>
      <c r="T171" s="14" t="s">
        <v>710</v>
      </c>
      <c r="U171" s="13">
        <v>1000731</v>
      </c>
    </row>
    <row r="172" spans="1:21" x14ac:dyDescent="0.3">
      <c r="D172"/>
      <c r="E172"/>
      <c r="T172" s="12" t="s">
        <v>672</v>
      </c>
      <c r="U172" s="13">
        <v>1200597</v>
      </c>
    </row>
    <row r="173" spans="1:21" x14ac:dyDescent="0.3">
      <c r="D173"/>
      <c r="E173"/>
      <c r="T173" s="14" t="s">
        <v>651</v>
      </c>
      <c r="U173" s="13">
        <v>700236</v>
      </c>
    </row>
    <row r="174" spans="1:21" x14ac:dyDescent="0.3">
      <c r="D174"/>
      <c r="E174"/>
      <c r="T174" s="14" t="s">
        <v>672</v>
      </c>
      <c r="U174" s="13">
        <v>500361</v>
      </c>
    </row>
    <row r="175" spans="1:21" x14ac:dyDescent="0.3">
      <c r="T175" s="12" t="s">
        <v>544</v>
      </c>
      <c r="U175" s="13">
        <v>1602405</v>
      </c>
    </row>
    <row r="176" spans="1:21" x14ac:dyDescent="0.3">
      <c r="T176" s="14" t="s">
        <v>544</v>
      </c>
      <c r="U176" s="13">
        <v>602146</v>
      </c>
    </row>
    <row r="177" spans="4:21" x14ac:dyDescent="0.3">
      <c r="T177" s="14" t="s">
        <v>675</v>
      </c>
      <c r="U177" s="13">
        <v>1000259</v>
      </c>
    </row>
    <row r="178" spans="4:21" x14ac:dyDescent="0.3">
      <c r="T178" s="12" t="s">
        <v>24</v>
      </c>
      <c r="U178" s="13">
        <v>110738188</v>
      </c>
    </row>
    <row r="179" spans="4:21" x14ac:dyDescent="0.3">
      <c r="U179"/>
    </row>
    <row r="180" spans="4:21" x14ac:dyDescent="0.3">
      <c r="U180"/>
    </row>
    <row r="181" spans="4:21" x14ac:dyDescent="0.3">
      <c r="U181"/>
    </row>
    <row r="182" spans="4:21" x14ac:dyDescent="0.3">
      <c r="U182"/>
    </row>
    <row r="183" spans="4:21" x14ac:dyDescent="0.3">
      <c r="U183"/>
    </row>
    <row r="184" spans="4:21" x14ac:dyDescent="0.3">
      <c r="U184"/>
    </row>
    <row r="185" spans="4:21" x14ac:dyDescent="0.3">
      <c r="U185"/>
    </row>
    <row r="186" spans="4:21" x14ac:dyDescent="0.3">
      <c r="U186"/>
    </row>
    <row r="187" spans="4:21" x14ac:dyDescent="0.3">
      <c r="D187"/>
      <c r="E187"/>
      <c r="U187"/>
    </row>
    <row r="188" spans="4:21" x14ac:dyDescent="0.3">
      <c r="D188"/>
      <c r="E188"/>
      <c r="U188"/>
    </row>
    <row r="189" spans="4:21" x14ac:dyDescent="0.3">
      <c r="D189"/>
      <c r="E189"/>
      <c r="U189"/>
    </row>
    <row r="190" spans="4:21" x14ac:dyDescent="0.3">
      <c r="D190"/>
      <c r="E190"/>
      <c r="U190"/>
    </row>
    <row r="191" spans="4:21" x14ac:dyDescent="0.3">
      <c r="D191"/>
      <c r="E191"/>
      <c r="U191"/>
    </row>
    <row r="192" spans="4:21" x14ac:dyDescent="0.3">
      <c r="D192"/>
      <c r="E192"/>
      <c r="U192"/>
    </row>
    <row r="193" spans="4:21" x14ac:dyDescent="0.3">
      <c r="D193"/>
      <c r="E193"/>
      <c r="U193"/>
    </row>
    <row r="194" spans="4:21" x14ac:dyDescent="0.3">
      <c r="D194"/>
      <c r="E194"/>
      <c r="U194"/>
    </row>
    <row r="195" spans="4:21" x14ac:dyDescent="0.3">
      <c r="D195"/>
      <c r="E195"/>
      <c r="U195"/>
    </row>
    <row r="196" spans="4:21" x14ac:dyDescent="0.3">
      <c r="D196"/>
      <c r="E196"/>
      <c r="U196"/>
    </row>
    <row r="197" spans="4:21" x14ac:dyDescent="0.3">
      <c r="D197"/>
      <c r="E197"/>
      <c r="U197"/>
    </row>
    <row r="198" spans="4:21" x14ac:dyDescent="0.3">
      <c r="D198"/>
      <c r="E198"/>
      <c r="U198"/>
    </row>
    <row r="199" spans="4:21" x14ac:dyDescent="0.3">
      <c r="D199"/>
      <c r="E199"/>
      <c r="U199"/>
    </row>
    <row r="200" spans="4:21" x14ac:dyDescent="0.3">
      <c r="D200"/>
      <c r="E200"/>
      <c r="U200"/>
    </row>
    <row r="201" spans="4:21" x14ac:dyDescent="0.3">
      <c r="U201"/>
    </row>
    <row r="202" spans="4:21" x14ac:dyDescent="0.3">
      <c r="D202"/>
      <c r="E202"/>
      <c r="U202"/>
    </row>
    <row r="203" spans="4:21" x14ac:dyDescent="0.3">
      <c r="D203"/>
      <c r="E203"/>
      <c r="U203"/>
    </row>
    <row r="204" spans="4:21" x14ac:dyDescent="0.3">
      <c r="D204"/>
      <c r="E204"/>
      <c r="U204"/>
    </row>
    <row r="205" spans="4:21" x14ac:dyDescent="0.3">
      <c r="D205"/>
      <c r="E205"/>
      <c r="U205"/>
    </row>
    <row r="206" spans="4:21" x14ac:dyDescent="0.3">
      <c r="D206"/>
      <c r="E206"/>
      <c r="U206"/>
    </row>
    <row r="207" spans="4:21" x14ac:dyDescent="0.3">
      <c r="D207"/>
      <c r="E207"/>
      <c r="U207"/>
    </row>
    <row r="208" spans="4:21" x14ac:dyDescent="0.3">
      <c r="D208"/>
      <c r="E208"/>
      <c r="U208"/>
    </row>
    <row r="209" spans="4:21" x14ac:dyDescent="0.3">
      <c r="D209"/>
      <c r="E209"/>
      <c r="U209"/>
    </row>
    <row r="210" spans="4:21" x14ac:dyDescent="0.3">
      <c r="D210"/>
      <c r="E210"/>
      <c r="U210"/>
    </row>
    <row r="211" spans="4:21" x14ac:dyDescent="0.3">
      <c r="D211"/>
      <c r="E211"/>
      <c r="U211"/>
    </row>
    <row r="212" spans="4:21" x14ac:dyDescent="0.3">
      <c r="D212"/>
      <c r="E212"/>
      <c r="U212"/>
    </row>
    <row r="213" spans="4:21" x14ac:dyDescent="0.3">
      <c r="D213"/>
      <c r="E213"/>
      <c r="U213"/>
    </row>
    <row r="214" spans="4:21" x14ac:dyDescent="0.3">
      <c r="D214"/>
      <c r="E214"/>
      <c r="U214"/>
    </row>
    <row r="215" spans="4:21" x14ac:dyDescent="0.3">
      <c r="D215"/>
      <c r="E215"/>
      <c r="U215"/>
    </row>
    <row r="216" spans="4:21" x14ac:dyDescent="0.3">
      <c r="D216"/>
      <c r="E216"/>
      <c r="U216"/>
    </row>
    <row r="217" spans="4:21" x14ac:dyDescent="0.3">
      <c r="D217"/>
      <c r="E217"/>
      <c r="U217"/>
    </row>
    <row r="218" spans="4:21" x14ac:dyDescent="0.3">
      <c r="D218"/>
      <c r="E218"/>
      <c r="U218"/>
    </row>
    <row r="219" spans="4:21" x14ac:dyDescent="0.3">
      <c r="D219"/>
      <c r="E219"/>
      <c r="U219"/>
    </row>
    <row r="220" spans="4:21" x14ac:dyDescent="0.3">
      <c r="D220"/>
      <c r="E220"/>
      <c r="U220"/>
    </row>
    <row r="221" spans="4:21" x14ac:dyDescent="0.3">
      <c r="D221"/>
      <c r="E221"/>
      <c r="U221"/>
    </row>
    <row r="222" spans="4:21" x14ac:dyDescent="0.3">
      <c r="D222"/>
      <c r="E222"/>
      <c r="U222"/>
    </row>
    <row r="223" spans="4:21" x14ac:dyDescent="0.3">
      <c r="D223"/>
      <c r="E223"/>
      <c r="U223"/>
    </row>
    <row r="224" spans="4:21" x14ac:dyDescent="0.3">
      <c r="D224"/>
      <c r="E224"/>
      <c r="U224"/>
    </row>
    <row r="225" spans="4:21" x14ac:dyDescent="0.3">
      <c r="D225"/>
      <c r="E225"/>
      <c r="U225"/>
    </row>
    <row r="226" spans="4:21" x14ac:dyDescent="0.3">
      <c r="D226"/>
      <c r="E226"/>
      <c r="U226"/>
    </row>
    <row r="227" spans="4:21" x14ac:dyDescent="0.3">
      <c r="D227"/>
      <c r="E227"/>
      <c r="U227"/>
    </row>
    <row r="228" spans="4:21" x14ac:dyDescent="0.3">
      <c r="D228"/>
      <c r="E228"/>
      <c r="U228"/>
    </row>
    <row r="229" spans="4:21" x14ac:dyDescent="0.3">
      <c r="D229"/>
      <c r="E229"/>
      <c r="U229"/>
    </row>
    <row r="230" spans="4:21" x14ac:dyDescent="0.3">
      <c r="D230"/>
      <c r="E230"/>
      <c r="U230"/>
    </row>
    <row r="231" spans="4:21" x14ac:dyDescent="0.3">
      <c r="D231"/>
      <c r="E231"/>
      <c r="U231"/>
    </row>
    <row r="232" spans="4:21" x14ac:dyDescent="0.3">
      <c r="D232"/>
      <c r="E232"/>
      <c r="U232"/>
    </row>
    <row r="233" spans="4:21" x14ac:dyDescent="0.3">
      <c r="D233"/>
      <c r="E233"/>
      <c r="U233"/>
    </row>
    <row r="234" spans="4:21" x14ac:dyDescent="0.3">
      <c r="U234"/>
    </row>
    <row r="235" spans="4:21" x14ac:dyDescent="0.3">
      <c r="U235"/>
    </row>
    <row r="236" spans="4:21" x14ac:dyDescent="0.3">
      <c r="D236"/>
      <c r="E236"/>
      <c r="U236"/>
    </row>
    <row r="237" spans="4:21" x14ac:dyDescent="0.3">
      <c r="D237"/>
      <c r="E237"/>
      <c r="U237"/>
    </row>
    <row r="238" spans="4:21" x14ac:dyDescent="0.3">
      <c r="D238"/>
      <c r="E238"/>
      <c r="U238"/>
    </row>
    <row r="239" spans="4:21" x14ac:dyDescent="0.3">
      <c r="D239"/>
      <c r="E239"/>
      <c r="U239"/>
    </row>
    <row r="240" spans="4:21" x14ac:dyDescent="0.3">
      <c r="D240"/>
      <c r="E240"/>
      <c r="U240"/>
    </row>
    <row r="241" spans="4:21" x14ac:dyDescent="0.3">
      <c r="D241"/>
      <c r="E241"/>
      <c r="U241"/>
    </row>
    <row r="242" spans="4:21" x14ac:dyDescent="0.3">
      <c r="D242"/>
      <c r="E242"/>
      <c r="U242"/>
    </row>
    <row r="243" spans="4:21" x14ac:dyDescent="0.3">
      <c r="D243"/>
      <c r="E243"/>
      <c r="U243"/>
    </row>
    <row r="244" spans="4:21" x14ac:dyDescent="0.3">
      <c r="D244"/>
      <c r="E244"/>
      <c r="U244"/>
    </row>
    <row r="245" spans="4:21" x14ac:dyDescent="0.3">
      <c r="D245"/>
      <c r="E245"/>
      <c r="U245"/>
    </row>
    <row r="246" spans="4:21" x14ac:dyDescent="0.3">
      <c r="D246"/>
      <c r="E246"/>
      <c r="U246"/>
    </row>
    <row r="247" spans="4:21" x14ac:dyDescent="0.3">
      <c r="D247"/>
      <c r="E247"/>
      <c r="U247"/>
    </row>
    <row r="248" spans="4:21" x14ac:dyDescent="0.3">
      <c r="U248"/>
    </row>
    <row r="249" spans="4:21" x14ac:dyDescent="0.3">
      <c r="U249"/>
    </row>
    <row r="250" spans="4:21" x14ac:dyDescent="0.3">
      <c r="U250"/>
    </row>
    <row r="251" spans="4:21" x14ac:dyDescent="0.3">
      <c r="U251"/>
    </row>
    <row r="252" spans="4:21" x14ac:dyDescent="0.3">
      <c r="U252"/>
    </row>
    <row r="253" spans="4:21" x14ac:dyDescent="0.3">
      <c r="U253"/>
    </row>
    <row r="254" spans="4:21" x14ac:dyDescent="0.3">
      <c r="U254"/>
    </row>
    <row r="255" spans="4:21" x14ac:dyDescent="0.3">
      <c r="U255"/>
    </row>
    <row r="256" spans="4:21" x14ac:dyDescent="0.3">
      <c r="U256"/>
    </row>
    <row r="257" spans="21:21" x14ac:dyDescent="0.3">
      <c r="U257"/>
    </row>
    <row r="258" spans="21:21" x14ac:dyDescent="0.3">
      <c r="U258"/>
    </row>
    <row r="259" spans="21:21" x14ac:dyDescent="0.3">
      <c r="U259"/>
    </row>
    <row r="260" spans="21:21" x14ac:dyDescent="0.3">
      <c r="U260"/>
    </row>
    <row r="261" spans="21:21" x14ac:dyDescent="0.3">
      <c r="U261"/>
    </row>
    <row r="262" spans="21:21" x14ac:dyDescent="0.3">
      <c r="U262"/>
    </row>
    <row r="263" spans="21:21" x14ac:dyDescent="0.3">
      <c r="U263"/>
    </row>
    <row r="264" spans="21:21" x14ac:dyDescent="0.3">
      <c r="U264"/>
    </row>
    <row r="265" spans="21:21" x14ac:dyDescent="0.3">
      <c r="U265"/>
    </row>
    <row r="266" spans="21:21" x14ac:dyDescent="0.3">
      <c r="U266"/>
    </row>
    <row r="267" spans="21:21" x14ac:dyDescent="0.3">
      <c r="U267"/>
    </row>
    <row r="268" spans="21:21" x14ac:dyDescent="0.3">
      <c r="U268"/>
    </row>
    <row r="269" spans="21:21" x14ac:dyDescent="0.3">
      <c r="U269"/>
    </row>
    <row r="270" spans="21:21" x14ac:dyDescent="0.3">
      <c r="U270"/>
    </row>
    <row r="271" spans="21:21" x14ac:dyDescent="0.3">
      <c r="U271"/>
    </row>
    <row r="272" spans="21:21" x14ac:dyDescent="0.3">
      <c r="U272"/>
    </row>
    <row r="273" spans="4:21" x14ac:dyDescent="0.3">
      <c r="U273"/>
    </row>
    <row r="274" spans="4:21" x14ac:dyDescent="0.3">
      <c r="U274"/>
    </row>
    <row r="275" spans="4:21" x14ac:dyDescent="0.3">
      <c r="U275"/>
    </row>
    <row r="276" spans="4:21" x14ac:dyDescent="0.3">
      <c r="U276"/>
    </row>
    <row r="277" spans="4:21" x14ac:dyDescent="0.3">
      <c r="U277"/>
    </row>
    <row r="278" spans="4:21" x14ac:dyDescent="0.3">
      <c r="U278"/>
    </row>
    <row r="279" spans="4:21" x14ac:dyDescent="0.3">
      <c r="U279"/>
    </row>
    <row r="280" spans="4:21" x14ac:dyDescent="0.3">
      <c r="D280"/>
      <c r="E280"/>
      <c r="U280"/>
    </row>
    <row r="281" spans="4:21" x14ac:dyDescent="0.3">
      <c r="D281"/>
      <c r="E281"/>
      <c r="U281"/>
    </row>
    <row r="282" spans="4:21" x14ac:dyDescent="0.3">
      <c r="D282"/>
      <c r="E282"/>
      <c r="U282"/>
    </row>
    <row r="283" spans="4:21" x14ac:dyDescent="0.3">
      <c r="U283"/>
    </row>
    <row r="284" spans="4:21" x14ac:dyDescent="0.3">
      <c r="U284"/>
    </row>
    <row r="285" spans="4:21" x14ac:dyDescent="0.3">
      <c r="U285"/>
    </row>
    <row r="286" spans="4:21" x14ac:dyDescent="0.3">
      <c r="U286"/>
    </row>
    <row r="287" spans="4:21" x14ac:dyDescent="0.3">
      <c r="U287"/>
    </row>
    <row r="288" spans="4:21" x14ac:dyDescent="0.3">
      <c r="U288"/>
    </row>
    <row r="289" spans="4:21" x14ac:dyDescent="0.3">
      <c r="U289"/>
    </row>
    <row r="290" spans="4:21" x14ac:dyDescent="0.3">
      <c r="U290"/>
    </row>
    <row r="291" spans="4:21" x14ac:dyDescent="0.3">
      <c r="U291"/>
    </row>
    <row r="292" spans="4:21" x14ac:dyDescent="0.3">
      <c r="U292"/>
    </row>
    <row r="293" spans="4:21" x14ac:dyDescent="0.3">
      <c r="U293"/>
    </row>
    <row r="294" spans="4:21" x14ac:dyDescent="0.3">
      <c r="U294"/>
    </row>
    <row r="295" spans="4:21" x14ac:dyDescent="0.3">
      <c r="U295"/>
    </row>
    <row r="296" spans="4:21" x14ac:dyDescent="0.3">
      <c r="U296"/>
    </row>
    <row r="297" spans="4:21" x14ac:dyDescent="0.3">
      <c r="U297"/>
    </row>
    <row r="298" spans="4:21" x14ac:dyDescent="0.3">
      <c r="U298"/>
    </row>
    <row r="299" spans="4:21" x14ac:dyDescent="0.3">
      <c r="U299"/>
    </row>
    <row r="300" spans="4:21" x14ac:dyDescent="0.3">
      <c r="U300"/>
    </row>
    <row r="301" spans="4:21" x14ac:dyDescent="0.3">
      <c r="U301"/>
    </row>
    <row r="302" spans="4:21" x14ac:dyDescent="0.3">
      <c r="U302"/>
    </row>
    <row r="303" spans="4:21" x14ac:dyDescent="0.3">
      <c r="U303"/>
    </row>
    <row r="304" spans="4:21" x14ac:dyDescent="0.3">
      <c r="D304"/>
      <c r="E304"/>
      <c r="U304"/>
    </row>
    <row r="305" spans="4:21" x14ac:dyDescent="0.3">
      <c r="D305"/>
      <c r="E305"/>
      <c r="U305"/>
    </row>
    <row r="306" spans="4:21" x14ac:dyDescent="0.3">
      <c r="D306"/>
      <c r="E306"/>
      <c r="U306"/>
    </row>
    <row r="307" spans="4:21" x14ac:dyDescent="0.3">
      <c r="D307"/>
      <c r="E307"/>
      <c r="U307"/>
    </row>
    <row r="308" spans="4:21" x14ac:dyDescent="0.3">
      <c r="D308"/>
      <c r="E308"/>
      <c r="U308"/>
    </row>
    <row r="309" spans="4:21" x14ac:dyDescent="0.3">
      <c r="D309"/>
      <c r="E309"/>
      <c r="U309"/>
    </row>
    <row r="310" spans="4:21" x14ac:dyDescent="0.3">
      <c r="D310"/>
      <c r="E310"/>
      <c r="U310"/>
    </row>
    <row r="311" spans="4:21" x14ac:dyDescent="0.3">
      <c r="D311"/>
      <c r="E311"/>
      <c r="U311"/>
    </row>
    <row r="312" spans="4:21" x14ac:dyDescent="0.3">
      <c r="D312"/>
      <c r="E312"/>
      <c r="U312"/>
    </row>
    <row r="313" spans="4:21" x14ac:dyDescent="0.3">
      <c r="D313"/>
      <c r="E313"/>
      <c r="U313"/>
    </row>
    <row r="314" spans="4:21" x14ac:dyDescent="0.3">
      <c r="D314"/>
      <c r="E314"/>
      <c r="U314"/>
    </row>
    <row r="315" spans="4:21" x14ac:dyDescent="0.3">
      <c r="D315"/>
      <c r="E315"/>
      <c r="U315"/>
    </row>
    <row r="316" spans="4:21" x14ac:dyDescent="0.3">
      <c r="D316"/>
      <c r="E316"/>
      <c r="U316"/>
    </row>
    <row r="317" spans="4:21" x14ac:dyDescent="0.3">
      <c r="D317"/>
      <c r="E317"/>
      <c r="U317"/>
    </row>
    <row r="318" spans="4:21" x14ac:dyDescent="0.3">
      <c r="D318"/>
      <c r="E318"/>
      <c r="U318"/>
    </row>
    <row r="319" spans="4:21" x14ac:dyDescent="0.3">
      <c r="D319"/>
      <c r="E319"/>
      <c r="U319"/>
    </row>
    <row r="320" spans="4:21" x14ac:dyDescent="0.3">
      <c r="D320"/>
      <c r="E320"/>
      <c r="U320"/>
    </row>
    <row r="321" spans="4:21" x14ac:dyDescent="0.3">
      <c r="D321"/>
      <c r="E321"/>
      <c r="U321"/>
    </row>
    <row r="322" spans="4:21" x14ac:dyDescent="0.3">
      <c r="D322"/>
      <c r="E322"/>
      <c r="U322"/>
    </row>
    <row r="323" spans="4:21" x14ac:dyDescent="0.3">
      <c r="D323"/>
      <c r="E323"/>
      <c r="U323"/>
    </row>
    <row r="324" spans="4:21" x14ac:dyDescent="0.3">
      <c r="D324"/>
      <c r="E324"/>
      <c r="U324"/>
    </row>
    <row r="325" spans="4:21" x14ac:dyDescent="0.3">
      <c r="D325"/>
      <c r="E325"/>
      <c r="U325"/>
    </row>
    <row r="326" spans="4:21" x14ac:dyDescent="0.3">
      <c r="D326"/>
      <c r="E326"/>
      <c r="U326"/>
    </row>
    <row r="327" spans="4:21" x14ac:dyDescent="0.3">
      <c r="D327"/>
      <c r="E327"/>
      <c r="U327"/>
    </row>
    <row r="328" spans="4:21" x14ac:dyDescent="0.3">
      <c r="D328"/>
      <c r="E328"/>
      <c r="U328"/>
    </row>
    <row r="329" spans="4:21" x14ac:dyDescent="0.3">
      <c r="D329"/>
      <c r="E329"/>
      <c r="U329"/>
    </row>
    <row r="330" spans="4:21" x14ac:dyDescent="0.3">
      <c r="D330"/>
      <c r="E330"/>
      <c r="U330"/>
    </row>
    <row r="331" spans="4:21" x14ac:dyDescent="0.3">
      <c r="D331"/>
      <c r="E331"/>
      <c r="U331"/>
    </row>
    <row r="332" spans="4:21" x14ac:dyDescent="0.3">
      <c r="U332"/>
    </row>
    <row r="333" spans="4:21" x14ac:dyDescent="0.3">
      <c r="D333"/>
      <c r="E333"/>
      <c r="U333"/>
    </row>
    <row r="334" spans="4:21" x14ac:dyDescent="0.3">
      <c r="D334"/>
      <c r="E334"/>
      <c r="U334"/>
    </row>
    <row r="335" spans="4:21" x14ac:dyDescent="0.3">
      <c r="D335"/>
      <c r="E335"/>
      <c r="U335"/>
    </row>
    <row r="336" spans="4:21" x14ac:dyDescent="0.3">
      <c r="D336"/>
      <c r="E336"/>
      <c r="U336"/>
    </row>
    <row r="337" spans="4:21" x14ac:dyDescent="0.3">
      <c r="D337"/>
      <c r="E337"/>
      <c r="U337"/>
    </row>
    <row r="338" spans="4:21" x14ac:dyDescent="0.3">
      <c r="U338"/>
    </row>
    <row r="340" spans="4:21" x14ac:dyDescent="0.3">
      <c r="D340"/>
      <c r="E340"/>
    </row>
    <row r="341" spans="4:21" x14ac:dyDescent="0.3">
      <c r="D341"/>
      <c r="E341"/>
    </row>
    <row r="342" spans="4:21" x14ac:dyDescent="0.3">
      <c r="D342"/>
      <c r="E342"/>
    </row>
    <row r="343" spans="4:21" x14ac:dyDescent="0.3">
      <c r="D343"/>
      <c r="E343"/>
    </row>
    <row r="344" spans="4:21" x14ac:dyDescent="0.3">
      <c r="D344"/>
      <c r="E344"/>
    </row>
    <row r="345" spans="4:21" x14ac:dyDescent="0.3">
      <c r="D345"/>
      <c r="E345"/>
    </row>
    <row r="346" spans="4:21" x14ac:dyDescent="0.3">
      <c r="D346"/>
      <c r="E346"/>
    </row>
    <row r="347" spans="4:21" x14ac:dyDescent="0.3">
      <c r="D347"/>
      <c r="E347"/>
    </row>
    <row r="348" spans="4:21" x14ac:dyDescent="0.3">
      <c r="D348"/>
      <c r="E348"/>
    </row>
    <row r="349" spans="4:21" x14ac:dyDescent="0.3">
      <c r="D349"/>
      <c r="E349"/>
    </row>
  </sheetData>
  <sortState xmlns:xlrd2="http://schemas.microsoft.com/office/spreadsheetml/2017/richdata2" ref="A2:R161">
    <sortCondition ref="E1:E16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C8D7-519E-440D-B5BA-2EB0BD34CA8F}">
  <dimension ref="B1:D88"/>
  <sheetViews>
    <sheetView workbookViewId="0">
      <selection activeCell="I29" sqref="I29"/>
    </sheetView>
  </sheetViews>
  <sheetFormatPr defaultRowHeight="14.4" x14ac:dyDescent="0.3"/>
  <cols>
    <col min="1" max="1" width="12.109375" customWidth="1"/>
    <col min="2" max="2" width="34.88671875" bestFit="1" customWidth="1"/>
    <col min="3" max="3" width="12.33203125" style="5" bestFit="1" customWidth="1"/>
  </cols>
  <sheetData>
    <row r="1" spans="2:4" x14ac:dyDescent="0.3">
      <c r="B1" s="17" t="s">
        <v>484</v>
      </c>
      <c r="C1" s="18" t="s">
        <v>739</v>
      </c>
      <c r="D1" s="19" t="s">
        <v>740</v>
      </c>
    </row>
    <row r="2" spans="2:4" x14ac:dyDescent="0.3">
      <c r="B2" t="s">
        <v>522</v>
      </c>
      <c r="C2" s="13">
        <v>149372</v>
      </c>
      <c r="D2" t="s">
        <v>17</v>
      </c>
    </row>
    <row r="3" spans="2:4" x14ac:dyDescent="0.3">
      <c r="B3" t="s">
        <v>531</v>
      </c>
      <c r="C3" s="5">
        <v>491467</v>
      </c>
      <c r="D3" t="s">
        <v>18</v>
      </c>
    </row>
    <row r="4" spans="2:4" x14ac:dyDescent="0.3">
      <c r="B4" t="s">
        <v>522</v>
      </c>
      <c r="C4" s="5">
        <v>597677</v>
      </c>
      <c r="D4" t="s">
        <v>18</v>
      </c>
    </row>
    <row r="5" spans="2:4" x14ac:dyDescent="0.3">
      <c r="B5" t="s">
        <v>570</v>
      </c>
      <c r="C5" s="5">
        <v>396150</v>
      </c>
      <c r="D5" t="s">
        <v>18</v>
      </c>
    </row>
    <row r="6" spans="2:4" x14ac:dyDescent="0.3">
      <c r="B6" t="s">
        <v>522</v>
      </c>
      <c r="C6" s="5">
        <v>489821</v>
      </c>
      <c r="D6" t="s">
        <v>19</v>
      </c>
    </row>
    <row r="7" spans="2:4" x14ac:dyDescent="0.3">
      <c r="B7" t="s">
        <v>624</v>
      </c>
      <c r="C7" s="5">
        <v>707861</v>
      </c>
      <c r="D7" t="s">
        <v>20</v>
      </c>
    </row>
    <row r="8" spans="2:4" x14ac:dyDescent="0.3">
      <c r="B8" t="s">
        <v>730</v>
      </c>
      <c r="C8" s="5">
        <v>500237</v>
      </c>
      <c r="D8" t="s">
        <v>20</v>
      </c>
    </row>
    <row r="9" spans="2:4" x14ac:dyDescent="0.3">
      <c r="B9" t="s">
        <v>570</v>
      </c>
      <c r="C9" s="5">
        <v>306853</v>
      </c>
      <c r="D9" t="s">
        <v>20</v>
      </c>
    </row>
    <row r="10" spans="2:4" x14ac:dyDescent="0.3">
      <c r="B10" t="s">
        <v>638</v>
      </c>
      <c r="C10" s="5">
        <v>670388</v>
      </c>
      <c r="D10" t="s">
        <v>20</v>
      </c>
    </row>
    <row r="11" spans="2:4" x14ac:dyDescent="0.3">
      <c r="B11" t="s">
        <v>695</v>
      </c>
      <c r="C11" s="5">
        <v>750231</v>
      </c>
      <c r="D11" t="s">
        <v>23</v>
      </c>
    </row>
    <row r="12" spans="2:4" x14ac:dyDescent="0.3">
      <c r="B12" t="s">
        <v>638</v>
      </c>
      <c r="C12" s="5">
        <v>600999</v>
      </c>
      <c r="D12" t="s">
        <v>23</v>
      </c>
    </row>
    <row r="17" spans="2:4" x14ac:dyDescent="0.3">
      <c r="B17" s="14"/>
      <c r="C17" s="13"/>
    </row>
    <row r="18" spans="2:4" x14ac:dyDescent="0.3">
      <c r="B18" s="17" t="s">
        <v>440</v>
      </c>
      <c r="C18" s="18" t="s">
        <v>739</v>
      </c>
      <c r="D18" s="19" t="s">
        <v>740</v>
      </c>
    </row>
    <row r="19" spans="2:4" x14ac:dyDescent="0.3">
      <c r="B19" t="s">
        <v>615</v>
      </c>
      <c r="C19" s="5">
        <v>548681</v>
      </c>
      <c r="D19" t="s">
        <v>19</v>
      </c>
    </row>
    <row r="20" spans="2:4" x14ac:dyDescent="0.3">
      <c r="B20" t="s">
        <v>615</v>
      </c>
      <c r="C20" s="5">
        <v>401423</v>
      </c>
      <c r="D20" t="s">
        <v>20</v>
      </c>
    </row>
    <row r="21" spans="2:4" x14ac:dyDescent="0.3">
      <c r="B21" t="s">
        <v>633</v>
      </c>
      <c r="C21" s="5">
        <v>601021</v>
      </c>
      <c r="D21" t="s">
        <v>20</v>
      </c>
    </row>
    <row r="22" spans="2:4" x14ac:dyDescent="0.3">
      <c r="B22" t="s">
        <v>683</v>
      </c>
      <c r="C22" s="5">
        <v>700859</v>
      </c>
      <c r="D22" t="s">
        <v>23</v>
      </c>
    </row>
    <row r="23" spans="2:4" x14ac:dyDescent="0.3">
      <c r="B23" t="s">
        <v>615</v>
      </c>
      <c r="C23" s="5">
        <v>701359</v>
      </c>
      <c r="D23" t="s">
        <v>23</v>
      </c>
    </row>
    <row r="24" spans="2:4" x14ac:dyDescent="0.3">
      <c r="B24" t="s">
        <v>611</v>
      </c>
      <c r="C24" s="5">
        <v>700161</v>
      </c>
      <c r="D24" t="s">
        <v>23</v>
      </c>
    </row>
    <row r="25" spans="2:4" x14ac:dyDescent="0.3">
      <c r="B25" t="s">
        <v>736</v>
      </c>
      <c r="C25" s="5">
        <v>701163</v>
      </c>
      <c r="D25" t="s">
        <v>23</v>
      </c>
    </row>
    <row r="30" spans="2:4" x14ac:dyDescent="0.3">
      <c r="B30" s="17" t="s">
        <v>501</v>
      </c>
      <c r="C30" s="18" t="s">
        <v>739</v>
      </c>
      <c r="D30" s="19" t="s">
        <v>740</v>
      </c>
    </row>
    <row r="31" spans="2:4" x14ac:dyDescent="0.3">
      <c r="B31" t="s">
        <v>689</v>
      </c>
      <c r="C31" s="5">
        <v>800123</v>
      </c>
      <c r="D31" t="s">
        <v>23</v>
      </c>
    </row>
    <row r="32" spans="2:4" x14ac:dyDescent="0.3">
      <c r="B32" t="s">
        <v>717</v>
      </c>
      <c r="C32" s="5">
        <v>899456</v>
      </c>
      <c r="D32" t="s">
        <v>23</v>
      </c>
    </row>
    <row r="33" spans="2:4" x14ac:dyDescent="0.3">
      <c r="B33" t="s">
        <v>687</v>
      </c>
      <c r="C33" s="5">
        <v>700181</v>
      </c>
      <c r="D33" t="s">
        <v>23</v>
      </c>
    </row>
    <row r="37" spans="2:4" x14ac:dyDescent="0.3">
      <c r="B37" s="17" t="s">
        <v>438</v>
      </c>
      <c r="C37" s="18" t="s">
        <v>739</v>
      </c>
      <c r="D37" s="19" t="s">
        <v>740</v>
      </c>
    </row>
    <row r="38" spans="2:4" x14ac:dyDescent="0.3">
      <c r="B38" t="s">
        <v>527</v>
      </c>
      <c r="C38" s="5">
        <v>347632</v>
      </c>
      <c r="D38" t="s">
        <v>18</v>
      </c>
    </row>
    <row r="39" spans="2:4" x14ac:dyDescent="0.3">
      <c r="B39" t="s">
        <v>704</v>
      </c>
      <c r="C39" s="5">
        <v>500031</v>
      </c>
      <c r="D39" t="s">
        <v>23</v>
      </c>
    </row>
    <row r="40" spans="2:4" x14ac:dyDescent="0.3">
      <c r="B40" t="s">
        <v>697</v>
      </c>
      <c r="C40" s="5">
        <v>852369</v>
      </c>
      <c r="D40" t="s">
        <v>23</v>
      </c>
    </row>
    <row r="42" spans="2:4" x14ac:dyDescent="0.3">
      <c r="B42" s="17" t="s">
        <v>459</v>
      </c>
      <c r="C42" s="18" t="s">
        <v>739</v>
      </c>
      <c r="D42" s="19" t="s">
        <v>740</v>
      </c>
    </row>
    <row r="43" spans="2:4" x14ac:dyDescent="0.3">
      <c r="B43" s="14" t="s">
        <v>629</v>
      </c>
      <c r="C43" s="5">
        <v>801614</v>
      </c>
      <c r="D43" t="s">
        <v>20</v>
      </c>
    </row>
    <row r="44" spans="2:4" x14ac:dyDescent="0.3">
      <c r="B44" s="14" t="s">
        <v>659</v>
      </c>
      <c r="C44" s="5">
        <v>600899</v>
      </c>
      <c r="D44" t="s">
        <v>23</v>
      </c>
    </row>
    <row r="45" spans="2:4" x14ac:dyDescent="0.3">
      <c r="B45" s="14" t="s">
        <v>629</v>
      </c>
      <c r="C45" s="5">
        <v>900251</v>
      </c>
      <c r="D45" t="s">
        <v>23</v>
      </c>
    </row>
    <row r="46" spans="2:4" x14ac:dyDescent="0.3">
      <c r="B46" s="14" t="s">
        <v>693</v>
      </c>
      <c r="C46" s="5">
        <v>600123</v>
      </c>
      <c r="D46" t="s">
        <v>23</v>
      </c>
    </row>
    <row r="47" spans="2:4" x14ac:dyDescent="0.3">
      <c r="B47" s="14" t="s">
        <v>663</v>
      </c>
      <c r="C47" s="5">
        <v>900637</v>
      </c>
      <c r="D47" t="s">
        <v>23</v>
      </c>
    </row>
    <row r="49" spans="2:4" x14ac:dyDescent="0.3">
      <c r="B49" s="17" t="s">
        <v>478</v>
      </c>
      <c r="C49" s="18" t="s">
        <v>739</v>
      </c>
      <c r="D49" s="19" t="s">
        <v>740</v>
      </c>
    </row>
    <row r="50" spans="2:4" x14ac:dyDescent="0.3">
      <c r="B50" t="s">
        <v>721</v>
      </c>
      <c r="C50" s="5">
        <v>900851</v>
      </c>
      <c r="D50" t="s">
        <v>23</v>
      </c>
    </row>
    <row r="51" spans="2:4" x14ac:dyDescent="0.3">
      <c r="B51" t="s">
        <v>706</v>
      </c>
      <c r="C51" s="5">
        <v>1100987</v>
      </c>
      <c r="D51" t="s">
        <v>23</v>
      </c>
    </row>
    <row r="52" spans="2:4" x14ac:dyDescent="0.3">
      <c r="B52" t="s">
        <v>669</v>
      </c>
      <c r="C52" s="5">
        <v>800269</v>
      </c>
      <c r="D52" t="s">
        <v>23</v>
      </c>
    </row>
    <row r="56" spans="2:4" x14ac:dyDescent="0.3">
      <c r="B56" s="17" t="s">
        <v>727</v>
      </c>
      <c r="C56" s="18" t="s">
        <v>739</v>
      </c>
      <c r="D56" s="19" t="s">
        <v>740</v>
      </c>
    </row>
    <row r="57" spans="2:4" x14ac:dyDescent="0.3">
      <c r="B57" t="s">
        <v>708</v>
      </c>
      <c r="C57" s="5">
        <v>1001231</v>
      </c>
      <c r="D57" t="s">
        <v>23</v>
      </c>
    </row>
    <row r="58" spans="2:4" x14ac:dyDescent="0.3">
      <c r="B58" t="s">
        <v>679</v>
      </c>
      <c r="C58" s="5">
        <v>1500123</v>
      </c>
      <c r="D58" t="s">
        <v>23</v>
      </c>
    </row>
    <row r="63" spans="2:4" x14ac:dyDescent="0.3">
      <c r="B63" s="17" t="s">
        <v>455</v>
      </c>
      <c r="C63" s="18" t="s">
        <v>739</v>
      </c>
      <c r="D63" s="19" t="s">
        <v>740</v>
      </c>
    </row>
    <row r="64" spans="2:4" x14ac:dyDescent="0.3">
      <c r="B64" t="s">
        <v>506</v>
      </c>
      <c r="C64" s="13">
        <v>613867</v>
      </c>
      <c r="D64" t="s">
        <v>17</v>
      </c>
    </row>
    <row r="65" spans="2:4" x14ac:dyDescent="0.3">
      <c r="B65" t="s">
        <v>508</v>
      </c>
      <c r="C65" s="13">
        <v>511556</v>
      </c>
      <c r="D65" t="s">
        <v>17</v>
      </c>
    </row>
    <row r="66" spans="2:4" x14ac:dyDescent="0.3">
      <c r="B66" t="s">
        <v>519</v>
      </c>
      <c r="C66" s="13">
        <v>743394</v>
      </c>
      <c r="D66" t="s">
        <v>17</v>
      </c>
    </row>
    <row r="67" spans="2:4" x14ac:dyDescent="0.3">
      <c r="B67" t="s">
        <v>538</v>
      </c>
      <c r="C67" s="5">
        <v>596320</v>
      </c>
      <c r="D67" t="s">
        <v>18</v>
      </c>
    </row>
    <row r="68" spans="2:4" x14ac:dyDescent="0.3">
      <c r="B68" t="s">
        <v>572</v>
      </c>
      <c r="C68" s="5">
        <v>361929</v>
      </c>
      <c r="D68" t="s">
        <v>18</v>
      </c>
    </row>
    <row r="69" spans="2:4" x14ac:dyDescent="0.3">
      <c r="B69" t="s">
        <v>548</v>
      </c>
      <c r="C69" s="5">
        <v>344694</v>
      </c>
      <c r="D69" t="s">
        <v>18</v>
      </c>
    </row>
    <row r="70" spans="2:4" x14ac:dyDescent="0.3">
      <c r="B70" t="s">
        <v>552</v>
      </c>
      <c r="C70" s="5">
        <v>361929</v>
      </c>
      <c r="D70" t="s">
        <v>18</v>
      </c>
    </row>
    <row r="71" spans="2:4" x14ac:dyDescent="0.3">
      <c r="B71" t="s">
        <v>532</v>
      </c>
      <c r="C71" s="5">
        <v>409556</v>
      </c>
      <c r="D71" t="s">
        <v>18</v>
      </c>
    </row>
    <row r="72" spans="2:4" x14ac:dyDescent="0.3">
      <c r="B72" t="s">
        <v>540</v>
      </c>
      <c r="C72" s="5">
        <v>361929</v>
      </c>
      <c r="D72" t="s">
        <v>18</v>
      </c>
    </row>
    <row r="73" spans="2:4" x14ac:dyDescent="0.3">
      <c r="B73" t="s">
        <v>519</v>
      </c>
      <c r="C73" s="5">
        <v>712245</v>
      </c>
      <c r="D73" t="s">
        <v>18</v>
      </c>
    </row>
    <row r="74" spans="2:4" x14ac:dyDescent="0.3">
      <c r="B74" t="s">
        <v>597</v>
      </c>
      <c r="C74" s="5">
        <v>1001609</v>
      </c>
      <c r="D74" t="s">
        <v>19</v>
      </c>
    </row>
    <row r="75" spans="2:4" x14ac:dyDescent="0.3">
      <c r="B75" t="s">
        <v>598</v>
      </c>
      <c r="C75" s="5">
        <v>1001017</v>
      </c>
      <c r="D75" t="s">
        <v>19</v>
      </c>
    </row>
    <row r="76" spans="2:4" x14ac:dyDescent="0.3">
      <c r="B76" t="s">
        <v>519</v>
      </c>
      <c r="C76" s="5">
        <v>700351</v>
      </c>
      <c r="D76" t="s">
        <v>19</v>
      </c>
    </row>
    <row r="77" spans="2:4" x14ac:dyDescent="0.3">
      <c r="B77" t="s">
        <v>599</v>
      </c>
      <c r="C77" s="5">
        <v>1002814</v>
      </c>
      <c r="D77" t="s">
        <v>19</v>
      </c>
    </row>
    <row r="78" spans="2:4" x14ac:dyDescent="0.3">
      <c r="B78" t="s">
        <v>649</v>
      </c>
      <c r="C78" s="5">
        <v>502363</v>
      </c>
      <c r="D78" t="s">
        <v>20</v>
      </c>
    </row>
    <row r="79" spans="2:4" x14ac:dyDescent="0.3">
      <c r="B79" t="s">
        <v>548</v>
      </c>
      <c r="C79" s="5">
        <v>950036</v>
      </c>
      <c r="D79" t="s">
        <v>20</v>
      </c>
    </row>
    <row r="80" spans="2:4" x14ac:dyDescent="0.3">
      <c r="B80" t="s">
        <v>532</v>
      </c>
      <c r="C80" s="5">
        <v>800266</v>
      </c>
      <c r="D80" t="s">
        <v>20</v>
      </c>
    </row>
    <row r="81" spans="2:4" x14ac:dyDescent="0.3">
      <c r="B81" t="s">
        <v>622</v>
      </c>
      <c r="C81" s="5">
        <v>550487</v>
      </c>
      <c r="D81" t="s">
        <v>20</v>
      </c>
    </row>
    <row r="83" spans="2:4" x14ac:dyDescent="0.3">
      <c r="B83" s="17" t="s">
        <v>515</v>
      </c>
      <c r="C83" s="18" t="s">
        <v>739</v>
      </c>
      <c r="D83" s="19" t="s">
        <v>740</v>
      </c>
    </row>
    <row r="84" spans="2:4" x14ac:dyDescent="0.3">
      <c r="B84" t="s">
        <v>643</v>
      </c>
      <c r="C84" s="5">
        <v>696441</v>
      </c>
      <c r="D84" t="s">
        <v>20</v>
      </c>
    </row>
    <row r="87" spans="2:4" x14ac:dyDescent="0.3">
      <c r="B87" s="17" t="s">
        <v>726</v>
      </c>
      <c r="C87" s="18" t="s">
        <v>739</v>
      </c>
      <c r="D87" s="19" t="s">
        <v>740</v>
      </c>
    </row>
    <row r="88" spans="2:4" x14ac:dyDescent="0.3">
      <c r="B88" t="s">
        <v>603</v>
      </c>
      <c r="C88" s="5">
        <v>799156</v>
      </c>
      <c r="D88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3428C-71BF-4148-8D83-EC9A3B996E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Summary All Years</vt:lpstr>
      <vt:lpstr>Annexure for Submission</vt:lpstr>
      <vt:lpstr>2017-18</vt:lpstr>
      <vt:lpstr>2018-19</vt:lpstr>
      <vt:lpstr>2019-20</vt:lpstr>
      <vt:lpstr>2020-21</vt:lpstr>
      <vt:lpstr>2021-22</vt:lpstr>
      <vt:lpstr>2023-24</vt:lpstr>
      <vt:lpstr>Change in TA</vt:lpstr>
      <vt:lpstr>'Annexure for Submission'!Print_Area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 Mehta</dc:creator>
  <cp:lastModifiedBy>Dipan Mehta</cp:lastModifiedBy>
  <dcterms:created xsi:type="dcterms:W3CDTF">2024-10-15T11:17:29Z</dcterms:created>
  <dcterms:modified xsi:type="dcterms:W3CDTF">2024-11-07T09:47:48Z</dcterms:modified>
</cp:coreProperties>
</file>