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타자 기록" sheetId="1" r:id="rId4"/>
    <sheet state="visible" name="25 타자 기록" sheetId="2" r:id="rId5"/>
    <sheet state="visible" name="24 타자 기록" sheetId="3" r:id="rId6"/>
    <sheet state="visible" name="강동현" sheetId="4" r:id="rId7"/>
    <sheet state="visible" name="구본우" sheetId="5" r:id="rId8"/>
    <sheet state="visible" name="김민규" sheetId="6" r:id="rId9"/>
    <sheet state="visible" name="김상학" sheetId="7" r:id="rId10"/>
    <sheet state="visible" name="김창현" sheetId="8" r:id="rId11"/>
    <sheet state="visible" name="박민혁" sheetId="9" r:id="rId12"/>
    <sheet state="visible" name="박영찬" sheetId="10" r:id="rId13"/>
    <sheet state="visible" name="박현빈" sheetId="11" r:id="rId14"/>
    <sheet state="visible" name="유민영" sheetId="12" r:id="rId15"/>
    <sheet state="visible" name="윤태수" sheetId="13" r:id="rId16"/>
    <sheet state="visible" name="신윤서" sheetId="14" r:id="rId17"/>
    <sheet state="visible" name="한태민" sheetId="15" r:id="rId18"/>
    <sheet state="visible" name="최율" sheetId="16" r:id="rId19"/>
    <sheet state="visible" name="이건용" sheetId="17" r:id="rId20"/>
    <sheet state="visible" name="이상준" sheetId="18" r:id="rId21"/>
    <sheet state="visible" name="이승훈" sheetId="19" r:id="rId22"/>
    <sheet state="visible" name="이재성" sheetId="20" r:id="rId23"/>
    <sheet state="visible" name="이재우" sheetId="21" r:id="rId24"/>
    <sheet state="visible" name="윤형선" sheetId="22" r:id="rId25"/>
    <sheet state="visible" name="인광은" sheetId="23" r:id="rId26"/>
    <sheet state="visible" name="임채헌" sheetId="24" r:id="rId27"/>
    <sheet state="visible" name="정의홍" sheetId="25" r:id="rId28"/>
    <sheet state="visible" name="정재서" sheetId="26" r:id="rId29"/>
    <sheet state="visible" name="정근석" sheetId="27" r:id="rId30"/>
    <sheet state="visible" name="최수민" sheetId="28" r:id="rId31"/>
    <sheet state="visible" name="최민준" sheetId="29" r:id="rId32"/>
    <sheet state="visible" name="최인열" sheetId="30" r:id="rId33"/>
    <sheet state="visible" name="한정우" sheetId="31" r:id="rId34"/>
    <sheet state="visible" name="홍윤석" sheetId="32" r:id="rId35"/>
  </sheets>
  <definedNames>
    <definedName hidden="1" localSheetId="0" name="_xlnm._FilterDatabase">'타자 기록'!$A$1:$AM$991</definedName>
    <definedName hidden="1" localSheetId="1" name="_xlnm._FilterDatabase">'25 타자 기록'!$A$1:$AM$31</definedName>
    <definedName hidden="1" localSheetId="2" name="_xlnm._FilterDatabase">'24 타자 기록'!$A$1:$AM$986</definedName>
  </definedNames>
  <calcPr/>
</workbook>
</file>

<file path=xl/sharedStrings.xml><?xml version="1.0" encoding="utf-8"?>
<sst xmlns="http://schemas.openxmlformats.org/spreadsheetml/2006/main" count="1796" uniqueCount="178">
  <si>
    <t>이름</t>
  </si>
  <si>
    <t>등번호</t>
  </si>
  <si>
    <t>포지션</t>
  </si>
  <si>
    <t>WAR</t>
  </si>
  <si>
    <t>wRC+</t>
  </si>
  <si>
    <t>oWAR</t>
  </si>
  <si>
    <t>dWAR</t>
  </si>
  <si>
    <t>wOBA</t>
  </si>
  <si>
    <t>타석</t>
  </si>
  <si>
    <t>타수</t>
  </si>
  <si>
    <t>안타</t>
  </si>
  <si>
    <t>1루타</t>
  </si>
  <si>
    <t>2루타</t>
  </si>
  <si>
    <t>3루타</t>
  </si>
  <si>
    <t>홈런</t>
  </si>
  <si>
    <t>타점</t>
  </si>
  <si>
    <t>득점</t>
  </si>
  <si>
    <t>루타</t>
  </si>
  <si>
    <t>도루</t>
  </si>
  <si>
    <t>도실</t>
  </si>
  <si>
    <t>볼넷</t>
  </si>
  <si>
    <t>삼진</t>
  </si>
  <si>
    <t>사구</t>
  </si>
  <si>
    <t>희플</t>
  </si>
  <si>
    <t>땅볼</t>
  </si>
  <si>
    <t>뜬공</t>
  </si>
  <si>
    <t>내야뜬공</t>
  </si>
  <si>
    <t>직선타</t>
  </si>
  <si>
    <t>K%</t>
  </si>
  <si>
    <t>BB%</t>
  </si>
  <si>
    <t>타율</t>
  </si>
  <si>
    <t>출루율</t>
  </si>
  <si>
    <t>장타율</t>
  </si>
  <si>
    <t>OPS</t>
  </si>
  <si>
    <t>ISO</t>
  </si>
  <si>
    <t>BABIP</t>
  </si>
  <si>
    <t>땅/뜬</t>
  </si>
  <si>
    <t>내뜬비</t>
  </si>
  <si>
    <t>도루성공률</t>
  </si>
  <si>
    <t>강동현</t>
  </si>
  <si>
    <t>이승훈</t>
  </si>
  <si>
    <t>최민준</t>
  </si>
  <si>
    <t>유민영</t>
  </si>
  <si>
    <t>이건용</t>
  </si>
  <si>
    <t>최인열</t>
  </si>
  <si>
    <t>신윤서</t>
  </si>
  <si>
    <t>이재성</t>
  </si>
  <si>
    <t>정재서</t>
  </si>
  <si>
    <t>이재우</t>
  </si>
  <si>
    <t>김상학</t>
  </si>
  <si>
    <t>한정우</t>
  </si>
  <si>
    <t>박현빈</t>
  </si>
  <si>
    <t>김창현</t>
  </si>
  <si>
    <t>구본우</t>
  </si>
  <si>
    <t>정의홍</t>
  </si>
  <si>
    <t>인광은</t>
  </si>
  <si>
    <t>최수민</t>
  </si>
  <si>
    <t>임채헌</t>
  </si>
  <si>
    <t>한태민</t>
  </si>
  <si>
    <t>홍윤석</t>
  </si>
  <si>
    <t>김민규</t>
  </si>
  <si>
    <t>정근석</t>
  </si>
  <si>
    <t>윤태수</t>
  </si>
  <si>
    <t>최율</t>
  </si>
  <si>
    <t>윤형선</t>
  </si>
  <si>
    <t>박영찬</t>
  </si>
  <si>
    <t>박민혁</t>
  </si>
  <si>
    <t>이상준</t>
  </si>
  <si>
    <t>25 유민영</t>
  </si>
  <si>
    <t>25 강동현</t>
  </si>
  <si>
    <t>25 이건용</t>
  </si>
  <si>
    <t>25 최민준</t>
  </si>
  <si>
    <t>25 신윤서</t>
  </si>
  <si>
    <t>25 이승훈</t>
  </si>
  <si>
    <t>25 박현빈</t>
  </si>
  <si>
    <t>25 최인열</t>
  </si>
  <si>
    <t>25 김상학</t>
  </si>
  <si>
    <t>25 이재우</t>
  </si>
  <si>
    <t>25 한정우</t>
  </si>
  <si>
    <t>25 인광은</t>
  </si>
  <si>
    <t>25 정의홍</t>
  </si>
  <si>
    <t>25 임채헌</t>
  </si>
  <si>
    <t>25 한태민</t>
  </si>
  <si>
    <t>25 구본우</t>
  </si>
  <si>
    <t>25 이재성</t>
  </si>
  <si>
    <t>25 윤태수</t>
  </si>
  <si>
    <t>25 이상준</t>
  </si>
  <si>
    <t>25 최율</t>
  </si>
  <si>
    <t>25 김민규</t>
  </si>
  <si>
    <t>25 김창현</t>
  </si>
  <si>
    <t>25 정근석</t>
  </si>
  <si>
    <t>25 정재서</t>
  </si>
  <si>
    <t>25 윤형선</t>
  </si>
  <si>
    <t>25 홍윤석</t>
  </si>
  <si>
    <t>25 최수민</t>
  </si>
  <si>
    <t>25 박영찬</t>
  </si>
  <si>
    <t>25 박민혁</t>
  </si>
  <si>
    <t>24 이승훈</t>
  </si>
  <si>
    <t>24 이재성</t>
  </si>
  <si>
    <t>24 강동현</t>
  </si>
  <si>
    <t>24 정재서</t>
  </si>
  <si>
    <t>24 최민준</t>
  </si>
  <si>
    <t>24 최인열</t>
  </si>
  <si>
    <t>24 김창현</t>
  </si>
  <si>
    <t>24 이건용</t>
  </si>
  <si>
    <t>24 최수민</t>
  </si>
  <si>
    <t>24 구본우</t>
  </si>
  <si>
    <t>24 이재우</t>
  </si>
  <si>
    <t>24 김상학</t>
  </si>
  <si>
    <t>24 김민규</t>
  </si>
  <si>
    <t>24 정근석</t>
  </si>
  <si>
    <t>24 임채헌</t>
  </si>
  <si>
    <t>24 인광은</t>
  </si>
  <si>
    <t>24 박민혁</t>
  </si>
  <si>
    <t>24 홍윤석</t>
  </si>
  <si>
    <t>24 윤형선</t>
  </si>
  <si>
    <t>24 박영찬</t>
  </si>
  <si>
    <t>24 박현빈</t>
  </si>
  <si>
    <t>24 유민영</t>
  </si>
  <si>
    <t>24 이상준</t>
  </si>
  <si>
    <t>좌</t>
  </si>
  <si>
    <t>중</t>
  </si>
  <si>
    <t>우</t>
  </si>
  <si>
    <t>수비 이닝</t>
  </si>
  <si>
    <t>내야안타</t>
  </si>
  <si>
    <t>야수선택</t>
  </si>
  <si>
    <t>실책</t>
  </si>
  <si>
    <t>도루시도</t>
  </si>
  <si>
    <t>도루저지</t>
  </si>
  <si>
    <t>수비율</t>
  </si>
  <si>
    <t>타구처리율</t>
  </si>
  <si>
    <t>24.09.28</t>
  </si>
  <si>
    <t>24.10.12</t>
  </si>
  <si>
    <t>C</t>
  </si>
  <si>
    <t>24.11.16</t>
  </si>
  <si>
    <t>25.02.15</t>
  </si>
  <si>
    <t>25.03.08</t>
  </si>
  <si>
    <t>25.03.22</t>
  </si>
  <si>
    <t>3B</t>
  </si>
  <si>
    <t>24시즌</t>
  </si>
  <si>
    <t>25시즌</t>
  </si>
  <si>
    <t>24.10.03</t>
  </si>
  <si>
    <t>24.10.05</t>
  </si>
  <si>
    <t>2B</t>
  </si>
  <si>
    <t>24.11.09</t>
  </si>
  <si>
    <t>24.11.23</t>
  </si>
  <si>
    <t>25.06.28</t>
  </si>
  <si>
    <t>포지션 가중치</t>
  </si>
  <si>
    <t>24.07.14</t>
  </si>
  <si>
    <t>24.08.10</t>
  </si>
  <si>
    <t>OF</t>
  </si>
  <si>
    <t>25.02.01</t>
  </si>
  <si>
    <t>25.05.10</t>
  </si>
  <si>
    <t>25.05.17</t>
  </si>
  <si>
    <t>24.06.09</t>
  </si>
  <si>
    <t>24.09.18</t>
  </si>
  <si>
    <t>24.10.04</t>
  </si>
  <si>
    <t>1B</t>
  </si>
  <si>
    <t>25.04.26</t>
  </si>
  <si>
    <t>24.06.06</t>
  </si>
  <si>
    <t>24.09.21</t>
  </si>
  <si>
    <t>24.10.26</t>
  </si>
  <si>
    <t>25.01.25</t>
  </si>
  <si>
    <t>SS</t>
  </si>
  <si>
    <t>25.06.03</t>
  </si>
  <si>
    <t>25.06.14</t>
  </si>
  <si>
    <t>누적</t>
  </si>
  <si>
    <t>가중치</t>
  </si>
  <si>
    <t>24.06.29</t>
  </si>
  <si>
    <t>24.08.04</t>
  </si>
  <si>
    <t>24.08.07</t>
  </si>
  <si>
    <t>24.08.17</t>
  </si>
  <si>
    <t>25.02.16</t>
  </si>
  <si>
    <t>24.08.24</t>
  </si>
  <si>
    <t>도루 시도</t>
  </si>
  <si>
    <t>도루 저지</t>
  </si>
  <si>
    <t>P</t>
  </si>
  <si>
    <t>LF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</si>
</sst>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"/>
    <numFmt numFmtId="165" formatCode="0.000"/>
    <numFmt numFmtId="166" formatCode="0.0%"/>
    <numFmt numFmtId="167" formatCode="#,##0.000"/>
    <numFmt numFmtId="168" formatCode="# ##/##"/>
  </numFmts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sz val="10.0"/>
      <color rgb="FF000000"/>
      <name val="&quot;Google Sans Mono&quot;"/>
    </font>
    <font>
      <b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7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1" fillId="0" fontId="1" numFmtId="164" xfId="0" applyAlignment="1" applyBorder="1" applyFont="1" applyNumberFormat="1">
      <alignment horizontal="center" readingOrder="0"/>
    </xf>
    <xf borderId="1" fillId="0" fontId="1" numFmtId="2" xfId="0" applyAlignment="1" applyBorder="1" applyFont="1" applyNumberFormat="1">
      <alignment horizontal="center" readingOrder="0"/>
    </xf>
    <xf borderId="1" fillId="0" fontId="1" numFmtId="165" xfId="0" applyAlignment="1" applyBorder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3" fillId="0" fontId="2" numFmtId="0" xfId="0" applyAlignment="1" applyBorder="1" applyFont="1">
      <alignment horizontal="center"/>
    </xf>
    <xf borderId="0" fillId="0" fontId="2" numFmtId="2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3" xfId="0" applyAlignment="1" applyFont="1" applyNumberForma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167" xfId="0" applyAlignment="1" applyFont="1" applyNumberFormat="1">
      <alignment horizontal="center"/>
    </xf>
    <xf borderId="0" fillId="0" fontId="2" numFmtId="4" xfId="0" applyAlignment="1" applyFont="1" applyNumberFormat="1">
      <alignment horizontal="center"/>
    </xf>
    <xf borderId="0" fillId="2" fontId="0" numFmtId="0" xfId="0" applyAlignment="1" applyFill="1" applyFont="1">
      <alignment horizontal="center"/>
    </xf>
    <xf borderId="0" fillId="2" fontId="0" numFmtId="3" xfId="0" applyAlignment="1" applyFont="1" applyNumberFormat="1">
      <alignment horizontal="center"/>
    </xf>
    <xf borderId="0" fillId="0" fontId="3" numFmtId="0" xfId="0" applyAlignment="1" applyFont="1">
      <alignment horizontal="center" vertical="bottom"/>
    </xf>
    <xf borderId="0" fillId="0" fontId="2" numFmtId="2" xfId="0" applyAlignment="1" applyFont="1" applyNumberFormat="1">
      <alignment horizontal="center" readingOrder="0"/>
    </xf>
    <xf borderId="0" fillId="2" fontId="0" numFmtId="2" xfId="0" applyAlignment="1" applyFont="1" applyNumberFormat="1">
      <alignment horizontal="center"/>
    </xf>
    <xf borderId="0" fillId="2" fontId="4" numFmtId="0" xfId="0" applyAlignment="1" applyFont="1">
      <alignment horizontal="center"/>
    </xf>
    <xf borderId="0" fillId="0" fontId="2" numFmtId="165" xfId="0" applyAlignment="1" applyFont="1" applyNumberFormat="1">
      <alignment horizontal="center" readingOrder="0"/>
    </xf>
    <xf borderId="0" fillId="0" fontId="2" numFmtId="1" xfId="0" applyAlignment="1" applyFont="1" applyNumberFormat="1">
      <alignment horizontal="center"/>
    </xf>
    <xf borderId="0" fillId="2" fontId="0" numFmtId="4" xfId="0" applyAlignment="1" applyFont="1" applyNumberFormat="1">
      <alignment horizontal="center"/>
    </xf>
    <xf borderId="1" fillId="0" fontId="2" numFmtId="0" xfId="0" applyAlignment="1" applyBorder="1" applyFont="1">
      <alignment horizontal="center"/>
    </xf>
    <xf borderId="0" fillId="0" fontId="2" numFmtId="3" xfId="0" applyAlignment="1" applyFont="1" applyNumberFormat="1">
      <alignment horizontal="center" readingOrder="0"/>
    </xf>
    <xf borderId="3" fillId="0" fontId="2" numFmtId="165" xfId="0" applyAlignment="1" applyBorder="1" applyFont="1" applyNumberFormat="1">
      <alignment horizontal="center"/>
    </xf>
    <xf borderId="1" fillId="0" fontId="2" numFmtId="2" xfId="0" applyAlignment="1" applyBorder="1" applyFont="1" applyNumberFormat="1">
      <alignment horizontal="center"/>
    </xf>
    <xf borderId="4" fillId="0" fontId="2" numFmtId="0" xfId="0" applyAlignment="1" applyBorder="1" applyFon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6" xfId="0" applyAlignment="1" applyBorder="1" applyFont="1" applyNumberFormat="1">
      <alignment horizontal="center"/>
    </xf>
    <xf borderId="4" fillId="0" fontId="2" numFmtId="165" xfId="0" applyAlignment="1" applyBorder="1" applyFont="1" applyNumberFormat="1">
      <alignment horizontal="center"/>
    </xf>
    <xf borderId="5" fillId="0" fontId="2" numFmtId="165" xfId="0" applyAlignment="1" applyBorder="1" applyFont="1" applyNumberFormat="1">
      <alignment horizontal="center"/>
    </xf>
    <xf borderId="4" fillId="0" fontId="2" numFmtId="0" xfId="0" applyAlignment="1" applyBorder="1" applyFont="1">
      <alignment horizontal="center"/>
    </xf>
    <xf borderId="0" fillId="3" fontId="1" numFmtId="0" xfId="0" applyAlignment="1" applyFill="1" applyFont="1">
      <alignment horizontal="center" readingOrder="0"/>
    </xf>
    <xf borderId="0" fillId="3" fontId="1" numFmtId="0" xfId="0" applyAlignment="1" applyFont="1">
      <alignment horizontal="center"/>
    </xf>
    <xf borderId="0" fillId="3" fontId="1" numFmtId="3" xfId="0" applyAlignment="1" applyFont="1" applyNumberFormat="1">
      <alignment horizontal="center"/>
    </xf>
    <xf borderId="0" fillId="3" fontId="1" numFmtId="166" xfId="0" applyAlignment="1" applyFont="1" applyNumberFormat="1">
      <alignment horizontal="center"/>
    </xf>
    <xf borderId="0" fillId="3" fontId="1" numFmtId="165" xfId="0" applyAlignment="1" applyFont="1" applyNumberFormat="1">
      <alignment horizontal="center"/>
    </xf>
    <xf borderId="3" fillId="3" fontId="1" numFmtId="165" xfId="0" applyAlignment="1" applyBorder="1" applyFont="1" applyNumberFormat="1">
      <alignment horizontal="center"/>
    </xf>
    <xf borderId="0" fillId="3" fontId="1" numFmtId="4" xfId="0" applyAlignment="1" applyFont="1" applyNumberFormat="1">
      <alignment horizontal="center"/>
    </xf>
    <xf borderId="0" fillId="2" fontId="2" numFmtId="0" xfId="0" applyAlignment="1" applyFont="1">
      <alignment horizontal="center" readingOrder="0"/>
    </xf>
    <xf borderId="0" fillId="2" fontId="2" numFmtId="0" xfId="0" applyAlignment="1" applyFon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2" fontId="1" numFmtId="165" xfId="0" applyAlignment="1" applyFont="1" applyNumberFormat="1">
      <alignment horizontal="center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2" fontId="3" numFmtId="0" xfId="0" applyAlignment="1" applyFont="1">
      <alignment horizontal="center" readingOrder="0" vertical="bottom"/>
    </xf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2" fontId="3" numFmtId="2" xfId="0" applyAlignment="1" applyFont="1" applyNumberFormat="1">
      <alignment horizontal="center" vertical="bottom"/>
    </xf>
    <xf borderId="0" fillId="3" fontId="3" numFmtId="3" xfId="0" applyAlignment="1" applyFont="1" applyNumberFormat="1">
      <alignment vertical="bottom"/>
    </xf>
    <xf borderId="0" fillId="3" fontId="5" numFmtId="3" xfId="0" applyAlignment="1" applyFont="1" applyNumberFormat="1">
      <alignment horizontal="center" vertical="bottom"/>
    </xf>
    <xf borderId="0" fillId="3" fontId="5" numFmtId="2" xfId="0" applyAlignment="1" applyFont="1" applyNumberFormat="1">
      <alignment horizontal="center" vertical="bottom"/>
    </xf>
    <xf borderId="0" fillId="3" fontId="5" numFmtId="165" xfId="0" applyAlignment="1" applyFont="1" applyNumberFormat="1">
      <alignment horizontal="center" vertical="bottom"/>
    </xf>
    <xf borderId="0" fillId="3" fontId="5" numFmtId="3" xfId="0" applyAlignment="1" applyFont="1" applyNumberFormat="1">
      <alignment horizontal="center" readingOrder="0" vertical="bottom"/>
    </xf>
    <xf borderId="4" fillId="0" fontId="2" numFmtId="3" xfId="0" applyAlignment="1" applyBorder="1" applyFont="1" applyNumberFormat="1">
      <alignment horizontal="center"/>
    </xf>
    <xf borderId="0" fillId="3" fontId="1" numFmtId="3" xfId="0" applyAlignment="1" applyFont="1" applyNumberFormat="1">
      <alignment horizontal="center" readingOrder="0"/>
    </xf>
    <xf borderId="0" fillId="3" fontId="1" numFmtId="1" xfId="0" applyAlignment="1" applyFont="1" applyNumberFormat="1">
      <alignment horizontal="center"/>
    </xf>
    <xf borderId="4" fillId="2" fontId="2" numFmtId="0" xfId="0" applyAlignment="1" applyBorder="1" applyFont="1">
      <alignment horizontal="center"/>
    </xf>
    <xf borderId="0" fillId="2" fontId="2" numFmtId="3" xfId="0" applyAlignment="1" applyFont="1" applyNumberFormat="1">
      <alignment horizontal="center" readingOrder="0"/>
    </xf>
    <xf borderId="0" fillId="2" fontId="2" numFmtId="3" xfId="0" applyAlignment="1" applyFont="1" applyNumberFormat="1">
      <alignment horizontal="center"/>
    </xf>
    <xf borderId="0" fillId="0" fontId="3" numFmtId="0" xfId="0" applyAlignment="1" applyFont="1">
      <alignment horizontal="center" readingOrder="0" vertical="bottom"/>
    </xf>
    <xf borderId="0" fillId="3" fontId="5" numFmtId="4" xfId="0" applyAlignment="1" applyFont="1" applyNumberFormat="1">
      <alignment horizontal="center" vertical="bottom"/>
    </xf>
    <xf borderId="0" fillId="2" fontId="1" numFmtId="3" xfId="0" applyAlignment="1" applyFont="1" applyNumberFormat="1">
      <alignment horizontal="center" readingOrder="0"/>
    </xf>
    <xf borderId="0" fillId="2" fontId="1" numFmtId="3" xfId="0" applyAlignment="1" applyFont="1" applyNumberFormat="1">
      <alignment horizontal="center"/>
    </xf>
    <xf borderId="0" fillId="0" fontId="2" numFmtId="168" xfId="0" applyAlignment="1" applyFont="1" applyNumberFormat="1">
      <alignment horizontal="center" readingOrder="0"/>
    </xf>
    <xf borderId="0" fillId="3" fontId="1" numFmtId="168" xfId="0" applyAlignment="1" applyFont="1" applyNumberFormat="1">
      <alignment horizontal="center"/>
    </xf>
    <xf borderId="0" fillId="3" fontId="1" numFmtId="2" xfId="0" applyAlignment="1" applyFont="1" applyNumberFormat="1">
      <alignment horizontal="center"/>
    </xf>
    <xf borderId="0" fillId="2" fontId="2" numFmtId="2" xfId="0" applyAlignment="1" applyFont="1" applyNumberFormat="1">
      <alignment horizontal="center"/>
    </xf>
    <xf borderId="0" fillId="3" fontId="1" numFmtId="49" xfId="0" applyAlignment="1" applyFont="1" applyNumberFormat="1">
      <alignment horizontal="center"/>
    </xf>
    <xf borderId="0" fillId="3" fontId="1" numFmtId="2" xfId="0" applyAlignment="1" applyFont="1" applyNumberFormat="1">
      <alignment horizontal="center" readingOrder="0"/>
    </xf>
    <xf borderId="0" fillId="2" fontId="2" numFmtId="168" xfId="0" applyAlignment="1" applyFont="1" applyNumberFormat="1">
      <alignment horizontal="center" readingOrder="0"/>
    </xf>
    <xf borderId="0" fillId="2" fontId="2" numFmtId="168" xfId="0" applyAlignment="1" applyFont="1" applyNumberFormat="1">
      <alignment horizontal="center"/>
    </xf>
    <xf borderId="0" fillId="2" fontId="3" numFmtId="0" xfId="0" applyAlignment="1" applyFont="1">
      <alignment readingOrder="0" vertical="bottom"/>
    </xf>
    <xf borderId="6" fillId="0" fontId="2" numFmtId="0" xfId="0" applyAlignment="1" applyBorder="1" applyFont="1">
      <alignment horizontal="center" readingOrder="0"/>
    </xf>
    <xf borderId="4" fillId="2" fontId="3" numFmtId="0" xfId="0" applyAlignment="1" applyBorder="1" applyFont="1">
      <alignment horizontal="center" vertical="bottom"/>
    </xf>
    <xf borderId="4" fillId="2" fontId="3" numFmtId="0" xfId="0" applyAlignment="1" applyBorder="1" applyFont="1">
      <alignment horizontal="center" vertical="bottom"/>
    </xf>
    <xf borderId="0" fillId="2" fontId="5" numFmtId="3" xfId="0" applyAlignment="1" applyFont="1" applyNumberFormat="1">
      <alignment horizontal="center" readingOrder="0" vertical="bottom"/>
    </xf>
    <xf borderId="0" fillId="2" fontId="5" numFmtId="3" xfId="0" applyAlignment="1" applyFont="1" applyNumberFormat="1">
      <alignment horizontal="center" vertical="bottom"/>
    </xf>
    <xf borderId="0" fillId="2" fontId="5" numFmtId="165" xfId="0" applyAlignment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8" xfId="0" applyAlignment="1" applyBorder="1" applyFont="1" applyNumberFormat="1">
      <alignment horizontal="center" readingOrder="0"/>
    </xf>
    <xf borderId="1" fillId="0" fontId="2" numFmtId="166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2" fillId="0" fontId="2" numFmtId="165" xfId="0" applyAlignment="1" applyBorder="1" applyFont="1" applyNumberFormat="1">
      <alignment horizontal="center"/>
    </xf>
    <xf borderId="1" fillId="2" fontId="2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0" fillId="2" fontId="1" numFmtId="166" xfId="0" applyAlignment="1" applyFont="1" applyNumberFormat="1">
      <alignment horizontal="center"/>
    </xf>
    <xf borderId="3" fillId="2" fontId="1" numFmtId="165" xfId="0" applyAlignment="1" applyBorder="1" applyFont="1" applyNumberFormat="1">
      <alignment horizontal="center"/>
    </xf>
    <xf borderId="0" fillId="2" fontId="3" numFmtId="0" xfId="0" applyAlignment="1" applyFont="1">
      <alignment vertical="bottom"/>
    </xf>
    <xf borderId="4" fillId="2" fontId="3" numFmtId="0" xfId="0" applyAlignment="1" applyBorder="1" applyFont="1">
      <alignment vertical="bottom"/>
    </xf>
    <xf borderId="4" fillId="2" fontId="3" numFmtId="0" xfId="0" applyAlignment="1" applyBorder="1" applyFont="1">
      <alignment vertical="bottom"/>
    </xf>
    <xf borderId="0" fillId="3" fontId="3" numFmtId="3" xfId="0" applyAlignment="1" applyFont="1" applyNumberFormat="1">
      <alignment horizontal="center" vertical="bottom"/>
    </xf>
    <xf borderId="0" fillId="3" fontId="3" numFmtId="3" xfId="0" applyAlignment="1" applyFont="1" applyNumberFormat="1">
      <alignment horizontal="center" readingOrder="0" vertical="bottom"/>
    </xf>
    <xf borderId="4" fillId="2" fontId="2" numFmtId="0" xfId="0" applyAlignment="1" applyBorder="1" applyFont="1">
      <alignment horizontal="center" readingOrder="0"/>
    </xf>
    <xf borderId="1" fillId="0" fontId="2" numFmtId="3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7.63"/>
    <col customWidth="1" hidden="1" min="8" max="8" width="7.63"/>
    <col customWidth="1" min="9" max="39" width="7.6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>
      <c r="A2" s="6" t="s">
        <v>39</v>
      </c>
      <c r="B2" s="6">
        <v>18.0</v>
      </c>
      <c r="C2" s="7"/>
      <c r="D2" s="8">
        <f t="shared" ref="D2:D30" si="1">F2+G2</f>
        <v>5.029653751</v>
      </c>
      <c r="E2" s="9">
        <f t="shared" ref="E2:E30" si="2">IF(I2=0, ,((H2-$H$31)/$H$31*100)+100)</f>
        <v>170.094329</v>
      </c>
      <c r="F2" s="8">
        <f t="shared" ref="F2:F30" si="3">(E2-88)*I2/600</f>
        <v>2.599653751</v>
      </c>
      <c r="G2" s="8">
        <f>VLOOKUP(A2,'강동현'!A:AZ,38,0)</f>
        <v>2.43</v>
      </c>
      <c r="H2" s="10">
        <f t="shared" ref="H2:H30" si="4">IF(I2=0,,(0.69*U2+0.72*W2+0.88*L2+1.247*M2+1.578*N2+2.031*O2)/(J2+U2+W2+X2))</f>
        <v>0.6916842105</v>
      </c>
      <c r="I2" s="11">
        <f>VLOOKUP(A2,'강동현'!A:AA,2,0)</f>
        <v>19</v>
      </c>
      <c r="J2" s="12">
        <f>VLOOKUP(A2,'강동현'!A:AA,3,0)</f>
        <v>11</v>
      </c>
      <c r="K2" s="12">
        <f t="shared" ref="K2:K30" si="5">SUM(L2:O2)</f>
        <v>6</v>
      </c>
      <c r="L2" s="12">
        <f>VLOOKUP(A2,'강동현'!A:AA,4,0)</f>
        <v>2</v>
      </c>
      <c r="M2" s="12">
        <f>VLOOKUP(A2,'강동현'!A:AA,5,0)</f>
        <v>3</v>
      </c>
      <c r="N2" s="12">
        <f>VLOOKUP(A2,'강동현'!A:AA,6,0)</f>
        <v>0</v>
      </c>
      <c r="O2" s="12">
        <f>VLOOKUP(A2,'강동현'!A:AA,7,0)</f>
        <v>1</v>
      </c>
      <c r="P2" s="12">
        <f>VLOOKUP(A2,'강동현'!A:AA,8,0)</f>
        <v>7</v>
      </c>
      <c r="Q2" s="12">
        <f>VLOOKUP(A2,'강동현'!A:AA,9,0)</f>
        <v>8</v>
      </c>
      <c r="R2" s="12">
        <f t="shared" ref="R2:R30" si="6">L2*1+M2*2+N2*3+O2*4</f>
        <v>12</v>
      </c>
      <c r="S2" s="12">
        <f>VLOOKUP(A2,'강동현'!A:AA,10,0)</f>
        <v>4</v>
      </c>
      <c r="T2" s="12">
        <f>VLOOKUP(A2,'강동현'!A:AA,11,0)</f>
        <v>1</v>
      </c>
      <c r="U2" s="12">
        <f>VLOOKUP(A2,'강동현'!A:AA,12,0)</f>
        <v>5</v>
      </c>
      <c r="V2" s="12">
        <f>VLOOKUP(A2,'강동현'!A:AA,13,0)</f>
        <v>1</v>
      </c>
      <c r="W2" s="12">
        <f>VLOOKUP(A2,'강동현'!A:AA,14,0)</f>
        <v>3</v>
      </c>
      <c r="X2" s="12">
        <f>VLOOKUP(A2,'강동현'!A:AA,15,0)</f>
        <v>0</v>
      </c>
      <c r="Y2" s="13">
        <f>VLOOKUP(A2,'강동현'!A:AA,16,0)</f>
        <v>1</v>
      </c>
      <c r="Z2" s="13">
        <f>VLOOKUP(A2,'강동현'!A:AA,17,0)</f>
        <v>0</v>
      </c>
      <c r="AA2" s="13">
        <f>VLOOKUP(A2,'강동현'!A:AA,18,0)</f>
        <v>0</v>
      </c>
      <c r="AB2" s="13">
        <f>VLOOKUP(A2,'강동현'!A:AA,19,0)</f>
        <v>3</v>
      </c>
      <c r="AC2" s="14">
        <f t="shared" ref="AC2:AC30" si="7">V2/I2</f>
        <v>0.05263157895</v>
      </c>
      <c r="AD2" s="14">
        <f t="shared" ref="AD2:AD30" si="8">U2/I2</f>
        <v>0.2631578947</v>
      </c>
      <c r="AE2" s="10">
        <f t="shared" ref="AE2:AE30" si="9">IF(J2=0, ,K2/J2)</f>
        <v>0.5454545455</v>
      </c>
      <c r="AF2" s="10">
        <f t="shared" ref="AF2:AF30" si="10">(L2+M2+N2+O2+U2+W2)/I2</f>
        <v>0.7368421053</v>
      </c>
      <c r="AG2" s="10">
        <f t="shared" ref="AG2:AG30" si="11">IF(J2=0, ,R2/J2)</f>
        <v>1.090909091</v>
      </c>
      <c r="AH2" s="10">
        <f t="shared" ref="AH2:AH30" si="12">AF2+AG2</f>
        <v>1.827751196</v>
      </c>
      <c r="AI2" s="15">
        <f t="shared" ref="AI2:AI30" si="13">AG2-AE2</f>
        <v>0.5454545455</v>
      </c>
      <c r="AJ2" s="15">
        <f t="shared" ref="AJ2:AJ30" si="14">(K2-O2)/(J2-V2-O2+X2)</f>
        <v>0.5555555556</v>
      </c>
      <c r="AK2" s="16" t="str">
        <f t="shared" ref="AK2:AK30" si="15">IF(Z2=0,,Y2/Z2)</f>
        <v/>
      </c>
      <c r="AL2" s="14">
        <f t="shared" ref="AL2:AL30" si="16">AA2/J2</f>
        <v>0</v>
      </c>
      <c r="AM2" s="14">
        <f t="shared" ref="AM2:AM28" si="17">IF(S2+T2=0,,S2/(S2+T2))</f>
        <v>0.8</v>
      </c>
    </row>
    <row r="3">
      <c r="A3" s="6" t="s">
        <v>40</v>
      </c>
      <c r="B3" s="6">
        <v>14.0</v>
      </c>
      <c r="C3" s="7"/>
      <c r="D3" s="8">
        <f t="shared" si="1"/>
        <v>3.884045439</v>
      </c>
      <c r="E3" s="9">
        <f t="shared" si="2"/>
        <v>115.0669196</v>
      </c>
      <c r="F3" s="8">
        <f t="shared" si="3"/>
        <v>2.706691959</v>
      </c>
      <c r="G3" s="8">
        <f>VLOOKUP(A3,'이승훈'!A:AZ,36,0)</f>
        <v>1.17735348</v>
      </c>
      <c r="H3" s="10">
        <f t="shared" si="4"/>
        <v>0.4679166667</v>
      </c>
      <c r="I3" s="12">
        <f>VLOOKUP(A3,'이승훈'!A:AA,2,0)</f>
        <v>60</v>
      </c>
      <c r="J3" s="12">
        <f>VLOOKUP(A3,'이승훈'!A:AA,3,0)</f>
        <v>44</v>
      </c>
      <c r="K3" s="12">
        <f t="shared" si="5"/>
        <v>18</v>
      </c>
      <c r="L3" s="12">
        <f>VLOOKUP(A3,'이승훈'!A:AA,4,0)</f>
        <v>15</v>
      </c>
      <c r="M3" s="12">
        <f>VLOOKUP(A3,'이승훈'!A:AA,5,0)</f>
        <v>2</v>
      </c>
      <c r="N3" s="12">
        <f>VLOOKUP(A3,'이승훈'!A:AA,6,0)</f>
        <v>0</v>
      </c>
      <c r="O3" s="12">
        <f>VLOOKUP(A3,'이승훈'!A:AA,7,0)</f>
        <v>1</v>
      </c>
      <c r="P3" s="12">
        <f>VLOOKUP(A3,'이승훈'!A:AA,8,0)</f>
        <v>21</v>
      </c>
      <c r="Q3" s="12">
        <f>VLOOKUP(A3,'이승훈'!A:AA,9,0)</f>
        <v>20</v>
      </c>
      <c r="R3" s="12">
        <f t="shared" si="6"/>
        <v>23</v>
      </c>
      <c r="S3" s="12">
        <f>VLOOKUP(A3,'이승훈'!A:AA,10,0)</f>
        <v>15</v>
      </c>
      <c r="T3" s="12">
        <f>VLOOKUP(A3,'이승훈'!A:AA,11,0)</f>
        <v>0</v>
      </c>
      <c r="U3" s="12">
        <f>VLOOKUP(A3,'이승훈'!A:AA,12,0)</f>
        <v>15</v>
      </c>
      <c r="V3" s="12">
        <f>VLOOKUP(A3,'이승훈'!A:AA,13,0)</f>
        <v>16</v>
      </c>
      <c r="W3" s="12">
        <f>VLOOKUP(A3,'이승훈'!A:AA,14,0)</f>
        <v>0</v>
      </c>
      <c r="X3" s="12">
        <f>VLOOKUP(A3,'이승훈'!A:AA,15,0)</f>
        <v>1</v>
      </c>
      <c r="Y3" s="12">
        <f>VLOOKUP(A3,'이승훈'!A:AA,16,0)</f>
        <v>8</v>
      </c>
      <c r="Z3" s="12">
        <f>VLOOKUP(A3,'이승훈'!A:AA,17,0)</f>
        <v>3</v>
      </c>
      <c r="AA3" s="12">
        <f>VLOOKUP(A3,'이승훈'!A:AA,18,0)</f>
        <v>0</v>
      </c>
      <c r="AB3" s="12">
        <f>VLOOKUP(A3,'이승훈'!A:AA,19,0)</f>
        <v>0</v>
      </c>
      <c r="AC3" s="14">
        <f t="shared" si="7"/>
        <v>0.2666666667</v>
      </c>
      <c r="AD3" s="14">
        <f t="shared" si="8"/>
        <v>0.25</v>
      </c>
      <c r="AE3" s="10">
        <f t="shared" si="9"/>
        <v>0.4090909091</v>
      </c>
      <c r="AF3" s="10">
        <f t="shared" si="10"/>
        <v>0.55</v>
      </c>
      <c r="AG3" s="10">
        <f t="shared" si="11"/>
        <v>0.5227272727</v>
      </c>
      <c r="AH3" s="10">
        <f t="shared" si="12"/>
        <v>1.072727273</v>
      </c>
      <c r="AI3" s="15">
        <f t="shared" si="13"/>
        <v>0.1136363636</v>
      </c>
      <c r="AJ3" s="15">
        <f t="shared" si="14"/>
        <v>0.6071428571</v>
      </c>
      <c r="AK3" s="16">
        <f t="shared" si="15"/>
        <v>2.666666667</v>
      </c>
      <c r="AL3" s="14">
        <f t="shared" si="16"/>
        <v>0</v>
      </c>
      <c r="AM3" s="14">
        <f t="shared" si="17"/>
        <v>1</v>
      </c>
    </row>
    <row r="4">
      <c r="A4" s="6" t="s">
        <v>41</v>
      </c>
      <c r="B4" s="6">
        <v>56.0</v>
      </c>
      <c r="C4" s="7"/>
      <c r="D4" s="8">
        <f t="shared" si="1"/>
        <v>3.655431475</v>
      </c>
      <c r="E4" s="9">
        <f t="shared" si="2"/>
        <v>119.0988726</v>
      </c>
      <c r="F4" s="8">
        <f t="shared" si="3"/>
        <v>2.487909812</v>
      </c>
      <c r="G4" s="8">
        <f>VLOOKUP(A4,'최민준'!A:AZ,36,0)</f>
        <v>1.167521663</v>
      </c>
      <c r="H4" s="10">
        <f t="shared" si="4"/>
        <v>0.4843125</v>
      </c>
      <c r="I4" s="12">
        <f>VLOOKUP(A4,'최민준'!A:AA,2,0)</f>
        <v>48</v>
      </c>
      <c r="J4" s="12">
        <f>VLOOKUP(A4,'최민준'!A:AA,3,0)</f>
        <v>39</v>
      </c>
      <c r="K4" s="12">
        <f t="shared" si="5"/>
        <v>18</v>
      </c>
      <c r="L4" s="12">
        <f>VLOOKUP(A4,'최민준'!A:AA,4,0)</f>
        <v>10</v>
      </c>
      <c r="M4" s="12">
        <f>VLOOKUP(A4,'최민준'!A:AA,5,0)</f>
        <v>7</v>
      </c>
      <c r="N4" s="12">
        <f>VLOOKUP(A4,'최민준'!A:AA,6,0)</f>
        <v>1</v>
      </c>
      <c r="O4" s="12">
        <f>VLOOKUP(A4,'최민준'!A:AA,7,0)</f>
        <v>0</v>
      </c>
      <c r="P4" s="12">
        <f>VLOOKUP(A4,'최민준'!A:AA,8,0)</f>
        <v>21</v>
      </c>
      <c r="Q4" s="12">
        <f>VLOOKUP(A4,'최민준'!A:AA,9,0)</f>
        <v>16</v>
      </c>
      <c r="R4" s="12">
        <f t="shared" si="6"/>
        <v>27</v>
      </c>
      <c r="S4" s="12">
        <f>VLOOKUP(A4,'최민준'!A:AA,10,0)</f>
        <v>8</v>
      </c>
      <c r="T4" s="12">
        <f>VLOOKUP(A4,'최민준'!A:AA,11,0)</f>
        <v>1</v>
      </c>
      <c r="U4" s="12">
        <f>VLOOKUP(A4,'최민준'!A:AA,12,0)</f>
        <v>6</v>
      </c>
      <c r="V4" s="12">
        <f>VLOOKUP(A4,'최민준'!A:AA,13,0)</f>
        <v>4</v>
      </c>
      <c r="W4" s="12">
        <f>VLOOKUP(A4,'최민준'!A:AA,14,0)</f>
        <v>0</v>
      </c>
      <c r="X4" s="12">
        <f>VLOOKUP(A4,'최민준'!A:AA,15,0)</f>
        <v>3</v>
      </c>
      <c r="Y4" s="12">
        <f>VLOOKUP(A4,'최민준'!A:AA,16,0)</f>
        <v>7</v>
      </c>
      <c r="Z4" s="12">
        <f>VLOOKUP(A4,'최민준'!A:AA,17,0)</f>
        <v>10</v>
      </c>
      <c r="AA4" s="12">
        <f>VLOOKUP(A4,'최민준'!A:AA,18,0)</f>
        <v>4</v>
      </c>
      <c r="AB4" s="12">
        <f>VLOOKUP(A4,'최민준'!A:AA,19,0)</f>
        <v>1</v>
      </c>
      <c r="AC4" s="14">
        <f t="shared" si="7"/>
        <v>0.08333333333</v>
      </c>
      <c r="AD4" s="14">
        <f t="shared" si="8"/>
        <v>0.125</v>
      </c>
      <c r="AE4" s="10">
        <f t="shared" si="9"/>
        <v>0.4615384615</v>
      </c>
      <c r="AF4" s="10">
        <f t="shared" si="10"/>
        <v>0.5</v>
      </c>
      <c r="AG4" s="10">
        <f t="shared" si="11"/>
        <v>0.6923076923</v>
      </c>
      <c r="AH4" s="10">
        <f t="shared" si="12"/>
        <v>1.192307692</v>
      </c>
      <c r="AI4" s="15">
        <f t="shared" si="13"/>
        <v>0.2307692308</v>
      </c>
      <c r="AJ4" s="15">
        <f t="shared" si="14"/>
        <v>0.4736842105</v>
      </c>
      <c r="AK4" s="16">
        <f t="shared" si="15"/>
        <v>0.7</v>
      </c>
      <c r="AL4" s="14">
        <f t="shared" si="16"/>
        <v>0.1025641026</v>
      </c>
      <c r="AM4" s="14">
        <f t="shared" si="17"/>
        <v>0.8888888889</v>
      </c>
    </row>
    <row r="5">
      <c r="A5" s="6" t="s">
        <v>42</v>
      </c>
      <c r="B5" s="6">
        <v>12.0</v>
      </c>
      <c r="C5" s="7"/>
      <c r="D5" s="8">
        <f t="shared" si="1"/>
        <v>3.444708267</v>
      </c>
      <c r="E5" s="9">
        <f t="shared" si="2"/>
        <v>101.0934101</v>
      </c>
      <c r="F5" s="8">
        <f t="shared" si="3"/>
        <v>1.37480806</v>
      </c>
      <c r="G5" s="8">
        <f>VLOOKUP(A5,'유민영'!A:AZ,36,0)</f>
        <v>2.069900206</v>
      </c>
      <c r="H5" s="10">
        <f t="shared" si="4"/>
        <v>0.41109375</v>
      </c>
      <c r="I5" s="12">
        <f>VLOOKUP(A5,'유민영'!A:X,2,0)</f>
        <v>63</v>
      </c>
      <c r="J5" s="12">
        <f>VLOOKUP(A5,'유민영'!A:X,3,0)</f>
        <v>47</v>
      </c>
      <c r="K5" s="12">
        <f t="shared" si="5"/>
        <v>13</v>
      </c>
      <c r="L5" s="12">
        <f>VLOOKUP(A5,'유민영'!A:X,4,0)</f>
        <v>7</v>
      </c>
      <c r="M5" s="12">
        <f>VLOOKUP(A5,'유민영'!A:X,5,0)</f>
        <v>4</v>
      </c>
      <c r="N5" s="12">
        <f>VLOOKUP(A5,'유민영'!A:X,6,0)</f>
        <v>0</v>
      </c>
      <c r="O5" s="12">
        <f>VLOOKUP(A5,'유민영'!A:X,7,0)</f>
        <v>2</v>
      </c>
      <c r="P5" s="12">
        <f>VLOOKUP(A5,'유민영'!A:X,8,0)</f>
        <v>14</v>
      </c>
      <c r="Q5" s="12">
        <f>VLOOKUP(A5,'유민영'!A:X,9,0)</f>
        <v>24</v>
      </c>
      <c r="R5" s="12">
        <f t="shared" si="6"/>
        <v>23</v>
      </c>
      <c r="S5" s="12">
        <f>VLOOKUP(A5,'유민영'!A:X,10,0)</f>
        <v>7</v>
      </c>
      <c r="T5" s="12">
        <f>VLOOKUP(A5,'유민영'!A:X,11,0)</f>
        <v>0</v>
      </c>
      <c r="U5" s="12">
        <f>VLOOKUP(A5,'유민영'!A:X,12,0)</f>
        <v>14</v>
      </c>
      <c r="V5" s="12">
        <f>VLOOKUP(A5,'유민영'!A:X,13,0)</f>
        <v>11</v>
      </c>
      <c r="W5" s="12">
        <f>VLOOKUP(A5,'유민영'!A:X,14,0)</f>
        <v>2</v>
      </c>
      <c r="X5" s="12">
        <f>VLOOKUP(A5,'유민영'!A:X,15,0)</f>
        <v>1</v>
      </c>
      <c r="Y5" s="13">
        <f>VLOOKUP(A5,'유민영'!A:X,16,0)</f>
        <v>17</v>
      </c>
      <c r="Z5" s="13">
        <f>VLOOKUP(A5,'유민영'!A:X,17,0)</f>
        <v>6</v>
      </c>
      <c r="AA5" s="13">
        <f>VLOOKUP(A5,'유민영'!A:X,18,0)</f>
        <v>2</v>
      </c>
      <c r="AB5" s="13">
        <f>VLOOKUP(A5,'유민영'!A:X,19,0)</f>
        <v>0</v>
      </c>
      <c r="AC5" s="14">
        <f t="shared" si="7"/>
        <v>0.1746031746</v>
      </c>
      <c r="AD5" s="14">
        <f t="shared" si="8"/>
        <v>0.2222222222</v>
      </c>
      <c r="AE5" s="10">
        <f t="shared" si="9"/>
        <v>0.2765957447</v>
      </c>
      <c r="AF5" s="10">
        <f t="shared" si="10"/>
        <v>0.4603174603</v>
      </c>
      <c r="AG5" s="10">
        <f t="shared" si="11"/>
        <v>0.4893617021</v>
      </c>
      <c r="AH5" s="10">
        <f t="shared" si="12"/>
        <v>0.9496791624</v>
      </c>
      <c r="AI5" s="15">
        <f t="shared" si="13"/>
        <v>0.2127659574</v>
      </c>
      <c r="AJ5" s="15">
        <f t="shared" si="14"/>
        <v>0.3142857143</v>
      </c>
      <c r="AK5" s="16">
        <f t="shared" si="15"/>
        <v>2.833333333</v>
      </c>
      <c r="AL5" s="14">
        <f t="shared" si="16"/>
        <v>0.04255319149</v>
      </c>
      <c r="AM5" s="14">
        <f t="shared" si="17"/>
        <v>1</v>
      </c>
    </row>
    <row r="6">
      <c r="A6" s="6" t="s">
        <v>43</v>
      </c>
      <c r="B6" s="6">
        <v>77.0</v>
      </c>
      <c r="C6" s="7"/>
      <c r="D6" s="8">
        <f t="shared" si="1"/>
        <v>3.230064109</v>
      </c>
      <c r="E6" s="9">
        <f t="shared" si="2"/>
        <v>92.19192842</v>
      </c>
      <c r="F6" s="8">
        <f t="shared" si="3"/>
        <v>0.5379641477</v>
      </c>
      <c r="G6" s="8">
        <f>VLOOKUP(A6,'이건용'!A:AZ,36,0)</f>
        <v>2.692099961</v>
      </c>
      <c r="H6" s="10">
        <f t="shared" si="4"/>
        <v>0.3748961039</v>
      </c>
      <c r="I6" s="12">
        <f>VLOOKUP(A6,'이건용'!A:AA,2,0)</f>
        <v>77</v>
      </c>
      <c r="J6" s="12">
        <f>VLOOKUP(A6,'이건용'!A:AA,3,0)</f>
        <v>55</v>
      </c>
      <c r="K6" s="12">
        <f t="shared" si="5"/>
        <v>15</v>
      </c>
      <c r="L6" s="12">
        <f>VLOOKUP(A6,'이건용'!A:AA,4,0)</f>
        <v>14</v>
      </c>
      <c r="M6" s="12">
        <f>VLOOKUP(A6,'이건용'!A:AA,5,0)</f>
        <v>1</v>
      </c>
      <c r="N6" s="12">
        <f>VLOOKUP(A6,'이건용'!A:AA,6,0)</f>
        <v>0</v>
      </c>
      <c r="O6" s="12">
        <f>VLOOKUP(A6,'이건용'!A:AA,7,0)</f>
        <v>0</v>
      </c>
      <c r="P6" s="12">
        <f>VLOOKUP(A6,'이건용'!A:AA,8,0)</f>
        <v>10</v>
      </c>
      <c r="Q6" s="12">
        <f>VLOOKUP(A6,'이건용'!A:AA,9,0)</f>
        <v>17</v>
      </c>
      <c r="R6" s="12">
        <f t="shared" si="6"/>
        <v>16</v>
      </c>
      <c r="S6" s="12">
        <f>VLOOKUP(A6,'이건용'!A:AA,10,0)</f>
        <v>2</v>
      </c>
      <c r="T6" s="12">
        <f>VLOOKUP(A6,'이건용'!A:AA,11,0)</f>
        <v>0</v>
      </c>
      <c r="U6" s="12">
        <f>VLOOKUP(A6,'이건용'!A:AA,12,0)</f>
        <v>18</v>
      </c>
      <c r="V6" s="12">
        <f>VLOOKUP(A6,'이건용'!A:AA,13,0)</f>
        <v>24</v>
      </c>
      <c r="W6" s="12">
        <f>VLOOKUP(A6,'이건용'!A:AA,14,0)</f>
        <v>4</v>
      </c>
      <c r="X6" s="12">
        <f>VLOOKUP(A6,'이건용'!A:AA,15,0)</f>
        <v>0</v>
      </c>
      <c r="Y6" s="12">
        <f>VLOOKUP(A6,'이건용'!A:AA,16,0)</f>
        <v>6</v>
      </c>
      <c r="Z6" s="12">
        <f>VLOOKUP(A6,'이건용'!A:AA,17,0)</f>
        <v>10</v>
      </c>
      <c r="AA6" s="12">
        <f>VLOOKUP(A6,'이건용'!A:AA,18,0)</f>
        <v>7</v>
      </c>
      <c r="AB6" s="12">
        <f>VLOOKUP(A6,'이건용'!A:AA,19,0)</f>
        <v>1</v>
      </c>
      <c r="AC6" s="14">
        <f t="shared" si="7"/>
        <v>0.3116883117</v>
      </c>
      <c r="AD6" s="14">
        <f t="shared" si="8"/>
        <v>0.2337662338</v>
      </c>
      <c r="AE6" s="10">
        <f t="shared" si="9"/>
        <v>0.2727272727</v>
      </c>
      <c r="AF6" s="10">
        <f t="shared" si="10"/>
        <v>0.4805194805</v>
      </c>
      <c r="AG6" s="10">
        <f t="shared" si="11"/>
        <v>0.2909090909</v>
      </c>
      <c r="AH6" s="10">
        <f t="shared" si="12"/>
        <v>0.7714285714</v>
      </c>
      <c r="AI6" s="15">
        <f t="shared" si="13"/>
        <v>0.01818181818</v>
      </c>
      <c r="AJ6" s="15">
        <f t="shared" si="14"/>
        <v>0.4838709677</v>
      </c>
      <c r="AK6" s="16">
        <f t="shared" si="15"/>
        <v>0.6</v>
      </c>
      <c r="AL6" s="14">
        <f t="shared" si="16"/>
        <v>0.1272727273</v>
      </c>
      <c r="AM6" s="14">
        <f t="shared" si="17"/>
        <v>1</v>
      </c>
    </row>
    <row r="7">
      <c r="A7" s="6" t="s">
        <v>44</v>
      </c>
      <c r="B7" s="6">
        <v>1.0</v>
      </c>
      <c r="C7" s="7"/>
      <c r="D7" s="8">
        <f t="shared" si="1"/>
        <v>2.334712494</v>
      </c>
      <c r="E7" s="9">
        <f t="shared" si="2"/>
        <v>102.6995312</v>
      </c>
      <c r="F7" s="8">
        <f t="shared" si="3"/>
        <v>1.175962494</v>
      </c>
      <c r="G7" s="8">
        <f>VLOOKUP(A7,'최인열'!A:AZ,36,0)</f>
        <v>1.15875</v>
      </c>
      <c r="H7" s="10">
        <f t="shared" si="4"/>
        <v>0.417625</v>
      </c>
      <c r="I7" s="12">
        <f>VLOOKUP(A7,'최인열'!A:AA,2,0)</f>
        <v>48</v>
      </c>
      <c r="J7" s="12">
        <f>VLOOKUP(A7,'최인열'!A:AA,3,0)</f>
        <v>35</v>
      </c>
      <c r="K7" s="12">
        <f t="shared" si="5"/>
        <v>11</v>
      </c>
      <c r="L7" s="12">
        <f>VLOOKUP(A7,'최인열'!A:AA,4,0)</f>
        <v>9</v>
      </c>
      <c r="M7" s="12">
        <f>VLOOKUP(A7,'최인열'!A:AA,5,0)</f>
        <v>0</v>
      </c>
      <c r="N7" s="12">
        <f>VLOOKUP(A7,'최인열'!A:AA,6,0)</f>
        <v>2</v>
      </c>
      <c r="O7" s="12">
        <f>VLOOKUP(A7,'최인열'!A:AA,7,0)</f>
        <v>0</v>
      </c>
      <c r="P7" s="12">
        <f>VLOOKUP(A7,'최인열'!A:AA,8,0)</f>
        <v>7</v>
      </c>
      <c r="Q7" s="12">
        <f>VLOOKUP(A7,'최인열'!A:AA,9,0)</f>
        <v>14</v>
      </c>
      <c r="R7" s="12">
        <f t="shared" si="6"/>
        <v>15</v>
      </c>
      <c r="S7" s="12">
        <f>VLOOKUP(A7,'최인열'!A:AA,10,0)</f>
        <v>5</v>
      </c>
      <c r="T7" s="12">
        <f>VLOOKUP(A7,'최인열'!A:AA,11,0)</f>
        <v>0</v>
      </c>
      <c r="U7" s="12">
        <f>VLOOKUP(A7,'최인열'!A:AA,12,0)</f>
        <v>13</v>
      </c>
      <c r="V7" s="12">
        <f>VLOOKUP(A7,'최인열'!A:AA,13,0)</f>
        <v>20</v>
      </c>
      <c r="W7" s="12">
        <f>VLOOKUP(A7,'최인열'!A:AA,14,0)</f>
        <v>0</v>
      </c>
      <c r="X7" s="12">
        <f>VLOOKUP(A7,'최인열'!A:AA,15,0)</f>
        <v>0</v>
      </c>
      <c r="Y7" s="12">
        <f>VLOOKUP(A7,'최인열'!A:AA,16,0)</f>
        <v>2</v>
      </c>
      <c r="Z7" s="12">
        <f>VLOOKUP(A7,'최인열'!A:AA,17,0)</f>
        <v>1</v>
      </c>
      <c r="AA7" s="12">
        <f>VLOOKUP(A7,'최인열'!A:AA,18,0)</f>
        <v>2</v>
      </c>
      <c r="AB7" s="12">
        <f>VLOOKUP(A7,'최인열'!A:AA,19,0)</f>
        <v>0</v>
      </c>
      <c r="AC7" s="14">
        <f t="shared" si="7"/>
        <v>0.4166666667</v>
      </c>
      <c r="AD7" s="14">
        <f t="shared" si="8"/>
        <v>0.2708333333</v>
      </c>
      <c r="AE7" s="10">
        <f t="shared" si="9"/>
        <v>0.3142857143</v>
      </c>
      <c r="AF7" s="10">
        <f t="shared" si="10"/>
        <v>0.5</v>
      </c>
      <c r="AG7" s="10">
        <f t="shared" si="11"/>
        <v>0.4285714286</v>
      </c>
      <c r="AH7" s="10">
        <f t="shared" si="12"/>
        <v>0.9285714286</v>
      </c>
      <c r="AI7" s="15">
        <f t="shared" si="13"/>
        <v>0.1142857143</v>
      </c>
      <c r="AJ7" s="15">
        <f t="shared" si="14"/>
        <v>0.7333333333</v>
      </c>
      <c r="AK7" s="16">
        <f t="shared" si="15"/>
        <v>2</v>
      </c>
      <c r="AL7" s="14">
        <f t="shared" si="16"/>
        <v>0.05714285714</v>
      </c>
      <c r="AM7" s="14">
        <f t="shared" si="17"/>
        <v>1</v>
      </c>
    </row>
    <row r="8">
      <c r="A8" s="6" t="s">
        <v>45</v>
      </c>
      <c r="B8" s="6">
        <v>25.0</v>
      </c>
      <c r="C8" s="7"/>
      <c r="D8" s="8">
        <f t="shared" si="1"/>
        <v>2.207919775</v>
      </c>
      <c r="E8" s="9">
        <f t="shared" si="2"/>
        <v>167.3439831</v>
      </c>
      <c r="F8" s="8">
        <f t="shared" si="3"/>
        <v>1.057919775</v>
      </c>
      <c r="G8" s="8">
        <f>VLOOKUP(A8,'신윤서'!A:AZ,38,0)</f>
        <v>1.15</v>
      </c>
      <c r="H8" s="10">
        <f t="shared" si="4"/>
        <v>0.6805</v>
      </c>
      <c r="I8" s="12">
        <f>VLOOKUP(A8,'신윤서'!A:AA,2,0)</f>
        <v>8</v>
      </c>
      <c r="J8" s="12">
        <f>VLOOKUP(A8,'신윤서'!A:AA,3,0)</f>
        <v>5</v>
      </c>
      <c r="K8" s="12">
        <f t="shared" si="5"/>
        <v>3</v>
      </c>
      <c r="L8" s="12">
        <f>VLOOKUP(A8,'신윤서'!A:AA,4,0)</f>
        <v>1</v>
      </c>
      <c r="M8" s="12">
        <f>VLOOKUP(A8,'신윤서'!A:AA,5,0)</f>
        <v>2</v>
      </c>
      <c r="N8" s="12">
        <f>VLOOKUP(A8,'신윤서'!A:AA,6,0)</f>
        <v>0</v>
      </c>
      <c r="O8" s="12">
        <f>VLOOKUP(A8,'신윤서'!A:AA,7,0)</f>
        <v>0</v>
      </c>
      <c r="P8" s="12">
        <f>VLOOKUP(A8,'신윤서'!A:AA,8,0)</f>
        <v>3</v>
      </c>
      <c r="Q8" s="12">
        <f>VLOOKUP(A8,'신윤서'!A:AA,9,0)</f>
        <v>5</v>
      </c>
      <c r="R8" s="12">
        <f t="shared" si="6"/>
        <v>5</v>
      </c>
      <c r="S8" s="12">
        <f>VLOOKUP(A8,'신윤서'!A:AA,10,0)</f>
        <v>0</v>
      </c>
      <c r="T8" s="12">
        <f>VLOOKUP(A8,'신윤서'!A:AA,11,0)</f>
        <v>0</v>
      </c>
      <c r="U8" s="12">
        <f>VLOOKUP(A8,'신윤서'!A:AA,12,0)</f>
        <v>3</v>
      </c>
      <c r="V8" s="12">
        <f>VLOOKUP(A8,'신윤서'!A:AA,13,0)</f>
        <v>0</v>
      </c>
      <c r="W8" s="12">
        <f>VLOOKUP(A8,'신윤서'!A:AA,14,0)</f>
        <v>0</v>
      </c>
      <c r="X8" s="12">
        <f>VLOOKUP(A8,'신윤서'!A:AA,15,0)</f>
        <v>0</v>
      </c>
      <c r="Y8" s="13">
        <f>VLOOKUP(A8,'신윤서'!A:AA,16,0)</f>
        <v>1</v>
      </c>
      <c r="Z8" s="13">
        <f>VLOOKUP(A8,'신윤서'!A:AA,17,0)</f>
        <v>1</v>
      </c>
      <c r="AA8" s="13">
        <f>VLOOKUP(A8,'신윤서'!A:AA,18,0)</f>
        <v>0</v>
      </c>
      <c r="AB8" s="13">
        <f>VLOOKUP(A8,'신윤서'!A:AA,19,0)</f>
        <v>0</v>
      </c>
      <c r="AC8" s="14">
        <f t="shared" si="7"/>
        <v>0</v>
      </c>
      <c r="AD8" s="14">
        <f t="shared" si="8"/>
        <v>0.375</v>
      </c>
      <c r="AE8" s="10">
        <f t="shared" si="9"/>
        <v>0.6</v>
      </c>
      <c r="AF8" s="10">
        <f t="shared" si="10"/>
        <v>0.75</v>
      </c>
      <c r="AG8" s="10">
        <f t="shared" si="11"/>
        <v>1</v>
      </c>
      <c r="AH8" s="10">
        <f t="shared" si="12"/>
        <v>1.75</v>
      </c>
      <c r="AI8" s="15">
        <f t="shared" si="13"/>
        <v>0.4</v>
      </c>
      <c r="AJ8" s="15">
        <f t="shared" si="14"/>
        <v>0.6</v>
      </c>
      <c r="AK8" s="16">
        <f t="shared" si="15"/>
        <v>1</v>
      </c>
      <c r="AL8" s="14">
        <f t="shared" si="16"/>
        <v>0</v>
      </c>
      <c r="AM8" s="14" t="str">
        <f t="shared" si="17"/>
        <v/>
      </c>
    </row>
    <row r="9">
      <c r="A9" s="6" t="s">
        <v>46</v>
      </c>
      <c r="B9" s="6">
        <v>17.0</v>
      </c>
      <c r="C9" s="7"/>
      <c r="D9" s="8">
        <f t="shared" si="1"/>
        <v>1.964501066</v>
      </c>
      <c r="E9" s="9">
        <f t="shared" si="2"/>
        <v>102.1651751</v>
      </c>
      <c r="F9" s="8">
        <f t="shared" si="3"/>
        <v>1.723429637</v>
      </c>
      <c r="G9" s="8">
        <f>VLOOKUP(A9,'이재성'!A:AZ,36,0)</f>
        <v>0.2410714286</v>
      </c>
      <c r="H9" s="10">
        <f t="shared" si="4"/>
        <v>0.4154520548</v>
      </c>
      <c r="I9" s="12">
        <f>VLOOKUP(A9,'이재성'!A:AA,2,0)</f>
        <v>73</v>
      </c>
      <c r="J9" s="12">
        <f>VLOOKUP(A9,'이재성'!A:AA,3,0)</f>
        <v>58</v>
      </c>
      <c r="K9" s="12">
        <f t="shared" si="5"/>
        <v>21</v>
      </c>
      <c r="L9" s="12">
        <f>VLOOKUP(A9,'이재성'!A:AA,4,0)</f>
        <v>17</v>
      </c>
      <c r="M9" s="12">
        <f>VLOOKUP(A9,'이재성'!A:AA,5,0)</f>
        <v>4</v>
      </c>
      <c r="N9" s="12">
        <f>VLOOKUP(A9,'이재성'!A:AA,6,0)</f>
        <v>0</v>
      </c>
      <c r="O9" s="12">
        <f>VLOOKUP(A9,'이재성'!A:AA,7,0)</f>
        <v>0</v>
      </c>
      <c r="P9" s="12">
        <f>VLOOKUP(A9,'이재성'!A:AA,8,0)</f>
        <v>10</v>
      </c>
      <c r="Q9" s="12">
        <f>VLOOKUP(A9,'이재성'!A:AA,9,0)</f>
        <v>24</v>
      </c>
      <c r="R9" s="12">
        <f t="shared" si="6"/>
        <v>25</v>
      </c>
      <c r="S9" s="12">
        <f>VLOOKUP(A9,'이재성'!A:AA,10,0)</f>
        <v>3</v>
      </c>
      <c r="T9" s="12">
        <f>VLOOKUP(A9,'이재성'!A:AA,11,0)</f>
        <v>1</v>
      </c>
      <c r="U9" s="12">
        <f>VLOOKUP(A9,'이재성'!A:AA,12,0)</f>
        <v>14</v>
      </c>
      <c r="V9" s="12">
        <f>VLOOKUP(A9,'이재성'!A:AA,13,0)</f>
        <v>8</v>
      </c>
      <c r="W9" s="12">
        <f>VLOOKUP(A9,'이재성'!A:AA,14,0)</f>
        <v>1</v>
      </c>
      <c r="X9" s="12">
        <f>VLOOKUP(A9,'이재성'!A:AA,15,0)</f>
        <v>0</v>
      </c>
      <c r="Y9" s="12">
        <f>VLOOKUP(A9,'이재성'!A:AA,16,0)</f>
        <v>13</v>
      </c>
      <c r="Z9" s="12">
        <f>VLOOKUP(A9,'이재성'!A:AA,17,0)</f>
        <v>15</v>
      </c>
      <c r="AA9" s="12">
        <f>VLOOKUP(A9,'이재성'!A:AA,18,0)</f>
        <v>7</v>
      </c>
      <c r="AB9" s="12">
        <f>VLOOKUP(A9,'이재성'!A:AA,19,0)</f>
        <v>1</v>
      </c>
      <c r="AC9" s="14">
        <f t="shared" si="7"/>
        <v>0.1095890411</v>
      </c>
      <c r="AD9" s="14">
        <f t="shared" si="8"/>
        <v>0.1917808219</v>
      </c>
      <c r="AE9" s="10">
        <f t="shared" si="9"/>
        <v>0.3620689655</v>
      </c>
      <c r="AF9" s="10">
        <f t="shared" si="10"/>
        <v>0.4931506849</v>
      </c>
      <c r="AG9" s="10">
        <f t="shared" si="11"/>
        <v>0.4310344828</v>
      </c>
      <c r="AH9" s="10">
        <f t="shared" si="12"/>
        <v>0.9241851677</v>
      </c>
      <c r="AI9" s="15">
        <f t="shared" si="13"/>
        <v>0.06896551724</v>
      </c>
      <c r="AJ9" s="15">
        <f t="shared" si="14"/>
        <v>0.42</v>
      </c>
      <c r="AK9" s="16">
        <f t="shared" si="15"/>
        <v>0.8666666667</v>
      </c>
      <c r="AL9" s="14">
        <f t="shared" si="16"/>
        <v>0.1206896552</v>
      </c>
      <c r="AM9" s="14">
        <f t="shared" si="17"/>
        <v>0.75</v>
      </c>
    </row>
    <row r="10">
      <c r="A10" s="6" t="s">
        <v>47</v>
      </c>
      <c r="B10" s="6">
        <v>11.0</v>
      </c>
      <c r="C10" s="7"/>
      <c r="D10" s="8">
        <f t="shared" si="1"/>
        <v>1.789124864</v>
      </c>
      <c r="E10" s="9">
        <f t="shared" si="2"/>
        <v>118.5869474</v>
      </c>
      <c r="F10" s="8">
        <f t="shared" si="3"/>
        <v>1.325434388</v>
      </c>
      <c r="G10" s="8">
        <f>VLOOKUP(A10,'정재서'!A:AZ,36,0)</f>
        <v>0.4636904762</v>
      </c>
      <c r="H10" s="10">
        <f t="shared" si="4"/>
        <v>0.4822307692</v>
      </c>
      <c r="I10" s="12">
        <f>VLOOKUP(A10,'정재서'!A:AA,2,0)</f>
        <v>26</v>
      </c>
      <c r="J10" s="12">
        <f>VLOOKUP(A10,'정재서'!A:AA,3,0)</f>
        <v>19</v>
      </c>
      <c r="K10" s="12">
        <f t="shared" si="5"/>
        <v>7</v>
      </c>
      <c r="L10" s="12">
        <f>VLOOKUP(A10,'정재서'!A:AA,4,0)</f>
        <v>5</v>
      </c>
      <c r="M10" s="12">
        <f>VLOOKUP(A10,'정재서'!A:AA,5,0)</f>
        <v>1</v>
      </c>
      <c r="N10" s="12">
        <f>VLOOKUP(A10,'정재서'!A:AA,6,0)</f>
        <v>0</v>
      </c>
      <c r="O10" s="12">
        <f>VLOOKUP(A10,'정재서'!A:AA,7,0)</f>
        <v>1</v>
      </c>
      <c r="P10" s="12">
        <f>VLOOKUP(A10,'정재서'!A:AA,8,0)</f>
        <v>6</v>
      </c>
      <c r="Q10" s="12">
        <f>VLOOKUP(A10,'정재서'!A:AA,9,0)</f>
        <v>6</v>
      </c>
      <c r="R10" s="12">
        <f t="shared" si="6"/>
        <v>11</v>
      </c>
      <c r="S10" s="12">
        <f>VLOOKUP(A10,'정재서'!A:AA,10,0)</f>
        <v>2</v>
      </c>
      <c r="T10" s="12">
        <f>VLOOKUP(A10,'정재서'!A:AA,11,0)</f>
        <v>1</v>
      </c>
      <c r="U10" s="12">
        <f>VLOOKUP(A10,'정재서'!A:AA,12,0)</f>
        <v>6</v>
      </c>
      <c r="V10" s="12">
        <f>VLOOKUP(A10,'정재서'!A:AA,13,0)</f>
        <v>11</v>
      </c>
      <c r="W10" s="12">
        <f>VLOOKUP(A10,'정재서'!A:AA,14,0)</f>
        <v>1</v>
      </c>
      <c r="X10" s="12">
        <f>VLOOKUP(A10,'정재서'!A:AA,15,0)</f>
        <v>0</v>
      </c>
      <c r="Y10" s="12">
        <f>VLOOKUP(A10,'정재서'!A:AA,16,0)</f>
        <v>1</v>
      </c>
      <c r="Z10" s="12">
        <f>VLOOKUP(A10,'정재서'!A:AA,17,0)</f>
        <v>1</v>
      </c>
      <c r="AA10" s="12">
        <f>VLOOKUP(A10,'정재서'!A:AA,18,0)</f>
        <v>1</v>
      </c>
      <c r="AB10" s="12">
        <f>VLOOKUP(A10,'정재서'!A:AA,19,0)</f>
        <v>0</v>
      </c>
      <c r="AC10" s="14">
        <f t="shared" si="7"/>
        <v>0.4230769231</v>
      </c>
      <c r="AD10" s="14">
        <f t="shared" si="8"/>
        <v>0.2307692308</v>
      </c>
      <c r="AE10" s="10">
        <f t="shared" si="9"/>
        <v>0.3684210526</v>
      </c>
      <c r="AF10" s="10">
        <f t="shared" si="10"/>
        <v>0.5384615385</v>
      </c>
      <c r="AG10" s="10">
        <f t="shared" si="11"/>
        <v>0.5789473684</v>
      </c>
      <c r="AH10" s="10">
        <f t="shared" si="12"/>
        <v>1.117408907</v>
      </c>
      <c r="AI10" s="15">
        <f t="shared" si="13"/>
        <v>0.2105263158</v>
      </c>
      <c r="AJ10" s="15">
        <f t="shared" si="14"/>
        <v>0.8571428571</v>
      </c>
      <c r="AK10" s="16">
        <f t="shared" si="15"/>
        <v>1</v>
      </c>
      <c r="AL10" s="14">
        <f t="shared" si="16"/>
        <v>0.05263157895</v>
      </c>
      <c r="AM10" s="14">
        <f t="shared" si="17"/>
        <v>0.6666666667</v>
      </c>
    </row>
    <row r="11">
      <c r="A11" s="6" t="s">
        <v>48</v>
      </c>
      <c r="B11" s="6">
        <v>22.0</v>
      </c>
      <c r="C11" s="7"/>
      <c r="D11" s="8">
        <f t="shared" si="1"/>
        <v>1.593130644</v>
      </c>
      <c r="E11" s="9">
        <f t="shared" si="2"/>
        <v>82.55513545</v>
      </c>
      <c r="F11" s="8">
        <f t="shared" si="3"/>
        <v>-0.2268693561</v>
      </c>
      <c r="G11" s="8">
        <f>VLOOKUP(A11,'이재우'!A:AZ,38,0)</f>
        <v>1.82</v>
      </c>
      <c r="H11" s="10">
        <f t="shared" si="4"/>
        <v>0.3357083333</v>
      </c>
      <c r="I11" s="12">
        <f>VLOOKUP(A11,'이재우'!A:X,2,0)</f>
        <v>25</v>
      </c>
      <c r="J11" s="12">
        <f>VLOOKUP(A11,'이재우'!A:X,3,0)</f>
        <v>18</v>
      </c>
      <c r="K11" s="12">
        <f t="shared" si="5"/>
        <v>4</v>
      </c>
      <c r="L11" s="17">
        <f>VLOOKUP(A11,'이재우'!A:X,4,0)</f>
        <v>3</v>
      </c>
      <c r="M11" s="12">
        <f>VLOOKUP(A11,'이재우'!A:X,5,0)</f>
        <v>1</v>
      </c>
      <c r="N11" s="12">
        <f>VLOOKUP(A11,'이재우'!A:X,6,0)</f>
        <v>0</v>
      </c>
      <c r="O11" s="12">
        <f>VLOOKUP(A11,'이재우'!A:X,7,0)</f>
        <v>0</v>
      </c>
      <c r="P11" s="12">
        <f>VLOOKUP(A11,'이재우'!A:X,8,0)</f>
        <v>7</v>
      </c>
      <c r="Q11" s="12">
        <f>VLOOKUP(A11,'이재우'!A:X,9,0)</f>
        <v>7</v>
      </c>
      <c r="R11" s="12">
        <f t="shared" si="6"/>
        <v>5</v>
      </c>
      <c r="S11" s="12">
        <f>VLOOKUP(A11,'이재우'!A:X,10,0)</f>
        <v>1</v>
      </c>
      <c r="T11" s="12">
        <f>VLOOKUP(A11,'이재우'!A:X,11,0)</f>
        <v>0</v>
      </c>
      <c r="U11" s="12">
        <f>VLOOKUP(A11,'이재우'!A:X,12,0)</f>
        <v>5</v>
      </c>
      <c r="V11" s="12">
        <f>VLOOKUP(A11,'이재우'!A:X,13,0)</f>
        <v>9</v>
      </c>
      <c r="W11" s="12">
        <f>VLOOKUP(A11,'이재우'!A:X,14,0)</f>
        <v>1</v>
      </c>
      <c r="X11" s="12">
        <f>VLOOKUP(A11,'이재우'!A:X,15,0)</f>
        <v>0</v>
      </c>
      <c r="Y11" s="18">
        <f>VLOOKUP(A11,'이재우'!A:X,16,0)</f>
        <v>6</v>
      </c>
      <c r="Z11" s="13">
        <f>VLOOKUP(A11,'이재우'!A:X,17,0)</f>
        <v>0</v>
      </c>
      <c r="AA11" s="13">
        <f>VLOOKUP(A11,'이재우'!A:X,18,0)</f>
        <v>0</v>
      </c>
      <c r="AB11" s="13">
        <f>VLOOKUP(A11,'이재우'!A:X,19,0)</f>
        <v>0</v>
      </c>
      <c r="AC11" s="14">
        <f t="shared" si="7"/>
        <v>0.36</v>
      </c>
      <c r="AD11" s="14">
        <f t="shared" si="8"/>
        <v>0.2</v>
      </c>
      <c r="AE11" s="10">
        <f t="shared" si="9"/>
        <v>0.2222222222</v>
      </c>
      <c r="AF11" s="10">
        <f t="shared" si="10"/>
        <v>0.4</v>
      </c>
      <c r="AG11" s="10">
        <f t="shared" si="11"/>
        <v>0.2777777778</v>
      </c>
      <c r="AH11" s="10">
        <f t="shared" si="12"/>
        <v>0.6777777778</v>
      </c>
      <c r="AI11" s="15">
        <f t="shared" si="13"/>
        <v>0.05555555556</v>
      </c>
      <c r="AJ11" s="15">
        <f t="shared" si="14"/>
        <v>0.4444444444</v>
      </c>
      <c r="AK11" s="16" t="str">
        <f t="shared" si="15"/>
        <v/>
      </c>
      <c r="AL11" s="14">
        <f t="shared" si="16"/>
        <v>0</v>
      </c>
      <c r="AM11" s="14">
        <f t="shared" si="17"/>
        <v>1</v>
      </c>
    </row>
    <row r="12">
      <c r="A12" s="6" t="s">
        <v>49</v>
      </c>
      <c r="B12" s="6">
        <v>10.0</v>
      </c>
      <c r="C12" s="7"/>
      <c r="D12" s="8">
        <f t="shared" si="1"/>
        <v>1.321050984</v>
      </c>
      <c r="E12" s="9">
        <f t="shared" si="2"/>
        <v>110.4052236</v>
      </c>
      <c r="F12" s="8">
        <f t="shared" si="3"/>
        <v>0.9335509842</v>
      </c>
      <c r="G12" s="8">
        <f>VLOOKUP(A12,'김상학'!A:AY,36,0)</f>
        <v>0.3875</v>
      </c>
      <c r="H12" s="10">
        <f t="shared" si="4"/>
        <v>0.44896</v>
      </c>
      <c r="I12" s="12">
        <f>VLOOKUP(A12,'김상학'!A:AA,2,0)</f>
        <v>25</v>
      </c>
      <c r="J12" s="12">
        <f>VLOOKUP(A12,'김상학'!A:AA,3,0)</f>
        <v>20</v>
      </c>
      <c r="K12" s="12">
        <f t="shared" si="5"/>
        <v>8</v>
      </c>
      <c r="L12" s="12">
        <f>VLOOKUP(A12,'김상학'!A:AA,4,0)</f>
        <v>6</v>
      </c>
      <c r="M12" s="12">
        <f>VLOOKUP(A12,'김상학'!A:AA,5,0)</f>
        <v>2</v>
      </c>
      <c r="N12" s="12">
        <f>VLOOKUP(A12,'김상학'!A:AA,6,0)</f>
        <v>0</v>
      </c>
      <c r="O12" s="12">
        <f>VLOOKUP(A12,'김상학'!A:AA,7,0)</f>
        <v>0</v>
      </c>
      <c r="P12" s="12">
        <f>VLOOKUP(A12,'김상학'!A:AA,8,0)</f>
        <v>4</v>
      </c>
      <c r="Q12" s="12">
        <f>VLOOKUP(A12,'김상학'!A:AA,9,0)</f>
        <v>3</v>
      </c>
      <c r="R12" s="12">
        <f t="shared" si="6"/>
        <v>10</v>
      </c>
      <c r="S12" s="12">
        <f>VLOOKUP(A12,'김상학'!A:AA,10,0)</f>
        <v>0</v>
      </c>
      <c r="T12" s="12">
        <f>VLOOKUP(A12,'김상학'!A:AA,11,0)</f>
        <v>0</v>
      </c>
      <c r="U12" s="12">
        <f>VLOOKUP(A12,'김상학'!A:AA,12,0)</f>
        <v>5</v>
      </c>
      <c r="V12" s="12">
        <f>VLOOKUP(A12,'김상학'!A:AA,13,0)</f>
        <v>6</v>
      </c>
      <c r="W12" s="12">
        <f>VLOOKUP(A12,'김상학'!A:AA,14,0)</f>
        <v>0</v>
      </c>
      <c r="X12" s="12">
        <f>VLOOKUP(A12,'김상학'!A:AA,15,0)</f>
        <v>0</v>
      </c>
      <c r="Y12" s="12">
        <f>VLOOKUP(A12,'김상학'!A:AA,16,0)</f>
        <v>3</v>
      </c>
      <c r="Z12" s="12">
        <f>VLOOKUP(A12,'김상학'!A:AA,17,0)</f>
        <v>2</v>
      </c>
      <c r="AA12" s="12">
        <f>VLOOKUP(A12,'김상학'!A:AA,18,0)</f>
        <v>1</v>
      </c>
      <c r="AB12" s="12">
        <f>VLOOKUP(A12,'김상학'!A:X,19,0)</f>
        <v>1</v>
      </c>
      <c r="AC12" s="14">
        <f t="shared" si="7"/>
        <v>0.24</v>
      </c>
      <c r="AD12" s="14">
        <f t="shared" si="8"/>
        <v>0.2</v>
      </c>
      <c r="AE12" s="10">
        <f t="shared" si="9"/>
        <v>0.4</v>
      </c>
      <c r="AF12" s="10">
        <f t="shared" si="10"/>
        <v>0.52</v>
      </c>
      <c r="AG12" s="10">
        <f t="shared" si="11"/>
        <v>0.5</v>
      </c>
      <c r="AH12" s="10">
        <f t="shared" si="12"/>
        <v>1.02</v>
      </c>
      <c r="AI12" s="15">
        <f t="shared" si="13"/>
        <v>0.1</v>
      </c>
      <c r="AJ12" s="15">
        <f t="shared" si="14"/>
        <v>0.5714285714</v>
      </c>
      <c r="AK12" s="16">
        <f t="shared" si="15"/>
        <v>1.5</v>
      </c>
      <c r="AL12" s="14">
        <f t="shared" si="16"/>
        <v>0.05</v>
      </c>
      <c r="AM12" s="14" t="str">
        <f t="shared" si="17"/>
        <v/>
      </c>
    </row>
    <row r="13">
      <c r="A13" s="6" t="s">
        <v>50</v>
      </c>
      <c r="B13" s="6">
        <v>6.0</v>
      </c>
      <c r="C13" s="7"/>
      <c r="D13" s="8">
        <f t="shared" si="1"/>
        <v>1.105077955</v>
      </c>
      <c r="E13" s="9">
        <f t="shared" si="2"/>
        <v>119.296869</v>
      </c>
      <c r="F13" s="8">
        <f t="shared" si="3"/>
        <v>0.8867446216</v>
      </c>
      <c r="G13" s="8">
        <f>VLOOKUP(A13,'한정우'!A:AZ,36,0)</f>
        <v>0.2183333333</v>
      </c>
      <c r="H13" s="10">
        <f t="shared" si="4"/>
        <v>0.4851176471</v>
      </c>
      <c r="I13" s="12">
        <f>VLOOKUP(A13,'한정우'!A:AA,2,0)</f>
        <v>17</v>
      </c>
      <c r="J13" s="12">
        <f>VLOOKUP(A13,'한정우'!A:AA,3,0)</f>
        <v>11</v>
      </c>
      <c r="K13" s="12">
        <f t="shared" si="5"/>
        <v>5</v>
      </c>
      <c r="L13" s="12">
        <f>VLOOKUP(A13,'한정우'!A:AA,4,0)</f>
        <v>4</v>
      </c>
      <c r="M13" s="12">
        <f>VLOOKUP(A13,'한정우'!A:AA,5,0)</f>
        <v>1</v>
      </c>
      <c r="N13" s="12">
        <f>VLOOKUP(A13,'한정우'!A:AA,6,0)</f>
        <v>0</v>
      </c>
      <c r="O13" s="12">
        <f>VLOOKUP(A13,'한정우'!A:AA,7,0)</f>
        <v>0</v>
      </c>
      <c r="P13" s="12">
        <f>VLOOKUP(A13,'한정우'!A:AA,8,0)</f>
        <v>6</v>
      </c>
      <c r="Q13" s="12">
        <f>VLOOKUP(A13,'한정우'!A:AA,9,0)</f>
        <v>6</v>
      </c>
      <c r="R13" s="12">
        <f t="shared" si="6"/>
        <v>6</v>
      </c>
      <c r="S13" s="19">
        <f>VLOOKUP(A13,'한정우'!A:AA,10,0)</f>
        <v>5</v>
      </c>
      <c r="T13" s="19">
        <f>VLOOKUP(A13,'한정우'!A:AA,11,0)</f>
        <v>0</v>
      </c>
      <c r="U13" s="19">
        <f>VLOOKUP(A13,'한정우'!A:AA,12,0)</f>
        <v>4</v>
      </c>
      <c r="V13" s="19">
        <f>VLOOKUP(A13,'한정우'!A:AA,13,0)</f>
        <v>2</v>
      </c>
      <c r="W13" s="19">
        <f>VLOOKUP(A13,'한정우'!A:AA,14,0)</f>
        <v>1</v>
      </c>
      <c r="X13" s="12">
        <f>VLOOKUP(A13,'한정우'!A:AA,15,0)</f>
        <v>1</v>
      </c>
      <c r="Y13" s="13">
        <f>VLOOKUP(A13,'한정우'!A:AA,16,0)</f>
        <v>3</v>
      </c>
      <c r="Z13" s="13">
        <f>VLOOKUP(A13,'한정우'!A:AA,17,0)</f>
        <v>2</v>
      </c>
      <c r="AA13" s="13">
        <f>VLOOKUP(A13,'한정우'!A:AA,18,0)</f>
        <v>0</v>
      </c>
      <c r="AB13" s="13">
        <f>VLOOKUP(A13,'한정우'!A:AA,19,0)</f>
        <v>0</v>
      </c>
      <c r="AC13" s="14">
        <f t="shared" si="7"/>
        <v>0.1176470588</v>
      </c>
      <c r="AD13" s="14">
        <f t="shared" si="8"/>
        <v>0.2352941176</v>
      </c>
      <c r="AE13" s="10">
        <f t="shared" si="9"/>
        <v>0.4545454545</v>
      </c>
      <c r="AF13" s="10">
        <f t="shared" si="10"/>
        <v>0.5882352941</v>
      </c>
      <c r="AG13" s="10">
        <f t="shared" si="11"/>
        <v>0.5454545455</v>
      </c>
      <c r="AH13" s="10">
        <f t="shared" si="12"/>
        <v>1.13368984</v>
      </c>
      <c r="AI13" s="15">
        <f t="shared" si="13"/>
        <v>0.09090909091</v>
      </c>
      <c r="AJ13" s="15">
        <f t="shared" si="14"/>
        <v>0.5</v>
      </c>
      <c r="AK13" s="16">
        <f t="shared" si="15"/>
        <v>1.5</v>
      </c>
      <c r="AL13" s="14">
        <f t="shared" si="16"/>
        <v>0</v>
      </c>
      <c r="AM13" s="14">
        <f t="shared" si="17"/>
        <v>1</v>
      </c>
    </row>
    <row r="14">
      <c r="A14" s="6" t="s">
        <v>51</v>
      </c>
      <c r="B14" s="6">
        <v>8.0</v>
      </c>
      <c r="C14" s="7"/>
      <c r="D14" s="8">
        <f t="shared" si="1"/>
        <v>0.9522158717</v>
      </c>
      <c r="E14" s="9">
        <f t="shared" si="2"/>
        <v>101.219198</v>
      </c>
      <c r="F14" s="8">
        <f t="shared" si="3"/>
        <v>0.8372158717</v>
      </c>
      <c r="G14" s="8">
        <f>VLOOKUP(A14,'박현빈'!A:AZ,36,0)</f>
        <v>0.115</v>
      </c>
      <c r="H14" s="10">
        <f t="shared" si="4"/>
        <v>0.4116052632</v>
      </c>
      <c r="I14" s="12">
        <f>VLOOKUP(A14,'박현빈'!A:AA,2,0)</f>
        <v>38</v>
      </c>
      <c r="J14" s="12">
        <f>VLOOKUP(A14,'박현빈'!A:AA,3,0)</f>
        <v>30</v>
      </c>
      <c r="K14" s="12">
        <f t="shared" si="5"/>
        <v>11</v>
      </c>
      <c r="L14" s="12">
        <f>VLOOKUP(A14,'박현빈'!A:AA,4,0)</f>
        <v>8</v>
      </c>
      <c r="M14" s="12">
        <f>VLOOKUP(A14,'박현빈'!A:AA,5,0)</f>
        <v>3</v>
      </c>
      <c r="N14" s="12">
        <f>VLOOKUP(A14,'박현빈'!A:AA,6,0)</f>
        <v>0</v>
      </c>
      <c r="O14" s="12">
        <f>VLOOKUP(A14,'박현빈'!A:AA,7,0)</f>
        <v>0</v>
      </c>
      <c r="P14" s="12">
        <f>VLOOKUP(A14,'박현빈'!A:AA,8,0)</f>
        <v>10</v>
      </c>
      <c r="Q14" s="12">
        <f>VLOOKUP(A14,'박현빈'!A:AA,9,0)</f>
        <v>11</v>
      </c>
      <c r="R14" s="12">
        <f t="shared" si="6"/>
        <v>14</v>
      </c>
      <c r="S14" s="12">
        <f>VLOOKUP(A14,'박현빈'!A:AA,10,0)</f>
        <v>1</v>
      </c>
      <c r="T14" s="12">
        <f>VLOOKUP(A14,'박현빈'!A:AA,11,0)</f>
        <v>0</v>
      </c>
      <c r="U14" s="12">
        <f>VLOOKUP(A14,'박현빈'!A:AA,12,0)</f>
        <v>6</v>
      </c>
      <c r="V14" s="12">
        <f>VLOOKUP(A14,'박현빈'!A:AA,13,0)</f>
        <v>7</v>
      </c>
      <c r="W14" s="12">
        <f>VLOOKUP(A14,'박현빈'!A:AA,14,0)</f>
        <v>1</v>
      </c>
      <c r="X14" s="12">
        <f>VLOOKUP(A14,'박현빈'!A:AA,15,0)</f>
        <v>1</v>
      </c>
      <c r="Y14" s="12">
        <f>VLOOKUP(A14,'박현빈'!A:AA,16,0)</f>
        <v>8</v>
      </c>
      <c r="Z14" s="12">
        <f>VLOOKUP(A14,'박현빈'!A:AA,17,0)</f>
        <v>4</v>
      </c>
      <c r="AA14" s="12">
        <f>VLOOKUP(A14,'박현빈'!A:AA,18,0)</f>
        <v>0</v>
      </c>
      <c r="AB14" s="12">
        <f>VLOOKUP(A14,'박현빈'!A:AA,19,0)</f>
        <v>0</v>
      </c>
      <c r="AC14" s="14">
        <f t="shared" si="7"/>
        <v>0.1842105263</v>
      </c>
      <c r="AD14" s="14">
        <f t="shared" si="8"/>
        <v>0.1578947368</v>
      </c>
      <c r="AE14" s="10">
        <f t="shared" si="9"/>
        <v>0.3666666667</v>
      </c>
      <c r="AF14" s="10">
        <f t="shared" si="10"/>
        <v>0.4736842105</v>
      </c>
      <c r="AG14" s="10">
        <f t="shared" si="11"/>
        <v>0.4666666667</v>
      </c>
      <c r="AH14" s="10">
        <f t="shared" si="12"/>
        <v>0.9403508772</v>
      </c>
      <c r="AI14" s="15">
        <f t="shared" si="13"/>
        <v>0.1</v>
      </c>
      <c r="AJ14" s="15">
        <f t="shared" si="14"/>
        <v>0.4583333333</v>
      </c>
      <c r="AK14" s="16">
        <f t="shared" si="15"/>
        <v>2</v>
      </c>
      <c r="AL14" s="14">
        <f t="shared" si="16"/>
        <v>0</v>
      </c>
      <c r="AM14" s="14">
        <f t="shared" si="17"/>
        <v>1</v>
      </c>
    </row>
    <row r="15">
      <c r="A15" s="6" t="s">
        <v>52</v>
      </c>
      <c r="B15" s="6">
        <v>13.0</v>
      </c>
      <c r="C15" s="7"/>
      <c r="D15" s="8">
        <f t="shared" si="1"/>
        <v>0.9135487339</v>
      </c>
      <c r="E15" s="9">
        <f t="shared" si="2"/>
        <v>130.1637877</v>
      </c>
      <c r="F15" s="8">
        <f t="shared" si="3"/>
        <v>0.9135487339</v>
      </c>
      <c r="G15" s="20">
        <v>0.0</v>
      </c>
      <c r="H15" s="10">
        <f t="shared" si="4"/>
        <v>0.5293076923</v>
      </c>
      <c r="I15" s="12">
        <f>VLOOKUP(A15,'김창현'!A:AA,2,0)</f>
        <v>13</v>
      </c>
      <c r="J15" s="12">
        <f>VLOOKUP(A15,'김창현'!A:AA,3,0)</f>
        <v>10</v>
      </c>
      <c r="K15" s="12">
        <f t="shared" si="5"/>
        <v>5</v>
      </c>
      <c r="L15" s="12">
        <f>VLOOKUP(A15,'김창현'!A:AA,4,0)</f>
        <v>2</v>
      </c>
      <c r="M15" s="12">
        <f>VLOOKUP(A15,'김창현'!A:AA,5,0)</f>
        <v>3</v>
      </c>
      <c r="N15" s="12">
        <f>VLOOKUP(A15,'김창현'!A:AA,6,0)</f>
        <v>0</v>
      </c>
      <c r="O15" s="12">
        <f>VLOOKUP(A15,'김창현'!A:AA,7,0)</f>
        <v>0</v>
      </c>
      <c r="P15" s="12">
        <f>VLOOKUP(A15,'김창현'!A:AA,8,0)</f>
        <v>5</v>
      </c>
      <c r="Q15" s="12">
        <f>VLOOKUP(A15,'김창현'!A:AA,9,0)</f>
        <v>4</v>
      </c>
      <c r="R15" s="12">
        <f t="shared" si="6"/>
        <v>8</v>
      </c>
      <c r="S15" s="12">
        <f>VLOOKUP(A15,'김창현'!A:AA,10,0)</f>
        <v>0</v>
      </c>
      <c r="T15" s="12">
        <f>VLOOKUP(A15,'김창현'!A:AA,11,0)</f>
        <v>0</v>
      </c>
      <c r="U15" s="12">
        <f>VLOOKUP(A15,'김창현'!A:AA,12,0)</f>
        <v>2</v>
      </c>
      <c r="V15" s="12">
        <f>VLOOKUP(A15,'김창현'!A:AA,13,0)</f>
        <v>1</v>
      </c>
      <c r="W15" s="12">
        <f>VLOOKUP(A15,'김창현'!A:AA,14,0)</f>
        <v>0</v>
      </c>
      <c r="X15" s="12">
        <f>VLOOKUP(A15,'김창현'!A:AA,15,0)</f>
        <v>1</v>
      </c>
      <c r="Y15" s="12">
        <f>VLOOKUP(A15,'김창현'!A:AA,16,0)</f>
        <v>2</v>
      </c>
      <c r="Z15" s="12">
        <f>VLOOKUP(A15,'김창현'!A:AA,17,0)</f>
        <v>2</v>
      </c>
      <c r="AA15" s="12">
        <f>VLOOKUP(A15,'김창현'!A:AA,18,0)</f>
        <v>0</v>
      </c>
      <c r="AB15" s="12">
        <f>VLOOKUP(A15,'김창현'!A:AA,19,0)</f>
        <v>0</v>
      </c>
      <c r="AC15" s="14">
        <f t="shared" si="7"/>
        <v>0.07692307692</v>
      </c>
      <c r="AD15" s="14">
        <f t="shared" si="8"/>
        <v>0.1538461538</v>
      </c>
      <c r="AE15" s="10">
        <f t="shared" si="9"/>
        <v>0.5</v>
      </c>
      <c r="AF15" s="10">
        <f t="shared" si="10"/>
        <v>0.5384615385</v>
      </c>
      <c r="AG15" s="10">
        <f t="shared" si="11"/>
        <v>0.8</v>
      </c>
      <c r="AH15" s="10">
        <f t="shared" si="12"/>
        <v>1.338461538</v>
      </c>
      <c r="AI15" s="15">
        <f t="shared" si="13"/>
        <v>0.3</v>
      </c>
      <c r="AJ15" s="15">
        <f t="shared" si="14"/>
        <v>0.5</v>
      </c>
      <c r="AK15" s="16">
        <f t="shared" si="15"/>
        <v>1</v>
      </c>
      <c r="AL15" s="14">
        <f t="shared" si="16"/>
        <v>0</v>
      </c>
      <c r="AM15" s="14" t="str">
        <f t="shared" si="17"/>
        <v/>
      </c>
    </row>
    <row r="16">
      <c r="A16" s="6" t="s">
        <v>53</v>
      </c>
      <c r="B16" s="6">
        <v>0.0</v>
      </c>
      <c r="C16" s="7"/>
      <c r="D16" s="8">
        <f t="shared" si="1"/>
        <v>0.7044975277</v>
      </c>
      <c r="E16" s="9">
        <f t="shared" si="2"/>
        <v>99.6563544</v>
      </c>
      <c r="F16" s="8">
        <f t="shared" si="3"/>
        <v>0.3885451467</v>
      </c>
      <c r="G16" s="8">
        <f>VLOOKUP(A16,'구본우'!A:AZ,36,0)</f>
        <v>0.315952381</v>
      </c>
      <c r="H16" s="10">
        <f t="shared" si="4"/>
        <v>0.40525</v>
      </c>
      <c r="I16" s="12">
        <f>VLOOKUP(A16,'구본우'!A:AA,2,0)</f>
        <v>20</v>
      </c>
      <c r="J16" s="12">
        <f>VLOOKUP(A16,'구본우'!A:AA,3,0)</f>
        <v>20</v>
      </c>
      <c r="K16" s="12">
        <f t="shared" si="5"/>
        <v>8</v>
      </c>
      <c r="L16" s="12">
        <f>VLOOKUP(A16,'구본우'!A:AA,4,0)</f>
        <v>6</v>
      </c>
      <c r="M16" s="12">
        <f>VLOOKUP(A16,'구본우'!A:AA,5,0)</f>
        <v>1</v>
      </c>
      <c r="N16" s="12">
        <f>VLOOKUP(A16,'구본우'!A:AA,6,0)</f>
        <v>1</v>
      </c>
      <c r="O16" s="12">
        <f>VLOOKUP(A16,'구본우'!A:AA,7,0)</f>
        <v>0</v>
      </c>
      <c r="P16" s="12">
        <f>VLOOKUP(A16,'구본우'!A:AA,8,0)</f>
        <v>9</v>
      </c>
      <c r="Q16" s="12">
        <f>VLOOKUP(A16,'구본우'!A:AA,9,0)</f>
        <v>8</v>
      </c>
      <c r="R16" s="12">
        <f t="shared" si="6"/>
        <v>11</v>
      </c>
      <c r="S16" s="12">
        <f>VLOOKUP(A16,'구본우'!A:AA,10,0)</f>
        <v>1</v>
      </c>
      <c r="T16" s="12">
        <f>VLOOKUP(A16,'구본우'!A:AA,11,0)</f>
        <v>0</v>
      </c>
      <c r="U16" s="12">
        <f>VLOOKUP(A16,'구본우'!A:AA,12,0)</f>
        <v>0</v>
      </c>
      <c r="V16" s="12">
        <f>VLOOKUP(A16,'구본우'!A:AA,13,0)</f>
        <v>2</v>
      </c>
      <c r="W16" s="12">
        <f>VLOOKUP(A16,'구본우'!A:AA,14,0)</f>
        <v>0</v>
      </c>
      <c r="X16" s="12">
        <f>VLOOKUP(A16,'구본우'!A:AA,15,0)</f>
        <v>0</v>
      </c>
      <c r="Y16" s="13">
        <f>VLOOKUP(A16,'구본우'!A:AA,16,0)</f>
        <v>9</v>
      </c>
      <c r="Z16" s="13">
        <f>VLOOKUP(A16,'구본우'!A:AA,17,0)</f>
        <v>1</v>
      </c>
      <c r="AA16" s="13">
        <f>VLOOKUP(A16,'구본우'!A:AA,18,0)</f>
        <v>1</v>
      </c>
      <c r="AB16" s="13">
        <f>VLOOKUP(A16,'구본우'!A:AA,19,0)</f>
        <v>0</v>
      </c>
      <c r="AC16" s="14">
        <f t="shared" si="7"/>
        <v>0.1</v>
      </c>
      <c r="AD16" s="14">
        <f t="shared" si="8"/>
        <v>0</v>
      </c>
      <c r="AE16" s="10">
        <f t="shared" si="9"/>
        <v>0.4</v>
      </c>
      <c r="AF16" s="10">
        <f t="shared" si="10"/>
        <v>0.4</v>
      </c>
      <c r="AG16" s="10">
        <f t="shared" si="11"/>
        <v>0.55</v>
      </c>
      <c r="AH16" s="10">
        <f t="shared" si="12"/>
        <v>0.95</v>
      </c>
      <c r="AI16" s="15">
        <f t="shared" si="13"/>
        <v>0.15</v>
      </c>
      <c r="AJ16" s="15">
        <f t="shared" si="14"/>
        <v>0.4444444444</v>
      </c>
      <c r="AK16" s="16">
        <f t="shared" si="15"/>
        <v>9</v>
      </c>
      <c r="AL16" s="14">
        <f t="shared" si="16"/>
        <v>0.05</v>
      </c>
      <c r="AM16" s="14">
        <f t="shared" si="17"/>
        <v>1</v>
      </c>
    </row>
    <row r="17">
      <c r="A17" s="6" t="s">
        <v>54</v>
      </c>
      <c r="B17" s="6">
        <v>90.0</v>
      </c>
      <c r="C17" s="7"/>
      <c r="D17" s="8">
        <f t="shared" si="1"/>
        <v>0.5622182592</v>
      </c>
      <c r="E17" s="9">
        <f t="shared" si="2"/>
        <v>92.55281414</v>
      </c>
      <c r="F17" s="8">
        <f t="shared" si="3"/>
        <v>0.08346825919</v>
      </c>
      <c r="G17" s="8">
        <f>VLOOKUP(A17,'정의홍'!A:AZ,38,0)</f>
        <v>0.47875</v>
      </c>
      <c r="H17" s="10">
        <f t="shared" si="4"/>
        <v>0.3763636364</v>
      </c>
      <c r="I17" s="12">
        <f>VLOOKUP(A17,'정의홍'!A:AA,2,0)</f>
        <v>11</v>
      </c>
      <c r="J17" s="12">
        <f>VLOOKUP(A17,'정의홍'!A:AA,3,0)</f>
        <v>5</v>
      </c>
      <c r="K17" s="12">
        <f t="shared" si="5"/>
        <v>0</v>
      </c>
      <c r="L17" s="12">
        <f>VLOOKUP(A17,'정의홍'!A:AA,4,0)</f>
        <v>0</v>
      </c>
      <c r="M17" s="12">
        <f>VLOOKUP(A17,'정의홍'!A:AA,5,0)</f>
        <v>0</v>
      </c>
      <c r="N17" s="12">
        <f>VLOOKUP(A17,'정의홍'!A:AA,6,0)</f>
        <v>0</v>
      </c>
      <c r="O17" s="12">
        <f>VLOOKUP(A17,'정의홍'!A:AA,7,0)</f>
        <v>0</v>
      </c>
      <c r="P17" s="12">
        <f>VLOOKUP(A17,'정의홍'!A:AA,8,0)</f>
        <v>2</v>
      </c>
      <c r="Q17" s="12">
        <f>VLOOKUP(A17,'정의홍'!A:AA,9,0)</f>
        <v>2</v>
      </c>
      <c r="R17" s="12">
        <f t="shared" si="6"/>
        <v>0</v>
      </c>
      <c r="S17" s="12">
        <f>VLOOKUP(A17,'정의홍'!A:AA,10,0)</f>
        <v>3</v>
      </c>
      <c r="T17" s="12">
        <f>VLOOKUP(A17,'정의홍'!A:AA,11,0)</f>
        <v>0</v>
      </c>
      <c r="U17" s="12">
        <f>VLOOKUP(A17,'정의홍'!A:AA,12,0)</f>
        <v>6</v>
      </c>
      <c r="V17" s="12">
        <f>VLOOKUP(A17,'정의홍'!A:AA,13,0)</f>
        <v>3</v>
      </c>
      <c r="W17" s="12">
        <f>VLOOKUP(A17,'정의홍'!A:AA,14,0)</f>
        <v>0</v>
      </c>
      <c r="X17" s="12">
        <f>VLOOKUP(A17,'정의홍'!A:AA,15,0)</f>
        <v>0</v>
      </c>
      <c r="Y17" s="13">
        <f>VLOOKUP(A17,'정의홍'!A:AA,16,0)</f>
        <v>1</v>
      </c>
      <c r="Z17" s="13">
        <f>VLOOKUP(A17,'정의홍'!A:AA,17,0)</f>
        <v>0</v>
      </c>
      <c r="AA17" s="13">
        <f>VLOOKUP(A17,'정의홍'!A:AA,18,0)</f>
        <v>1</v>
      </c>
      <c r="AB17" s="13">
        <f>VLOOKUP(A17,'정의홍'!A:AA,19,0)</f>
        <v>0</v>
      </c>
      <c r="AC17" s="14">
        <f t="shared" si="7"/>
        <v>0.2727272727</v>
      </c>
      <c r="AD17" s="14">
        <f t="shared" si="8"/>
        <v>0.5454545455</v>
      </c>
      <c r="AE17" s="10">
        <f t="shared" si="9"/>
        <v>0</v>
      </c>
      <c r="AF17" s="10">
        <f t="shared" si="10"/>
        <v>0.5454545455</v>
      </c>
      <c r="AG17" s="10">
        <f t="shared" si="11"/>
        <v>0</v>
      </c>
      <c r="AH17" s="10">
        <f t="shared" si="12"/>
        <v>0.5454545455</v>
      </c>
      <c r="AI17" s="15">
        <f t="shared" si="13"/>
        <v>0</v>
      </c>
      <c r="AJ17" s="15">
        <f t="shared" si="14"/>
        <v>0</v>
      </c>
      <c r="AK17" s="16" t="str">
        <f t="shared" si="15"/>
        <v/>
      </c>
      <c r="AL17" s="14">
        <f t="shared" si="16"/>
        <v>0.2</v>
      </c>
      <c r="AM17" s="14">
        <f t="shared" si="17"/>
        <v>1</v>
      </c>
    </row>
    <row r="18">
      <c r="A18" s="6" t="s">
        <v>55</v>
      </c>
      <c r="B18" s="6">
        <v>26.0</v>
      </c>
      <c r="C18" s="7"/>
      <c r="D18" s="8">
        <f t="shared" si="1"/>
        <v>0.5309574126</v>
      </c>
      <c r="E18" s="9">
        <f t="shared" si="2"/>
        <v>88.39574369</v>
      </c>
      <c r="F18" s="8">
        <f t="shared" si="3"/>
        <v>0.04023394186</v>
      </c>
      <c r="G18" s="8">
        <f>VLOOKUP(A18,'인광은'!A:AZ,36,0)</f>
        <v>0.4907234707</v>
      </c>
      <c r="H18" s="10">
        <f t="shared" si="4"/>
        <v>0.3594590164</v>
      </c>
      <c r="I18" s="12">
        <f>VLOOKUP(A18,'인광은'!A:AA,2,0)</f>
        <v>61</v>
      </c>
      <c r="J18" s="12">
        <f>VLOOKUP(A18,'인광은'!A:AA,3,0)</f>
        <v>40</v>
      </c>
      <c r="K18" s="12">
        <f t="shared" si="5"/>
        <v>8</v>
      </c>
      <c r="L18" s="12">
        <f>VLOOKUP(A18,'인광은'!A:AA,4,0)</f>
        <v>7</v>
      </c>
      <c r="M18" s="12">
        <f>VLOOKUP(A18,'인광은'!A:AA,5,0)</f>
        <v>1</v>
      </c>
      <c r="N18" s="12">
        <f>VLOOKUP(A18,'인광은'!A:AA,6,0)</f>
        <v>0</v>
      </c>
      <c r="O18" s="12">
        <f>VLOOKUP(A18,'인광은'!A:AA,7,0)</f>
        <v>0</v>
      </c>
      <c r="P18" s="12">
        <f>VLOOKUP(A18,'인광은'!A:AA,8,0)</f>
        <v>11</v>
      </c>
      <c r="Q18" s="12">
        <f>VLOOKUP(A18,'인광은'!A:AA,9,0)</f>
        <v>10</v>
      </c>
      <c r="R18" s="12">
        <f t="shared" si="6"/>
        <v>9</v>
      </c>
      <c r="S18" s="12">
        <f>VLOOKUP(A18,'인광은'!A:AA,10,0)</f>
        <v>0</v>
      </c>
      <c r="T18" s="12">
        <f>VLOOKUP(A18,'인광은'!A:AA,11,0)</f>
        <v>0</v>
      </c>
      <c r="U18" s="12">
        <f>VLOOKUP(A18,'인광은'!A:AA,12,0)</f>
        <v>20</v>
      </c>
      <c r="V18" s="12">
        <f>VLOOKUP(A18,'인광은'!A:AA,13,0)</f>
        <v>18</v>
      </c>
      <c r="W18" s="12">
        <f>VLOOKUP(A18,'인광은'!A:AA,14,0)</f>
        <v>1</v>
      </c>
      <c r="X18" s="12">
        <f>VLOOKUP(A18,'인광은'!A:AA,15,0)</f>
        <v>0</v>
      </c>
      <c r="Y18" s="12">
        <f>VLOOKUP(A18,'인광은'!A:AA,16,0)</f>
        <v>13</v>
      </c>
      <c r="Z18" s="12">
        <f>VLOOKUP(A18,'인광은'!A:AA,17,0)</f>
        <v>0</v>
      </c>
      <c r="AA18" s="12">
        <f>VLOOKUP(A18,'인광은'!A:AA,18,0)</f>
        <v>0</v>
      </c>
      <c r="AB18" s="12">
        <f>VLOOKUP(A18,'인광은'!A:AA,19,0)</f>
        <v>0</v>
      </c>
      <c r="AC18" s="14">
        <f t="shared" si="7"/>
        <v>0.2950819672</v>
      </c>
      <c r="AD18" s="14">
        <f t="shared" si="8"/>
        <v>0.3278688525</v>
      </c>
      <c r="AE18" s="10">
        <f t="shared" si="9"/>
        <v>0.2</v>
      </c>
      <c r="AF18" s="10">
        <f t="shared" si="10"/>
        <v>0.4754098361</v>
      </c>
      <c r="AG18" s="10">
        <f t="shared" si="11"/>
        <v>0.225</v>
      </c>
      <c r="AH18" s="10">
        <f t="shared" si="12"/>
        <v>0.7004098361</v>
      </c>
      <c r="AI18" s="15">
        <f t="shared" si="13"/>
        <v>0.025</v>
      </c>
      <c r="AJ18" s="15">
        <f t="shared" si="14"/>
        <v>0.3636363636</v>
      </c>
      <c r="AK18" s="16" t="str">
        <f t="shared" si="15"/>
        <v/>
      </c>
      <c r="AL18" s="14">
        <f t="shared" si="16"/>
        <v>0</v>
      </c>
      <c r="AM18" s="14" t="str">
        <f t="shared" si="17"/>
        <v/>
      </c>
    </row>
    <row r="19">
      <c r="A19" s="6" t="s">
        <v>56</v>
      </c>
      <c r="B19" s="6">
        <v>32.0</v>
      </c>
      <c r="C19" s="7"/>
      <c r="D19" s="8">
        <f t="shared" si="1"/>
        <v>0.3874590173</v>
      </c>
      <c r="E19" s="9">
        <f t="shared" si="2"/>
        <v>115.4972678</v>
      </c>
      <c r="F19" s="8">
        <f t="shared" si="3"/>
        <v>0.4124590173</v>
      </c>
      <c r="G19" s="21">
        <f>VLOOKUP(A19,'최수민'!A:AZ,36,0)</f>
        <v>-0.025</v>
      </c>
      <c r="H19" s="10">
        <f t="shared" si="4"/>
        <v>0.4696666667</v>
      </c>
      <c r="I19" s="22">
        <f>VLOOKUP(A19,'최수민'!A:X,2,0)</f>
        <v>9</v>
      </c>
      <c r="J19" s="12">
        <f>VLOOKUP(A19,'최수민'!A:X,3,0)</f>
        <v>6</v>
      </c>
      <c r="K19" s="12">
        <f t="shared" si="5"/>
        <v>2</v>
      </c>
      <c r="L19" s="12">
        <f>VLOOKUP(A19,'최수민'!A:X,4,0)</f>
        <v>1</v>
      </c>
      <c r="M19" s="12">
        <f>VLOOKUP(A19,'최수민'!A:X,5,0)</f>
        <v>1</v>
      </c>
      <c r="N19" s="12">
        <f>VLOOKUP(A19,'최수민'!A:X,6,0)</f>
        <v>0</v>
      </c>
      <c r="O19" s="12">
        <f>VLOOKUP(A19,'최수민'!A:X,7,0)</f>
        <v>0</v>
      </c>
      <c r="P19" s="12">
        <f>VLOOKUP(A19,'최수민'!A:X,8,0)</f>
        <v>2</v>
      </c>
      <c r="Q19" s="12">
        <f>VLOOKUP(A19,'최수민'!A:X,9,0)</f>
        <v>2</v>
      </c>
      <c r="R19" s="12">
        <f t="shared" si="6"/>
        <v>3</v>
      </c>
      <c r="S19" s="12">
        <f>VLOOKUP(A19,'최수민'!A:X,10,0)</f>
        <v>0</v>
      </c>
      <c r="T19" s="12">
        <f>VLOOKUP(A19,'최수민'!A:X,11,0)</f>
        <v>0</v>
      </c>
      <c r="U19" s="12">
        <f>VLOOKUP(A19,'최수민'!A:X,12,0)</f>
        <v>2</v>
      </c>
      <c r="V19" s="12">
        <f>VLOOKUP(A19,'최수민'!A:X,13,0)</f>
        <v>3</v>
      </c>
      <c r="W19" s="12">
        <f>VLOOKUP(A19,'최수민'!A:X,14,0)</f>
        <v>1</v>
      </c>
      <c r="X19" s="12">
        <f>VLOOKUP(A19,'최수민'!A:X,15,0)</f>
        <v>0</v>
      </c>
      <c r="Y19" s="13">
        <f>VLOOKUP(A19,'최수민'!A:X,16,0)</f>
        <v>1</v>
      </c>
      <c r="Z19" s="13">
        <f>VLOOKUP(A19,'최수민'!A:X,17,0)</f>
        <v>0</v>
      </c>
      <c r="AA19" s="13">
        <f>VLOOKUP(A19,'최수민'!A:X,18,0)</f>
        <v>0</v>
      </c>
      <c r="AB19" s="13">
        <f>VLOOKUP(A19,'최수민'!A:X,19,0)</f>
        <v>0</v>
      </c>
      <c r="AC19" s="14">
        <f t="shared" si="7"/>
        <v>0.3333333333</v>
      </c>
      <c r="AD19" s="14">
        <f t="shared" si="8"/>
        <v>0.2222222222</v>
      </c>
      <c r="AE19" s="10">
        <f t="shared" si="9"/>
        <v>0.3333333333</v>
      </c>
      <c r="AF19" s="10">
        <f t="shared" si="10"/>
        <v>0.5555555556</v>
      </c>
      <c r="AG19" s="10">
        <f t="shared" si="11"/>
        <v>0.5</v>
      </c>
      <c r="AH19" s="10">
        <f t="shared" si="12"/>
        <v>1.055555556</v>
      </c>
      <c r="AI19" s="15">
        <f t="shared" si="13"/>
        <v>0.1666666667</v>
      </c>
      <c r="AJ19" s="15">
        <f t="shared" si="14"/>
        <v>0.6666666667</v>
      </c>
      <c r="AK19" s="16" t="str">
        <f t="shared" si="15"/>
        <v/>
      </c>
      <c r="AL19" s="14">
        <f t="shared" si="16"/>
        <v>0</v>
      </c>
      <c r="AM19" s="14" t="str">
        <f t="shared" si="17"/>
        <v/>
      </c>
    </row>
    <row r="20">
      <c r="A20" s="6" t="s">
        <v>57</v>
      </c>
      <c r="B20" s="6">
        <v>23.0</v>
      </c>
      <c r="C20" s="7"/>
      <c r="D20" s="8">
        <f t="shared" si="1"/>
        <v>0.332047913</v>
      </c>
      <c r="E20" s="9">
        <f t="shared" si="2"/>
        <v>89.85397805</v>
      </c>
      <c r="F20" s="8">
        <f t="shared" si="3"/>
        <v>0.05561934156</v>
      </c>
      <c r="G20" s="8">
        <f>VLOOKUP(A20,'임채헌'!A:AZ,36,0)</f>
        <v>0.2764285714</v>
      </c>
      <c r="H20" s="10">
        <f t="shared" si="4"/>
        <v>0.3653888889</v>
      </c>
      <c r="I20" s="12">
        <f>VLOOKUP(A20,'임채헌'!A:AA,2,0)</f>
        <v>18</v>
      </c>
      <c r="J20" s="12">
        <f>VLOOKUP(A20,'임채헌'!A:AA,3,0)</f>
        <v>13</v>
      </c>
      <c r="K20" s="12">
        <f t="shared" si="5"/>
        <v>3</v>
      </c>
      <c r="L20" s="12">
        <f>VLOOKUP(A20,'임채헌'!A:AA,4,0)</f>
        <v>2</v>
      </c>
      <c r="M20" s="12">
        <f>VLOOKUP(A20,'임채헌'!A:AA,5,0)</f>
        <v>1</v>
      </c>
      <c r="N20" s="12">
        <f>VLOOKUP(A20,'임채헌'!A:AA,6,0)</f>
        <v>0</v>
      </c>
      <c r="O20" s="12">
        <f>VLOOKUP(A20,'임채헌'!A:AA,7,0)</f>
        <v>0</v>
      </c>
      <c r="P20" s="12">
        <f>VLOOKUP(A20,'임채헌'!A:AA,8,0)</f>
        <v>1</v>
      </c>
      <c r="Q20" s="12">
        <f>VLOOKUP(A20,'임채헌'!A:AA,9,0)</f>
        <v>5</v>
      </c>
      <c r="R20" s="12">
        <f t="shared" si="6"/>
        <v>4</v>
      </c>
      <c r="S20" s="12">
        <f>VLOOKUP(A20,'임채헌'!A:AA,10,0)</f>
        <v>0</v>
      </c>
      <c r="T20" s="12">
        <f>VLOOKUP(A20,'임채헌'!A:AA,11,0)</f>
        <v>0</v>
      </c>
      <c r="U20" s="12">
        <f>VLOOKUP(A20,'임채헌'!A:AA,12,0)</f>
        <v>1</v>
      </c>
      <c r="V20" s="12">
        <f>VLOOKUP(A20,'임채헌'!A:AA,13,0)</f>
        <v>5</v>
      </c>
      <c r="W20" s="12">
        <f>VLOOKUP(A20,'임채헌'!A:AA,14,0)</f>
        <v>4</v>
      </c>
      <c r="X20" s="12">
        <f>VLOOKUP(A20,'임채헌'!A:AA,15,0)</f>
        <v>0</v>
      </c>
      <c r="Y20" s="13">
        <f>VLOOKUP(A20,'임채헌'!A:AA,16,0)</f>
        <v>4</v>
      </c>
      <c r="Z20" s="13">
        <f>VLOOKUP(A20,'임채헌'!A:AA,17,0)</f>
        <v>1</v>
      </c>
      <c r="AA20" s="13">
        <f>VLOOKUP(A20,'임채헌'!A:AA,18,0)</f>
        <v>0</v>
      </c>
      <c r="AB20" s="13">
        <f>VLOOKUP(A20,'임채헌'!A:AA,19,0)</f>
        <v>0</v>
      </c>
      <c r="AC20" s="14">
        <f t="shared" si="7"/>
        <v>0.2777777778</v>
      </c>
      <c r="AD20" s="14">
        <f t="shared" si="8"/>
        <v>0.05555555556</v>
      </c>
      <c r="AE20" s="10">
        <f t="shared" si="9"/>
        <v>0.2307692308</v>
      </c>
      <c r="AF20" s="10">
        <f t="shared" si="10"/>
        <v>0.4444444444</v>
      </c>
      <c r="AG20" s="10">
        <f t="shared" si="11"/>
        <v>0.3076923077</v>
      </c>
      <c r="AH20" s="10">
        <f t="shared" si="12"/>
        <v>0.7521367521</v>
      </c>
      <c r="AI20" s="15">
        <f t="shared" si="13"/>
        <v>0.07692307692</v>
      </c>
      <c r="AJ20" s="15">
        <f t="shared" si="14"/>
        <v>0.375</v>
      </c>
      <c r="AK20" s="16">
        <f t="shared" si="15"/>
        <v>4</v>
      </c>
      <c r="AL20" s="14">
        <f t="shared" si="16"/>
        <v>0</v>
      </c>
      <c r="AM20" s="14" t="str">
        <f t="shared" si="17"/>
        <v/>
      </c>
    </row>
    <row r="21">
      <c r="A21" s="6" t="s">
        <v>58</v>
      </c>
      <c r="B21" s="12"/>
      <c r="C21" s="7"/>
      <c r="D21" s="8">
        <f t="shared" si="1"/>
        <v>0.2140061356</v>
      </c>
      <c r="E21" s="9">
        <f t="shared" si="2"/>
        <v>216.4036814</v>
      </c>
      <c r="F21" s="8">
        <f t="shared" si="3"/>
        <v>0.2140061356</v>
      </c>
      <c r="G21" s="16">
        <f>VLOOKUP(A21,'한태민'!A:AZ,38,0)</f>
        <v>0</v>
      </c>
      <c r="H21" s="10">
        <f t="shared" si="4"/>
        <v>0.88</v>
      </c>
      <c r="I21" s="12">
        <f>VLOOKUP(A21,'한태민'!A:AA,2,0)</f>
        <v>1</v>
      </c>
      <c r="J21" s="12">
        <f>VLOOKUP(A21,'한태민'!A:AA,3,0)</f>
        <v>1</v>
      </c>
      <c r="K21" s="12">
        <f t="shared" si="5"/>
        <v>1</v>
      </c>
      <c r="L21" s="12">
        <f>VLOOKUP(A21,'한태민'!A:AA,4,0)</f>
        <v>1</v>
      </c>
      <c r="M21" s="12">
        <f>VLOOKUP(A21,'한태민'!A:AA,5,0)</f>
        <v>0</v>
      </c>
      <c r="N21" s="12">
        <f>VLOOKUP(A21,'한태민'!A:AA,6,0)</f>
        <v>0</v>
      </c>
      <c r="O21" s="12">
        <f>VLOOKUP(A21,'한태민'!A:AA,7,0)</f>
        <v>0</v>
      </c>
      <c r="P21" s="12">
        <f>VLOOKUP(A21,'한태민'!A:AA,8,0)</f>
        <v>1</v>
      </c>
      <c r="Q21" s="12">
        <f>VLOOKUP(A21,'한태민'!A:AA,9,0)</f>
        <v>1</v>
      </c>
      <c r="R21" s="12">
        <f t="shared" si="6"/>
        <v>1</v>
      </c>
      <c r="S21" s="12">
        <f>VLOOKUP(A21,'한태민'!A:AA,10,0)</f>
        <v>0</v>
      </c>
      <c r="T21" s="12">
        <f>VLOOKUP(A21,'한태민'!A:AA,11,0)</f>
        <v>0</v>
      </c>
      <c r="U21" s="12">
        <f>VLOOKUP(A21,'한태민'!A:AA,12,0)</f>
        <v>0</v>
      </c>
      <c r="V21" s="12">
        <f>VLOOKUP(A21,'한태민'!A:AA,13,0)</f>
        <v>0</v>
      </c>
      <c r="W21" s="12">
        <f>VLOOKUP(A21,'한태민'!A:AA,14,0)</f>
        <v>0</v>
      </c>
      <c r="X21" s="12">
        <f>VLOOKUP(A21,'한태민'!A:AA,15,0)</f>
        <v>0</v>
      </c>
      <c r="Y21" s="13">
        <f>VLOOKUP(A21,'한태민'!A:AA,16,0)</f>
        <v>0</v>
      </c>
      <c r="Z21" s="13">
        <f>VLOOKUP(A21,'한태민'!A:AA,17,0)</f>
        <v>0</v>
      </c>
      <c r="AA21" s="13">
        <f>VLOOKUP(A21,'한태민'!A:AA,18,0)</f>
        <v>0</v>
      </c>
      <c r="AB21" s="13">
        <f>VLOOKUP(A21,'한태민'!A:AA,19,0)</f>
        <v>0</v>
      </c>
      <c r="AC21" s="14">
        <f t="shared" si="7"/>
        <v>0</v>
      </c>
      <c r="AD21" s="14">
        <f t="shared" si="8"/>
        <v>0</v>
      </c>
      <c r="AE21" s="10">
        <f t="shared" si="9"/>
        <v>1</v>
      </c>
      <c r="AF21" s="10">
        <f t="shared" si="10"/>
        <v>1</v>
      </c>
      <c r="AG21" s="10">
        <f t="shared" si="11"/>
        <v>1</v>
      </c>
      <c r="AH21" s="10">
        <f t="shared" si="12"/>
        <v>2</v>
      </c>
      <c r="AI21" s="15">
        <f t="shared" si="13"/>
        <v>0</v>
      </c>
      <c r="AJ21" s="15">
        <f t="shared" si="14"/>
        <v>1</v>
      </c>
      <c r="AK21" s="16" t="str">
        <f t="shared" si="15"/>
        <v/>
      </c>
      <c r="AL21" s="14">
        <f t="shared" si="16"/>
        <v>0</v>
      </c>
      <c r="AM21" s="14" t="str">
        <f t="shared" si="17"/>
        <v/>
      </c>
    </row>
    <row r="22">
      <c r="A22" s="6" t="s">
        <v>59</v>
      </c>
      <c r="B22" s="6">
        <v>7.0</v>
      </c>
      <c r="C22" s="7"/>
      <c r="D22" s="8">
        <f t="shared" si="1"/>
        <v>0.1551709479</v>
      </c>
      <c r="E22" s="9">
        <f t="shared" si="2"/>
        <v>59.01918583</v>
      </c>
      <c r="F22" s="8">
        <f t="shared" si="3"/>
        <v>-0.1449040709</v>
      </c>
      <c r="G22" s="8">
        <f>VLOOKUP(A22,'홍윤석'!A:AZ,36,0)</f>
        <v>0.3000750188</v>
      </c>
      <c r="H22" s="10">
        <f t="shared" si="4"/>
        <v>0.24</v>
      </c>
      <c r="I22" s="12">
        <f>VLOOKUP(A22,'홍윤석'!A:AA,2,0)</f>
        <v>3</v>
      </c>
      <c r="J22" s="12">
        <f>VLOOKUP(A22,'홍윤석'!A:AA,3,0)</f>
        <v>2</v>
      </c>
      <c r="K22" s="12">
        <f t="shared" si="5"/>
        <v>0</v>
      </c>
      <c r="L22" s="12">
        <f>VLOOKUP(A22,'홍윤석'!A:AA,4,0)</f>
        <v>0</v>
      </c>
      <c r="M22" s="12">
        <f>VLOOKUP(A22,'홍윤석'!A:AA,5,0)</f>
        <v>0</v>
      </c>
      <c r="N22" s="12">
        <f>VLOOKUP(A22,'홍윤석'!A:AA,6,0)</f>
        <v>0</v>
      </c>
      <c r="O22" s="12">
        <f>VLOOKUP(A22,'홍윤석'!A:AA,7,0)</f>
        <v>0</v>
      </c>
      <c r="P22" s="12">
        <f>VLOOKUP(A22,'홍윤석'!A:AA,8,0)</f>
        <v>1</v>
      </c>
      <c r="Q22" s="12">
        <f>VLOOKUP(A22,'홍윤석'!A:AA,9,0)</f>
        <v>0</v>
      </c>
      <c r="R22" s="12">
        <f t="shared" si="6"/>
        <v>0</v>
      </c>
      <c r="S22" s="19">
        <f>VLOOKUP(A22,'홍윤석'!A:AA,10,0)</f>
        <v>0</v>
      </c>
      <c r="T22" s="19">
        <f>VLOOKUP(A22,'홍윤석'!A:AA,11,0)</f>
        <v>0</v>
      </c>
      <c r="U22" s="19">
        <f>VLOOKUP(A22,'홍윤석'!A:AA,12,0)</f>
        <v>0</v>
      </c>
      <c r="V22" s="19">
        <f>VLOOKUP(A22,'홍윤석'!A:AA,13,0)</f>
        <v>1</v>
      </c>
      <c r="W22" s="19">
        <f>VLOOKUP(A22,'홍윤석'!A:AA,14,0)</f>
        <v>1</v>
      </c>
      <c r="X22" s="12">
        <f>VLOOKUP(A22,'홍윤석'!A:AA,15,0)</f>
        <v>0</v>
      </c>
      <c r="Y22" s="13">
        <f>VLOOKUP(A22,'홍윤석'!A:AA,16,0)</f>
        <v>1</v>
      </c>
      <c r="Z22" s="13">
        <f>VLOOKUP(A22,'홍윤석'!A:AA,17,0)</f>
        <v>0</v>
      </c>
      <c r="AA22" s="13">
        <f>VLOOKUP(A22,'홍윤석'!A:AA,18,0)</f>
        <v>0</v>
      </c>
      <c r="AB22" s="13">
        <f>VLOOKUP(A22,'홍윤석'!A:AA,19,0)</f>
        <v>0</v>
      </c>
      <c r="AC22" s="14">
        <f t="shared" si="7"/>
        <v>0.3333333333</v>
      </c>
      <c r="AD22" s="14">
        <f t="shared" si="8"/>
        <v>0</v>
      </c>
      <c r="AE22" s="10">
        <f t="shared" si="9"/>
        <v>0</v>
      </c>
      <c r="AF22" s="10">
        <f t="shared" si="10"/>
        <v>0.3333333333</v>
      </c>
      <c r="AG22" s="10">
        <f t="shared" si="11"/>
        <v>0</v>
      </c>
      <c r="AH22" s="10">
        <f t="shared" si="12"/>
        <v>0.3333333333</v>
      </c>
      <c r="AI22" s="15">
        <f t="shared" si="13"/>
        <v>0</v>
      </c>
      <c r="AJ22" s="15">
        <f t="shared" si="14"/>
        <v>0</v>
      </c>
      <c r="AK22" s="16" t="str">
        <f t="shared" si="15"/>
        <v/>
      </c>
      <c r="AL22" s="14">
        <f t="shared" si="16"/>
        <v>0</v>
      </c>
      <c r="AM22" s="14" t="str">
        <f t="shared" si="17"/>
        <v/>
      </c>
    </row>
    <row r="23">
      <c r="A23" s="6" t="s">
        <v>60</v>
      </c>
      <c r="B23" s="6">
        <v>2.0</v>
      </c>
      <c r="C23" s="7"/>
      <c r="D23" s="8">
        <f t="shared" si="1"/>
        <v>0.1361335988</v>
      </c>
      <c r="E23" s="9">
        <f t="shared" si="2"/>
        <v>169.6801593</v>
      </c>
      <c r="F23" s="8">
        <f t="shared" si="3"/>
        <v>0.1361335988</v>
      </c>
      <c r="G23" s="8">
        <f>VLOOKUP(A23,'김민규'!A:AZ,36,0)</f>
        <v>0</v>
      </c>
      <c r="H23" s="10">
        <f t="shared" si="4"/>
        <v>0.69</v>
      </c>
      <c r="I23" s="12">
        <f>VLOOKUP(A23,'김민규'!A:AA,2,0)</f>
        <v>1</v>
      </c>
      <c r="J23" s="12">
        <f>VLOOKUP(A23,'김민규'!A:AA,3,0)</f>
        <v>0</v>
      </c>
      <c r="K23" s="12">
        <f t="shared" si="5"/>
        <v>0</v>
      </c>
      <c r="L23" s="12">
        <f>VLOOKUP(A23,'김민규'!A:AA,4,0)</f>
        <v>0</v>
      </c>
      <c r="M23" s="12">
        <f>VLOOKUP(A23,'김민규'!A:AA,5,0)</f>
        <v>0</v>
      </c>
      <c r="N23" s="12">
        <f>VLOOKUP(A23,'김민규'!A:AA,6,0)</f>
        <v>0</v>
      </c>
      <c r="O23" s="12">
        <f>VLOOKUP(A23,'김민규'!A:AA,7,0)</f>
        <v>0</v>
      </c>
      <c r="P23" s="12">
        <f>VLOOKUP(A23,'김민규'!A:AA,8,0)</f>
        <v>0</v>
      </c>
      <c r="Q23" s="12">
        <f>VLOOKUP(A23,'김민규'!A:AA,9,0)</f>
        <v>0</v>
      </c>
      <c r="R23" s="12">
        <f t="shared" si="6"/>
        <v>0</v>
      </c>
      <c r="S23" s="12">
        <f>VLOOKUP(A23,'김민규'!A:AA,10,0)</f>
        <v>0</v>
      </c>
      <c r="T23" s="12">
        <f>VLOOKUP(A23,'김민규'!A:AA,11,0)</f>
        <v>0</v>
      </c>
      <c r="U23" s="12">
        <f>VLOOKUP(A23,'김민규'!A:AA,12,0)</f>
        <v>1</v>
      </c>
      <c r="V23" s="12">
        <f>VLOOKUP(A23,'김민규'!A:AA,13,0)</f>
        <v>0</v>
      </c>
      <c r="W23" s="12">
        <f>VLOOKUP(A23,'김민규'!A:AA,14,0)</f>
        <v>0</v>
      </c>
      <c r="X23" s="12">
        <f>VLOOKUP(A23,'김민규'!A:AA,15,0)</f>
        <v>0</v>
      </c>
      <c r="Y23" s="13">
        <f>VLOOKUP(A23,'김민규'!A:AA,16,0)</f>
        <v>0</v>
      </c>
      <c r="Z23" s="13">
        <f>VLOOKUP(A23,'김민규'!A:AA,17,0)</f>
        <v>0</v>
      </c>
      <c r="AA23" s="13">
        <f>VLOOKUP(A23,'김민규'!A:AA,18,0)</f>
        <v>0</v>
      </c>
      <c r="AB23" s="13">
        <f>VLOOKUP(A23,'김민규'!A:AA,19,0)</f>
        <v>0</v>
      </c>
      <c r="AC23" s="14">
        <f t="shared" si="7"/>
        <v>0</v>
      </c>
      <c r="AD23" s="14">
        <f t="shared" si="8"/>
        <v>1</v>
      </c>
      <c r="AE23" s="10" t="str">
        <f t="shared" si="9"/>
        <v/>
      </c>
      <c r="AF23" s="10">
        <f t="shared" si="10"/>
        <v>1</v>
      </c>
      <c r="AG23" s="10" t="str">
        <f t="shared" si="11"/>
        <v/>
      </c>
      <c r="AH23" s="10">
        <f t="shared" si="12"/>
        <v>1</v>
      </c>
      <c r="AI23" s="15">
        <f t="shared" si="13"/>
        <v>0</v>
      </c>
      <c r="AJ23" s="15" t="str">
        <f t="shared" si="14"/>
        <v>#DIV/0!</v>
      </c>
      <c r="AK23" s="16" t="str">
        <f t="shared" si="15"/>
        <v/>
      </c>
      <c r="AL23" s="14" t="str">
        <f t="shared" si="16"/>
        <v>#DIV/0!</v>
      </c>
      <c r="AM23" s="14" t="str">
        <f t="shared" si="17"/>
        <v/>
      </c>
    </row>
    <row r="24">
      <c r="A24" s="6" t="s">
        <v>61</v>
      </c>
      <c r="B24" s="6">
        <v>52.0</v>
      </c>
      <c r="C24" s="7"/>
      <c r="D24" s="8">
        <f t="shared" si="1"/>
        <v>0.1173394689</v>
      </c>
      <c r="E24" s="9">
        <f t="shared" si="2"/>
        <v>108.2018407</v>
      </c>
      <c r="F24" s="8">
        <f t="shared" si="3"/>
        <v>0.06733946894</v>
      </c>
      <c r="G24" s="8">
        <f>VLOOKUP(A24,'정근석'!A:AZ,36,0)</f>
        <v>0.05</v>
      </c>
      <c r="H24" s="10">
        <f t="shared" si="4"/>
        <v>0.44</v>
      </c>
      <c r="I24" s="12">
        <f>VLOOKUP(A24,'정근석'!A:X,2,0)</f>
        <v>2</v>
      </c>
      <c r="J24" s="12">
        <f>VLOOKUP(A24,'정근석'!A:X,3,0)</f>
        <v>2</v>
      </c>
      <c r="K24" s="12">
        <f t="shared" si="5"/>
        <v>1</v>
      </c>
      <c r="L24" s="12">
        <f>VLOOKUP(A24,'정근석'!A:X,4,0)</f>
        <v>1</v>
      </c>
      <c r="M24" s="12">
        <f>VLOOKUP(A24,'정근석'!A:X,5,0)</f>
        <v>0</v>
      </c>
      <c r="N24" s="12">
        <f>VLOOKUP(A24,'정근석'!A:X,6,0)</f>
        <v>0</v>
      </c>
      <c r="O24" s="12">
        <f>VLOOKUP(A24,'정근석'!A:X,7,0)</f>
        <v>0</v>
      </c>
      <c r="P24" s="12">
        <f>VLOOKUP(A24,'정근석'!A:X,8,0)</f>
        <v>0</v>
      </c>
      <c r="Q24" s="12">
        <f>VLOOKUP(A24,'정근석'!A:X,9,0)</f>
        <v>0</v>
      </c>
      <c r="R24" s="12">
        <f t="shared" si="6"/>
        <v>1</v>
      </c>
      <c r="S24" s="12">
        <f>VLOOKUP(A24,'정근석'!A:X,10,0)</f>
        <v>0</v>
      </c>
      <c r="T24" s="12">
        <f>VLOOKUP(A24,'정근석'!A:X,11,0)</f>
        <v>0</v>
      </c>
      <c r="U24" s="12">
        <f>VLOOKUP(A24,'정근석'!A:X,12,0)</f>
        <v>0</v>
      </c>
      <c r="V24" s="12">
        <f>VLOOKUP(A24,'정근석'!A:X,13,0)</f>
        <v>1</v>
      </c>
      <c r="W24" s="12">
        <f>VLOOKUP(A24,'정근석'!A:X,14,0)</f>
        <v>0</v>
      </c>
      <c r="X24" s="12">
        <f>VLOOKUP(A24,'정근석'!A:X,15,0)</f>
        <v>0</v>
      </c>
      <c r="Y24" s="13">
        <f>VLOOKUP(A24,'정근석'!A:X,16,0)</f>
        <v>0</v>
      </c>
      <c r="Z24" s="13">
        <f>VLOOKUP(A24,'정근석'!A:X,17,0)</f>
        <v>0</v>
      </c>
      <c r="AA24" s="13">
        <f>VLOOKUP(A24,'정근석'!A:X,18,0)</f>
        <v>0</v>
      </c>
      <c r="AB24" s="13">
        <f>VLOOKUP(A24,'정근석'!A:X,19,0)</f>
        <v>0</v>
      </c>
      <c r="AC24" s="14">
        <f t="shared" si="7"/>
        <v>0.5</v>
      </c>
      <c r="AD24" s="14">
        <f t="shared" si="8"/>
        <v>0</v>
      </c>
      <c r="AE24" s="10">
        <f t="shared" si="9"/>
        <v>0.5</v>
      </c>
      <c r="AF24" s="10">
        <f t="shared" si="10"/>
        <v>0.5</v>
      </c>
      <c r="AG24" s="10">
        <f t="shared" si="11"/>
        <v>0.5</v>
      </c>
      <c r="AH24" s="10">
        <f t="shared" si="12"/>
        <v>1</v>
      </c>
      <c r="AI24" s="15">
        <f t="shared" si="13"/>
        <v>0</v>
      </c>
      <c r="AJ24" s="15">
        <f t="shared" si="14"/>
        <v>1</v>
      </c>
      <c r="AK24" s="16" t="str">
        <f t="shared" si="15"/>
        <v/>
      </c>
      <c r="AL24" s="14">
        <f t="shared" si="16"/>
        <v>0</v>
      </c>
      <c r="AM24" s="14" t="str">
        <f t="shared" si="17"/>
        <v/>
      </c>
    </row>
    <row r="25">
      <c r="A25" s="6" t="s">
        <v>62</v>
      </c>
      <c r="B25" s="12"/>
      <c r="C25" s="7"/>
      <c r="D25" s="8">
        <f t="shared" si="1"/>
        <v>0.06733946894</v>
      </c>
      <c r="E25" s="9">
        <f t="shared" si="2"/>
        <v>108.2018407</v>
      </c>
      <c r="F25" s="8">
        <f t="shared" si="3"/>
        <v>0.06733946894</v>
      </c>
      <c r="G25" s="8">
        <f>VLOOKUP(A25,'윤태수'!A:AZ,36,0)</f>
        <v>0</v>
      </c>
      <c r="H25" s="10">
        <f t="shared" si="4"/>
        <v>0.44</v>
      </c>
      <c r="I25" s="12">
        <f>VLOOKUP(A25,'윤태수'!A:AA,2,0)</f>
        <v>2</v>
      </c>
      <c r="J25" s="12">
        <f>VLOOKUP(A25,'윤태수'!A:AA,3,0)</f>
        <v>2</v>
      </c>
      <c r="K25" s="12">
        <f t="shared" si="5"/>
        <v>1</v>
      </c>
      <c r="L25" s="12">
        <f>VLOOKUP(A25,'윤태수'!A:AA,4,0)</f>
        <v>1</v>
      </c>
      <c r="M25" s="12">
        <f>VLOOKUP(A25,'윤태수'!A:AA,5,0)</f>
        <v>0</v>
      </c>
      <c r="N25" s="12">
        <f>VLOOKUP(A25,'윤태수'!A:AA,6,0)</f>
        <v>0</v>
      </c>
      <c r="O25" s="12">
        <f>VLOOKUP(A25,'윤태수'!A:AA,7,0)</f>
        <v>0</v>
      </c>
      <c r="P25" s="12">
        <f>VLOOKUP(A25,'윤태수'!A:AA,8,0)</f>
        <v>0</v>
      </c>
      <c r="Q25" s="12">
        <f>VLOOKUP(A25,'윤태수'!A:AA,9,0)</f>
        <v>0</v>
      </c>
      <c r="R25" s="12">
        <f t="shared" si="6"/>
        <v>1</v>
      </c>
      <c r="S25" s="12">
        <f>VLOOKUP(A25,'윤태수'!A:AA,10,0)</f>
        <v>0</v>
      </c>
      <c r="T25" s="12">
        <f>VLOOKUP(A25,'윤태수'!A:AA,11,0)</f>
        <v>0</v>
      </c>
      <c r="U25" s="12">
        <f>VLOOKUP(A25,'윤태수'!A:AA,12,0)</f>
        <v>0</v>
      </c>
      <c r="V25" s="12">
        <f>VLOOKUP(A25,'윤태수'!A:AA,13,0)</f>
        <v>1</v>
      </c>
      <c r="W25" s="12">
        <f>VLOOKUP(A25,'윤태수'!A:AA,14,0)</f>
        <v>0</v>
      </c>
      <c r="X25" s="12">
        <f>VLOOKUP(A25,'윤태수'!A:AA,15,0)</f>
        <v>0</v>
      </c>
      <c r="Y25" s="13">
        <f>VLOOKUP(A25,'윤태수'!A:AA,16,0)</f>
        <v>0</v>
      </c>
      <c r="Z25" s="13">
        <f>VLOOKUP(A25,'윤태수'!A:AA,17,0)</f>
        <v>0</v>
      </c>
      <c r="AA25" s="13">
        <f>VLOOKUP(A25,'윤태수'!A:AA,18,0)</f>
        <v>1</v>
      </c>
      <c r="AB25" s="13">
        <f>VLOOKUP(A25,'윤태수'!A:AA,19,0)</f>
        <v>0</v>
      </c>
      <c r="AC25" s="14">
        <f t="shared" si="7"/>
        <v>0.5</v>
      </c>
      <c r="AD25" s="14">
        <f t="shared" si="8"/>
        <v>0</v>
      </c>
      <c r="AE25" s="10">
        <f t="shared" si="9"/>
        <v>0.5</v>
      </c>
      <c r="AF25" s="10">
        <f t="shared" si="10"/>
        <v>0.5</v>
      </c>
      <c r="AG25" s="10">
        <f t="shared" si="11"/>
        <v>0.5</v>
      </c>
      <c r="AH25" s="10">
        <f t="shared" si="12"/>
        <v>1</v>
      </c>
      <c r="AI25" s="15">
        <f t="shared" si="13"/>
        <v>0</v>
      </c>
      <c r="AJ25" s="15">
        <f t="shared" si="14"/>
        <v>1</v>
      </c>
      <c r="AK25" s="16" t="str">
        <f t="shared" si="15"/>
        <v/>
      </c>
      <c r="AL25" s="14">
        <f t="shared" si="16"/>
        <v>0.5</v>
      </c>
      <c r="AM25" s="14" t="str">
        <f t="shared" si="17"/>
        <v/>
      </c>
    </row>
    <row r="26">
      <c r="A26" s="6" t="s">
        <v>63</v>
      </c>
      <c r="B26" s="6">
        <v>54.0</v>
      </c>
      <c r="C26" s="7"/>
      <c r="D26" s="8">
        <f t="shared" si="1"/>
        <v>0.003333333333</v>
      </c>
      <c r="E26" s="9">
        <f t="shared" si="2"/>
        <v>0</v>
      </c>
      <c r="F26" s="8">
        <f t="shared" si="3"/>
        <v>-0.1466666667</v>
      </c>
      <c r="G26" s="8">
        <f>VLOOKUP(A26,'최율'!A:AZ,36,0)</f>
        <v>0.15</v>
      </c>
      <c r="H26" s="10">
        <f t="shared" si="4"/>
        <v>0</v>
      </c>
      <c r="I26" s="12">
        <f>VLOOKUP(A26,'최율'!A:AA,2,0)</f>
        <v>1</v>
      </c>
      <c r="J26" s="12">
        <f>VLOOKUP(A26,'최율'!A:AA,3,0)</f>
        <v>1</v>
      </c>
      <c r="K26" s="12">
        <f t="shared" si="5"/>
        <v>0</v>
      </c>
      <c r="L26" s="12">
        <f>VLOOKUP(A26,'최율'!A:AA,4,0)</f>
        <v>0</v>
      </c>
      <c r="M26" s="12">
        <f>VLOOKUP(A26,'최율'!A:AA,5,0)</f>
        <v>0</v>
      </c>
      <c r="N26" s="12">
        <f>VLOOKUP(A26,'최율'!A:AA,6,0)</f>
        <v>0</v>
      </c>
      <c r="O26" s="12">
        <f>VLOOKUP(A26,'최율'!A:AA,7,0)</f>
        <v>0</v>
      </c>
      <c r="P26" s="12">
        <f>VLOOKUP(A26,'최율'!A:AA,8,0)</f>
        <v>0</v>
      </c>
      <c r="Q26" s="12">
        <f>VLOOKUP(A26,'최율'!A:AA,9,0)</f>
        <v>0</v>
      </c>
      <c r="R26" s="12">
        <f t="shared" si="6"/>
        <v>0</v>
      </c>
      <c r="S26" s="12">
        <f>VLOOKUP(A26,'최율'!A:AA,10,0)</f>
        <v>0</v>
      </c>
      <c r="T26" s="12">
        <f>VLOOKUP(A26,'최율'!A:AA,11,0)</f>
        <v>0</v>
      </c>
      <c r="U26" s="12">
        <f>VLOOKUP(A26,'최율'!A:AA,12,0)</f>
        <v>0</v>
      </c>
      <c r="V26" s="12">
        <f>VLOOKUP(A26,'최율'!A:AA,13,0)</f>
        <v>0</v>
      </c>
      <c r="W26" s="12">
        <f>VLOOKUP(A26,'최율'!A:AA,14,0)</f>
        <v>0</v>
      </c>
      <c r="X26" s="12">
        <f>VLOOKUP(A26,'최율'!A:AA,15,0)</f>
        <v>0</v>
      </c>
      <c r="Y26" s="13">
        <f>VLOOKUP(A26,'최율'!A:AA,16,0)</f>
        <v>1</v>
      </c>
      <c r="Z26" s="13">
        <f>VLOOKUP(A26,'최율'!A:AA,17,0)</f>
        <v>0</v>
      </c>
      <c r="AA26" s="13">
        <f>VLOOKUP(A26,'최율'!A:AA,18,0)</f>
        <v>0</v>
      </c>
      <c r="AB26" s="13">
        <f>VLOOKUP(A26,'최율'!A:AA,19,0)</f>
        <v>0</v>
      </c>
      <c r="AC26" s="14">
        <f t="shared" si="7"/>
        <v>0</v>
      </c>
      <c r="AD26" s="14">
        <f t="shared" si="8"/>
        <v>0</v>
      </c>
      <c r="AE26" s="10">
        <f t="shared" si="9"/>
        <v>0</v>
      </c>
      <c r="AF26" s="10">
        <f t="shared" si="10"/>
        <v>0</v>
      </c>
      <c r="AG26" s="10">
        <f t="shared" si="11"/>
        <v>0</v>
      </c>
      <c r="AH26" s="10">
        <f t="shared" si="12"/>
        <v>0</v>
      </c>
      <c r="AI26" s="15">
        <f t="shared" si="13"/>
        <v>0</v>
      </c>
      <c r="AJ26" s="15">
        <f t="shared" si="14"/>
        <v>0</v>
      </c>
      <c r="AK26" s="16" t="str">
        <f t="shared" si="15"/>
        <v/>
      </c>
      <c r="AL26" s="14">
        <f t="shared" si="16"/>
        <v>0</v>
      </c>
      <c r="AM26" s="14" t="str">
        <f t="shared" si="17"/>
        <v/>
      </c>
    </row>
    <row r="27">
      <c r="A27" s="6" t="s">
        <v>64</v>
      </c>
      <c r="B27" s="6">
        <v>4.0</v>
      </c>
      <c r="C27" s="7"/>
      <c r="D27" s="8">
        <f t="shared" si="1"/>
        <v>-0.1466666667</v>
      </c>
      <c r="E27" s="9">
        <f t="shared" si="2"/>
        <v>0</v>
      </c>
      <c r="F27" s="8">
        <f t="shared" si="3"/>
        <v>-0.1466666667</v>
      </c>
      <c r="G27" s="8">
        <f>VLOOKUP(A27,'윤형선'!A:AZ,36,0)</f>
        <v>0</v>
      </c>
      <c r="H27" s="10">
        <f t="shared" si="4"/>
        <v>0</v>
      </c>
      <c r="I27" s="12">
        <f>VLOOKUP(A27,'윤형선'!A:AA,2,0)</f>
        <v>1</v>
      </c>
      <c r="J27" s="12">
        <f>VLOOKUP(A27,'윤형선'!A:AA,3,0)</f>
        <v>1</v>
      </c>
      <c r="K27" s="12">
        <f t="shared" si="5"/>
        <v>0</v>
      </c>
      <c r="L27" s="12">
        <f>VLOOKUP(A27,'윤형선'!A:AA,4,0)</f>
        <v>0</v>
      </c>
      <c r="M27" s="12">
        <f>VLOOKUP(A27,'윤형선'!A:AA,5,0)</f>
        <v>0</v>
      </c>
      <c r="N27" s="12">
        <f>VLOOKUP(A27,'윤형선'!A:AA,6,0)</f>
        <v>0</v>
      </c>
      <c r="O27" s="12">
        <f>VLOOKUP(A27,'윤형선'!A:AA,7,0)</f>
        <v>0</v>
      </c>
      <c r="P27" s="12">
        <f>VLOOKUP(A27,'윤형선'!A:AA,8,0)</f>
        <v>0</v>
      </c>
      <c r="Q27" s="12">
        <f>VLOOKUP(A27,'윤형선'!A:AA,9,0)</f>
        <v>0</v>
      </c>
      <c r="R27" s="12">
        <f t="shared" si="6"/>
        <v>0</v>
      </c>
      <c r="S27" s="12">
        <f>VLOOKUP(A27,'윤형선'!A:AA,10,0)</f>
        <v>0</v>
      </c>
      <c r="T27" s="12">
        <f>VLOOKUP(A27,'윤형선'!A:AA,11,0)</f>
        <v>0</v>
      </c>
      <c r="U27" s="12">
        <f>VLOOKUP(A27,'윤형선'!A:AA,12,0)</f>
        <v>0</v>
      </c>
      <c r="V27" s="12">
        <f>VLOOKUP(A27,'윤형선'!A:AA,13,0)</f>
        <v>1</v>
      </c>
      <c r="W27" s="12">
        <f>VLOOKUP(A27,'윤형선'!A:AA,14,0)</f>
        <v>0</v>
      </c>
      <c r="X27" s="12">
        <f>VLOOKUP(A27,'윤형선'!A:AA,15,0)</f>
        <v>0</v>
      </c>
      <c r="Y27" s="13">
        <f>VLOOKUP(A27,'윤형선'!A:AA,16,0)</f>
        <v>0</v>
      </c>
      <c r="Z27" s="13">
        <f>VLOOKUP(A27,'윤형선'!A:AA,17,0)</f>
        <v>0</v>
      </c>
      <c r="AA27" s="13">
        <f>VLOOKUP(A27,'윤형선'!A:AA,18,0)</f>
        <v>0</v>
      </c>
      <c r="AB27" s="13">
        <f>VLOOKUP(A27,'윤형선'!A:AA,19,0)</f>
        <v>0</v>
      </c>
      <c r="AC27" s="14">
        <f t="shared" si="7"/>
        <v>1</v>
      </c>
      <c r="AD27" s="14">
        <f t="shared" si="8"/>
        <v>0</v>
      </c>
      <c r="AE27" s="10">
        <f t="shared" si="9"/>
        <v>0</v>
      </c>
      <c r="AF27" s="10">
        <f t="shared" si="10"/>
        <v>0</v>
      </c>
      <c r="AG27" s="10">
        <f t="shared" si="11"/>
        <v>0</v>
      </c>
      <c r="AH27" s="10">
        <f t="shared" si="12"/>
        <v>0</v>
      </c>
      <c r="AI27" s="15">
        <f t="shared" si="13"/>
        <v>0</v>
      </c>
      <c r="AJ27" s="15" t="str">
        <f t="shared" si="14"/>
        <v>#DIV/0!</v>
      </c>
      <c r="AK27" s="16" t="str">
        <f t="shared" si="15"/>
        <v/>
      </c>
      <c r="AL27" s="14">
        <f t="shared" si="16"/>
        <v>0</v>
      </c>
      <c r="AM27" s="14" t="str">
        <f t="shared" si="17"/>
        <v/>
      </c>
    </row>
    <row r="28">
      <c r="A28" s="6" t="s">
        <v>65</v>
      </c>
      <c r="B28" s="6">
        <v>99.0</v>
      </c>
      <c r="C28" s="7"/>
      <c r="D28" s="8">
        <f t="shared" si="1"/>
        <v>-0.426588983</v>
      </c>
      <c r="E28" s="9">
        <f t="shared" si="2"/>
        <v>70.19706193</v>
      </c>
      <c r="F28" s="8">
        <f t="shared" si="3"/>
        <v>-0.3263871979</v>
      </c>
      <c r="G28" s="8">
        <f>VLOOKUP(A28,'박영찬'!A:AZ,36,0)</f>
        <v>-0.100201785</v>
      </c>
      <c r="H28" s="10">
        <f t="shared" si="4"/>
        <v>0.2854545455</v>
      </c>
      <c r="I28" s="12">
        <f>VLOOKUP(A28,'박영찬'!A:AA,2,0)</f>
        <v>11</v>
      </c>
      <c r="J28" s="12">
        <f>VLOOKUP(A28,'박영찬'!A:AA,3,0)</f>
        <v>9</v>
      </c>
      <c r="K28" s="12">
        <f t="shared" si="5"/>
        <v>2</v>
      </c>
      <c r="L28" s="12">
        <f>VLOOKUP(A28,'박영찬'!A:AA,4,0)</f>
        <v>2</v>
      </c>
      <c r="M28" s="12">
        <f>VLOOKUP(A28,'박영찬'!A:AA,5,0)</f>
        <v>0</v>
      </c>
      <c r="N28" s="12">
        <f>VLOOKUP(A28,'박영찬'!A:AA,6,0)</f>
        <v>0</v>
      </c>
      <c r="O28" s="12">
        <f>VLOOKUP(A28,'박영찬'!A:AA,7,0)</f>
        <v>0</v>
      </c>
      <c r="P28" s="12">
        <f>VLOOKUP(A28,'박영찬'!A:AA,8,0)</f>
        <v>0</v>
      </c>
      <c r="Q28" s="12">
        <f>VLOOKUP(A28,'박영찬'!A:AA,9,0)</f>
        <v>1</v>
      </c>
      <c r="R28" s="12">
        <f t="shared" si="6"/>
        <v>2</v>
      </c>
      <c r="S28" s="12">
        <f>VLOOKUP(A28,'박영찬'!A:AA,10,0)</f>
        <v>1</v>
      </c>
      <c r="T28" s="12">
        <f>VLOOKUP(A28,'박영찬'!A:AA,11,0)</f>
        <v>0</v>
      </c>
      <c r="U28" s="12">
        <f>VLOOKUP(A28,'박영찬'!A:AA,12,0)</f>
        <v>2</v>
      </c>
      <c r="V28" s="12">
        <f>VLOOKUP(A28,'박영찬'!A:AA,13,0)</f>
        <v>4</v>
      </c>
      <c r="W28" s="12">
        <f>VLOOKUP(A28,'박영찬'!A:AA,14,0)</f>
        <v>0</v>
      </c>
      <c r="X28" s="12">
        <f>VLOOKUP(A28,'박영찬'!A:AA,15,0)</f>
        <v>0</v>
      </c>
      <c r="Y28" s="12">
        <f>VLOOKUP(A28,'박영찬'!A:AA,16,0)</f>
        <v>2</v>
      </c>
      <c r="Z28" s="12">
        <f>VLOOKUP(A28,'박영찬'!A:AA,17,0)</f>
        <v>1</v>
      </c>
      <c r="AA28" s="12">
        <f>VLOOKUP(A28,'박영찬'!A:AA,18,0)</f>
        <v>1</v>
      </c>
      <c r="AB28" s="12">
        <f>VLOOKUP(A28,'박영찬'!A:AA,19,0)</f>
        <v>0</v>
      </c>
      <c r="AC28" s="14">
        <f t="shared" si="7"/>
        <v>0.3636363636</v>
      </c>
      <c r="AD28" s="14">
        <f t="shared" si="8"/>
        <v>0.1818181818</v>
      </c>
      <c r="AE28" s="10">
        <f t="shared" si="9"/>
        <v>0.2222222222</v>
      </c>
      <c r="AF28" s="10">
        <f t="shared" si="10"/>
        <v>0.3636363636</v>
      </c>
      <c r="AG28" s="10">
        <f t="shared" si="11"/>
        <v>0.2222222222</v>
      </c>
      <c r="AH28" s="10">
        <f t="shared" si="12"/>
        <v>0.5858585859</v>
      </c>
      <c r="AI28" s="15">
        <f t="shared" si="13"/>
        <v>0</v>
      </c>
      <c r="AJ28" s="15">
        <f t="shared" si="14"/>
        <v>0.4</v>
      </c>
      <c r="AK28" s="16">
        <f t="shared" si="15"/>
        <v>2</v>
      </c>
      <c r="AL28" s="14">
        <f t="shared" si="16"/>
        <v>0.1111111111</v>
      </c>
      <c r="AM28" s="14">
        <f t="shared" si="17"/>
        <v>1</v>
      </c>
    </row>
    <row r="29">
      <c r="A29" s="6" t="s">
        <v>66</v>
      </c>
      <c r="B29" s="6">
        <v>59.0</v>
      </c>
      <c r="C29" s="7"/>
      <c r="D29" s="8">
        <f t="shared" si="1"/>
        <v>-0.6425</v>
      </c>
      <c r="E29" s="9">
        <f t="shared" si="2"/>
        <v>0</v>
      </c>
      <c r="F29" s="8">
        <f t="shared" si="3"/>
        <v>-0.88</v>
      </c>
      <c r="G29" s="8">
        <f>VLOOKUP(A29,'박민혁'!A:AZ,36,0)</f>
        <v>0.2375</v>
      </c>
      <c r="H29" s="10">
        <f t="shared" si="4"/>
        <v>0</v>
      </c>
      <c r="I29" s="12">
        <f>VLOOKUP(A29,'박민혁'!A:X,2,0)</f>
        <v>6</v>
      </c>
      <c r="J29" s="12">
        <f>VLOOKUP(A29,'박민혁'!A:X,3,0)</f>
        <v>6</v>
      </c>
      <c r="K29" s="12">
        <f t="shared" si="5"/>
        <v>0</v>
      </c>
      <c r="L29" s="12">
        <f>VLOOKUP(A29,'박민혁'!A:X,4,0)</f>
        <v>0</v>
      </c>
      <c r="M29" s="12">
        <f>VLOOKUP(A29,'박민혁'!A:X,5,0)</f>
        <v>0</v>
      </c>
      <c r="N29" s="12">
        <f>VLOOKUP(A29,'박민혁'!A:X,6,0)</f>
        <v>0</v>
      </c>
      <c r="O29" s="12">
        <f>VLOOKUP(A29,'박민혁'!A:X,7,0)</f>
        <v>0</v>
      </c>
      <c r="P29" s="12">
        <f>VLOOKUP(A29,'박민혁'!A:X,8,0)</f>
        <v>0</v>
      </c>
      <c r="Q29" s="12">
        <f>VLOOKUP(A29,'박민혁'!A:X,9,0)</f>
        <v>0</v>
      </c>
      <c r="R29" s="12">
        <f t="shared" si="6"/>
        <v>0</v>
      </c>
      <c r="S29" s="12">
        <f>VLOOKUP(A29,'박민혁'!A:X,10,0)</f>
        <v>0</v>
      </c>
      <c r="T29" s="12">
        <f>VLOOKUP(A29,'박민혁'!A:X,11,0)</f>
        <v>0</v>
      </c>
      <c r="U29" s="12">
        <f>VLOOKUP(A29,'박민혁'!A:X,12,0)</f>
        <v>0</v>
      </c>
      <c r="V29" s="12">
        <f>VLOOKUP(A29,'박민혁'!A:X,13,0)</f>
        <v>2</v>
      </c>
      <c r="W29" s="12">
        <f>VLOOKUP(A29,'박민혁'!A:X,14,0)</f>
        <v>0</v>
      </c>
      <c r="X29" s="12">
        <f>VLOOKUP(A29,'박민혁'!A:X,15,0)</f>
        <v>0</v>
      </c>
      <c r="Y29" s="13">
        <f>VLOOKUP(A29,'박민혁'!A:X,16,0)</f>
        <v>3</v>
      </c>
      <c r="Z29" s="13">
        <f>VLOOKUP(A29,'박민혁'!A:X,17,0)</f>
        <v>1</v>
      </c>
      <c r="AA29" s="13">
        <f>VLOOKUP(A29,'박민혁'!A:X,18,0)</f>
        <v>1</v>
      </c>
      <c r="AB29" s="13">
        <f>VLOOKUP(A29,'박민혁'!A:X,19,0)</f>
        <v>0</v>
      </c>
      <c r="AC29" s="14">
        <f t="shared" si="7"/>
        <v>0.3333333333</v>
      </c>
      <c r="AD29" s="14">
        <f t="shared" si="8"/>
        <v>0</v>
      </c>
      <c r="AE29" s="10">
        <f t="shared" si="9"/>
        <v>0</v>
      </c>
      <c r="AF29" s="10">
        <f t="shared" si="10"/>
        <v>0</v>
      </c>
      <c r="AG29" s="10">
        <f t="shared" si="11"/>
        <v>0</v>
      </c>
      <c r="AH29" s="10">
        <f t="shared" si="12"/>
        <v>0</v>
      </c>
      <c r="AI29" s="15">
        <f t="shared" si="13"/>
        <v>0</v>
      </c>
      <c r="AJ29" s="15">
        <f t="shared" si="14"/>
        <v>0</v>
      </c>
      <c r="AK29" s="16">
        <f t="shared" si="15"/>
        <v>3</v>
      </c>
      <c r="AL29" s="14">
        <f t="shared" si="16"/>
        <v>0.1666666667</v>
      </c>
      <c r="AM29" s="12"/>
    </row>
    <row r="30">
      <c r="A30" s="6" t="s">
        <v>67</v>
      </c>
      <c r="B30" s="6">
        <v>27.0</v>
      </c>
      <c r="C30" s="7"/>
      <c r="D30" s="8">
        <f t="shared" si="1"/>
        <v>-1.15291413</v>
      </c>
      <c r="E30" s="9">
        <f t="shared" si="2"/>
        <v>50.35876182</v>
      </c>
      <c r="F30" s="8">
        <f t="shared" si="3"/>
        <v>-1.44291413</v>
      </c>
      <c r="G30" s="8">
        <f>VLOOKUP(A30,'이상준'!A:AZ,36,0)</f>
        <v>0.29</v>
      </c>
      <c r="H30" s="10">
        <f t="shared" si="4"/>
        <v>0.2047826087</v>
      </c>
      <c r="I30" s="12">
        <f>VLOOKUP(A30,'이상준'!A:AA,2,0)</f>
        <v>23</v>
      </c>
      <c r="J30" s="12">
        <f>VLOOKUP(A30,'이상준'!A:AA,3,0)</f>
        <v>20</v>
      </c>
      <c r="K30" s="12">
        <f t="shared" si="5"/>
        <v>3</v>
      </c>
      <c r="L30" s="12">
        <f>VLOOKUP(A30,'이상준'!A:AA,4,0)</f>
        <v>3</v>
      </c>
      <c r="M30" s="12">
        <f>VLOOKUP(A30,'이상준'!A:AA,5,0)</f>
        <v>0</v>
      </c>
      <c r="N30" s="12">
        <f>VLOOKUP(A30,'이상준'!A:AA,6,0)</f>
        <v>0</v>
      </c>
      <c r="O30" s="12">
        <f>VLOOKUP(A30,'이상준'!A:AA,7,0)</f>
        <v>0</v>
      </c>
      <c r="P30" s="12">
        <f>VLOOKUP(A30,'이상준'!A:AA,8,0)</f>
        <v>3</v>
      </c>
      <c r="Q30" s="12">
        <f>VLOOKUP(A30,'이상준'!A:AA,9,0)</f>
        <v>3</v>
      </c>
      <c r="R30" s="12">
        <f t="shared" si="6"/>
        <v>3</v>
      </c>
      <c r="S30" s="12">
        <f>VLOOKUP(A30,'이상준'!A:AA,10,0)</f>
        <v>0</v>
      </c>
      <c r="T30" s="12">
        <f>VLOOKUP(A30,'이상준'!A:AA,11,0)</f>
        <v>0</v>
      </c>
      <c r="U30" s="12">
        <f>VLOOKUP(A30,'이상준'!A:AA,12,0)</f>
        <v>3</v>
      </c>
      <c r="V30" s="12">
        <f>VLOOKUP(A30,'이상준'!A:AA,13,0)</f>
        <v>14</v>
      </c>
      <c r="W30" s="12">
        <f>VLOOKUP(A30,'이상준'!A:AA,14,0)</f>
        <v>0</v>
      </c>
      <c r="X30" s="12">
        <f>VLOOKUP(A30,'이상준'!A:AA,15,0)</f>
        <v>0</v>
      </c>
      <c r="Y30" s="12">
        <f>VLOOKUP(A30,'이상준'!A:AA,16,0)</f>
        <v>3</v>
      </c>
      <c r="Z30" s="12">
        <f>VLOOKUP(A30,'이상준'!A:AA,17,0)</f>
        <v>0</v>
      </c>
      <c r="AA30" s="12">
        <f>VLOOKUP(A30,'이상준'!A:AA,18,0)</f>
        <v>0</v>
      </c>
      <c r="AB30" s="12">
        <f>VLOOKUP(A30,'이상준'!A:AA,19,0)</f>
        <v>0</v>
      </c>
      <c r="AC30" s="14">
        <f t="shared" si="7"/>
        <v>0.6086956522</v>
      </c>
      <c r="AD30" s="14">
        <f t="shared" si="8"/>
        <v>0.1304347826</v>
      </c>
      <c r="AE30" s="10">
        <f t="shared" si="9"/>
        <v>0.15</v>
      </c>
      <c r="AF30" s="10">
        <f t="shared" si="10"/>
        <v>0.2608695652</v>
      </c>
      <c r="AG30" s="10">
        <f t="shared" si="11"/>
        <v>0.15</v>
      </c>
      <c r="AH30" s="10">
        <f t="shared" si="12"/>
        <v>0.4108695652</v>
      </c>
      <c r="AI30" s="15">
        <f t="shared" si="13"/>
        <v>0</v>
      </c>
      <c r="AJ30" s="15">
        <f t="shared" si="14"/>
        <v>0.5</v>
      </c>
      <c r="AK30" s="16" t="str">
        <f t="shared" si="15"/>
        <v/>
      </c>
      <c r="AL30" s="14">
        <f t="shared" si="16"/>
        <v>0</v>
      </c>
      <c r="AM30" s="14" t="str">
        <f>IF(S30+T30=0,,S30/(S30+T30))</f>
        <v/>
      </c>
    </row>
    <row r="31">
      <c r="A31" s="12"/>
      <c r="B31" s="12"/>
      <c r="C31" s="12"/>
      <c r="D31" s="12"/>
      <c r="E31" s="9"/>
      <c r="F31" s="8"/>
      <c r="G31" s="8"/>
      <c r="H31" s="23">
        <f>AVERAGE(H2:H30)</f>
        <v>0.406647426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>
      <c r="A32" s="12"/>
      <c r="B32" s="12"/>
      <c r="C32" s="12"/>
      <c r="D32" s="12"/>
      <c r="E32" s="9"/>
      <c r="F32" s="8"/>
      <c r="G32" s="8"/>
      <c r="H32" s="10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>
      <c r="A33" s="12"/>
      <c r="B33" s="12"/>
      <c r="C33" s="12"/>
      <c r="D33" s="12"/>
      <c r="E33" s="9"/>
      <c r="F33" s="8"/>
      <c r="G33" s="8"/>
      <c r="H33" s="10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>
      <c r="A34" s="12"/>
      <c r="B34" s="12"/>
      <c r="C34" s="12"/>
      <c r="D34" s="12"/>
      <c r="E34" s="9"/>
      <c r="F34" s="8"/>
      <c r="G34" s="8"/>
      <c r="H34" s="10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>
      <c r="A35" s="12"/>
      <c r="B35" s="12"/>
      <c r="C35" s="12"/>
      <c r="D35" s="12"/>
      <c r="E35" s="9"/>
      <c r="F35" s="8"/>
      <c r="G35" s="8"/>
      <c r="H35" s="10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>
      <c r="A36" s="12"/>
      <c r="B36" s="12"/>
      <c r="C36" s="12"/>
      <c r="D36" s="12"/>
      <c r="E36" s="9"/>
      <c r="F36" s="8"/>
      <c r="G36" s="8"/>
      <c r="H36" s="10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>
      <c r="A37" s="12"/>
      <c r="B37" s="12"/>
      <c r="C37" s="12"/>
      <c r="D37" s="12"/>
      <c r="E37" s="9"/>
      <c r="F37" s="8"/>
      <c r="G37" s="8"/>
      <c r="H37" s="10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>
      <c r="A38" s="12"/>
      <c r="B38" s="12"/>
      <c r="C38" s="12"/>
      <c r="D38" s="12"/>
      <c r="E38" s="9"/>
      <c r="F38" s="8"/>
      <c r="G38" s="8"/>
      <c r="H38" s="10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>
      <c r="A39" s="12"/>
      <c r="B39" s="12"/>
      <c r="C39" s="12"/>
      <c r="D39" s="12"/>
      <c r="E39" s="9"/>
      <c r="F39" s="8"/>
      <c r="G39" s="8"/>
      <c r="H39" s="10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>
      <c r="A40" s="12"/>
      <c r="B40" s="12"/>
      <c r="C40" s="12"/>
      <c r="D40" s="12"/>
      <c r="E40" s="9"/>
      <c r="F40" s="8"/>
      <c r="G40" s="8"/>
      <c r="H40" s="10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>
      <c r="A41" s="12"/>
      <c r="B41" s="12"/>
      <c r="C41" s="12"/>
      <c r="D41" s="12"/>
      <c r="E41" s="9"/>
      <c r="F41" s="8"/>
      <c r="G41" s="8"/>
      <c r="H41" s="10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>
      <c r="A42" s="12"/>
      <c r="B42" s="12"/>
      <c r="C42" s="12"/>
      <c r="D42" s="12"/>
      <c r="E42" s="9"/>
      <c r="F42" s="8"/>
      <c r="G42" s="8"/>
      <c r="H42" s="10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>
      <c r="A43" s="12"/>
      <c r="B43" s="12"/>
      <c r="C43" s="12"/>
      <c r="D43" s="12"/>
      <c r="E43" s="9"/>
      <c r="F43" s="8"/>
      <c r="G43" s="8"/>
      <c r="H43" s="10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>
      <c r="A44" s="12"/>
      <c r="B44" s="12"/>
      <c r="C44" s="12"/>
      <c r="D44" s="12"/>
      <c r="E44" s="9"/>
      <c r="F44" s="8"/>
      <c r="G44" s="8"/>
      <c r="H44" s="10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>
      <c r="A45" s="12"/>
      <c r="B45" s="12"/>
      <c r="C45" s="12"/>
      <c r="D45" s="12"/>
      <c r="E45" s="9"/>
      <c r="F45" s="8"/>
      <c r="G45" s="8"/>
      <c r="H45" s="10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>
      <c r="A46" s="12"/>
      <c r="B46" s="12"/>
      <c r="C46" s="12"/>
      <c r="D46" s="12"/>
      <c r="E46" s="9"/>
      <c r="F46" s="8"/>
      <c r="G46" s="8"/>
      <c r="H46" s="10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>
      <c r="A47" s="12"/>
      <c r="B47" s="12"/>
      <c r="C47" s="12"/>
      <c r="D47" s="12"/>
      <c r="E47" s="9"/>
      <c r="F47" s="8"/>
      <c r="G47" s="8"/>
      <c r="H47" s="10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>
      <c r="A48" s="12"/>
      <c r="B48" s="12"/>
      <c r="C48" s="12"/>
      <c r="D48" s="12"/>
      <c r="E48" s="9"/>
      <c r="F48" s="8"/>
      <c r="G48" s="8"/>
      <c r="H48" s="10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>
      <c r="A49" s="12"/>
      <c r="B49" s="12"/>
      <c r="C49" s="12"/>
      <c r="D49" s="12"/>
      <c r="E49" s="9"/>
      <c r="F49" s="8"/>
      <c r="G49" s="8"/>
      <c r="H49" s="10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>
      <c r="A50" s="12"/>
      <c r="B50" s="12"/>
      <c r="C50" s="12"/>
      <c r="D50" s="12"/>
      <c r="E50" s="9"/>
      <c r="F50" s="8"/>
      <c r="G50" s="8"/>
      <c r="H50" s="10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>
      <c r="A51" s="12"/>
      <c r="B51" s="12"/>
      <c r="C51" s="12"/>
      <c r="D51" s="12"/>
      <c r="E51" s="9"/>
      <c r="F51" s="8"/>
      <c r="G51" s="8"/>
      <c r="H51" s="10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>
      <c r="A52" s="12"/>
      <c r="B52" s="12"/>
      <c r="C52" s="12"/>
      <c r="D52" s="12"/>
      <c r="E52" s="9"/>
      <c r="F52" s="8"/>
      <c r="G52" s="8"/>
      <c r="H52" s="10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>
      <c r="A53" s="12"/>
      <c r="B53" s="12"/>
      <c r="C53" s="12"/>
      <c r="D53" s="12"/>
      <c r="E53" s="9"/>
      <c r="F53" s="8"/>
      <c r="G53" s="8"/>
      <c r="H53" s="10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>
      <c r="A54" s="12"/>
      <c r="B54" s="12"/>
      <c r="C54" s="12"/>
      <c r="D54" s="12"/>
      <c r="E54" s="9"/>
      <c r="F54" s="8"/>
      <c r="G54" s="8"/>
      <c r="H54" s="10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>
      <c r="A55" s="12"/>
      <c r="B55" s="12"/>
      <c r="C55" s="12"/>
      <c r="D55" s="12"/>
      <c r="E55" s="9"/>
      <c r="F55" s="8"/>
      <c r="G55" s="8"/>
      <c r="H55" s="10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>
      <c r="A56" s="12"/>
      <c r="B56" s="12"/>
      <c r="C56" s="12"/>
      <c r="D56" s="12"/>
      <c r="E56" s="9"/>
      <c r="F56" s="8"/>
      <c r="G56" s="8"/>
      <c r="H56" s="10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>
      <c r="A57" s="12"/>
      <c r="B57" s="12"/>
      <c r="C57" s="12"/>
      <c r="D57" s="12"/>
      <c r="E57" s="9"/>
      <c r="F57" s="8"/>
      <c r="G57" s="8"/>
      <c r="H57" s="10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>
      <c r="A58" s="12"/>
      <c r="B58" s="12"/>
      <c r="C58" s="12"/>
      <c r="D58" s="12"/>
      <c r="E58" s="9"/>
      <c r="F58" s="8"/>
      <c r="G58" s="8"/>
      <c r="H58" s="10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>
      <c r="A59" s="12"/>
      <c r="B59" s="12"/>
      <c r="C59" s="12"/>
      <c r="D59" s="12"/>
      <c r="E59" s="9"/>
      <c r="F59" s="8"/>
      <c r="G59" s="8"/>
      <c r="H59" s="10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>
      <c r="A60" s="12"/>
      <c r="B60" s="12"/>
      <c r="C60" s="12"/>
      <c r="D60" s="12"/>
      <c r="E60" s="9"/>
      <c r="F60" s="8"/>
      <c r="G60" s="8"/>
      <c r="H60" s="10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>
      <c r="A61" s="12"/>
      <c r="B61" s="12"/>
      <c r="C61" s="12"/>
      <c r="D61" s="12"/>
      <c r="E61" s="9"/>
      <c r="F61" s="8"/>
      <c r="G61" s="8"/>
      <c r="H61" s="10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>
      <c r="A62" s="12"/>
      <c r="B62" s="12"/>
      <c r="C62" s="12"/>
      <c r="D62" s="12"/>
      <c r="E62" s="9"/>
      <c r="F62" s="8"/>
      <c r="G62" s="8"/>
      <c r="H62" s="10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>
      <c r="A63" s="12"/>
      <c r="B63" s="12"/>
      <c r="C63" s="12"/>
      <c r="D63" s="12"/>
      <c r="E63" s="9"/>
      <c r="F63" s="8"/>
      <c r="G63" s="8"/>
      <c r="H63" s="10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>
      <c r="A64" s="12"/>
      <c r="B64" s="12"/>
      <c r="C64" s="12"/>
      <c r="D64" s="12"/>
      <c r="E64" s="9"/>
      <c r="F64" s="8"/>
      <c r="G64" s="8"/>
      <c r="H64" s="10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>
      <c r="A65" s="12"/>
      <c r="B65" s="12"/>
      <c r="C65" s="12"/>
      <c r="D65" s="12"/>
      <c r="E65" s="9"/>
      <c r="F65" s="8"/>
      <c r="G65" s="8"/>
      <c r="H65" s="10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>
      <c r="A66" s="12"/>
      <c r="B66" s="12"/>
      <c r="C66" s="12"/>
      <c r="D66" s="12"/>
      <c r="E66" s="9"/>
      <c r="F66" s="8"/>
      <c r="G66" s="8"/>
      <c r="H66" s="10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>
      <c r="A67" s="12"/>
      <c r="B67" s="12"/>
      <c r="C67" s="12"/>
      <c r="D67" s="12"/>
      <c r="E67" s="9"/>
      <c r="F67" s="8"/>
      <c r="G67" s="8"/>
      <c r="H67" s="10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</row>
    <row r="68">
      <c r="A68" s="12"/>
      <c r="B68" s="12"/>
      <c r="C68" s="12"/>
      <c r="D68" s="12"/>
      <c r="E68" s="9"/>
      <c r="F68" s="8"/>
      <c r="G68" s="8"/>
      <c r="H68" s="10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</row>
    <row r="69">
      <c r="A69" s="12"/>
      <c r="B69" s="12"/>
      <c r="C69" s="12"/>
      <c r="D69" s="12"/>
      <c r="E69" s="9"/>
      <c r="F69" s="8"/>
      <c r="G69" s="8"/>
      <c r="H69" s="10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</row>
    <row r="70">
      <c r="A70" s="12"/>
      <c r="B70" s="12"/>
      <c r="C70" s="12"/>
      <c r="D70" s="12"/>
      <c r="E70" s="9"/>
      <c r="F70" s="8"/>
      <c r="G70" s="8"/>
      <c r="H70" s="10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</row>
    <row r="71">
      <c r="A71" s="12"/>
      <c r="B71" s="12"/>
      <c r="C71" s="12"/>
      <c r="D71" s="12"/>
      <c r="E71" s="9"/>
      <c r="F71" s="8"/>
      <c r="G71" s="8"/>
      <c r="H71" s="10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</row>
    <row r="72">
      <c r="A72" s="12"/>
      <c r="B72" s="12"/>
      <c r="C72" s="12"/>
      <c r="D72" s="12"/>
      <c r="E72" s="9"/>
      <c r="F72" s="8"/>
      <c r="G72" s="8"/>
      <c r="H72" s="10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</row>
    <row r="73">
      <c r="A73" s="12"/>
      <c r="B73" s="12"/>
      <c r="C73" s="12"/>
      <c r="D73" s="12"/>
      <c r="E73" s="9"/>
      <c r="F73" s="8"/>
      <c r="G73" s="8"/>
      <c r="H73" s="10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</row>
    <row r="74">
      <c r="A74" s="12"/>
      <c r="B74" s="12"/>
      <c r="C74" s="12"/>
      <c r="D74" s="12"/>
      <c r="E74" s="9"/>
      <c r="F74" s="8"/>
      <c r="G74" s="8"/>
      <c r="H74" s="10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</row>
    <row r="75">
      <c r="A75" s="12"/>
      <c r="B75" s="12"/>
      <c r="C75" s="12"/>
      <c r="D75" s="12"/>
      <c r="E75" s="9"/>
      <c r="F75" s="8"/>
      <c r="G75" s="8"/>
      <c r="H75" s="10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</row>
    <row r="76">
      <c r="A76" s="12"/>
      <c r="B76" s="12"/>
      <c r="C76" s="12"/>
      <c r="D76" s="12"/>
      <c r="E76" s="9"/>
      <c r="F76" s="8"/>
      <c r="G76" s="8"/>
      <c r="H76" s="10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</row>
    <row r="77">
      <c r="A77" s="12"/>
      <c r="B77" s="12"/>
      <c r="C77" s="12"/>
      <c r="D77" s="12"/>
      <c r="E77" s="9"/>
      <c r="F77" s="8"/>
      <c r="G77" s="8"/>
      <c r="H77" s="10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</row>
    <row r="78">
      <c r="A78" s="12"/>
      <c r="B78" s="12"/>
      <c r="C78" s="12"/>
      <c r="D78" s="12"/>
      <c r="E78" s="9"/>
      <c r="F78" s="8"/>
      <c r="G78" s="8"/>
      <c r="H78" s="10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</row>
    <row r="79">
      <c r="A79" s="12"/>
      <c r="B79" s="12"/>
      <c r="C79" s="12"/>
      <c r="D79" s="12"/>
      <c r="E79" s="9"/>
      <c r="F79" s="8"/>
      <c r="G79" s="8"/>
      <c r="H79" s="10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</row>
    <row r="80">
      <c r="A80" s="12"/>
      <c r="B80" s="12"/>
      <c r="C80" s="12"/>
      <c r="D80" s="12"/>
      <c r="E80" s="9"/>
      <c r="F80" s="8"/>
      <c r="G80" s="8"/>
      <c r="H80" s="10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</row>
    <row r="81">
      <c r="A81" s="12"/>
      <c r="B81" s="12"/>
      <c r="C81" s="12"/>
      <c r="D81" s="12"/>
      <c r="E81" s="9"/>
      <c r="F81" s="8"/>
      <c r="G81" s="8"/>
      <c r="H81" s="10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</row>
    <row r="82">
      <c r="A82" s="12"/>
      <c r="B82" s="12"/>
      <c r="C82" s="12"/>
      <c r="D82" s="12"/>
      <c r="E82" s="9"/>
      <c r="F82" s="8"/>
      <c r="G82" s="8"/>
      <c r="H82" s="10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</row>
    <row r="83">
      <c r="A83" s="12"/>
      <c r="B83" s="12"/>
      <c r="C83" s="12"/>
      <c r="D83" s="12"/>
      <c r="E83" s="9"/>
      <c r="F83" s="8"/>
      <c r="G83" s="8"/>
      <c r="H83" s="10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</row>
    <row r="84">
      <c r="A84" s="12"/>
      <c r="B84" s="12"/>
      <c r="C84" s="12"/>
      <c r="D84" s="12"/>
      <c r="E84" s="9"/>
      <c r="F84" s="8"/>
      <c r="G84" s="8"/>
      <c r="H84" s="10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</row>
    <row r="85">
      <c r="A85" s="12"/>
      <c r="B85" s="12"/>
      <c r="C85" s="12"/>
      <c r="D85" s="12"/>
      <c r="E85" s="9"/>
      <c r="F85" s="8"/>
      <c r="G85" s="8"/>
      <c r="H85" s="10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</row>
    <row r="86">
      <c r="A86" s="12"/>
      <c r="B86" s="12"/>
      <c r="C86" s="12"/>
      <c r="D86" s="12"/>
      <c r="E86" s="9"/>
      <c r="F86" s="8"/>
      <c r="G86" s="8"/>
      <c r="H86" s="10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</row>
    <row r="87">
      <c r="A87" s="12"/>
      <c r="B87" s="12"/>
      <c r="C87" s="12"/>
      <c r="D87" s="12"/>
      <c r="E87" s="9"/>
      <c r="F87" s="8"/>
      <c r="G87" s="8"/>
      <c r="H87" s="10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</row>
    <row r="88">
      <c r="A88" s="12"/>
      <c r="B88" s="12"/>
      <c r="C88" s="12"/>
      <c r="D88" s="12"/>
      <c r="E88" s="9"/>
      <c r="F88" s="8"/>
      <c r="G88" s="8"/>
      <c r="H88" s="10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</row>
    <row r="89">
      <c r="A89" s="12"/>
      <c r="B89" s="12"/>
      <c r="C89" s="12"/>
      <c r="D89" s="12"/>
      <c r="E89" s="9"/>
      <c r="F89" s="8"/>
      <c r="G89" s="8"/>
      <c r="H89" s="10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</row>
    <row r="90">
      <c r="A90" s="12"/>
      <c r="B90" s="12"/>
      <c r="C90" s="12"/>
      <c r="D90" s="12"/>
      <c r="E90" s="9"/>
      <c r="F90" s="8"/>
      <c r="G90" s="8"/>
      <c r="H90" s="10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</row>
    <row r="91">
      <c r="A91" s="12"/>
      <c r="B91" s="12"/>
      <c r="C91" s="12"/>
      <c r="D91" s="12"/>
      <c r="E91" s="9"/>
      <c r="F91" s="8"/>
      <c r="G91" s="8"/>
      <c r="H91" s="10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</row>
    <row r="92">
      <c r="A92" s="12"/>
      <c r="B92" s="12"/>
      <c r="C92" s="12"/>
      <c r="D92" s="12"/>
      <c r="E92" s="9"/>
      <c r="F92" s="8"/>
      <c r="G92" s="8"/>
      <c r="H92" s="10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</row>
    <row r="93">
      <c r="A93" s="12"/>
      <c r="B93" s="12"/>
      <c r="C93" s="12"/>
      <c r="D93" s="12"/>
      <c r="E93" s="9"/>
      <c r="F93" s="8"/>
      <c r="G93" s="8"/>
      <c r="H93" s="10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</row>
    <row r="94">
      <c r="A94" s="12"/>
      <c r="B94" s="12"/>
      <c r="C94" s="12"/>
      <c r="D94" s="12"/>
      <c r="E94" s="9"/>
      <c r="F94" s="8"/>
      <c r="G94" s="8"/>
      <c r="H94" s="10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</row>
    <row r="95">
      <c r="A95" s="12"/>
      <c r="B95" s="12"/>
      <c r="C95" s="12"/>
      <c r="D95" s="12"/>
      <c r="E95" s="9"/>
      <c r="F95" s="8"/>
      <c r="G95" s="8"/>
      <c r="H95" s="10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</row>
    <row r="96">
      <c r="A96" s="12"/>
      <c r="B96" s="12"/>
      <c r="C96" s="12"/>
      <c r="D96" s="12"/>
      <c r="E96" s="9"/>
      <c r="F96" s="8"/>
      <c r="G96" s="8"/>
      <c r="H96" s="10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>
      <c r="A97" s="12"/>
      <c r="B97" s="12"/>
      <c r="C97" s="12"/>
      <c r="D97" s="12"/>
      <c r="E97" s="9"/>
      <c r="F97" s="8"/>
      <c r="G97" s="8"/>
      <c r="H97" s="10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>
      <c r="A98" s="12"/>
      <c r="B98" s="12"/>
      <c r="C98" s="12"/>
      <c r="D98" s="12"/>
      <c r="E98" s="9"/>
      <c r="F98" s="8"/>
      <c r="G98" s="8"/>
      <c r="H98" s="10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>
      <c r="A99" s="12"/>
      <c r="B99" s="12"/>
      <c r="C99" s="12"/>
      <c r="D99" s="12"/>
      <c r="E99" s="9"/>
      <c r="F99" s="8"/>
      <c r="G99" s="8"/>
      <c r="H99" s="10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>
      <c r="A100" s="12"/>
      <c r="B100" s="12"/>
      <c r="C100" s="12"/>
      <c r="D100" s="12"/>
      <c r="E100" s="9"/>
      <c r="F100" s="8"/>
      <c r="G100" s="8"/>
      <c r="H100" s="10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>
      <c r="A101" s="12"/>
      <c r="B101" s="12"/>
      <c r="C101" s="12"/>
      <c r="D101" s="12"/>
      <c r="E101" s="9"/>
      <c r="F101" s="8"/>
      <c r="G101" s="8"/>
      <c r="H101" s="10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>
      <c r="A102" s="12"/>
      <c r="B102" s="12"/>
      <c r="C102" s="12"/>
      <c r="D102" s="12"/>
      <c r="E102" s="9"/>
      <c r="F102" s="8"/>
      <c r="G102" s="8"/>
      <c r="H102" s="10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>
      <c r="A103" s="12"/>
      <c r="B103" s="12"/>
      <c r="C103" s="12"/>
      <c r="D103" s="12"/>
      <c r="E103" s="9"/>
      <c r="F103" s="8"/>
      <c r="G103" s="8"/>
      <c r="H103" s="10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>
      <c r="A104" s="12"/>
      <c r="B104" s="12"/>
      <c r="C104" s="12"/>
      <c r="D104" s="12"/>
      <c r="E104" s="9"/>
      <c r="F104" s="8"/>
      <c r="G104" s="8"/>
      <c r="H104" s="10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>
      <c r="A105" s="12"/>
      <c r="B105" s="12"/>
      <c r="C105" s="12"/>
      <c r="D105" s="12"/>
      <c r="E105" s="9"/>
      <c r="F105" s="8"/>
      <c r="G105" s="8"/>
      <c r="H105" s="10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>
      <c r="A106" s="12"/>
      <c r="B106" s="12"/>
      <c r="C106" s="12"/>
      <c r="D106" s="12"/>
      <c r="E106" s="9"/>
      <c r="F106" s="8"/>
      <c r="G106" s="8"/>
      <c r="H106" s="10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</row>
    <row r="107">
      <c r="A107" s="12"/>
      <c r="B107" s="12"/>
      <c r="C107" s="12"/>
      <c r="D107" s="12"/>
      <c r="E107" s="9"/>
      <c r="F107" s="8"/>
      <c r="G107" s="8"/>
      <c r="H107" s="10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</row>
    <row r="108">
      <c r="A108" s="12"/>
      <c r="B108" s="12"/>
      <c r="C108" s="12"/>
      <c r="D108" s="12"/>
      <c r="E108" s="9"/>
      <c r="F108" s="8"/>
      <c r="G108" s="8"/>
      <c r="H108" s="10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</row>
    <row r="109">
      <c r="A109" s="12"/>
      <c r="B109" s="12"/>
      <c r="C109" s="12"/>
      <c r="D109" s="12"/>
      <c r="E109" s="9"/>
      <c r="F109" s="8"/>
      <c r="G109" s="8"/>
      <c r="H109" s="10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</row>
    <row r="110">
      <c r="A110" s="12"/>
      <c r="B110" s="12"/>
      <c r="C110" s="12"/>
      <c r="D110" s="12"/>
      <c r="E110" s="9"/>
      <c r="F110" s="8"/>
      <c r="G110" s="8"/>
      <c r="H110" s="10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</row>
    <row r="111">
      <c r="A111" s="12"/>
      <c r="B111" s="12"/>
      <c r="C111" s="12"/>
      <c r="D111" s="12"/>
      <c r="E111" s="9"/>
      <c r="F111" s="8"/>
      <c r="G111" s="8"/>
      <c r="H111" s="10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</row>
    <row r="112">
      <c r="A112" s="12"/>
      <c r="B112" s="12"/>
      <c r="C112" s="12"/>
      <c r="D112" s="12"/>
      <c r="E112" s="9"/>
      <c r="F112" s="8"/>
      <c r="G112" s="8"/>
      <c r="H112" s="10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</row>
    <row r="113">
      <c r="A113" s="12"/>
      <c r="B113" s="12"/>
      <c r="C113" s="12"/>
      <c r="D113" s="12"/>
      <c r="E113" s="9"/>
      <c r="F113" s="8"/>
      <c r="G113" s="8"/>
      <c r="H113" s="10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</row>
    <row r="114">
      <c r="A114" s="12"/>
      <c r="B114" s="12"/>
      <c r="C114" s="12"/>
      <c r="D114" s="12"/>
      <c r="E114" s="9"/>
      <c r="F114" s="8"/>
      <c r="G114" s="8"/>
      <c r="H114" s="10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</row>
    <row r="115">
      <c r="A115" s="12"/>
      <c r="B115" s="12"/>
      <c r="C115" s="12"/>
      <c r="D115" s="12"/>
      <c r="E115" s="9"/>
      <c r="F115" s="8"/>
      <c r="G115" s="8"/>
      <c r="H115" s="10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</row>
    <row r="116">
      <c r="A116" s="12"/>
      <c r="B116" s="12"/>
      <c r="C116" s="12"/>
      <c r="D116" s="12"/>
      <c r="E116" s="9"/>
      <c r="F116" s="8"/>
      <c r="G116" s="8"/>
      <c r="H116" s="10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</row>
    <row r="117">
      <c r="A117" s="12"/>
      <c r="B117" s="12"/>
      <c r="C117" s="12"/>
      <c r="D117" s="12"/>
      <c r="E117" s="9"/>
      <c r="F117" s="8"/>
      <c r="G117" s="8"/>
      <c r="H117" s="10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</row>
    <row r="118">
      <c r="A118" s="12"/>
      <c r="B118" s="12"/>
      <c r="C118" s="12"/>
      <c r="D118" s="12"/>
      <c r="E118" s="9"/>
      <c r="F118" s="8"/>
      <c r="G118" s="8"/>
      <c r="H118" s="10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</row>
    <row r="119">
      <c r="A119" s="12"/>
      <c r="B119" s="12"/>
      <c r="C119" s="12"/>
      <c r="D119" s="12"/>
      <c r="E119" s="9"/>
      <c r="F119" s="8"/>
      <c r="G119" s="8"/>
      <c r="H119" s="10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</row>
    <row r="120">
      <c r="A120" s="12"/>
      <c r="B120" s="12"/>
      <c r="C120" s="12"/>
      <c r="D120" s="12"/>
      <c r="E120" s="9"/>
      <c r="F120" s="8"/>
      <c r="G120" s="8"/>
      <c r="H120" s="10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</row>
    <row r="121">
      <c r="A121" s="12"/>
      <c r="B121" s="12"/>
      <c r="C121" s="12"/>
      <c r="D121" s="12"/>
      <c r="E121" s="9"/>
      <c r="F121" s="8"/>
      <c r="G121" s="8"/>
      <c r="H121" s="10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</row>
    <row r="122">
      <c r="A122" s="12"/>
      <c r="B122" s="12"/>
      <c r="C122" s="12"/>
      <c r="D122" s="12"/>
      <c r="E122" s="9"/>
      <c r="F122" s="8"/>
      <c r="G122" s="8"/>
      <c r="H122" s="10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</row>
    <row r="123">
      <c r="A123" s="12"/>
      <c r="B123" s="12"/>
      <c r="C123" s="12"/>
      <c r="D123" s="12"/>
      <c r="E123" s="9"/>
      <c r="F123" s="8"/>
      <c r="G123" s="8"/>
      <c r="H123" s="10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</row>
    <row r="124">
      <c r="A124" s="12"/>
      <c r="B124" s="12"/>
      <c r="C124" s="12"/>
      <c r="D124" s="12"/>
      <c r="E124" s="9"/>
      <c r="F124" s="8"/>
      <c r="G124" s="8"/>
      <c r="H124" s="10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</row>
    <row r="125">
      <c r="A125" s="12"/>
      <c r="B125" s="12"/>
      <c r="C125" s="12"/>
      <c r="D125" s="12"/>
      <c r="E125" s="9"/>
      <c r="F125" s="8"/>
      <c r="G125" s="8"/>
      <c r="H125" s="10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</row>
    <row r="126">
      <c r="A126" s="12"/>
      <c r="B126" s="12"/>
      <c r="C126" s="12"/>
      <c r="D126" s="12"/>
      <c r="E126" s="9"/>
      <c r="F126" s="8"/>
      <c r="G126" s="8"/>
      <c r="H126" s="10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</row>
    <row r="127">
      <c r="A127" s="12"/>
      <c r="B127" s="12"/>
      <c r="C127" s="12"/>
      <c r="D127" s="12"/>
      <c r="E127" s="9"/>
      <c r="F127" s="8"/>
      <c r="G127" s="8"/>
      <c r="H127" s="10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</row>
    <row r="128">
      <c r="A128" s="12"/>
      <c r="B128" s="12"/>
      <c r="C128" s="12"/>
      <c r="D128" s="12"/>
      <c r="E128" s="9"/>
      <c r="F128" s="8"/>
      <c r="G128" s="8"/>
      <c r="H128" s="10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</row>
    <row r="129">
      <c r="A129" s="12"/>
      <c r="B129" s="12"/>
      <c r="C129" s="12"/>
      <c r="D129" s="12"/>
      <c r="E129" s="9"/>
      <c r="F129" s="8"/>
      <c r="G129" s="8"/>
      <c r="H129" s="1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</row>
    <row r="130">
      <c r="A130" s="12"/>
      <c r="B130" s="12"/>
      <c r="C130" s="12"/>
      <c r="D130" s="12"/>
      <c r="E130" s="9"/>
      <c r="F130" s="8"/>
      <c r="G130" s="8"/>
      <c r="H130" s="1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</row>
    <row r="131">
      <c r="A131" s="12"/>
      <c r="B131" s="12"/>
      <c r="C131" s="12"/>
      <c r="D131" s="12"/>
      <c r="E131" s="9"/>
      <c r="F131" s="8"/>
      <c r="G131" s="8"/>
      <c r="H131" s="10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</row>
    <row r="132">
      <c r="A132" s="12"/>
      <c r="B132" s="12"/>
      <c r="C132" s="12"/>
      <c r="D132" s="12"/>
      <c r="E132" s="9"/>
      <c r="F132" s="8"/>
      <c r="G132" s="8"/>
      <c r="H132" s="10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</row>
    <row r="133">
      <c r="A133" s="12"/>
      <c r="B133" s="12"/>
      <c r="C133" s="12"/>
      <c r="D133" s="12"/>
      <c r="E133" s="9"/>
      <c r="F133" s="8"/>
      <c r="G133" s="8"/>
      <c r="H133" s="10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</row>
    <row r="134">
      <c r="A134" s="12"/>
      <c r="B134" s="12"/>
      <c r="C134" s="12"/>
      <c r="D134" s="12"/>
      <c r="E134" s="9"/>
      <c r="F134" s="8"/>
      <c r="G134" s="8"/>
      <c r="H134" s="10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</row>
    <row r="135">
      <c r="A135" s="12"/>
      <c r="B135" s="12"/>
      <c r="C135" s="12"/>
      <c r="D135" s="12"/>
      <c r="E135" s="9"/>
      <c r="F135" s="8"/>
      <c r="G135" s="8"/>
      <c r="H135" s="10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</row>
    <row r="136">
      <c r="A136" s="12"/>
      <c r="B136" s="12"/>
      <c r="C136" s="12"/>
      <c r="D136" s="12"/>
      <c r="E136" s="9"/>
      <c r="F136" s="8"/>
      <c r="G136" s="8"/>
      <c r="H136" s="10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</row>
    <row r="137">
      <c r="A137" s="12"/>
      <c r="B137" s="12"/>
      <c r="C137" s="12"/>
      <c r="D137" s="12"/>
      <c r="E137" s="9"/>
      <c r="F137" s="8"/>
      <c r="G137" s="8"/>
      <c r="H137" s="10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</row>
    <row r="138">
      <c r="A138" s="12"/>
      <c r="B138" s="12"/>
      <c r="C138" s="12"/>
      <c r="D138" s="12"/>
      <c r="E138" s="9"/>
      <c r="F138" s="8"/>
      <c r="G138" s="8"/>
      <c r="H138" s="10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</row>
    <row r="139">
      <c r="A139" s="12"/>
      <c r="B139" s="12"/>
      <c r="C139" s="12"/>
      <c r="D139" s="12"/>
      <c r="E139" s="9"/>
      <c r="F139" s="8"/>
      <c r="G139" s="8"/>
      <c r="H139" s="10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</row>
    <row r="140">
      <c r="A140" s="12"/>
      <c r="B140" s="12"/>
      <c r="C140" s="12"/>
      <c r="D140" s="12"/>
      <c r="E140" s="9"/>
      <c r="F140" s="8"/>
      <c r="G140" s="8"/>
      <c r="H140" s="1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</row>
    <row r="141">
      <c r="A141" s="12"/>
      <c r="B141" s="12"/>
      <c r="C141" s="12"/>
      <c r="D141" s="12"/>
      <c r="E141" s="9"/>
      <c r="F141" s="8"/>
      <c r="G141" s="8"/>
      <c r="H141" s="1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</row>
    <row r="142">
      <c r="A142" s="12"/>
      <c r="B142" s="12"/>
      <c r="C142" s="12"/>
      <c r="D142" s="12"/>
      <c r="E142" s="9"/>
      <c r="F142" s="8"/>
      <c r="G142" s="8"/>
      <c r="H142" s="10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</row>
    <row r="143">
      <c r="A143" s="12"/>
      <c r="B143" s="12"/>
      <c r="C143" s="12"/>
      <c r="D143" s="12"/>
      <c r="E143" s="9"/>
      <c r="F143" s="8"/>
      <c r="G143" s="8"/>
      <c r="H143" s="10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</row>
    <row r="144">
      <c r="A144" s="12"/>
      <c r="B144" s="12"/>
      <c r="C144" s="12"/>
      <c r="D144" s="12"/>
      <c r="E144" s="9"/>
      <c r="F144" s="8"/>
      <c r="G144" s="8"/>
      <c r="H144" s="10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</row>
    <row r="145">
      <c r="A145" s="12"/>
      <c r="B145" s="12"/>
      <c r="C145" s="12"/>
      <c r="D145" s="12"/>
      <c r="E145" s="9"/>
      <c r="F145" s="8"/>
      <c r="G145" s="8"/>
      <c r="H145" s="10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</row>
    <row r="146">
      <c r="A146" s="12"/>
      <c r="B146" s="12"/>
      <c r="C146" s="12"/>
      <c r="D146" s="12"/>
      <c r="E146" s="9"/>
      <c r="F146" s="8"/>
      <c r="G146" s="8"/>
      <c r="H146" s="10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</row>
    <row r="147">
      <c r="A147" s="12"/>
      <c r="B147" s="12"/>
      <c r="C147" s="12"/>
      <c r="D147" s="12"/>
      <c r="E147" s="9"/>
      <c r="F147" s="8"/>
      <c r="G147" s="8"/>
      <c r="H147" s="10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</row>
    <row r="148">
      <c r="A148" s="12"/>
      <c r="B148" s="12"/>
      <c r="C148" s="12"/>
      <c r="D148" s="12"/>
      <c r="E148" s="9"/>
      <c r="F148" s="8"/>
      <c r="G148" s="8"/>
      <c r="H148" s="10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</row>
    <row r="149">
      <c r="A149" s="12"/>
      <c r="B149" s="12"/>
      <c r="C149" s="12"/>
      <c r="D149" s="12"/>
      <c r="E149" s="9"/>
      <c r="F149" s="8"/>
      <c r="G149" s="8"/>
      <c r="H149" s="10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</row>
    <row r="150">
      <c r="A150" s="12"/>
      <c r="B150" s="12"/>
      <c r="C150" s="12"/>
      <c r="D150" s="12"/>
      <c r="E150" s="9"/>
      <c r="F150" s="8"/>
      <c r="G150" s="8"/>
      <c r="H150" s="1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</row>
    <row r="151">
      <c r="A151" s="12"/>
      <c r="B151" s="12"/>
      <c r="C151" s="12"/>
      <c r="D151" s="12"/>
      <c r="E151" s="9"/>
      <c r="F151" s="8"/>
      <c r="G151" s="8"/>
      <c r="H151" s="1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</row>
    <row r="152">
      <c r="A152" s="12"/>
      <c r="B152" s="12"/>
      <c r="C152" s="12"/>
      <c r="D152" s="12"/>
      <c r="E152" s="9"/>
      <c r="F152" s="8"/>
      <c r="G152" s="8"/>
      <c r="H152" s="1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</row>
    <row r="153">
      <c r="A153" s="12"/>
      <c r="B153" s="12"/>
      <c r="C153" s="12"/>
      <c r="D153" s="12"/>
      <c r="E153" s="9"/>
      <c r="F153" s="8"/>
      <c r="G153" s="8"/>
      <c r="H153" s="10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</row>
    <row r="154">
      <c r="A154" s="12"/>
      <c r="B154" s="12"/>
      <c r="C154" s="12"/>
      <c r="D154" s="12"/>
      <c r="E154" s="9"/>
      <c r="F154" s="8"/>
      <c r="G154" s="8"/>
      <c r="H154" s="10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</row>
    <row r="155">
      <c r="A155" s="12"/>
      <c r="B155" s="12"/>
      <c r="C155" s="12"/>
      <c r="D155" s="12"/>
      <c r="E155" s="9"/>
      <c r="F155" s="8"/>
      <c r="G155" s="8"/>
      <c r="H155" s="10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</row>
    <row r="156">
      <c r="A156" s="12"/>
      <c r="B156" s="12"/>
      <c r="C156" s="12"/>
      <c r="D156" s="12"/>
      <c r="E156" s="9"/>
      <c r="F156" s="8"/>
      <c r="G156" s="8"/>
      <c r="H156" s="10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</row>
    <row r="157">
      <c r="A157" s="12"/>
      <c r="B157" s="12"/>
      <c r="C157" s="12"/>
      <c r="D157" s="12"/>
      <c r="E157" s="9"/>
      <c r="F157" s="8"/>
      <c r="G157" s="8"/>
      <c r="H157" s="10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</row>
    <row r="158">
      <c r="A158" s="12"/>
      <c r="B158" s="12"/>
      <c r="C158" s="12"/>
      <c r="D158" s="12"/>
      <c r="E158" s="9"/>
      <c r="F158" s="8"/>
      <c r="G158" s="8"/>
      <c r="H158" s="10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</row>
    <row r="159">
      <c r="A159" s="12"/>
      <c r="B159" s="12"/>
      <c r="C159" s="12"/>
      <c r="D159" s="12"/>
      <c r="E159" s="9"/>
      <c r="F159" s="8"/>
      <c r="G159" s="8"/>
      <c r="H159" s="10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</row>
    <row r="160">
      <c r="A160" s="12"/>
      <c r="B160" s="12"/>
      <c r="C160" s="12"/>
      <c r="D160" s="12"/>
      <c r="E160" s="9"/>
      <c r="F160" s="8"/>
      <c r="G160" s="8"/>
      <c r="H160" s="1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</row>
    <row r="161">
      <c r="A161" s="12"/>
      <c r="B161" s="12"/>
      <c r="C161" s="12"/>
      <c r="D161" s="12"/>
      <c r="E161" s="9"/>
      <c r="F161" s="8"/>
      <c r="G161" s="8"/>
      <c r="H161" s="10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</row>
    <row r="162">
      <c r="A162" s="12"/>
      <c r="B162" s="12"/>
      <c r="C162" s="12"/>
      <c r="D162" s="12"/>
      <c r="E162" s="9"/>
      <c r="F162" s="8"/>
      <c r="G162" s="8"/>
      <c r="H162" s="1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</row>
    <row r="163">
      <c r="A163" s="12"/>
      <c r="B163" s="12"/>
      <c r="C163" s="12"/>
      <c r="D163" s="12"/>
      <c r="E163" s="9"/>
      <c r="F163" s="8"/>
      <c r="G163" s="8"/>
      <c r="H163" s="1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</row>
    <row r="164">
      <c r="A164" s="12"/>
      <c r="B164" s="12"/>
      <c r="C164" s="12"/>
      <c r="D164" s="12"/>
      <c r="E164" s="9"/>
      <c r="F164" s="8"/>
      <c r="G164" s="8"/>
      <c r="H164" s="10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</row>
    <row r="165">
      <c r="A165" s="12"/>
      <c r="B165" s="12"/>
      <c r="C165" s="12"/>
      <c r="D165" s="12"/>
      <c r="E165" s="9"/>
      <c r="F165" s="8"/>
      <c r="G165" s="8"/>
      <c r="H165" s="10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</row>
    <row r="166">
      <c r="A166" s="12"/>
      <c r="B166" s="12"/>
      <c r="C166" s="12"/>
      <c r="D166" s="12"/>
      <c r="E166" s="9"/>
      <c r="F166" s="8"/>
      <c r="G166" s="8"/>
      <c r="H166" s="10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</row>
    <row r="167">
      <c r="A167" s="12"/>
      <c r="B167" s="12"/>
      <c r="C167" s="12"/>
      <c r="D167" s="12"/>
      <c r="E167" s="9"/>
      <c r="F167" s="8"/>
      <c r="G167" s="8"/>
      <c r="H167" s="10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</row>
    <row r="168">
      <c r="A168" s="12"/>
      <c r="B168" s="12"/>
      <c r="C168" s="12"/>
      <c r="D168" s="12"/>
      <c r="E168" s="9"/>
      <c r="F168" s="8"/>
      <c r="G168" s="8"/>
      <c r="H168" s="10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</row>
    <row r="169">
      <c r="A169" s="12"/>
      <c r="B169" s="12"/>
      <c r="C169" s="12"/>
      <c r="D169" s="12"/>
      <c r="E169" s="9"/>
      <c r="F169" s="8"/>
      <c r="G169" s="8"/>
      <c r="H169" s="10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</row>
    <row r="170">
      <c r="A170" s="12"/>
      <c r="B170" s="12"/>
      <c r="C170" s="12"/>
      <c r="D170" s="12"/>
      <c r="E170" s="9"/>
      <c r="F170" s="8"/>
      <c r="G170" s="8"/>
      <c r="H170" s="1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</row>
    <row r="171">
      <c r="A171" s="12"/>
      <c r="B171" s="12"/>
      <c r="C171" s="12"/>
      <c r="D171" s="12"/>
      <c r="E171" s="9"/>
      <c r="F171" s="8"/>
      <c r="G171" s="8"/>
      <c r="H171" s="10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</row>
    <row r="172">
      <c r="A172" s="12"/>
      <c r="B172" s="12"/>
      <c r="C172" s="12"/>
      <c r="D172" s="12"/>
      <c r="E172" s="9"/>
      <c r="F172" s="8"/>
      <c r="G172" s="8"/>
      <c r="H172" s="10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</row>
    <row r="173">
      <c r="A173" s="12"/>
      <c r="B173" s="12"/>
      <c r="C173" s="12"/>
      <c r="D173" s="12"/>
      <c r="E173" s="9"/>
      <c r="F173" s="8"/>
      <c r="G173" s="8"/>
      <c r="H173" s="1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</row>
    <row r="174">
      <c r="A174" s="12"/>
      <c r="B174" s="12"/>
      <c r="C174" s="12"/>
      <c r="D174" s="12"/>
      <c r="E174" s="9"/>
      <c r="F174" s="8"/>
      <c r="G174" s="8"/>
      <c r="H174" s="1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</row>
    <row r="175">
      <c r="A175" s="12"/>
      <c r="B175" s="12"/>
      <c r="C175" s="12"/>
      <c r="D175" s="12"/>
      <c r="E175" s="9"/>
      <c r="F175" s="8"/>
      <c r="G175" s="8"/>
      <c r="H175" s="10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</row>
    <row r="176">
      <c r="A176" s="12"/>
      <c r="B176" s="12"/>
      <c r="C176" s="12"/>
      <c r="D176" s="12"/>
      <c r="E176" s="9"/>
      <c r="F176" s="8"/>
      <c r="G176" s="8"/>
      <c r="H176" s="10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</row>
    <row r="177">
      <c r="A177" s="12"/>
      <c r="B177" s="12"/>
      <c r="C177" s="12"/>
      <c r="D177" s="12"/>
      <c r="E177" s="9"/>
      <c r="F177" s="8"/>
      <c r="G177" s="8"/>
      <c r="H177" s="10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</row>
    <row r="178">
      <c r="A178" s="12"/>
      <c r="B178" s="12"/>
      <c r="C178" s="12"/>
      <c r="D178" s="12"/>
      <c r="E178" s="9"/>
      <c r="F178" s="8"/>
      <c r="G178" s="8"/>
      <c r="H178" s="10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</row>
    <row r="179">
      <c r="A179" s="12"/>
      <c r="B179" s="12"/>
      <c r="C179" s="12"/>
      <c r="D179" s="12"/>
      <c r="E179" s="9"/>
      <c r="F179" s="8"/>
      <c r="G179" s="8"/>
      <c r="H179" s="10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</row>
    <row r="180">
      <c r="A180" s="12"/>
      <c r="B180" s="12"/>
      <c r="C180" s="12"/>
      <c r="D180" s="12"/>
      <c r="E180" s="9"/>
      <c r="F180" s="8"/>
      <c r="G180" s="8"/>
      <c r="H180" s="1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</row>
    <row r="181">
      <c r="A181" s="12"/>
      <c r="B181" s="12"/>
      <c r="C181" s="12"/>
      <c r="D181" s="12"/>
      <c r="E181" s="9"/>
      <c r="F181" s="8"/>
      <c r="G181" s="8"/>
      <c r="H181" s="10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</row>
    <row r="182">
      <c r="A182" s="12"/>
      <c r="B182" s="12"/>
      <c r="C182" s="12"/>
      <c r="D182" s="12"/>
      <c r="E182" s="9"/>
      <c r="F182" s="8"/>
      <c r="G182" s="8"/>
      <c r="H182" s="10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</row>
    <row r="183">
      <c r="A183" s="12"/>
      <c r="B183" s="12"/>
      <c r="C183" s="12"/>
      <c r="D183" s="12"/>
      <c r="E183" s="9"/>
      <c r="F183" s="8"/>
      <c r="G183" s="8"/>
      <c r="H183" s="10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</row>
    <row r="184">
      <c r="A184" s="12"/>
      <c r="B184" s="12"/>
      <c r="C184" s="12"/>
      <c r="D184" s="12"/>
      <c r="E184" s="9"/>
      <c r="F184" s="8"/>
      <c r="G184" s="8"/>
      <c r="H184" s="10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</row>
    <row r="185">
      <c r="A185" s="12"/>
      <c r="B185" s="12"/>
      <c r="C185" s="12"/>
      <c r="D185" s="12"/>
      <c r="E185" s="9"/>
      <c r="F185" s="8"/>
      <c r="G185" s="8"/>
      <c r="H185" s="10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</row>
    <row r="186">
      <c r="A186" s="12"/>
      <c r="B186" s="12"/>
      <c r="C186" s="12"/>
      <c r="D186" s="12"/>
      <c r="E186" s="9"/>
      <c r="F186" s="8"/>
      <c r="G186" s="8"/>
      <c r="H186" s="10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</row>
    <row r="187">
      <c r="A187" s="12"/>
      <c r="B187" s="12"/>
      <c r="C187" s="12"/>
      <c r="D187" s="12"/>
      <c r="E187" s="9"/>
      <c r="F187" s="8"/>
      <c r="G187" s="8"/>
      <c r="H187" s="10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</row>
    <row r="188">
      <c r="A188" s="12"/>
      <c r="B188" s="12"/>
      <c r="C188" s="12"/>
      <c r="D188" s="12"/>
      <c r="E188" s="9"/>
      <c r="F188" s="8"/>
      <c r="G188" s="8"/>
      <c r="H188" s="10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</row>
    <row r="189">
      <c r="A189" s="12"/>
      <c r="B189" s="12"/>
      <c r="C189" s="12"/>
      <c r="D189" s="12"/>
      <c r="E189" s="9"/>
      <c r="F189" s="8"/>
      <c r="G189" s="8"/>
      <c r="H189" s="10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</row>
    <row r="190">
      <c r="A190" s="12"/>
      <c r="B190" s="12"/>
      <c r="C190" s="12"/>
      <c r="D190" s="12"/>
      <c r="E190" s="9"/>
      <c r="F190" s="8"/>
      <c r="G190" s="8"/>
      <c r="H190" s="1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</row>
    <row r="191">
      <c r="A191" s="12"/>
      <c r="B191" s="12"/>
      <c r="C191" s="12"/>
      <c r="D191" s="12"/>
      <c r="E191" s="9"/>
      <c r="F191" s="8"/>
      <c r="G191" s="8"/>
      <c r="H191" s="10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</row>
    <row r="192">
      <c r="A192" s="12"/>
      <c r="B192" s="12"/>
      <c r="C192" s="12"/>
      <c r="D192" s="12"/>
      <c r="E192" s="9"/>
      <c r="F192" s="8"/>
      <c r="G192" s="8"/>
      <c r="H192" s="10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</row>
    <row r="193">
      <c r="A193" s="12"/>
      <c r="B193" s="12"/>
      <c r="C193" s="12"/>
      <c r="D193" s="12"/>
      <c r="E193" s="9"/>
      <c r="F193" s="8"/>
      <c r="G193" s="8"/>
      <c r="H193" s="10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</row>
    <row r="194">
      <c r="A194" s="12"/>
      <c r="B194" s="12"/>
      <c r="C194" s="12"/>
      <c r="D194" s="12"/>
      <c r="E194" s="9"/>
      <c r="F194" s="8"/>
      <c r="G194" s="8"/>
      <c r="H194" s="10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</row>
    <row r="195">
      <c r="A195" s="12"/>
      <c r="B195" s="12"/>
      <c r="C195" s="12"/>
      <c r="D195" s="12"/>
      <c r="E195" s="9"/>
      <c r="F195" s="8"/>
      <c r="G195" s="8"/>
      <c r="H195" s="1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</row>
    <row r="196">
      <c r="A196" s="12"/>
      <c r="B196" s="12"/>
      <c r="C196" s="12"/>
      <c r="D196" s="12"/>
      <c r="E196" s="9"/>
      <c r="F196" s="8"/>
      <c r="G196" s="8"/>
      <c r="H196" s="1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</row>
    <row r="197">
      <c r="A197" s="12"/>
      <c r="B197" s="12"/>
      <c r="C197" s="12"/>
      <c r="D197" s="12"/>
      <c r="E197" s="9"/>
      <c r="F197" s="8"/>
      <c r="G197" s="8"/>
      <c r="H197" s="10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</row>
    <row r="198">
      <c r="A198" s="12"/>
      <c r="B198" s="12"/>
      <c r="C198" s="12"/>
      <c r="D198" s="12"/>
      <c r="E198" s="9"/>
      <c r="F198" s="8"/>
      <c r="G198" s="8"/>
      <c r="H198" s="10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</row>
    <row r="199">
      <c r="A199" s="12"/>
      <c r="B199" s="12"/>
      <c r="C199" s="12"/>
      <c r="D199" s="12"/>
      <c r="E199" s="9"/>
      <c r="F199" s="8"/>
      <c r="G199" s="8"/>
      <c r="H199" s="10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</row>
    <row r="200">
      <c r="A200" s="12"/>
      <c r="B200" s="12"/>
      <c r="C200" s="12"/>
      <c r="D200" s="12"/>
      <c r="E200" s="9"/>
      <c r="F200" s="8"/>
      <c r="G200" s="8"/>
      <c r="H200" s="1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</row>
    <row r="201">
      <c r="A201" s="12"/>
      <c r="B201" s="12"/>
      <c r="C201" s="12"/>
      <c r="D201" s="12"/>
      <c r="E201" s="9"/>
      <c r="F201" s="8"/>
      <c r="G201" s="8"/>
      <c r="H201" s="10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</row>
    <row r="202">
      <c r="A202" s="12"/>
      <c r="B202" s="12"/>
      <c r="C202" s="12"/>
      <c r="D202" s="12"/>
      <c r="E202" s="9"/>
      <c r="F202" s="8"/>
      <c r="G202" s="8"/>
      <c r="H202" s="10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</row>
    <row r="203">
      <c r="A203" s="12"/>
      <c r="B203" s="12"/>
      <c r="C203" s="12"/>
      <c r="D203" s="12"/>
      <c r="E203" s="9"/>
      <c r="F203" s="8"/>
      <c r="G203" s="8"/>
      <c r="H203" s="10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</row>
    <row r="204">
      <c r="A204" s="12"/>
      <c r="B204" s="12"/>
      <c r="C204" s="12"/>
      <c r="D204" s="12"/>
      <c r="E204" s="9"/>
      <c r="F204" s="8"/>
      <c r="G204" s="8"/>
      <c r="H204" s="10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</row>
    <row r="205">
      <c r="A205" s="12"/>
      <c r="B205" s="12"/>
      <c r="C205" s="12"/>
      <c r="D205" s="12"/>
      <c r="E205" s="9"/>
      <c r="F205" s="8"/>
      <c r="G205" s="8"/>
      <c r="H205" s="10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</row>
    <row r="206">
      <c r="A206" s="12"/>
      <c r="B206" s="12"/>
      <c r="C206" s="12"/>
      <c r="D206" s="12"/>
      <c r="E206" s="9"/>
      <c r="F206" s="8"/>
      <c r="G206" s="8"/>
      <c r="H206" s="1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</row>
    <row r="207">
      <c r="A207" s="12"/>
      <c r="B207" s="12"/>
      <c r="C207" s="12"/>
      <c r="D207" s="12"/>
      <c r="E207" s="9"/>
      <c r="F207" s="8"/>
      <c r="G207" s="8"/>
      <c r="H207" s="1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</row>
    <row r="208">
      <c r="A208" s="12"/>
      <c r="B208" s="12"/>
      <c r="C208" s="12"/>
      <c r="D208" s="12"/>
      <c r="E208" s="9"/>
      <c r="F208" s="8"/>
      <c r="G208" s="8"/>
      <c r="H208" s="10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</row>
    <row r="209">
      <c r="A209" s="12"/>
      <c r="B209" s="12"/>
      <c r="C209" s="12"/>
      <c r="D209" s="12"/>
      <c r="E209" s="9"/>
      <c r="F209" s="8"/>
      <c r="G209" s="8"/>
      <c r="H209" s="10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</row>
    <row r="210">
      <c r="A210" s="12"/>
      <c r="B210" s="12"/>
      <c r="C210" s="12"/>
      <c r="D210" s="12"/>
      <c r="E210" s="9"/>
      <c r="F210" s="8"/>
      <c r="G210" s="8"/>
      <c r="H210" s="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</row>
    <row r="211">
      <c r="A211" s="12"/>
      <c r="B211" s="12"/>
      <c r="C211" s="12"/>
      <c r="D211" s="12"/>
      <c r="E211" s="9"/>
      <c r="F211" s="8"/>
      <c r="G211" s="8"/>
      <c r="H211" s="10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</row>
    <row r="212">
      <c r="A212" s="12"/>
      <c r="B212" s="12"/>
      <c r="C212" s="12"/>
      <c r="D212" s="12"/>
      <c r="E212" s="9"/>
      <c r="F212" s="8"/>
      <c r="G212" s="8"/>
      <c r="H212" s="10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</row>
    <row r="213">
      <c r="A213" s="12"/>
      <c r="B213" s="12"/>
      <c r="C213" s="12"/>
      <c r="D213" s="12"/>
      <c r="E213" s="9"/>
      <c r="F213" s="8"/>
      <c r="G213" s="8"/>
      <c r="H213" s="10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</row>
    <row r="214">
      <c r="A214" s="12"/>
      <c r="B214" s="12"/>
      <c r="C214" s="12"/>
      <c r="D214" s="12"/>
      <c r="E214" s="9"/>
      <c r="F214" s="8"/>
      <c r="G214" s="8"/>
      <c r="H214" s="10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</row>
    <row r="215">
      <c r="A215" s="12"/>
      <c r="B215" s="12"/>
      <c r="C215" s="12"/>
      <c r="D215" s="12"/>
      <c r="E215" s="9"/>
      <c r="F215" s="8"/>
      <c r="G215" s="8"/>
      <c r="H215" s="10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</row>
    <row r="216">
      <c r="A216" s="12"/>
      <c r="B216" s="12"/>
      <c r="C216" s="12"/>
      <c r="D216" s="12"/>
      <c r="E216" s="9"/>
      <c r="F216" s="8"/>
      <c r="G216" s="8"/>
      <c r="H216" s="10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</row>
    <row r="217">
      <c r="A217" s="12"/>
      <c r="B217" s="12"/>
      <c r="C217" s="12"/>
      <c r="D217" s="12"/>
      <c r="E217" s="9"/>
      <c r="F217" s="8"/>
      <c r="G217" s="8"/>
      <c r="H217" s="1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</row>
    <row r="218">
      <c r="A218" s="12"/>
      <c r="B218" s="12"/>
      <c r="C218" s="12"/>
      <c r="D218" s="12"/>
      <c r="E218" s="9"/>
      <c r="F218" s="8"/>
      <c r="G218" s="8"/>
      <c r="H218" s="1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</row>
    <row r="219">
      <c r="A219" s="12"/>
      <c r="B219" s="12"/>
      <c r="C219" s="12"/>
      <c r="D219" s="12"/>
      <c r="E219" s="9"/>
      <c r="F219" s="8"/>
      <c r="G219" s="8"/>
      <c r="H219" s="10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</row>
    <row r="220">
      <c r="A220" s="12"/>
      <c r="B220" s="12"/>
      <c r="C220" s="12"/>
      <c r="D220" s="12"/>
      <c r="E220" s="9"/>
      <c r="F220" s="8"/>
      <c r="G220" s="8"/>
      <c r="H220" s="1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</row>
    <row r="221">
      <c r="A221" s="12"/>
      <c r="B221" s="12"/>
      <c r="C221" s="12"/>
      <c r="D221" s="12"/>
      <c r="E221" s="9"/>
      <c r="F221" s="8"/>
      <c r="G221" s="8"/>
      <c r="H221" s="10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</row>
    <row r="222">
      <c r="A222" s="12"/>
      <c r="B222" s="12"/>
      <c r="C222" s="12"/>
      <c r="D222" s="12"/>
      <c r="E222" s="9"/>
      <c r="F222" s="8"/>
      <c r="G222" s="8"/>
      <c r="H222" s="10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</row>
    <row r="223">
      <c r="A223" s="12"/>
      <c r="B223" s="12"/>
      <c r="C223" s="12"/>
      <c r="D223" s="12"/>
      <c r="E223" s="9"/>
      <c r="F223" s="8"/>
      <c r="G223" s="8"/>
      <c r="H223" s="10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</row>
    <row r="224">
      <c r="A224" s="12"/>
      <c r="B224" s="12"/>
      <c r="C224" s="12"/>
      <c r="D224" s="12"/>
      <c r="E224" s="9"/>
      <c r="F224" s="8"/>
      <c r="G224" s="8"/>
      <c r="H224" s="10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</row>
    <row r="225">
      <c r="A225" s="12"/>
      <c r="B225" s="12"/>
      <c r="C225" s="12"/>
      <c r="D225" s="12"/>
      <c r="E225" s="9"/>
      <c r="F225" s="8"/>
      <c r="G225" s="8"/>
      <c r="H225" s="10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</row>
    <row r="226">
      <c r="A226" s="12"/>
      <c r="B226" s="12"/>
      <c r="C226" s="12"/>
      <c r="D226" s="12"/>
      <c r="E226" s="9"/>
      <c r="F226" s="8"/>
      <c r="G226" s="8"/>
      <c r="H226" s="10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</row>
    <row r="227">
      <c r="A227" s="12"/>
      <c r="B227" s="12"/>
      <c r="C227" s="12"/>
      <c r="D227" s="12"/>
      <c r="E227" s="9"/>
      <c r="F227" s="8"/>
      <c r="G227" s="8"/>
      <c r="H227" s="10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</row>
    <row r="228">
      <c r="A228" s="12"/>
      <c r="B228" s="12"/>
      <c r="C228" s="12"/>
      <c r="D228" s="12"/>
      <c r="E228" s="9"/>
      <c r="F228" s="8"/>
      <c r="G228" s="8"/>
      <c r="H228" s="1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</row>
    <row r="229">
      <c r="A229" s="12"/>
      <c r="B229" s="12"/>
      <c r="C229" s="12"/>
      <c r="D229" s="12"/>
      <c r="E229" s="9"/>
      <c r="F229" s="8"/>
      <c r="G229" s="8"/>
      <c r="H229" s="1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</row>
    <row r="230">
      <c r="A230" s="12"/>
      <c r="B230" s="12"/>
      <c r="C230" s="12"/>
      <c r="D230" s="12"/>
      <c r="E230" s="9"/>
      <c r="F230" s="8"/>
      <c r="G230" s="8"/>
      <c r="H230" s="1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</row>
    <row r="231">
      <c r="A231" s="12"/>
      <c r="B231" s="12"/>
      <c r="C231" s="12"/>
      <c r="D231" s="12"/>
      <c r="E231" s="9"/>
      <c r="F231" s="8"/>
      <c r="G231" s="8"/>
      <c r="H231" s="10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</row>
    <row r="232">
      <c r="A232" s="12"/>
      <c r="B232" s="12"/>
      <c r="C232" s="12"/>
      <c r="D232" s="12"/>
      <c r="E232" s="9"/>
      <c r="F232" s="8"/>
      <c r="G232" s="8"/>
      <c r="H232" s="10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</row>
    <row r="233">
      <c r="A233" s="12"/>
      <c r="B233" s="12"/>
      <c r="C233" s="12"/>
      <c r="D233" s="12"/>
      <c r="E233" s="9"/>
      <c r="F233" s="8"/>
      <c r="G233" s="8"/>
      <c r="H233" s="10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</row>
    <row r="234">
      <c r="A234" s="12"/>
      <c r="B234" s="12"/>
      <c r="C234" s="12"/>
      <c r="D234" s="12"/>
      <c r="E234" s="9"/>
      <c r="F234" s="8"/>
      <c r="G234" s="8"/>
      <c r="H234" s="10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</row>
    <row r="235">
      <c r="A235" s="12"/>
      <c r="B235" s="12"/>
      <c r="C235" s="12"/>
      <c r="D235" s="12"/>
      <c r="E235" s="9"/>
      <c r="F235" s="8"/>
      <c r="G235" s="8"/>
      <c r="H235" s="10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</row>
    <row r="236">
      <c r="A236" s="12"/>
      <c r="B236" s="12"/>
      <c r="C236" s="12"/>
      <c r="D236" s="12"/>
      <c r="E236" s="9"/>
      <c r="F236" s="8"/>
      <c r="G236" s="8"/>
      <c r="H236" s="10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</row>
    <row r="237">
      <c r="A237" s="12"/>
      <c r="B237" s="12"/>
      <c r="C237" s="12"/>
      <c r="D237" s="12"/>
      <c r="E237" s="9"/>
      <c r="F237" s="8"/>
      <c r="G237" s="8"/>
      <c r="H237" s="10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</row>
    <row r="238">
      <c r="A238" s="12"/>
      <c r="B238" s="12"/>
      <c r="C238" s="12"/>
      <c r="D238" s="12"/>
      <c r="E238" s="9"/>
      <c r="F238" s="8"/>
      <c r="G238" s="8"/>
      <c r="H238" s="10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</row>
    <row r="239">
      <c r="A239" s="12"/>
      <c r="B239" s="12"/>
      <c r="C239" s="12"/>
      <c r="D239" s="12"/>
      <c r="E239" s="9"/>
      <c r="F239" s="8"/>
      <c r="G239" s="8"/>
      <c r="H239" s="1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</row>
    <row r="240">
      <c r="A240" s="12"/>
      <c r="B240" s="12"/>
      <c r="C240" s="12"/>
      <c r="D240" s="12"/>
      <c r="E240" s="9"/>
      <c r="F240" s="8"/>
      <c r="G240" s="8"/>
      <c r="H240" s="1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</row>
    <row r="241">
      <c r="A241" s="12"/>
      <c r="B241" s="12"/>
      <c r="C241" s="12"/>
      <c r="D241" s="12"/>
      <c r="E241" s="9"/>
      <c r="F241" s="8"/>
      <c r="G241" s="8"/>
      <c r="H241" s="10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</row>
    <row r="242">
      <c r="A242" s="12"/>
      <c r="B242" s="12"/>
      <c r="C242" s="12"/>
      <c r="D242" s="12"/>
      <c r="E242" s="9"/>
      <c r="F242" s="8"/>
      <c r="G242" s="8"/>
      <c r="H242" s="10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</row>
    <row r="243">
      <c r="A243" s="12"/>
      <c r="B243" s="12"/>
      <c r="C243" s="12"/>
      <c r="D243" s="12"/>
      <c r="E243" s="9"/>
      <c r="F243" s="8"/>
      <c r="G243" s="8"/>
      <c r="H243" s="10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</row>
    <row r="244">
      <c r="A244" s="12"/>
      <c r="B244" s="12"/>
      <c r="C244" s="12"/>
      <c r="D244" s="12"/>
      <c r="E244" s="9"/>
      <c r="F244" s="8"/>
      <c r="G244" s="8"/>
      <c r="H244" s="10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</row>
    <row r="245">
      <c r="A245" s="12"/>
      <c r="B245" s="12"/>
      <c r="C245" s="12"/>
      <c r="D245" s="12"/>
      <c r="E245" s="9"/>
      <c r="F245" s="8"/>
      <c r="G245" s="8"/>
      <c r="H245" s="10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</row>
    <row r="246">
      <c r="A246" s="12"/>
      <c r="B246" s="12"/>
      <c r="C246" s="12"/>
      <c r="D246" s="12"/>
      <c r="E246" s="9"/>
      <c r="F246" s="8"/>
      <c r="G246" s="8"/>
      <c r="H246" s="10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</row>
    <row r="247">
      <c r="A247" s="12"/>
      <c r="B247" s="12"/>
      <c r="C247" s="12"/>
      <c r="D247" s="12"/>
      <c r="E247" s="9"/>
      <c r="F247" s="8"/>
      <c r="G247" s="8"/>
      <c r="H247" s="10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</row>
    <row r="248">
      <c r="A248" s="12"/>
      <c r="B248" s="12"/>
      <c r="C248" s="12"/>
      <c r="D248" s="12"/>
      <c r="E248" s="9"/>
      <c r="F248" s="8"/>
      <c r="G248" s="8"/>
      <c r="H248" s="10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</row>
    <row r="249">
      <c r="A249" s="12"/>
      <c r="B249" s="12"/>
      <c r="C249" s="12"/>
      <c r="D249" s="12"/>
      <c r="E249" s="9"/>
      <c r="F249" s="8"/>
      <c r="G249" s="8"/>
      <c r="H249" s="10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</row>
    <row r="250">
      <c r="A250" s="12"/>
      <c r="B250" s="12"/>
      <c r="C250" s="12"/>
      <c r="D250" s="12"/>
      <c r="E250" s="9"/>
      <c r="F250" s="8"/>
      <c r="G250" s="8"/>
      <c r="H250" s="1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</row>
    <row r="251">
      <c r="A251" s="12"/>
      <c r="B251" s="12"/>
      <c r="C251" s="12"/>
      <c r="D251" s="12"/>
      <c r="E251" s="9"/>
      <c r="F251" s="8"/>
      <c r="G251" s="8"/>
      <c r="H251" s="10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</row>
    <row r="252">
      <c r="A252" s="12"/>
      <c r="B252" s="12"/>
      <c r="C252" s="12"/>
      <c r="D252" s="12"/>
      <c r="E252" s="9"/>
      <c r="F252" s="8"/>
      <c r="G252" s="8"/>
      <c r="H252" s="10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</row>
    <row r="253">
      <c r="A253" s="12"/>
      <c r="B253" s="12"/>
      <c r="C253" s="12"/>
      <c r="D253" s="12"/>
      <c r="E253" s="9"/>
      <c r="F253" s="8"/>
      <c r="G253" s="8"/>
      <c r="H253" s="10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</row>
    <row r="254">
      <c r="A254" s="12"/>
      <c r="B254" s="12"/>
      <c r="C254" s="12"/>
      <c r="D254" s="12"/>
      <c r="E254" s="9"/>
      <c r="F254" s="8"/>
      <c r="G254" s="8"/>
      <c r="H254" s="10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</row>
    <row r="255">
      <c r="A255" s="12"/>
      <c r="B255" s="12"/>
      <c r="C255" s="12"/>
      <c r="D255" s="12"/>
      <c r="E255" s="9"/>
      <c r="F255" s="8"/>
      <c r="G255" s="8"/>
      <c r="H255" s="10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</row>
    <row r="256">
      <c r="A256" s="12"/>
      <c r="B256" s="12"/>
      <c r="C256" s="12"/>
      <c r="D256" s="12"/>
      <c r="E256" s="9"/>
      <c r="F256" s="8"/>
      <c r="G256" s="8"/>
      <c r="H256" s="10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</row>
    <row r="257">
      <c r="A257" s="12"/>
      <c r="B257" s="12"/>
      <c r="C257" s="12"/>
      <c r="D257" s="12"/>
      <c r="E257" s="9"/>
      <c r="F257" s="8"/>
      <c r="G257" s="8"/>
      <c r="H257" s="10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</row>
    <row r="258">
      <c r="A258" s="12"/>
      <c r="B258" s="12"/>
      <c r="C258" s="12"/>
      <c r="D258" s="12"/>
      <c r="E258" s="9"/>
      <c r="F258" s="8"/>
      <c r="G258" s="8"/>
      <c r="H258" s="10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</row>
    <row r="259">
      <c r="A259" s="12"/>
      <c r="B259" s="12"/>
      <c r="C259" s="12"/>
      <c r="D259" s="12"/>
      <c r="E259" s="9"/>
      <c r="F259" s="8"/>
      <c r="G259" s="8"/>
      <c r="H259" s="10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</row>
    <row r="260">
      <c r="A260" s="12"/>
      <c r="B260" s="12"/>
      <c r="C260" s="12"/>
      <c r="D260" s="12"/>
      <c r="E260" s="9"/>
      <c r="F260" s="8"/>
      <c r="G260" s="8"/>
      <c r="H260" s="1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</row>
    <row r="261">
      <c r="A261" s="12"/>
      <c r="B261" s="12"/>
      <c r="C261" s="12"/>
      <c r="D261" s="12"/>
      <c r="E261" s="9"/>
      <c r="F261" s="8"/>
      <c r="G261" s="8"/>
      <c r="H261" s="1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</row>
    <row r="262">
      <c r="A262" s="12"/>
      <c r="B262" s="12"/>
      <c r="C262" s="12"/>
      <c r="D262" s="12"/>
      <c r="E262" s="9"/>
      <c r="F262" s="8"/>
      <c r="G262" s="8"/>
      <c r="H262" s="1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</row>
    <row r="263">
      <c r="A263" s="12"/>
      <c r="B263" s="12"/>
      <c r="C263" s="12"/>
      <c r="D263" s="12"/>
      <c r="E263" s="9"/>
      <c r="F263" s="8"/>
      <c r="G263" s="8"/>
      <c r="H263" s="10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</row>
    <row r="264">
      <c r="A264" s="12"/>
      <c r="B264" s="12"/>
      <c r="C264" s="12"/>
      <c r="D264" s="12"/>
      <c r="E264" s="9"/>
      <c r="F264" s="8"/>
      <c r="G264" s="8"/>
      <c r="H264" s="10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</row>
    <row r="265">
      <c r="A265" s="12"/>
      <c r="B265" s="12"/>
      <c r="C265" s="12"/>
      <c r="D265" s="12"/>
      <c r="E265" s="9"/>
      <c r="F265" s="8"/>
      <c r="G265" s="8"/>
      <c r="H265" s="10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</row>
    <row r="266">
      <c r="A266" s="12"/>
      <c r="B266" s="12"/>
      <c r="C266" s="12"/>
      <c r="D266" s="12"/>
      <c r="E266" s="9"/>
      <c r="F266" s="8"/>
      <c r="G266" s="8"/>
      <c r="H266" s="10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</row>
    <row r="267">
      <c r="A267" s="12"/>
      <c r="B267" s="12"/>
      <c r="C267" s="12"/>
      <c r="D267" s="12"/>
      <c r="E267" s="9"/>
      <c r="F267" s="8"/>
      <c r="G267" s="8"/>
      <c r="H267" s="10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</row>
    <row r="268">
      <c r="A268" s="12"/>
      <c r="B268" s="12"/>
      <c r="C268" s="12"/>
      <c r="D268" s="12"/>
      <c r="E268" s="9"/>
      <c r="F268" s="8"/>
      <c r="G268" s="8"/>
      <c r="H268" s="10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</row>
    <row r="269">
      <c r="A269" s="12"/>
      <c r="B269" s="12"/>
      <c r="C269" s="12"/>
      <c r="D269" s="12"/>
      <c r="E269" s="9"/>
      <c r="F269" s="8"/>
      <c r="G269" s="8"/>
      <c r="H269" s="10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</row>
    <row r="270">
      <c r="A270" s="12"/>
      <c r="B270" s="12"/>
      <c r="C270" s="12"/>
      <c r="D270" s="12"/>
      <c r="E270" s="9"/>
      <c r="F270" s="8"/>
      <c r="G270" s="8"/>
      <c r="H270" s="1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</row>
    <row r="271">
      <c r="A271" s="12"/>
      <c r="B271" s="12"/>
      <c r="C271" s="12"/>
      <c r="D271" s="12"/>
      <c r="E271" s="9"/>
      <c r="F271" s="8"/>
      <c r="G271" s="8"/>
      <c r="H271" s="10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</row>
    <row r="272">
      <c r="A272" s="12"/>
      <c r="B272" s="12"/>
      <c r="C272" s="12"/>
      <c r="D272" s="12"/>
      <c r="E272" s="9"/>
      <c r="F272" s="8"/>
      <c r="G272" s="8"/>
      <c r="H272" s="1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</row>
    <row r="273">
      <c r="A273" s="12"/>
      <c r="B273" s="12"/>
      <c r="C273" s="12"/>
      <c r="D273" s="12"/>
      <c r="E273" s="9"/>
      <c r="F273" s="8"/>
      <c r="G273" s="8"/>
      <c r="H273" s="1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</row>
    <row r="274">
      <c r="A274" s="12"/>
      <c r="B274" s="12"/>
      <c r="C274" s="12"/>
      <c r="D274" s="12"/>
      <c r="E274" s="9"/>
      <c r="F274" s="8"/>
      <c r="G274" s="8"/>
      <c r="H274" s="10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</row>
    <row r="275">
      <c r="A275" s="12"/>
      <c r="B275" s="12"/>
      <c r="C275" s="12"/>
      <c r="D275" s="12"/>
      <c r="E275" s="9"/>
      <c r="F275" s="8"/>
      <c r="G275" s="8"/>
      <c r="H275" s="10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</row>
    <row r="276">
      <c r="A276" s="12"/>
      <c r="B276" s="12"/>
      <c r="C276" s="12"/>
      <c r="D276" s="12"/>
      <c r="E276" s="9"/>
      <c r="F276" s="8"/>
      <c r="G276" s="8"/>
      <c r="H276" s="10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</row>
    <row r="277">
      <c r="A277" s="12"/>
      <c r="B277" s="12"/>
      <c r="C277" s="12"/>
      <c r="D277" s="12"/>
      <c r="E277" s="9"/>
      <c r="F277" s="8"/>
      <c r="G277" s="8"/>
      <c r="H277" s="10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</row>
    <row r="278">
      <c r="A278" s="12"/>
      <c r="B278" s="12"/>
      <c r="C278" s="12"/>
      <c r="D278" s="12"/>
      <c r="E278" s="9"/>
      <c r="F278" s="8"/>
      <c r="G278" s="8"/>
      <c r="H278" s="10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</row>
    <row r="279">
      <c r="A279" s="12"/>
      <c r="B279" s="12"/>
      <c r="C279" s="12"/>
      <c r="D279" s="12"/>
      <c r="E279" s="9"/>
      <c r="F279" s="8"/>
      <c r="G279" s="8"/>
      <c r="H279" s="10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</row>
    <row r="280">
      <c r="A280" s="12"/>
      <c r="B280" s="12"/>
      <c r="C280" s="12"/>
      <c r="D280" s="12"/>
      <c r="E280" s="9"/>
      <c r="F280" s="8"/>
      <c r="G280" s="8"/>
      <c r="H280" s="1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</row>
    <row r="281">
      <c r="A281" s="12"/>
      <c r="B281" s="12"/>
      <c r="C281" s="12"/>
      <c r="D281" s="12"/>
      <c r="E281" s="9"/>
      <c r="F281" s="8"/>
      <c r="G281" s="8"/>
      <c r="H281" s="10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</row>
    <row r="282">
      <c r="A282" s="12"/>
      <c r="B282" s="12"/>
      <c r="C282" s="12"/>
      <c r="D282" s="12"/>
      <c r="E282" s="9"/>
      <c r="F282" s="8"/>
      <c r="G282" s="8"/>
      <c r="H282" s="10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</row>
    <row r="283">
      <c r="A283" s="12"/>
      <c r="B283" s="12"/>
      <c r="C283" s="12"/>
      <c r="D283" s="12"/>
      <c r="E283" s="9"/>
      <c r="F283" s="8"/>
      <c r="G283" s="8"/>
      <c r="H283" s="1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</row>
    <row r="284">
      <c r="A284" s="12"/>
      <c r="B284" s="12"/>
      <c r="C284" s="12"/>
      <c r="D284" s="12"/>
      <c r="E284" s="9"/>
      <c r="F284" s="8"/>
      <c r="G284" s="8"/>
      <c r="H284" s="1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</row>
    <row r="285">
      <c r="A285" s="12"/>
      <c r="B285" s="12"/>
      <c r="C285" s="12"/>
      <c r="D285" s="12"/>
      <c r="E285" s="9"/>
      <c r="F285" s="8"/>
      <c r="G285" s="8"/>
      <c r="H285" s="10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</row>
    <row r="286">
      <c r="A286" s="12"/>
      <c r="B286" s="12"/>
      <c r="C286" s="12"/>
      <c r="D286" s="12"/>
      <c r="E286" s="9"/>
      <c r="F286" s="8"/>
      <c r="G286" s="8"/>
      <c r="H286" s="10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</row>
    <row r="287">
      <c r="A287" s="12"/>
      <c r="B287" s="12"/>
      <c r="C287" s="12"/>
      <c r="D287" s="12"/>
      <c r="E287" s="9"/>
      <c r="F287" s="8"/>
      <c r="G287" s="8"/>
      <c r="H287" s="10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</row>
    <row r="288">
      <c r="A288" s="12"/>
      <c r="B288" s="12"/>
      <c r="C288" s="12"/>
      <c r="D288" s="12"/>
      <c r="E288" s="9"/>
      <c r="F288" s="8"/>
      <c r="G288" s="8"/>
      <c r="H288" s="10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</row>
    <row r="289">
      <c r="A289" s="12"/>
      <c r="B289" s="12"/>
      <c r="C289" s="12"/>
      <c r="D289" s="12"/>
      <c r="E289" s="9"/>
      <c r="F289" s="8"/>
      <c r="G289" s="8"/>
      <c r="H289" s="10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</row>
    <row r="290">
      <c r="A290" s="12"/>
      <c r="B290" s="12"/>
      <c r="C290" s="12"/>
      <c r="D290" s="12"/>
      <c r="E290" s="9"/>
      <c r="F290" s="8"/>
      <c r="G290" s="8"/>
      <c r="H290" s="1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</row>
    <row r="291">
      <c r="A291" s="12"/>
      <c r="B291" s="12"/>
      <c r="C291" s="12"/>
      <c r="D291" s="12"/>
      <c r="E291" s="9"/>
      <c r="F291" s="8"/>
      <c r="G291" s="8"/>
      <c r="H291" s="10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</row>
    <row r="292">
      <c r="A292" s="12"/>
      <c r="B292" s="12"/>
      <c r="C292" s="12"/>
      <c r="D292" s="12"/>
      <c r="E292" s="9"/>
      <c r="F292" s="8"/>
      <c r="G292" s="8"/>
      <c r="H292" s="10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</row>
    <row r="293">
      <c r="A293" s="12"/>
      <c r="B293" s="12"/>
      <c r="C293" s="12"/>
      <c r="D293" s="12"/>
      <c r="E293" s="9"/>
      <c r="F293" s="8"/>
      <c r="G293" s="8"/>
      <c r="H293" s="10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</row>
    <row r="294">
      <c r="A294" s="12"/>
      <c r="B294" s="12"/>
      <c r="C294" s="12"/>
      <c r="D294" s="12"/>
      <c r="E294" s="9"/>
      <c r="F294" s="8"/>
      <c r="G294" s="8"/>
      <c r="H294" s="1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</row>
    <row r="295">
      <c r="A295" s="12"/>
      <c r="B295" s="12"/>
      <c r="C295" s="12"/>
      <c r="D295" s="12"/>
      <c r="E295" s="9"/>
      <c r="F295" s="8"/>
      <c r="G295" s="8"/>
      <c r="H295" s="1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</row>
    <row r="296">
      <c r="A296" s="12"/>
      <c r="B296" s="12"/>
      <c r="C296" s="12"/>
      <c r="D296" s="12"/>
      <c r="E296" s="9"/>
      <c r="F296" s="8"/>
      <c r="G296" s="8"/>
      <c r="H296" s="10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</row>
    <row r="297">
      <c r="A297" s="12"/>
      <c r="B297" s="12"/>
      <c r="C297" s="12"/>
      <c r="D297" s="12"/>
      <c r="E297" s="9"/>
      <c r="F297" s="8"/>
      <c r="G297" s="8"/>
      <c r="H297" s="10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</row>
    <row r="298">
      <c r="A298" s="12"/>
      <c r="B298" s="12"/>
      <c r="C298" s="12"/>
      <c r="D298" s="12"/>
      <c r="E298" s="9"/>
      <c r="F298" s="8"/>
      <c r="G298" s="8"/>
      <c r="H298" s="10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</row>
    <row r="299">
      <c r="A299" s="12"/>
      <c r="B299" s="12"/>
      <c r="C299" s="12"/>
      <c r="D299" s="12"/>
      <c r="E299" s="9"/>
      <c r="F299" s="8"/>
      <c r="G299" s="8"/>
      <c r="H299" s="10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</row>
    <row r="300">
      <c r="A300" s="12"/>
      <c r="B300" s="12"/>
      <c r="C300" s="12"/>
      <c r="D300" s="12"/>
      <c r="E300" s="9"/>
      <c r="F300" s="8"/>
      <c r="G300" s="8"/>
      <c r="H300" s="1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</row>
    <row r="301">
      <c r="A301" s="12"/>
      <c r="B301" s="12"/>
      <c r="C301" s="12"/>
      <c r="D301" s="12"/>
      <c r="E301" s="9"/>
      <c r="F301" s="8"/>
      <c r="G301" s="8"/>
      <c r="H301" s="10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</row>
    <row r="302">
      <c r="A302" s="12"/>
      <c r="B302" s="12"/>
      <c r="C302" s="12"/>
      <c r="D302" s="12"/>
      <c r="E302" s="9"/>
      <c r="F302" s="8"/>
      <c r="G302" s="8"/>
      <c r="H302" s="10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</row>
    <row r="303">
      <c r="A303" s="12"/>
      <c r="B303" s="12"/>
      <c r="C303" s="12"/>
      <c r="D303" s="12"/>
      <c r="E303" s="9"/>
      <c r="F303" s="8"/>
      <c r="G303" s="8"/>
      <c r="H303" s="10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</row>
    <row r="304">
      <c r="A304" s="12"/>
      <c r="B304" s="12"/>
      <c r="C304" s="12"/>
      <c r="D304" s="12"/>
      <c r="E304" s="9"/>
      <c r="F304" s="8"/>
      <c r="G304" s="8"/>
      <c r="H304" s="10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</row>
    <row r="305">
      <c r="A305" s="12"/>
      <c r="B305" s="12"/>
      <c r="C305" s="12"/>
      <c r="D305" s="12"/>
      <c r="E305" s="9"/>
      <c r="F305" s="8"/>
      <c r="G305" s="8"/>
      <c r="H305" s="1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</row>
    <row r="306">
      <c r="A306" s="12"/>
      <c r="B306" s="12"/>
      <c r="C306" s="12"/>
      <c r="D306" s="12"/>
      <c r="E306" s="9"/>
      <c r="F306" s="8"/>
      <c r="G306" s="8"/>
      <c r="H306" s="1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</row>
    <row r="307">
      <c r="A307" s="12"/>
      <c r="B307" s="12"/>
      <c r="C307" s="12"/>
      <c r="D307" s="12"/>
      <c r="E307" s="9"/>
      <c r="F307" s="8"/>
      <c r="G307" s="8"/>
      <c r="H307" s="10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</row>
    <row r="308">
      <c r="A308" s="12"/>
      <c r="B308" s="12"/>
      <c r="C308" s="12"/>
      <c r="D308" s="12"/>
      <c r="E308" s="9"/>
      <c r="F308" s="8"/>
      <c r="G308" s="8"/>
      <c r="H308" s="10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</row>
    <row r="309">
      <c r="A309" s="12"/>
      <c r="B309" s="12"/>
      <c r="C309" s="12"/>
      <c r="D309" s="12"/>
      <c r="E309" s="9"/>
      <c r="F309" s="8"/>
      <c r="G309" s="8"/>
      <c r="H309" s="10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</row>
    <row r="310">
      <c r="A310" s="12"/>
      <c r="B310" s="12"/>
      <c r="C310" s="12"/>
      <c r="D310" s="12"/>
      <c r="E310" s="9"/>
      <c r="F310" s="8"/>
      <c r="G310" s="8"/>
      <c r="H310" s="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</row>
    <row r="311">
      <c r="A311" s="12"/>
      <c r="B311" s="12"/>
      <c r="C311" s="12"/>
      <c r="D311" s="12"/>
      <c r="E311" s="9"/>
      <c r="F311" s="8"/>
      <c r="G311" s="8"/>
      <c r="H311" s="10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</row>
    <row r="312">
      <c r="A312" s="12"/>
      <c r="B312" s="12"/>
      <c r="C312" s="12"/>
      <c r="D312" s="12"/>
      <c r="E312" s="9"/>
      <c r="F312" s="8"/>
      <c r="G312" s="8"/>
      <c r="H312" s="10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</row>
    <row r="313">
      <c r="A313" s="12"/>
      <c r="B313" s="12"/>
      <c r="C313" s="12"/>
      <c r="D313" s="12"/>
      <c r="E313" s="9"/>
      <c r="F313" s="8"/>
      <c r="G313" s="8"/>
      <c r="H313" s="10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</row>
    <row r="314">
      <c r="A314" s="12"/>
      <c r="B314" s="12"/>
      <c r="C314" s="12"/>
      <c r="D314" s="12"/>
      <c r="E314" s="9"/>
      <c r="F314" s="8"/>
      <c r="G314" s="8"/>
      <c r="H314" s="10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</row>
    <row r="315">
      <c r="A315" s="12"/>
      <c r="B315" s="12"/>
      <c r="C315" s="12"/>
      <c r="D315" s="12"/>
      <c r="E315" s="9"/>
      <c r="F315" s="8"/>
      <c r="G315" s="8"/>
      <c r="H315" s="10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</row>
    <row r="316">
      <c r="A316" s="12"/>
      <c r="B316" s="12"/>
      <c r="C316" s="12"/>
      <c r="D316" s="12"/>
      <c r="E316" s="9"/>
      <c r="F316" s="8"/>
      <c r="G316" s="8"/>
      <c r="H316" s="10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</row>
    <row r="317">
      <c r="A317" s="12"/>
      <c r="B317" s="12"/>
      <c r="C317" s="12"/>
      <c r="D317" s="12"/>
      <c r="E317" s="9"/>
      <c r="F317" s="8"/>
      <c r="G317" s="8"/>
      <c r="H317" s="10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</row>
    <row r="318">
      <c r="A318" s="12"/>
      <c r="B318" s="12"/>
      <c r="C318" s="12"/>
      <c r="D318" s="12"/>
      <c r="E318" s="9"/>
      <c r="F318" s="8"/>
      <c r="G318" s="8"/>
      <c r="H318" s="10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</row>
    <row r="319">
      <c r="A319" s="12"/>
      <c r="B319" s="12"/>
      <c r="C319" s="12"/>
      <c r="D319" s="12"/>
      <c r="E319" s="9"/>
      <c r="F319" s="8"/>
      <c r="G319" s="8"/>
      <c r="H319" s="10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</row>
    <row r="320">
      <c r="A320" s="12"/>
      <c r="B320" s="12"/>
      <c r="C320" s="12"/>
      <c r="D320" s="12"/>
      <c r="E320" s="9"/>
      <c r="F320" s="8"/>
      <c r="G320" s="8"/>
      <c r="H320" s="1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</row>
    <row r="321">
      <c r="A321" s="12"/>
      <c r="B321" s="12"/>
      <c r="C321" s="12"/>
      <c r="D321" s="12"/>
      <c r="E321" s="9"/>
      <c r="F321" s="8"/>
      <c r="G321" s="8"/>
      <c r="H321" s="10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</row>
    <row r="322">
      <c r="A322" s="12"/>
      <c r="B322" s="12"/>
      <c r="C322" s="12"/>
      <c r="D322" s="12"/>
      <c r="E322" s="9"/>
      <c r="F322" s="8"/>
      <c r="G322" s="8"/>
      <c r="H322" s="10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</row>
    <row r="323">
      <c r="A323" s="12"/>
      <c r="B323" s="12"/>
      <c r="C323" s="12"/>
      <c r="D323" s="12"/>
      <c r="E323" s="9"/>
      <c r="F323" s="8"/>
      <c r="G323" s="8"/>
      <c r="H323" s="10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</row>
    <row r="324">
      <c r="A324" s="12"/>
      <c r="B324" s="12"/>
      <c r="C324" s="12"/>
      <c r="D324" s="12"/>
      <c r="E324" s="9"/>
      <c r="F324" s="8"/>
      <c r="G324" s="8"/>
      <c r="H324" s="10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</row>
    <row r="325">
      <c r="A325" s="12"/>
      <c r="B325" s="12"/>
      <c r="C325" s="12"/>
      <c r="D325" s="12"/>
      <c r="E325" s="9"/>
      <c r="F325" s="8"/>
      <c r="G325" s="8"/>
      <c r="H325" s="10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</row>
    <row r="326">
      <c r="A326" s="12"/>
      <c r="B326" s="12"/>
      <c r="C326" s="12"/>
      <c r="D326" s="12"/>
      <c r="E326" s="9"/>
      <c r="F326" s="8"/>
      <c r="G326" s="8"/>
      <c r="H326" s="10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</row>
    <row r="327">
      <c r="A327" s="12"/>
      <c r="B327" s="12"/>
      <c r="C327" s="12"/>
      <c r="D327" s="12"/>
      <c r="E327" s="9"/>
      <c r="F327" s="8"/>
      <c r="G327" s="8"/>
      <c r="H327" s="1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</row>
    <row r="328">
      <c r="A328" s="12"/>
      <c r="B328" s="12"/>
      <c r="C328" s="12"/>
      <c r="D328" s="12"/>
      <c r="E328" s="9"/>
      <c r="F328" s="8"/>
      <c r="G328" s="8"/>
      <c r="H328" s="1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</row>
    <row r="329">
      <c r="A329" s="12"/>
      <c r="B329" s="12"/>
      <c r="C329" s="12"/>
      <c r="D329" s="12"/>
      <c r="E329" s="9"/>
      <c r="F329" s="8"/>
      <c r="G329" s="8"/>
      <c r="H329" s="10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</row>
    <row r="330">
      <c r="A330" s="12"/>
      <c r="B330" s="12"/>
      <c r="C330" s="12"/>
      <c r="D330" s="12"/>
      <c r="E330" s="9"/>
      <c r="F330" s="8"/>
      <c r="G330" s="8"/>
      <c r="H330" s="1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</row>
    <row r="331">
      <c r="A331" s="12"/>
      <c r="B331" s="12"/>
      <c r="C331" s="12"/>
      <c r="D331" s="12"/>
      <c r="E331" s="9"/>
      <c r="F331" s="8"/>
      <c r="G331" s="8"/>
      <c r="H331" s="10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</row>
    <row r="332">
      <c r="A332" s="12"/>
      <c r="B332" s="12"/>
      <c r="C332" s="12"/>
      <c r="D332" s="12"/>
      <c r="E332" s="9"/>
      <c r="F332" s="8"/>
      <c r="G332" s="8"/>
      <c r="H332" s="10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</row>
    <row r="333">
      <c r="A333" s="12"/>
      <c r="B333" s="12"/>
      <c r="C333" s="12"/>
      <c r="D333" s="12"/>
      <c r="E333" s="9"/>
      <c r="F333" s="8"/>
      <c r="G333" s="8"/>
      <c r="H333" s="10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</row>
    <row r="334">
      <c r="A334" s="12"/>
      <c r="B334" s="12"/>
      <c r="C334" s="12"/>
      <c r="D334" s="12"/>
      <c r="E334" s="9"/>
      <c r="F334" s="8"/>
      <c r="G334" s="8"/>
      <c r="H334" s="10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</row>
    <row r="335">
      <c r="A335" s="12"/>
      <c r="B335" s="12"/>
      <c r="C335" s="12"/>
      <c r="D335" s="12"/>
      <c r="E335" s="9"/>
      <c r="F335" s="8"/>
      <c r="G335" s="8"/>
      <c r="H335" s="10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</row>
    <row r="336">
      <c r="A336" s="12"/>
      <c r="B336" s="12"/>
      <c r="C336" s="12"/>
      <c r="D336" s="12"/>
      <c r="E336" s="9"/>
      <c r="F336" s="8"/>
      <c r="G336" s="8"/>
      <c r="H336" s="10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</row>
    <row r="337">
      <c r="A337" s="12"/>
      <c r="B337" s="12"/>
      <c r="C337" s="12"/>
      <c r="D337" s="12"/>
      <c r="E337" s="9"/>
      <c r="F337" s="8"/>
      <c r="G337" s="8"/>
      <c r="H337" s="10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</row>
    <row r="338">
      <c r="A338" s="12"/>
      <c r="B338" s="12"/>
      <c r="C338" s="12"/>
      <c r="D338" s="12"/>
      <c r="E338" s="9"/>
      <c r="F338" s="8"/>
      <c r="G338" s="8"/>
      <c r="H338" s="1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</row>
    <row r="339">
      <c r="A339" s="12"/>
      <c r="B339" s="12"/>
      <c r="C339" s="12"/>
      <c r="D339" s="12"/>
      <c r="E339" s="9"/>
      <c r="F339" s="8"/>
      <c r="G339" s="8"/>
      <c r="H339" s="1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</row>
    <row r="340">
      <c r="A340" s="12"/>
      <c r="B340" s="12"/>
      <c r="C340" s="12"/>
      <c r="D340" s="12"/>
      <c r="E340" s="9"/>
      <c r="F340" s="8"/>
      <c r="G340" s="8"/>
      <c r="H340" s="1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</row>
    <row r="341">
      <c r="A341" s="12"/>
      <c r="B341" s="12"/>
      <c r="C341" s="12"/>
      <c r="D341" s="12"/>
      <c r="E341" s="9"/>
      <c r="F341" s="8"/>
      <c r="G341" s="8"/>
      <c r="H341" s="10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</row>
    <row r="342">
      <c r="A342" s="12"/>
      <c r="B342" s="12"/>
      <c r="C342" s="12"/>
      <c r="D342" s="12"/>
      <c r="E342" s="9"/>
      <c r="F342" s="8"/>
      <c r="G342" s="8"/>
      <c r="H342" s="10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</row>
    <row r="343">
      <c r="A343" s="12"/>
      <c r="B343" s="12"/>
      <c r="C343" s="12"/>
      <c r="D343" s="12"/>
      <c r="E343" s="9"/>
      <c r="F343" s="8"/>
      <c r="G343" s="8"/>
      <c r="H343" s="10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</row>
    <row r="344">
      <c r="A344" s="12"/>
      <c r="B344" s="12"/>
      <c r="C344" s="12"/>
      <c r="D344" s="12"/>
      <c r="E344" s="9"/>
      <c r="F344" s="8"/>
      <c r="G344" s="8"/>
      <c r="H344" s="10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</row>
    <row r="345">
      <c r="A345" s="12"/>
      <c r="B345" s="12"/>
      <c r="C345" s="12"/>
      <c r="D345" s="12"/>
      <c r="E345" s="9"/>
      <c r="F345" s="8"/>
      <c r="G345" s="8"/>
      <c r="H345" s="10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</row>
    <row r="346">
      <c r="A346" s="12"/>
      <c r="B346" s="12"/>
      <c r="C346" s="12"/>
      <c r="D346" s="12"/>
      <c r="E346" s="9"/>
      <c r="F346" s="8"/>
      <c r="G346" s="8"/>
      <c r="H346" s="10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</row>
    <row r="347">
      <c r="A347" s="12"/>
      <c r="B347" s="12"/>
      <c r="C347" s="12"/>
      <c r="D347" s="12"/>
      <c r="E347" s="9"/>
      <c r="F347" s="8"/>
      <c r="G347" s="8"/>
      <c r="H347" s="10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</row>
    <row r="348">
      <c r="A348" s="12"/>
      <c r="B348" s="12"/>
      <c r="C348" s="12"/>
      <c r="D348" s="12"/>
      <c r="E348" s="9"/>
      <c r="F348" s="8"/>
      <c r="G348" s="8"/>
      <c r="H348" s="10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</row>
    <row r="349">
      <c r="A349" s="12"/>
      <c r="B349" s="12"/>
      <c r="C349" s="12"/>
      <c r="D349" s="12"/>
      <c r="E349" s="9"/>
      <c r="F349" s="8"/>
      <c r="G349" s="8"/>
      <c r="H349" s="1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</row>
    <row r="350">
      <c r="A350" s="12"/>
      <c r="B350" s="12"/>
      <c r="C350" s="12"/>
      <c r="D350" s="12"/>
      <c r="E350" s="9"/>
      <c r="F350" s="8"/>
      <c r="G350" s="8"/>
      <c r="H350" s="1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</row>
    <row r="351">
      <c r="A351" s="12"/>
      <c r="B351" s="12"/>
      <c r="C351" s="12"/>
      <c r="D351" s="12"/>
      <c r="E351" s="9"/>
      <c r="F351" s="8"/>
      <c r="G351" s="8"/>
      <c r="H351" s="10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</row>
    <row r="352">
      <c r="A352" s="12"/>
      <c r="B352" s="12"/>
      <c r="C352" s="12"/>
      <c r="D352" s="12"/>
      <c r="E352" s="9"/>
      <c r="F352" s="8"/>
      <c r="G352" s="8"/>
      <c r="H352" s="10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</row>
    <row r="353">
      <c r="A353" s="12"/>
      <c r="B353" s="12"/>
      <c r="C353" s="12"/>
      <c r="D353" s="12"/>
      <c r="E353" s="9"/>
      <c r="F353" s="8"/>
      <c r="G353" s="8"/>
      <c r="H353" s="10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</row>
    <row r="354">
      <c r="A354" s="12"/>
      <c r="B354" s="12"/>
      <c r="C354" s="12"/>
      <c r="D354" s="12"/>
      <c r="E354" s="9"/>
      <c r="F354" s="8"/>
      <c r="G354" s="8"/>
      <c r="H354" s="10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</row>
    <row r="355">
      <c r="A355" s="12"/>
      <c r="B355" s="12"/>
      <c r="C355" s="12"/>
      <c r="D355" s="12"/>
      <c r="E355" s="9"/>
      <c r="F355" s="8"/>
      <c r="G355" s="8"/>
      <c r="H355" s="10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</row>
    <row r="356">
      <c r="A356" s="12"/>
      <c r="B356" s="12"/>
      <c r="C356" s="12"/>
      <c r="D356" s="12"/>
      <c r="E356" s="9"/>
      <c r="F356" s="8"/>
      <c r="G356" s="8"/>
      <c r="H356" s="10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</row>
    <row r="357">
      <c r="A357" s="12"/>
      <c r="B357" s="12"/>
      <c r="C357" s="12"/>
      <c r="D357" s="12"/>
      <c r="E357" s="9"/>
      <c r="F357" s="8"/>
      <c r="G357" s="8"/>
      <c r="H357" s="10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</row>
    <row r="358">
      <c r="A358" s="12"/>
      <c r="B358" s="12"/>
      <c r="C358" s="12"/>
      <c r="D358" s="12"/>
      <c r="E358" s="9"/>
      <c r="F358" s="8"/>
      <c r="G358" s="8"/>
      <c r="H358" s="10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</row>
    <row r="359">
      <c r="A359" s="12"/>
      <c r="B359" s="12"/>
      <c r="C359" s="12"/>
      <c r="D359" s="12"/>
      <c r="E359" s="9"/>
      <c r="F359" s="8"/>
      <c r="G359" s="8"/>
      <c r="H359" s="10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</row>
    <row r="360">
      <c r="A360" s="12"/>
      <c r="B360" s="12"/>
      <c r="C360" s="12"/>
      <c r="D360" s="12"/>
      <c r="E360" s="9"/>
      <c r="F360" s="8"/>
      <c r="G360" s="8"/>
      <c r="H360" s="1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</row>
    <row r="361">
      <c r="A361" s="12"/>
      <c r="B361" s="12"/>
      <c r="C361" s="12"/>
      <c r="D361" s="12"/>
      <c r="E361" s="9"/>
      <c r="F361" s="8"/>
      <c r="G361" s="8"/>
      <c r="H361" s="1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</row>
    <row r="362">
      <c r="A362" s="12"/>
      <c r="B362" s="12"/>
      <c r="C362" s="12"/>
      <c r="D362" s="12"/>
      <c r="E362" s="9"/>
      <c r="F362" s="8"/>
      <c r="G362" s="8"/>
      <c r="H362" s="10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</row>
    <row r="363">
      <c r="A363" s="12"/>
      <c r="B363" s="12"/>
      <c r="C363" s="12"/>
      <c r="D363" s="12"/>
      <c r="E363" s="9"/>
      <c r="F363" s="8"/>
      <c r="G363" s="8"/>
      <c r="H363" s="10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</row>
    <row r="364">
      <c r="A364" s="12"/>
      <c r="B364" s="12"/>
      <c r="C364" s="12"/>
      <c r="D364" s="12"/>
      <c r="E364" s="9"/>
      <c r="F364" s="8"/>
      <c r="G364" s="8"/>
      <c r="H364" s="10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</row>
    <row r="365">
      <c r="A365" s="12"/>
      <c r="B365" s="12"/>
      <c r="C365" s="12"/>
      <c r="D365" s="12"/>
      <c r="E365" s="9"/>
      <c r="F365" s="8"/>
      <c r="G365" s="8"/>
      <c r="H365" s="10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</row>
    <row r="366">
      <c r="A366" s="12"/>
      <c r="B366" s="12"/>
      <c r="C366" s="12"/>
      <c r="D366" s="12"/>
      <c r="E366" s="9"/>
      <c r="F366" s="8"/>
      <c r="G366" s="8"/>
      <c r="H366" s="10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</row>
    <row r="367">
      <c r="A367" s="12"/>
      <c r="B367" s="12"/>
      <c r="C367" s="12"/>
      <c r="D367" s="12"/>
      <c r="E367" s="9"/>
      <c r="F367" s="8"/>
      <c r="G367" s="8"/>
      <c r="H367" s="10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</row>
    <row r="368">
      <c r="A368" s="12"/>
      <c r="B368" s="12"/>
      <c r="C368" s="12"/>
      <c r="D368" s="12"/>
      <c r="E368" s="9"/>
      <c r="F368" s="8"/>
      <c r="G368" s="8"/>
      <c r="H368" s="10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</row>
    <row r="369">
      <c r="A369" s="12"/>
      <c r="B369" s="12"/>
      <c r="C369" s="12"/>
      <c r="D369" s="12"/>
      <c r="E369" s="9"/>
      <c r="F369" s="8"/>
      <c r="G369" s="8"/>
      <c r="H369" s="10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</row>
    <row r="370">
      <c r="A370" s="12"/>
      <c r="B370" s="12"/>
      <c r="C370" s="12"/>
      <c r="D370" s="12"/>
      <c r="E370" s="9"/>
      <c r="F370" s="8"/>
      <c r="G370" s="8"/>
      <c r="H370" s="1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</row>
    <row r="371">
      <c r="A371" s="12"/>
      <c r="B371" s="12"/>
      <c r="C371" s="12"/>
      <c r="D371" s="12"/>
      <c r="E371" s="9"/>
      <c r="F371" s="8"/>
      <c r="G371" s="8"/>
      <c r="H371" s="1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</row>
    <row r="372">
      <c r="A372" s="12"/>
      <c r="B372" s="12"/>
      <c r="C372" s="12"/>
      <c r="D372" s="12"/>
      <c r="E372" s="9"/>
      <c r="F372" s="8"/>
      <c r="G372" s="8"/>
      <c r="H372" s="10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</row>
    <row r="373">
      <c r="A373" s="12"/>
      <c r="B373" s="12"/>
      <c r="C373" s="12"/>
      <c r="D373" s="12"/>
      <c r="E373" s="9"/>
      <c r="F373" s="8"/>
      <c r="G373" s="8"/>
      <c r="H373" s="10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</row>
    <row r="374">
      <c r="A374" s="12"/>
      <c r="B374" s="12"/>
      <c r="C374" s="12"/>
      <c r="D374" s="12"/>
      <c r="E374" s="9"/>
      <c r="F374" s="8"/>
      <c r="G374" s="8"/>
      <c r="H374" s="10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</row>
    <row r="375">
      <c r="A375" s="12"/>
      <c r="B375" s="12"/>
      <c r="C375" s="12"/>
      <c r="D375" s="12"/>
      <c r="E375" s="9"/>
      <c r="F375" s="8"/>
      <c r="G375" s="8"/>
      <c r="H375" s="10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</row>
    <row r="376">
      <c r="A376" s="12"/>
      <c r="B376" s="12"/>
      <c r="C376" s="12"/>
      <c r="D376" s="12"/>
      <c r="E376" s="9"/>
      <c r="F376" s="8"/>
      <c r="G376" s="8"/>
      <c r="H376" s="10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</row>
    <row r="377">
      <c r="A377" s="12"/>
      <c r="B377" s="12"/>
      <c r="C377" s="12"/>
      <c r="D377" s="12"/>
      <c r="E377" s="9"/>
      <c r="F377" s="8"/>
      <c r="G377" s="8"/>
      <c r="H377" s="10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</row>
    <row r="378">
      <c r="A378" s="12"/>
      <c r="B378" s="12"/>
      <c r="C378" s="12"/>
      <c r="D378" s="12"/>
      <c r="E378" s="9"/>
      <c r="F378" s="8"/>
      <c r="G378" s="8"/>
      <c r="H378" s="10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</row>
    <row r="379">
      <c r="A379" s="12"/>
      <c r="B379" s="12"/>
      <c r="C379" s="12"/>
      <c r="D379" s="12"/>
      <c r="E379" s="9"/>
      <c r="F379" s="8"/>
      <c r="G379" s="8"/>
      <c r="H379" s="10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</row>
    <row r="380">
      <c r="A380" s="12"/>
      <c r="B380" s="12"/>
      <c r="C380" s="12"/>
      <c r="D380" s="12"/>
      <c r="E380" s="9"/>
      <c r="F380" s="8"/>
      <c r="G380" s="8"/>
      <c r="H380" s="1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</row>
    <row r="381">
      <c r="A381" s="12"/>
      <c r="B381" s="12"/>
      <c r="C381" s="12"/>
      <c r="D381" s="12"/>
      <c r="E381" s="9"/>
      <c r="F381" s="8"/>
      <c r="G381" s="8"/>
      <c r="H381" s="10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</row>
    <row r="382">
      <c r="A382" s="12"/>
      <c r="B382" s="12"/>
      <c r="C382" s="12"/>
      <c r="D382" s="12"/>
      <c r="E382" s="9"/>
      <c r="F382" s="8"/>
      <c r="G382" s="8"/>
      <c r="H382" s="10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</row>
    <row r="383">
      <c r="A383" s="12"/>
      <c r="B383" s="12"/>
      <c r="C383" s="12"/>
      <c r="D383" s="12"/>
      <c r="E383" s="9"/>
      <c r="F383" s="8"/>
      <c r="G383" s="8"/>
      <c r="H383" s="10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</row>
    <row r="384">
      <c r="A384" s="12"/>
      <c r="B384" s="12"/>
      <c r="C384" s="12"/>
      <c r="D384" s="12"/>
      <c r="E384" s="9"/>
      <c r="F384" s="8"/>
      <c r="G384" s="8"/>
      <c r="H384" s="10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</row>
    <row r="385">
      <c r="A385" s="12"/>
      <c r="B385" s="12"/>
      <c r="C385" s="12"/>
      <c r="D385" s="12"/>
      <c r="E385" s="9"/>
      <c r="F385" s="8"/>
      <c r="G385" s="8"/>
      <c r="H385" s="10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</row>
    <row r="386">
      <c r="A386" s="12"/>
      <c r="B386" s="12"/>
      <c r="C386" s="12"/>
      <c r="D386" s="12"/>
      <c r="E386" s="9"/>
      <c r="F386" s="8"/>
      <c r="G386" s="8"/>
      <c r="H386" s="10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</row>
    <row r="387">
      <c r="A387" s="12"/>
      <c r="B387" s="12"/>
      <c r="C387" s="12"/>
      <c r="D387" s="12"/>
      <c r="E387" s="9"/>
      <c r="F387" s="8"/>
      <c r="G387" s="8"/>
      <c r="H387" s="10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</row>
    <row r="388">
      <c r="A388" s="12"/>
      <c r="B388" s="12"/>
      <c r="C388" s="12"/>
      <c r="D388" s="12"/>
      <c r="E388" s="9"/>
      <c r="F388" s="8"/>
      <c r="G388" s="8"/>
      <c r="H388" s="10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</row>
    <row r="389">
      <c r="A389" s="12"/>
      <c r="B389" s="12"/>
      <c r="C389" s="12"/>
      <c r="D389" s="12"/>
      <c r="E389" s="9"/>
      <c r="F389" s="8"/>
      <c r="G389" s="8"/>
      <c r="H389" s="10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</row>
    <row r="390">
      <c r="A390" s="12"/>
      <c r="B390" s="12"/>
      <c r="C390" s="12"/>
      <c r="D390" s="12"/>
      <c r="E390" s="9"/>
      <c r="F390" s="8"/>
      <c r="G390" s="8"/>
      <c r="H390" s="1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</row>
    <row r="391">
      <c r="A391" s="12"/>
      <c r="B391" s="12"/>
      <c r="C391" s="12"/>
      <c r="D391" s="12"/>
      <c r="E391" s="9"/>
      <c r="F391" s="8"/>
      <c r="G391" s="8"/>
      <c r="H391" s="10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</row>
    <row r="392">
      <c r="A392" s="12"/>
      <c r="B392" s="12"/>
      <c r="C392" s="12"/>
      <c r="D392" s="12"/>
      <c r="E392" s="9"/>
      <c r="F392" s="8"/>
      <c r="G392" s="8"/>
      <c r="H392" s="10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</row>
    <row r="393">
      <c r="A393" s="12"/>
      <c r="B393" s="12"/>
      <c r="C393" s="12"/>
      <c r="D393" s="12"/>
      <c r="E393" s="9"/>
      <c r="F393" s="8"/>
      <c r="G393" s="8"/>
      <c r="H393" s="1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</row>
    <row r="394">
      <c r="A394" s="12"/>
      <c r="B394" s="12"/>
      <c r="C394" s="12"/>
      <c r="D394" s="12"/>
      <c r="E394" s="9"/>
      <c r="F394" s="8"/>
      <c r="G394" s="8"/>
      <c r="H394" s="1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</row>
    <row r="395">
      <c r="A395" s="12"/>
      <c r="B395" s="12"/>
      <c r="C395" s="12"/>
      <c r="D395" s="12"/>
      <c r="E395" s="9"/>
      <c r="F395" s="8"/>
      <c r="G395" s="8"/>
      <c r="H395" s="10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</row>
    <row r="396">
      <c r="A396" s="12"/>
      <c r="B396" s="12"/>
      <c r="C396" s="12"/>
      <c r="D396" s="12"/>
      <c r="E396" s="9"/>
      <c r="F396" s="8"/>
      <c r="G396" s="8"/>
      <c r="H396" s="10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</row>
    <row r="397">
      <c r="A397" s="12"/>
      <c r="B397" s="12"/>
      <c r="C397" s="12"/>
      <c r="D397" s="12"/>
      <c r="E397" s="9"/>
      <c r="F397" s="8"/>
      <c r="G397" s="8"/>
      <c r="H397" s="10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</row>
    <row r="398">
      <c r="A398" s="12"/>
      <c r="B398" s="12"/>
      <c r="C398" s="12"/>
      <c r="D398" s="12"/>
      <c r="E398" s="9"/>
      <c r="F398" s="8"/>
      <c r="G398" s="8"/>
      <c r="H398" s="10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</row>
    <row r="399">
      <c r="A399" s="12"/>
      <c r="B399" s="12"/>
      <c r="C399" s="12"/>
      <c r="D399" s="12"/>
      <c r="E399" s="9"/>
      <c r="F399" s="8"/>
      <c r="G399" s="8"/>
      <c r="H399" s="10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</row>
    <row r="400">
      <c r="A400" s="12"/>
      <c r="B400" s="12"/>
      <c r="C400" s="12"/>
      <c r="D400" s="12"/>
      <c r="E400" s="9"/>
      <c r="F400" s="8"/>
      <c r="G400" s="8"/>
      <c r="H400" s="1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</row>
    <row r="401">
      <c r="A401" s="12"/>
      <c r="B401" s="12"/>
      <c r="C401" s="12"/>
      <c r="D401" s="12"/>
      <c r="E401" s="9"/>
      <c r="F401" s="8"/>
      <c r="G401" s="8"/>
      <c r="H401" s="10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</row>
    <row r="402">
      <c r="A402" s="12"/>
      <c r="B402" s="12"/>
      <c r="C402" s="12"/>
      <c r="D402" s="12"/>
      <c r="E402" s="9"/>
      <c r="F402" s="8"/>
      <c r="G402" s="8"/>
      <c r="H402" s="10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</row>
    <row r="403">
      <c r="A403" s="12"/>
      <c r="B403" s="12"/>
      <c r="C403" s="12"/>
      <c r="D403" s="12"/>
      <c r="E403" s="9"/>
      <c r="F403" s="8"/>
      <c r="G403" s="8"/>
      <c r="H403" s="10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</row>
    <row r="404">
      <c r="A404" s="12"/>
      <c r="B404" s="12"/>
      <c r="C404" s="12"/>
      <c r="D404" s="12"/>
      <c r="E404" s="9"/>
      <c r="F404" s="8"/>
      <c r="G404" s="8"/>
      <c r="H404" s="10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</row>
    <row r="405">
      <c r="A405" s="12"/>
      <c r="B405" s="12"/>
      <c r="C405" s="12"/>
      <c r="D405" s="12"/>
      <c r="E405" s="9"/>
      <c r="F405" s="8"/>
      <c r="G405" s="8"/>
      <c r="H405" s="10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</row>
    <row r="406">
      <c r="A406" s="12"/>
      <c r="B406" s="12"/>
      <c r="C406" s="12"/>
      <c r="D406" s="12"/>
      <c r="E406" s="9"/>
      <c r="F406" s="8"/>
      <c r="G406" s="8"/>
      <c r="H406" s="10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</row>
    <row r="407">
      <c r="A407" s="12"/>
      <c r="B407" s="12"/>
      <c r="C407" s="12"/>
      <c r="D407" s="12"/>
      <c r="E407" s="9"/>
      <c r="F407" s="8"/>
      <c r="G407" s="8"/>
      <c r="H407" s="10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</row>
    <row r="408">
      <c r="A408" s="12"/>
      <c r="B408" s="12"/>
      <c r="C408" s="12"/>
      <c r="D408" s="12"/>
      <c r="E408" s="9"/>
      <c r="F408" s="8"/>
      <c r="G408" s="8"/>
      <c r="H408" s="10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</row>
    <row r="409">
      <c r="A409" s="12"/>
      <c r="B409" s="12"/>
      <c r="C409" s="12"/>
      <c r="D409" s="12"/>
      <c r="E409" s="9"/>
      <c r="F409" s="8"/>
      <c r="G409" s="8"/>
      <c r="H409" s="10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</row>
    <row r="410">
      <c r="A410" s="12"/>
      <c r="B410" s="12"/>
      <c r="C410" s="12"/>
      <c r="D410" s="12"/>
      <c r="E410" s="9"/>
      <c r="F410" s="8"/>
      <c r="G410" s="8"/>
      <c r="H410" s="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</row>
    <row r="411">
      <c r="A411" s="12"/>
      <c r="B411" s="12"/>
      <c r="C411" s="12"/>
      <c r="D411" s="12"/>
      <c r="E411" s="9"/>
      <c r="F411" s="8"/>
      <c r="G411" s="8"/>
      <c r="H411" s="10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</row>
    <row r="412">
      <c r="A412" s="12"/>
      <c r="B412" s="12"/>
      <c r="C412" s="12"/>
      <c r="D412" s="12"/>
      <c r="E412" s="9"/>
      <c r="F412" s="8"/>
      <c r="G412" s="8"/>
      <c r="H412" s="10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</row>
    <row r="413">
      <c r="A413" s="12"/>
      <c r="B413" s="12"/>
      <c r="C413" s="12"/>
      <c r="D413" s="12"/>
      <c r="E413" s="9"/>
      <c r="F413" s="8"/>
      <c r="G413" s="8"/>
      <c r="H413" s="10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</row>
    <row r="414">
      <c r="A414" s="12"/>
      <c r="B414" s="12"/>
      <c r="C414" s="12"/>
      <c r="D414" s="12"/>
      <c r="E414" s="9"/>
      <c r="F414" s="8"/>
      <c r="G414" s="8"/>
      <c r="H414" s="10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</row>
    <row r="415">
      <c r="A415" s="12"/>
      <c r="B415" s="12"/>
      <c r="C415" s="12"/>
      <c r="D415" s="12"/>
      <c r="E415" s="9"/>
      <c r="F415" s="8"/>
      <c r="G415" s="8"/>
      <c r="H415" s="10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</row>
    <row r="416">
      <c r="A416" s="12"/>
      <c r="B416" s="12"/>
      <c r="C416" s="12"/>
      <c r="D416" s="12"/>
      <c r="E416" s="9"/>
      <c r="F416" s="8"/>
      <c r="G416" s="8"/>
      <c r="H416" s="10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</row>
    <row r="417">
      <c r="A417" s="12"/>
      <c r="B417" s="12"/>
      <c r="C417" s="12"/>
      <c r="D417" s="12"/>
      <c r="E417" s="9"/>
      <c r="F417" s="8"/>
      <c r="G417" s="8"/>
      <c r="H417" s="10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</row>
    <row r="418">
      <c r="A418" s="12"/>
      <c r="B418" s="12"/>
      <c r="C418" s="12"/>
      <c r="D418" s="12"/>
      <c r="E418" s="9"/>
      <c r="F418" s="8"/>
      <c r="G418" s="8"/>
      <c r="H418" s="10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</row>
    <row r="419">
      <c r="A419" s="12"/>
      <c r="B419" s="12"/>
      <c r="C419" s="12"/>
      <c r="D419" s="12"/>
      <c r="E419" s="9"/>
      <c r="F419" s="8"/>
      <c r="G419" s="8"/>
      <c r="H419" s="10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</row>
    <row r="420">
      <c r="A420" s="12"/>
      <c r="B420" s="12"/>
      <c r="C420" s="12"/>
      <c r="D420" s="12"/>
      <c r="E420" s="9"/>
      <c r="F420" s="8"/>
      <c r="G420" s="8"/>
      <c r="H420" s="1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</row>
    <row r="421">
      <c r="A421" s="12"/>
      <c r="B421" s="12"/>
      <c r="C421" s="12"/>
      <c r="D421" s="12"/>
      <c r="E421" s="9"/>
      <c r="F421" s="8"/>
      <c r="G421" s="8"/>
      <c r="H421" s="10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</row>
    <row r="422">
      <c r="A422" s="12"/>
      <c r="B422" s="12"/>
      <c r="C422" s="12"/>
      <c r="D422" s="12"/>
      <c r="E422" s="9"/>
      <c r="F422" s="8"/>
      <c r="G422" s="8"/>
      <c r="H422" s="10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</row>
    <row r="423">
      <c r="A423" s="12"/>
      <c r="B423" s="12"/>
      <c r="C423" s="12"/>
      <c r="D423" s="12"/>
      <c r="E423" s="9"/>
      <c r="F423" s="8"/>
      <c r="G423" s="8"/>
      <c r="H423" s="10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</row>
    <row r="424">
      <c r="A424" s="12"/>
      <c r="B424" s="12"/>
      <c r="C424" s="12"/>
      <c r="D424" s="12"/>
      <c r="E424" s="9"/>
      <c r="F424" s="8"/>
      <c r="G424" s="8"/>
      <c r="H424" s="10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</row>
    <row r="425">
      <c r="A425" s="12"/>
      <c r="B425" s="12"/>
      <c r="C425" s="12"/>
      <c r="D425" s="12"/>
      <c r="E425" s="9"/>
      <c r="F425" s="8"/>
      <c r="G425" s="8"/>
      <c r="H425" s="10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</row>
    <row r="426">
      <c r="A426" s="12"/>
      <c r="B426" s="12"/>
      <c r="C426" s="12"/>
      <c r="D426" s="12"/>
      <c r="E426" s="9"/>
      <c r="F426" s="8"/>
      <c r="G426" s="8"/>
      <c r="H426" s="10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</row>
    <row r="427">
      <c r="A427" s="12"/>
      <c r="B427" s="12"/>
      <c r="C427" s="12"/>
      <c r="D427" s="12"/>
      <c r="E427" s="9"/>
      <c r="F427" s="8"/>
      <c r="G427" s="8"/>
      <c r="H427" s="10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</row>
    <row r="428">
      <c r="A428" s="12"/>
      <c r="B428" s="12"/>
      <c r="C428" s="12"/>
      <c r="D428" s="12"/>
      <c r="E428" s="9"/>
      <c r="F428" s="8"/>
      <c r="G428" s="8"/>
      <c r="H428" s="10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</row>
    <row r="429">
      <c r="A429" s="12"/>
      <c r="B429" s="12"/>
      <c r="C429" s="12"/>
      <c r="D429" s="12"/>
      <c r="E429" s="9"/>
      <c r="F429" s="8"/>
      <c r="G429" s="8"/>
      <c r="H429" s="10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</row>
    <row r="430">
      <c r="A430" s="12"/>
      <c r="B430" s="12"/>
      <c r="C430" s="12"/>
      <c r="D430" s="12"/>
      <c r="E430" s="9"/>
      <c r="F430" s="8"/>
      <c r="G430" s="8"/>
      <c r="H430" s="1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</row>
    <row r="431">
      <c r="A431" s="12"/>
      <c r="B431" s="12"/>
      <c r="C431" s="12"/>
      <c r="D431" s="12"/>
      <c r="E431" s="9"/>
      <c r="F431" s="8"/>
      <c r="G431" s="8"/>
      <c r="H431" s="10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</row>
    <row r="432">
      <c r="A432" s="12"/>
      <c r="B432" s="12"/>
      <c r="C432" s="12"/>
      <c r="D432" s="12"/>
      <c r="E432" s="9"/>
      <c r="F432" s="8"/>
      <c r="G432" s="8"/>
      <c r="H432" s="10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</row>
    <row r="433">
      <c r="A433" s="12"/>
      <c r="B433" s="12"/>
      <c r="C433" s="12"/>
      <c r="D433" s="12"/>
      <c r="E433" s="9"/>
      <c r="F433" s="8"/>
      <c r="G433" s="8"/>
      <c r="H433" s="10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</row>
    <row r="434">
      <c r="A434" s="12"/>
      <c r="B434" s="12"/>
      <c r="C434" s="12"/>
      <c r="D434" s="12"/>
      <c r="E434" s="9"/>
      <c r="F434" s="8"/>
      <c r="G434" s="8"/>
      <c r="H434" s="10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</row>
    <row r="435">
      <c r="A435" s="12"/>
      <c r="B435" s="12"/>
      <c r="C435" s="12"/>
      <c r="D435" s="12"/>
      <c r="E435" s="9"/>
      <c r="F435" s="8"/>
      <c r="G435" s="8"/>
      <c r="H435" s="10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</row>
    <row r="436">
      <c r="A436" s="12"/>
      <c r="B436" s="12"/>
      <c r="C436" s="12"/>
      <c r="D436" s="12"/>
      <c r="E436" s="9"/>
      <c r="F436" s="8"/>
      <c r="G436" s="8"/>
      <c r="H436" s="10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</row>
    <row r="437">
      <c r="A437" s="12"/>
      <c r="B437" s="12"/>
      <c r="C437" s="12"/>
      <c r="D437" s="12"/>
      <c r="E437" s="9"/>
      <c r="F437" s="8"/>
      <c r="G437" s="8"/>
      <c r="H437" s="10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</row>
    <row r="438">
      <c r="A438" s="12"/>
      <c r="B438" s="12"/>
      <c r="C438" s="12"/>
      <c r="D438" s="12"/>
      <c r="E438" s="9"/>
      <c r="F438" s="8"/>
      <c r="G438" s="8"/>
      <c r="H438" s="10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</row>
    <row r="439">
      <c r="A439" s="12"/>
      <c r="B439" s="12"/>
      <c r="C439" s="12"/>
      <c r="D439" s="12"/>
      <c r="E439" s="9"/>
      <c r="F439" s="8"/>
      <c r="G439" s="8"/>
      <c r="H439" s="10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</row>
    <row r="440">
      <c r="A440" s="12"/>
      <c r="B440" s="12"/>
      <c r="C440" s="12"/>
      <c r="D440" s="12"/>
      <c r="E440" s="9"/>
      <c r="F440" s="8"/>
      <c r="G440" s="8"/>
      <c r="H440" s="1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</row>
    <row r="441">
      <c r="A441" s="12"/>
      <c r="B441" s="12"/>
      <c r="C441" s="12"/>
      <c r="D441" s="12"/>
      <c r="E441" s="9"/>
      <c r="F441" s="8"/>
      <c r="G441" s="8"/>
      <c r="H441" s="10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</row>
    <row r="442">
      <c r="A442" s="12"/>
      <c r="B442" s="12"/>
      <c r="C442" s="12"/>
      <c r="D442" s="12"/>
      <c r="E442" s="9"/>
      <c r="F442" s="8"/>
      <c r="G442" s="8"/>
      <c r="H442" s="10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</row>
    <row r="443">
      <c r="A443" s="12"/>
      <c r="B443" s="12"/>
      <c r="C443" s="12"/>
      <c r="D443" s="12"/>
      <c r="E443" s="9"/>
      <c r="F443" s="8"/>
      <c r="G443" s="8"/>
      <c r="H443" s="10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</row>
    <row r="444">
      <c r="A444" s="12"/>
      <c r="B444" s="12"/>
      <c r="C444" s="12"/>
      <c r="D444" s="12"/>
      <c r="E444" s="9"/>
      <c r="F444" s="8"/>
      <c r="G444" s="8"/>
      <c r="H444" s="10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</row>
    <row r="445">
      <c r="A445" s="12"/>
      <c r="B445" s="12"/>
      <c r="C445" s="12"/>
      <c r="D445" s="12"/>
      <c r="E445" s="9"/>
      <c r="F445" s="8"/>
      <c r="G445" s="8"/>
      <c r="H445" s="10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</row>
    <row r="446">
      <c r="A446" s="12"/>
      <c r="B446" s="12"/>
      <c r="C446" s="12"/>
      <c r="D446" s="12"/>
      <c r="E446" s="9"/>
      <c r="F446" s="8"/>
      <c r="G446" s="8"/>
      <c r="H446" s="10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</row>
    <row r="447">
      <c r="A447" s="12"/>
      <c r="B447" s="12"/>
      <c r="C447" s="12"/>
      <c r="D447" s="12"/>
      <c r="E447" s="9"/>
      <c r="F447" s="8"/>
      <c r="G447" s="8"/>
      <c r="H447" s="10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</row>
    <row r="448">
      <c r="A448" s="12"/>
      <c r="B448" s="12"/>
      <c r="C448" s="12"/>
      <c r="D448" s="12"/>
      <c r="E448" s="9"/>
      <c r="F448" s="8"/>
      <c r="G448" s="8"/>
      <c r="H448" s="10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</row>
    <row r="449">
      <c r="A449" s="12"/>
      <c r="B449" s="12"/>
      <c r="C449" s="12"/>
      <c r="D449" s="12"/>
      <c r="E449" s="9"/>
      <c r="F449" s="8"/>
      <c r="G449" s="8"/>
      <c r="H449" s="10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</row>
    <row r="450">
      <c r="A450" s="12"/>
      <c r="B450" s="12"/>
      <c r="C450" s="12"/>
      <c r="D450" s="12"/>
      <c r="E450" s="9"/>
      <c r="F450" s="8"/>
      <c r="G450" s="8"/>
      <c r="H450" s="1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</row>
    <row r="451">
      <c r="A451" s="12"/>
      <c r="B451" s="12"/>
      <c r="C451" s="12"/>
      <c r="D451" s="12"/>
      <c r="E451" s="9"/>
      <c r="F451" s="8"/>
      <c r="G451" s="8"/>
      <c r="H451" s="10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</row>
    <row r="452">
      <c r="A452" s="12"/>
      <c r="B452" s="12"/>
      <c r="C452" s="12"/>
      <c r="D452" s="12"/>
      <c r="E452" s="9"/>
      <c r="F452" s="8"/>
      <c r="G452" s="8"/>
      <c r="H452" s="10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</row>
    <row r="453">
      <c r="A453" s="12"/>
      <c r="B453" s="12"/>
      <c r="C453" s="12"/>
      <c r="D453" s="12"/>
      <c r="E453" s="9"/>
      <c r="F453" s="8"/>
      <c r="G453" s="8"/>
      <c r="H453" s="10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</row>
    <row r="454">
      <c r="A454" s="12"/>
      <c r="B454" s="12"/>
      <c r="C454" s="12"/>
      <c r="D454" s="12"/>
      <c r="E454" s="9"/>
      <c r="F454" s="8"/>
      <c r="G454" s="8"/>
      <c r="H454" s="10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</row>
    <row r="455">
      <c r="A455" s="12"/>
      <c r="B455" s="12"/>
      <c r="C455" s="12"/>
      <c r="D455" s="12"/>
      <c r="E455" s="9"/>
      <c r="F455" s="8"/>
      <c r="G455" s="8"/>
      <c r="H455" s="10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</row>
    <row r="456">
      <c r="A456" s="12"/>
      <c r="B456" s="12"/>
      <c r="C456" s="12"/>
      <c r="D456" s="12"/>
      <c r="E456" s="9"/>
      <c r="F456" s="8"/>
      <c r="G456" s="8"/>
      <c r="H456" s="10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</row>
    <row r="457">
      <c r="A457" s="12"/>
      <c r="B457" s="12"/>
      <c r="C457" s="12"/>
      <c r="D457" s="12"/>
      <c r="E457" s="9"/>
      <c r="F457" s="8"/>
      <c r="G457" s="8"/>
      <c r="H457" s="10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</row>
    <row r="458">
      <c r="A458" s="12"/>
      <c r="B458" s="12"/>
      <c r="C458" s="12"/>
      <c r="D458" s="12"/>
      <c r="E458" s="9"/>
      <c r="F458" s="8"/>
      <c r="G458" s="8"/>
      <c r="H458" s="10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</row>
    <row r="459">
      <c r="A459" s="12"/>
      <c r="B459" s="12"/>
      <c r="C459" s="12"/>
      <c r="D459" s="12"/>
      <c r="E459" s="9"/>
      <c r="F459" s="8"/>
      <c r="G459" s="8"/>
      <c r="H459" s="10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</row>
    <row r="460">
      <c r="A460" s="12"/>
      <c r="B460" s="12"/>
      <c r="C460" s="12"/>
      <c r="D460" s="12"/>
      <c r="E460" s="9"/>
      <c r="F460" s="8"/>
      <c r="G460" s="8"/>
      <c r="H460" s="1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</row>
    <row r="461">
      <c r="A461" s="12"/>
      <c r="B461" s="12"/>
      <c r="C461" s="12"/>
      <c r="D461" s="12"/>
      <c r="E461" s="9"/>
      <c r="F461" s="8"/>
      <c r="G461" s="8"/>
      <c r="H461" s="10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</row>
    <row r="462">
      <c r="A462" s="12"/>
      <c r="B462" s="12"/>
      <c r="C462" s="12"/>
      <c r="D462" s="12"/>
      <c r="E462" s="9"/>
      <c r="F462" s="8"/>
      <c r="G462" s="8"/>
      <c r="H462" s="10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</row>
    <row r="463">
      <c r="A463" s="12"/>
      <c r="B463" s="12"/>
      <c r="C463" s="12"/>
      <c r="D463" s="12"/>
      <c r="E463" s="9"/>
      <c r="F463" s="8"/>
      <c r="G463" s="8"/>
      <c r="H463" s="10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</row>
    <row r="464">
      <c r="A464" s="12"/>
      <c r="B464" s="12"/>
      <c r="C464" s="12"/>
      <c r="D464" s="12"/>
      <c r="E464" s="9"/>
      <c r="F464" s="8"/>
      <c r="G464" s="8"/>
      <c r="H464" s="10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</row>
    <row r="465">
      <c r="A465" s="12"/>
      <c r="B465" s="12"/>
      <c r="C465" s="12"/>
      <c r="D465" s="12"/>
      <c r="E465" s="9"/>
      <c r="F465" s="8"/>
      <c r="G465" s="8"/>
      <c r="H465" s="10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</row>
    <row r="466">
      <c r="A466" s="12"/>
      <c r="B466" s="12"/>
      <c r="C466" s="12"/>
      <c r="D466" s="12"/>
      <c r="E466" s="9"/>
      <c r="F466" s="8"/>
      <c r="G466" s="8"/>
      <c r="H466" s="10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</row>
    <row r="467">
      <c r="A467" s="12"/>
      <c r="B467" s="12"/>
      <c r="C467" s="12"/>
      <c r="D467" s="12"/>
      <c r="E467" s="9"/>
      <c r="F467" s="8"/>
      <c r="G467" s="8"/>
      <c r="H467" s="10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</row>
    <row r="468">
      <c r="A468" s="12"/>
      <c r="B468" s="12"/>
      <c r="C468" s="12"/>
      <c r="D468" s="12"/>
      <c r="E468" s="9"/>
      <c r="F468" s="8"/>
      <c r="G468" s="8"/>
      <c r="H468" s="10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</row>
    <row r="469">
      <c r="A469" s="12"/>
      <c r="B469" s="12"/>
      <c r="C469" s="12"/>
      <c r="D469" s="12"/>
      <c r="E469" s="9"/>
      <c r="F469" s="8"/>
      <c r="G469" s="8"/>
      <c r="H469" s="10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</row>
    <row r="470">
      <c r="A470" s="12"/>
      <c r="B470" s="12"/>
      <c r="C470" s="12"/>
      <c r="D470" s="12"/>
      <c r="E470" s="9"/>
      <c r="F470" s="8"/>
      <c r="G470" s="8"/>
      <c r="H470" s="1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</row>
    <row r="471">
      <c r="A471" s="12"/>
      <c r="B471" s="12"/>
      <c r="C471" s="12"/>
      <c r="D471" s="12"/>
      <c r="E471" s="9"/>
      <c r="F471" s="8"/>
      <c r="G471" s="8"/>
      <c r="H471" s="10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</row>
    <row r="472">
      <c r="A472" s="12"/>
      <c r="B472" s="12"/>
      <c r="C472" s="12"/>
      <c r="D472" s="12"/>
      <c r="E472" s="9"/>
      <c r="F472" s="8"/>
      <c r="G472" s="8"/>
      <c r="H472" s="10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</row>
    <row r="473">
      <c r="A473" s="12"/>
      <c r="B473" s="12"/>
      <c r="C473" s="12"/>
      <c r="D473" s="12"/>
      <c r="E473" s="9"/>
      <c r="F473" s="8"/>
      <c r="G473" s="8"/>
      <c r="H473" s="10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</row>
    <row r="474">
      <c r="A474" s="12"/>
      <c r="B474" s="12"/>
      <c r="C474" s="12"/>
      <c r="D474" s="12"/>
      <c r="E474" s="9"/>
      <c r="F474" s="8"/>
      <c r="G474" s="8"/>
      <c r="H474" s="10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</row>
    <row r="475">
      <c r="A475" s="12"/>
      <c r="B475" s="12"/>
      <c r="C475" s="12"/>
      <c r="D475" s="12"/>
      <c r="E475" s="9"/>
      <c r="F475" s="8"/>
      <c r="G475" s="8"/>
      <c r="H475" s="10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</row>
    <row r="476">
      <c r="A476" s="12"/>
      <c r="B476" s="12"/>
      <c r="C476" s="12"/>
      <c r="D476" s="12"/>
      <c r="E476" s="9"/>
      <c r="F476" s="8"/>
      <c r="G476" s="8"/>
      <c r="H476" s="10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</row>
    <row r="477">
      <c r="A477" s="12"/>
      <c r="B477" s="12"/>
      <c r="C477" s="12"/>
      <c r="D477" s="12"/>
      <c r="E477" s="9"/>
      <c r="F477" s="8"/>
      <c r="G477" s="8"/>
      <c r="H477" s="10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</row>
    <row r="478">
      <c r="A478" s="12"/>
      <c r="B478" s="12"/>
      <c r="C478" s="12"/>
      <c r="D478" s="12"/>
      <c r="E478" s="9"/>
      <c r="F478" s="8"/>
      <c r="G478" s="8"/>
      <c r="H478" s="10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</row>
    <row r="479">
      <c r="A479" s="12"/>
      <c r="B479" s="12"/>
      <c r="C479" s="12"/>
      <c r="D479" s="12"/>
      <c r="E479" s="9"/>
      <c r="F479" s="8"/>
      <c r="G479" s="8"/>
      <c r="H479" s="10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</row>
    <row r="480">
      <c r="A480" s="12"/>
      <c r="B480" s="12"/>
      <c r="C480" s="12"/>
      <c r="D480" s="12"/>
      <c r="E480" s="9"/>
      <c r="F480" s="8"/>
      <c r="G480" s="8"/>
      <c r="H480" s="1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</row>
    <row r="481">
      <c r="A481" s="12"/>
      <c r="B481" s="12"/>
      <c r="C481" s="12"/>
      <c r="D481" s="12"/>
      <c r="E481" s="9"/>
      <c r="F481" s="8"/>
      <c r="G481" s="8"/>
      <c r="H481" s="10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</row>
    <row r="482">
      <c r="A482" s="12"/>
      <c r="B482" s="12"/>
      <c r="C482" s="12"/>
      <c r="D482" s="12"/>
      <c r="E482" s="9"/>
      <c r="F482" s="8"/>
      <c r="G482" s="8"/>
      <c r="H482" s="10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</row>
    <row r="483">
      <c r="A483" s="12"/>
      <c r="B483" s="12"/>
      <c r="C483" s="12"/>
      <c r="D483" s="12"/>
      <c r="E483" s="9"/>
      <c r="F483" s="8"/>
      <c r="G483" s="8"/>
      <c r="H483" s="10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</row>
    <row r="484">
      <c r="A484" s="12"/>
      <c r="B484" s="12"/>
      <c r="C484" s="12"/>
      <c r="D484" s="12"/>
      <c r="E484" s="9"/>
      <c r="F484" s="8"/>
      <c r="G484" s="8"/>
      <c r="H484" s="10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</row>
    <row r="485">
      <c r="A485" s="12"/>
      <c r="B485" s="12"/>
      <c r="C485" s="12"/>
      <c r="D485" s="12"/>
      <c r="E485" s="9"/>
      <c r="F485" s="8"/>
      <c r="G485" s="8"/>
      <c r="H485" s="10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</row>
    <row r="486">
      <c r="A486" s="12"/>
      <c r="B486" s="12"/>
      <c r="C486" s="12"/>
      <c r="D486" s="12"/>
      <c r="E486" s="9"/>
      <c r="F486" s="8"/>
      <c r="G486" s="8"/>
      <c r="H486" s="10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</row>
    <row r="487">
      <c r="A487" s="12"/>
      <c r="B487" s="12"/>
      <c r="C487" s="12"/>
      <c r="D487" s="12"/>
      <c r="E487" s="9"/>
      <c r="F487" s="8"/>
      <c r="G487" s="8"/>
      <c r="H487" s="10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</row>
    <row r="488">
      <c r="A488" s="12"/>
      <c r="B488" s="12"/>
      <c r="C488" s="12"/>
      <c r="D488" s="12"/>
      <c r="E488" s="9"/>
      <c r="F488" s="8"/>
      <c r="G488" s="8"/>
      <c r="H488" s="10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</row>
    <row r="489">
      <c r="A489" s="12"/>
      <c r="B489" s="12"/>
      <c r="C489" s="12"/>
      <c r="D489" s="12"/>
      <c r="E489" s="9"/>
      <c r="F489" s="8"/>
      <c r="G489" s="8"/>
      <c r="H489" s="10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</row>
    <row r="490">
      <c r="A490" s="12"/>
      <c r="B490" s="12"/>
      <c r="C490" s="12"/>
      <c r="D490" s="12"/>
      <c r="E490" s="9"/>
      <c r="F490" s="8"/>
      <c r="G490" s="8"/>
      <c r="H490" s="1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</row>
    <row r="491">
      <c r="A491" s="12"/>
      <c r="B491" s="12"/>
      <c r="C491" s="12"/>
      <c r="D491" s="12"/>
      <c r="E491" s="9"/>
      <c r="F491" s="8"/>
      <c r="G491" s="8"/>
      <c r="H491" s="10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</row>
    <row r="492">
      <c r="A492" s="12"/>
      <c r="B492" s="12"/>
      <c r="C492" s="12"/>
      <c r="D492" s="12"/>
      <c r="E492" s="9"/>
      <c r="F492" s="8"/>
      <c r="G492" s="8"/>
      <c r="H492" s="10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</row>
    <row r="493">
      <c r="A493" s="12"/>
      <c r="B493" s="12"/>
      <c r="C493" s="12"/>
      <c r="D493" s="12"/>
      <c r="E493" s="9"/>
      <c r="F493" s="8"/>
      <c r="G493" s="8"/>
      <c r="H493" s="10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</row>
    <row r="494">
      <c r="A494" s="12"/>
      <c r="B494" s="12"/>
      <c r="C494" s="12"/>
      <c r="D494" s="12"/>
      <c r="E494" s="9"/>
      <c r="F494" s="8"/>
      <c r="G494" s="8"/>
      <c r="H494" s="10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</row>
    <row r="495">
      <c r="A495" s="12"/>
      <c r="B495" s="12"/>
      <c r="C495" s="12"/>
      <c r="D495" s="12"/>
      <c r="E495" s="9"/>
      <c r="F495" s="8"/>
      <c r="G495" s="8"/>
      <c r="H495" s="10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</row>
    <row r="496">
      <c r="A496" s="12"/>
      <c r="B496" s="12"/>
      <c r="C496" s="12"/>
      <c r="D496" s="12"/>
      <c r="E496" s="9"/>
      <c r="F496" s="8"/>
      <c r="G496" s="8"/>
      <c r="H496" s="10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</row>
    <row r="497">
      <c r="A497" s="12"/>
      <c r="B497" s="12"/>
      <c r="C497" s="12"/>
      <c r="D497" s="12"/>
      <c r="E497" s="9"/>
      <c r="F497" s="8"/>
      <c r="G497" s="8"/>
      <c r="H497" s="10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</row>
    <row r="498">
      <c r="A498" s="12"/>
      <c r="B498" s="12"/>
      <c r="C498" s="12"/>
      <c r="D498" s="12"/>
      <c r="E498" s="9"/>
      <c r="F498" s="8"/>
      <c r="G498" s="8"/>
      <c r="H498" s="10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</row>
    <row r="499">
      <c r="A499" s="12"/>
      <c r="B499" s="12"/>
      <c r="C499" s="12"/>
      <c r="D499" s="12"/>
      <c r="E499" s="9"/>
      <c r="F499" s="8"/>
      <c r="G499" s="8"/>
      <c r="H499" s="10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</row>
    <row r="500">
      <c r="A500" s="12"/>
      <c r="B500" s="12"/>
      <c r="C500" s="12"/>
      <c r="D500" s="12"/>
      <c r="E500" s="9"/>
      <c r="F500" s="8"/>
      <c r="G500" s="8"/>
      <c r="H500" s="1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</row>
    <row r="501">
      <c r="A501" s="12"/>
      <c r="B501" s="12"/>
      <c r="C501" s="12"/>
      <c r="D501" s="12"/>
      <c r="E501" s="9"/>
      <c r="F501" s="8"/>
      <c r="G501" s="8"/>
      <c r="H501" s="10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</row>
    <row r="502">
      <c r="A502" s="12"/>
      <c r="B502" s="12"/>
      <c r="C502" s="12"/>
      <c r="D502" s="12"/>
      <c r="E502" s="9"/>
      <c r="F502" s="8"/>
      <c r="G502" s="8"/>
      <c r="H502" s="10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</row>
    <row r="503">
      <c r="A503" s="12"/>
      <c r="B503" s="12"/>
      <c r="C503" s="12"/>
      <c r="D503" s="12"/>
      <c r="E503" s="9"/>
      <c r="F503" s="8"/>
      <c r="G503" s="8"/>
      <c r="H503" s="10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</row>
    <row r="504">
      <c r="A504" s="12"/>
      <c r="B504" s="12"/>
      <c r="C504" s="12"/>
      <c r="D504" s="12"/>
      <c r="E504" s="9"/>
      <c r="F504" s="8"/>
      <c r="G504" s="8"/>
      <c r="H504" s="10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</row>
    <row r="505">
      <c r="A505" s="12"/>
      <c r="B505" s="12"/>
      <c r="C505" s="12"/>
      <c r="D505" s="12"/>
      <c r="E505" s="9"/>
      <c r="F505" s="8"/>
      <c r="G505" s="8"/>
      <c r="H505" s="10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</row>
    <row r="506">
      <c r="A506" s="12"/>
      <c r="B506" s="12"/>
      <c r="C506" s="12"/>
      <c r="D506" s="12"/>
      <c r="E506" s="9"/>
      <c r="F506" s="8"/>
      <c r="G506" s="8"/>
      <c r="H506" s="10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</row>
    <row r="507">
      <c r="A507" s="12"/>
      <c r="B507" s="12"/>
      <c r="C507" s="12"/>
      <c r="D507" s="12"/>
      <c r="E507" s="9"/>
      <c r="F507" s="8"/>
      <c r="G507" s="8"/>
      <c r="H507" s="10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</row>
    <row r="508">
      <c r="A508" s="12"/>
      <c r="B508" s="12"/>
      <c r="C508" s="12"/>
      <c r="D508" s="12"/>
      <c r="E508" s="9"/>
      <c r="F508" s="8"/>
      <c r="G508" s="8"/>
      <c r="H508" s="10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</row>
    <row r="509">
      <c r="A509" s="12"/>
      <c r="B509" s="12"/>
      <c r="C509" s="12"/>
      <c r="D509" s="12"/>
      <c r="E509" s="9"/>
      <c r="F509" s="8"/>
      <c r="G509" s="8"/>
      <c r="H509" s="10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</row>
    <row r="510">
      <c r="A510" s="12"/>
      <c r="B510" s="12"/>
      <c r="C510" s="12"/>
      <c r="D510" s="12"/>
      <c r="E510" s="9"/>
      <c r="F510" s="8"/>
      <c r="G510" s="8"/>
      <c r="H510" s="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</row>
    <row r="511">
      <c r="A511" s="12"/>
      <c r="B511" s="12"/>
      <c r="C511" s="12"/>
      <c r="D511" s="12"/>
      <c r="E511" s="9"/>
      <c r="F511" s="8"/>
      <c r="G511" s="8"/>
      <c r="H511" s="10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</row>
    <row r="512">
      <c r="A512" s="12"/>
      <c r="B512" s="12"/>
      <c r="C512" s="12"/>
      <c r="D512" s="12"/>
      <c r="E512" s="9"/>
      <c r="F512" s="8"/>
      <c r="G512" s="8"/>
      <c r="H512" s="10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</row>
    <row r="513">
      <c r="A513" s="12"/>
      <c r="B513" s="12"/>
      <c r="C513" s="12"/>
      <c r="D513" s="12"/>
      <c r="E513" s="9"/>
      <c r="F513" s="8"/>
      <c r="G513" s="8"/>
      <c r="H513" s="10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</row>
    <row r="514">
      <c r="A514" s="12"/>
      <c r="B514" s="12"/>
      <c r="C514" s="12"/>
      <c r="D514" s="12"/>
      <c r="E514" s="9"/>
      <c r="F514" s="8"/>
      <c r="G514" s="8"/>
      <c r="H514" s="10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</row>
    <row r="515">
      <c r="A515" s="12"/>
      <c r="B515" s="12"/>
      <c r="C515" s="12"/>
      <c r="D515" s="12"/>
      <c r="E515" s="9"/>
      <c r="F515" s="8"/>
      <c r="G515" s="8"/>
      <c r="H515" s="10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</row>
    <row r="516">
      <c r="A516" s="12"/>
      <c r="B516" s="12"/>
      <c r="C516" s="12"/>
      <c r="D516" s="12"/>
      <c r="E516" s="9"/>
      <c r="F516" s="8"/>
      <c r="G516" s="8"/>
      <c r="H516" s="10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</row>
    <row r="517">
      <c r="A517" s="12"/>
      <c r="B517" s="12"/>
      <c r="C517" s="12"/>
      <c r="D517" s="12"/>
      <c r="E517" s="9"/>
      <c r="F517" s="8"/>
      <c r="G517" s="8"/>
      <c r="H517" s="10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</row>
    <row r="518">
      <c r="A518" s="12"/>
      <c r="B518" s="12"/>
      <c r="C518" s="12"/>
      <c r="D518" s="12"/>
      <c r="E518" s="9"/>
      <c r="F518" s="8"/>
      <c r="G518" s="8"/>
      <c r="H518" s="10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>
      <c r="A519" s="12"/>
      <c r="B519" s="12"/>
      <c r="C519" s="12"/>
      <c r="D519" s="12"/>
      <c r="E519" s="9"/>
      <c r="F519" s="8"/>
      <c r="G519" s="8"/>
      <c r="H519" s="10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>
      <c r="A520" s="12"/>
      <c r="B520" s="12"/>
      <c r="C520" s="12"/>
      <c r="D520" s="12"/>
      <c r="E520" s="9"/>
      <c r="F520" s="8"/>
      <c r="G520" s="8"/>
      <c r="H520" s="10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  <row r="521">
      <c r="A521" s="12"/>
      <c r="B521" s="12"/>
      <c r="C521" s="12"/>
      <c r="D521" s="12"/>
      <c r="E521" s="9"/>
      <c r="F521" s="8"/>
      <c r="G521" s="8"/>
      <c r="H521" s="10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</row>
    <row r="522">
      <c r="A522" s="12"/>
      <c r="B522" s="12"/>
      <c r="C522" s="12"/>
      <c r="D522" s="12"/>
      <c r="E522" s="9"/>
      <c r="F522" s="8"/>
      <c r="G522" s="8"/>
      <c r="H522" s="10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</row>
    <row r="523">
      <c r="A523" s="12"/>
      <c r="B523" s="12"/>
      <c r="C523" s="12"/>
      <c r="D523" s="12"/>
      <c r="E523" s="9"/>
      <c r="F523" s="8"/>
      <c r="G523" s="8"/>
      <c r="H523" s="10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</row>
    <row r="524">
      <c r="A524" s="12"/>
      <c r="B524" s="12"/>
      <c r="C524" s="12"/>
      <c r="D524" s="12"/>
      <c r="E524" s="9"/>
      <c r="F524" s="8"/>
      <c r="G524" s="8"/>
      <c r="H524" s="10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</row>
    <row r="525">
      <c r="A525" s="12"/>
      <c r="B525" s="12"/>
      <c r="C525" s="12"/>
      <c r="D525" s="12"/>
      <c r="E525" s="9"/>
      <c r="F525" s="8"/>
      <c r="G525" s="8"/>
      <c r="H525" s="10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</row>
    <row r="526">
      <c r="A526" s="12"/>
      <c r="B526" s="12"/>
      <c r="C526" s="12"/>
      <c r="D526" s="12"/>
      <c r="E526" s="9"/>
      <c r="F526" s="8"/>
      <c r="G526" s="8"/>
      <c r="H526" s="10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</row>
    <row r="527">
      <c r="A527" s="12"/>
      <c r="B527" s="12"/>
      <c r="C527" s="12"/>
      <c r="D527" s="12"/>
      <c r="E527" s="9"/>
      <c r="F527" s="8"/>
      <c r="G527" s="8"/>
      <c r="H527" s="10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</row>
    <row r="528">
      <c r="A528" s="12"/>
      <c r="B528" s="12"/>
      <c r="C528" s="12"/>
      <c r="D528" s="12"/>
      <c r="E528" s="9"/>
      <c r="F528" s="8"/>
      <c r="G528" s="8"/>
      <c r="H528" s="10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</row>
    <row r="529">
      <c r="A529" s="12"/>
      <c r="B529" s="12"/>
      <c r="C529" s="12"/>
      <c r="D529" s="12"/>
      <c r="E529" s="9"/>
      <c r="F529" s="8"/>
      <c r="G529" s="8"/>
      <c r="H529" s="10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</row>
    <row r="530">
      <c r="A530" s="12"/>
      <c r="B530" s="12"/>
      <c r="C530" s="12"/>
      <c r="D530" s="12"/>
      <c r="E530" s="9"/>
      <c r="F530" s="8"/>
      <c r="G530" s="8"/>
      <c r="H530" s="10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</row>
    <row r="531">
      <c r="A531" s="12"/>
      <c r="B531" s="12"/>
      <c r="C531" s="12"/>
      <c r="D531" s="12"/>
      <c r="E531" s="9"/>
      <c r="F531" s="8"/>
      <c r="G531" s="8"/>
      <c r="H531" s="10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</row>
    <row r="532">
      <c r="A532" s="12"/>
      <c r="B532" s="12"/>
      <c r="C532" s="12"/>
      <c r="D532" s="12"/>
      <c r="E532" s="9"/>
      <c r="F532" s="8"/>
      <c r="G532" s="8"/>
      <c r="H532" s="10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</row>
    <row r="533">
      <c r="A533" s="12"/>
      <c r="B533" s="12"/>
      <c r="C533" s="12"/>
      <c r="D533" s="12"/>
      <c r="E533" s="9"/>
      <c r="F533" s="8"/>
      <c r="G533" s="8"/>
      <c r="H533" s="10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</row>
    <row r="534">
      <c r="A534" s="12"/>
      <c r="B534" s="12"/>
      <c r="C534" s="12"/>
      <c r="D534" s="12"/>
      <c r="E534" s="9"/>
      <c r="F534" s="8"/>
      <c r="G534" s="8"/>
      <c r="H534" s="10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</row>
    <row r="535">
      <c r="A535" s="12"/>
      <c r="B535" s="12"/>
      <c r="C535" s="12"/>
      <c r="D535" s="12"/>
      <c r="E535" s="9"/>
      <c r="F535" s="8"/>
      <c r="G535" s="8"/>
      <c r="H535" s="10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</row>
    <row r="536">
      <c r="A536" s="12"/>
      <c r="B536" s="12"/>
      <c r="C536" s="12"/>
      <c r="D536" s="12"/>
      <c r="E536" s="9"/>
      <c r="F536" s="8"/>
      <c r="G536" s="8"/>
      <c r="H536" s="10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</row>
    <row r="537">
      <c r="A537" s="12"/>
      <c r="B537" s="12"/>
      <c r="C537" s="12"/>
      <c r="D537" s="12"/>
      <c r="E537" s="9"/>
      <c r="F537" s="8"/>
      <c r="G537" s="8"/>
      <c r="H537" s="10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</row>
    <row r="538">
      <c r="A538" s="12"/>
      <c r="B538" s="12"/>
      <c r="C538" s="12"/>
      <c r="D538" s="12"/>
      <c r="E538" s="9"/>
      <c r="F538" s="8"/>
      <c r="G538" s="8"/>
      <c r="H538" s="10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</row>
    <row r="539">
      <c r="A539" s="12"/>
      <c r="B539" s="12"/>
      <c r="C539" s="12"/>
      <c r="D539" s="12"/>
      <c r="E539" s="9"/>
      <c r="F539" s="8"/>
      <c r="G539" s="8"/>
      <c r="H539" s="10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</row>
    <row r="540">
      <c r="A540" s="12"/>
      <c r="B540" s="12"/>
      <c r="C540" s="12"/>
      <c r="D540" s="12"/>
      <c r="E540" s="9"/>
      <c r="F540" s="8"/>
      <c r="G540" s="8"/>
      <c r="H540" s="10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</row>
    <row r="541">
      <c r="A541" s="12"/>
      <c r="B541" s="12"/>
      <c r="C541" s="12"/>
      <c r="D541" s="12"/>
      <c r="E541" s="9"/>
      <c r="F541" s="8"/>
      <c r="G541" s="8"/>
      <c r="H541" s="10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</row>
    <row r="542">
      <c r="A542" s="12"/>
      <c r="B542" s="12"/>
      <c r="C542" s="12"/>
      <c r="D542" s="12"/>
      <c r="E542" s="9"/>
      <c r="F542" s="8"/>
      <c r="G542" s="8"/>
      <c r="H542" s="10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</row>
    <row r="543">
      <c r="A543" s="12"/>
      <c r="B543" s="12"/>
      <c r="C543" s="12"/>
      <c r="D543" s="12"/>
      <c r="E543" s="9"/>
      <c r="F543" s="8"/>
      <c r="G543" s="8"/>
      <c r="H543" s="10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</row>
    <row r="544">
      <c r="A544" s="12"/>
      <c r="B544" s="12"/>
      <c r="C544" s="12"/>
      <c r="D544" s="12"/>
      <c r="E544" s="9"/>
      <c r="F544" s="8"/>
      <c r="G544" s="8"/>
      <c r="H544" s="10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</row>
    <row r="545">
      <c r="A545" s="12"/>
      <c r="B545" s="12"/>
      <c r="C545" s="12"/>
      <c r="D545" s="12"/>
      <c r="E545" s="9"/>
      <c r="F545" s="8"/>
      <c r="G545" s="8"/>
      <c r="H545" s="10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</row>
    <row r="546">
      <c r="A546" s="12"/>
      <c r="B546" s="12"/>
      <c r="C546" s="12"/>
      <c r="D546" s="12"/>
      <c r="E546" s="9"/>
      <c r="F546" s="8"/>
      <c r="G546" s="8"/>
      <c r="H546" s="10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</row>
    <row r="547">
      <c r="A547" s="12"/>
      <c r="B547" s="12"/>
      <c r="C547" s="12"/>
      <c r="D547" s="12"/>
      <c r="E547" s="9"/>
      <c r="F547" s="8"/>
      <c r="G547" s="8"/>
      <c r="H547" s="10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</row>
    <row r="548">
      <c r="A548" s="12"/>
      <c r="B548" s="12"/>
      <c r="C548" s="12"/>
      <c r="D548" s="12"/>
      <c r="E548" s="9"/>
      <c r="F548" s="8"/>
      <c r="G548" s="8"/>
      <c r="H548" s="10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</row>
    <row r="549">
      <c r="A549" s="12"/>
      <c r="B549" s="12"/>
      <c r="C549" s="12"/>
      <c r="D549" s="12"/>
      <c r="E549" s="9"/>
      <c r="F549" s="8"/>
      <c r="G549" s="8"/>
      <c r="H549" s="10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</row>
    <row r="550">
      <c r="A550" s="12"/>
      <c r="B550" s="12"/>
      <c r="C550" s="12"/>
      <c r="D550" s="12"/>
      <c r="E550" s="9"/>
      <c r="F550" s="8"/>
      <c r="G550" s="8"/>
      <c r="H550" s="10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</row>
    <row r="551">
      <c r="A551" s="12"/>
      <c r="B551" s="12"/>
      <c r="C551" s="12"/>
      <c r="D551" s="12"/>
      <c r="E551" s="9"/>
      <c r="F551" s="8"/>
      <c r="G551" s="8"/>
      <c r="H551" s="10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</row>
    <row r="552">
      <c r="A552" s="12"/>
      <c r="B552" s="12"/>
      <c r="C552" s="12"/>
      <c r="D552" s="12"/>
      <c r="E552" s="9"/>
      <c r="F552" s="8"/>
      <c r="G552" s="8"/>
      <c r="H552" s="10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</row>
    <row r="553">
      <c r="A553" s="12"/>
      <c r="B553" s="12"/>
      <c r="C553" s="12"/>
      <c r="D553" s="12"/>
      <c r="E553" s="9"/>
      <c r="F553" s="8"/>
      <c r="G553" s="8"/>
      <c r="H553" s="10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</row>
    <row r="554">
      <c r="A554" s="12"/>
      <c r="B554" s="12"/>
      <c r="C554" s="12"/>
      <c r="D554" s="12"/>
      <c r="E554" s="9"/>
      <c r="F554" s="8"/>
      <c r="G554" s="8"/>
      <c r="H554" s="10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</row>
    <row r="555">
      <c r="A555" s="12"/>
      <c r="B555" s="12"/>
      <c r="C555" s="12"/>
      <c r="D555" s="12"/>
      <c r="E555" s="9"/>
      <c r="F555" s="8"/>
      <c r="G555" s="8"/>
      <c r="H555" s="10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</row>
    <row r="556">
      <c r="A556" s="12"/>
      <c r="B556" s="12"/>
      <c r="C556" s="12"/>
      <c r="D556" s="12"/>
      <c r="E556" s="9"/>
      <c r="F556" s="8"/>
      <c r="G556" s="8"/>
      <c r="H556" s="10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</row>
    <row r="557">
      <c r="A557" s="12"/>
      <c r="B557" s="12"/>
      <c r="C557" s="12"/>
      <c r="D557" s="12"/>
      <c r="E557" s="9"/>
      <c r="F557" s="8"/>
      <c r="G557" s="8"/>
      <c r="H557" s="10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</row>
    <row r="558">
      <c r="A558" s="12"/>
      <c r="B558" s="12"/>
      <c r="C558" s="12"/>
      <c r="D558" s="12"/>
      <c r="E558" s="9"/>
      <c r="F558" s="8"/>
      <c r="G558" s="8"/>
      <c r="H558" s="10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</row>
    <row r="559">
      <c r="A559" s="12"/>
      <c r="B559" s="12"/>
      <c r="C559" s="12"/>
      <c r="D559" s="12"/>
      <c r="E559" s="9"/>
      <c r="F559" s="8"/>
      <c r="G559" s="8"/>
      <c r="H559" s="10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</row>
    <row r="560">
      <c r="A560" s="12"/>
      <c r="B560" s="12"/>
      <c r="C560" s="12"/>
      <c r="D560" s="12"/>
      <c r="E560" s="9"/>
      <c r="F560" s="8"/>
      <c r="G560" s="8"/>
      <c r="H560" s="10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</row>
    <row r="561">
      <c r="A561" s="12"/>
      <c r="B561" s="12"/>
      <c r="C561" s="12"/>
      <c r="D561" s="12"/>
      <c r="E561" s="9"/>
      <c r="F561" s="8"/>
      <c r="G561" s="8"/>
      <c r="H561" s="10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</row>
    <row r="562">
      <c r="A562" s="12"/>
      <c r="B562" s="12"/>
      <c r="C562" s="12"/>
      <c r="D562" s="12"/>
      <c r="E562" s="9"/>
      <c r="F562" s="8"/>
      <c r="G562" s="8"/>
      <c r="H562" s="10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</row>
    <row r="563">
      <c r="A563" s="12"/>
      <c r="B563" s="12"/>
      <c r="C563" s="12"/>
      <c r="D563" s="12"/>
      <c r="E563" s="9"/>
      <c r="F563" s="8"/>
      <c r="G563" s="8"/>
      <c r="H563" s="10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</row>
    <row r="564">
      <c r="A564" s="12"/>
      <c r="B564" s="12"/>
      <c r="C564" s="12"/>
      <c r="D564" s="12"/>
      <c r="E564" s="9"/>
      <c r="F564" s="8"/>
      <c r="G564" s="8"/>
      <c r="H564" s="10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</row>
    <row r="565">
      <c r="A565" s="12"/>
      <c r="B565" s="12"/>
      <c r="C565" s="12"/>
      <c r="D565" s="12"/>
      <c r="E565" s="9"/>
      <c r="F565" s="8"/>
      <c r="G565" s="8"/>
      <c r="H565" s="10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</row>
    <row r="566">
      <c r="A566" s="12"/>
      <c r="B566" s="12"/>
      <c r="C566" s="12"/>
      <c r="D566" s="12"/>
      <c r="E566" s="9"/>
      <c r="F566" s="8"/>
      <c r="G566" s="8"/>
      <c r="H566" s="10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</row>
    <row r="567">
      <c r="A567" s="12"/>
      <c r="B567" s="12"/>
      <c r="C567" s="12"/>
      <c r="D567" s="12"/>
      <c r="E567" s="9"/>
      <c r="F567" s="8"/>
      <c r="G567" s="8"/>
      <c r="H567" s="10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</row>
    <row r="568">
      <c r="A568" s="12"/>
      <c r="B568" s="12"/>
      <c r="C568" s="12"/>
      <c r="D568" s="12"/>
      <c r="E568" s="9"/>
      <c r="F568" s="8"/>
      <c r="G568" s="8"/>
      <c r="H568" s="10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</row>
    <row r="569">
      <c r="A569" s="12"/>
      <c r="B569" s="12"/>
      <c r="C569" s="12"/>
      <c r="D569" s="12"/>
      <c r="E569" s="9"/>
      <c r="F569" s="8"/>
      <c r="G569" s="8"/>
      <c r="H569" s="10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</row>
    <row r="570">
      <c r="A570" s="12"/>
      <c r="B570" s="12"/>
      <c r="C570" s="12"/>
      <c r="D570" s="12"/>
      <c r="E570" s="9"/>
      <c r="F570" s="8"/>
      <c r="G570" s="8"/>
      <c r="H570" s="10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</row>
    <row r="571">
      <c r="A571" s="12"/>
      <c r="B571" s="12"/>
      <c r="C571" s="12"/>
      <c r="D571" s="12"/>
      <c r="E571" s="9"/>
      <c r="F571" s="8"/>
      <c r="G571" s="8"/>
      <c r="H571" s="10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</row>
    <row r="572">
      <c r="A572" s="12"/>
      <c r="B572" s="12"/>
      <c r="C572" s="12"/>
      <c r="D572" s="12"/>
      <c r="E572" s="9"/>
      <c r="F572" s="8"/>
      <c r="G572" s="8"/>
      <c r="H572" s="10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</row>
    <row r="573">
      <c r="A573" s="12"/>
      <c r="B573" s="12"/>
      <c r="C573" s="12"/>
      <c r="D573" s="12"/>
      <c r="E573" s="9"/>
      <c r="F573" s="8"/>
      <c r="G573" s="8"/>
      <c r="H573" s="10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</row>
    <row r="574">
      <c r="A574" s="12"/>
      <c r="B574" s="12"/>
      <c r="C574" s="12"/>
      <c r="D574" s="12"/>
      <c r="E574" s="9"/>
      <c r="F574" s="8"/>
      <c r="G574" s="8"/>
      <c r="H574" s="10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</row>
    <row r="575">
      <c r="A575" s="12"/>
      <c r="B575" s="12"/>
      <c r="C575" s="12"/>
      <c r="D575" s="12"/>
      <c r="E575" s="9"/>
      <c r="F575" s="8"/>
      <c r="G575" s="8"/>
      <c r="H575" s="10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</row>
    <row r="576">
      <c r="A576" s="12"/>
      <c r="B576" s="12"/>
      <c r="C576" s="12"/>
      <c r="D576" s="12"/>
      <c r="E576" s="9"/>
      <c r="F576" s="8"/>
      <c r="G576" s="8"/>
      <c r="H576" s="10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</row>
    <row r="577">
      <c r="A577" s="12"/>
      <c r="B577" s="12"/>
      <c r="C577" s="12"/>
      <c r="D577" s="12"/>
      <c r="E577" s="9"/>
      <c r="F577" s="8"/>
      <c r="G577" s="8"/>
      <c r="H577" s="10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</row>
    <row r="578">
      <c r="A578" s="12"/>
      <c r="B578" s="12"/>
      <c r="C578" s="12"/>
      <c r="D578" s="12"/>
      <c r="E578" s="9"/>
      <c r="F578" s="8"/>
      <c r="G578" s="8"/>
      <c r="H578" s="10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</row>
    <row r="579">
      <c r="A579" s="12"/>
      <c r="B579" s="12"/>
      <c r="C579" s="12"/>
      <c r="D579" s="12"/>
      <c r="E579" s="9"/>
      <c r="F579" s="8"/>
      <c r="G579" s="8"/>
      <c r="H579" s="10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</row>
    <row r="580">
      <c r="A580" s="12"/>
      <c r="B580" s="12"/>
      <c r="C580" s="12"/>
      <c r="D580" s="12"/>
      <c r="E580" s="9"/>
      <c r="F580" s="8"/>
      <c r="G580" s="8"/>
      <c r="H580" s="10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</row>
    <row r="581">
      <c r="A581" s="12"/>
      <c r="B581" s="12"/>
      <c r="C581" s="12"/>
      <c r="D581" s="12"/>
      <c r="E581" s="9"/>
      <c r="F581" s="8"/>
      <c r="G581" s="8"/>
      <c r="H581" s="10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</row>
    <row r="582">
      <c r="A582" s="12"/>
      <c r="B582" s="12"/>
      <c r="C582" s="12"/>
      <c r="D582" s="12"/>
      <c r="E582" s="9"/>
      <c r="F582" s="8"/>
      <c r="G582" s="8"/>
      <c r="H582" s="10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</row>
    <row r="583">
      <c r="A583" s="12"/>
      <c r="B583" s="12"/>
      <c r="C583" s="12"/>
      <c r="D583" s="12"/>
      <c r="E583" s="9"/>
      <c r="F583" s="8"/>
      <c r="G583" s="8"/>
      <c r="H583" s="10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</row>
    <row r="584">
      <c r="A584" s="12"/>
      <c r="B584" s="12"/>
      <c r="C584" s="12"/>
      <c r="D584" s="12"/>
      <c r="E584" s="9"/>
      <c r="F584" s="8"/>
      <c r="G584" s="8"/>
      <c r="H584" s="10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</row>
    <row r="585">
      <c r="A585" s="12"/>
      <c r="B585" s="12"/>
      <c r="C585" s="12"/>
      <c r="D585" s="12"/>
      <c r="E585" s="9"/>
      <c r="F585" s="8"/>
      <c r="G585" s="8"/>
      <c r="H585" s="10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</row>
    <row r="586">
      <c r="A586" s="12"/>
      <c r="B586" s="12"/>
      <c r="C586" s="12"/>
      <c r="D586" s="12"/>
      <c r="E586" s="9"/>
      <c r="F586" s="8"/>
      <c r="G586" s="8"/>
      <c r="H586" s="10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</row>
    <row r="587">
      <c r="A587" s="12"/>
      <c r="B587" s="12"/>
      <c r="C587" s="12"/>
      <c r="D587" s="12"/>
      <c r="E587" s="9"/>
      <c r="F587" s="8"/>
      <c r="G587" s="8"/>
      <c r="H587" s="10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</row>
    <row r="588">
      <c r="A588" s="12"/>
      <c r="B588" s="12"/>
      <c r="C588" s="12"/>
      <c r="D588" s="12"/>
      <c r="E588" s="9"/>
      <c r="F588" s="8"/>
      <c r="G588" s="8"/>
      <c r="H588" s="10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</row>
    <row r="589">
      <c r="A589" s="12"/>
      <c r="B589" s="12"/>
      <c r="C589" s="12"/>
      <c r="D589" s="12"/>
      <c r="E589" s="9"/>
      <c r="F589" s="8"/>
      <c r="G589" s="8"/>
      <c r="H589" s="10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</row>
    <row r="590">
      <c r="A590" s="12"/>
      <c r="B590" s="12"/>
      <c r="C590" s="12"/>
      <c r="D590" s="12"/>
      <c r="E590" s="9"/>
      <c r="F590" s="8"/>
      <c r="G590" s="8"/>
      <c r="H590" s="1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</row>
    <row r="591">
      <c r="A591" s="12"/>
      <c r="B591" s="12"/>
      <c r="C591" s="12"/>
      <c r="D591" s="12"/>
      <c r="E591" s="9"/>
      <c r="F591" s="8"/>
      <c r="G591" s="8"/>
      <c r="H591" s="10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</row>
    <row r="592">
      <c r="A592" s="12"/>
      <c r="B592" s="12"/>
      <c r="C592" s="12"/>
      <c r="D592" s="12"/>
      <c r="E592" s="9"/>
      <c r="F592" s="8"/>
      <c r="G592" s="8"/>
      <c r="H592" s="10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</row>
    <row r="593">
      <c r="A593" s="12"/>
      <c r="B593" s="12"/>
      <c r="C593" s="12"/>
      <c r="D593" s="12"/>
      <c r="E593" s="9"/>
      <c r="F593" s="8"/>
      <c r="G593" s="8"/>
      <c r="H593" s="10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</row>
    <row r="594">
      <c r="A594" s="12"/>
      <c r="B594" s="12"/>
      <c r="C594" s="12"/>
      <c r="D594" s="12"/>
      <c r="E594" s="9"/>
      <c r="F594" s="8"/>
      <c r="G594" s="8"/>
      <c r="H594" s="10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</row>
    <row r="595">
      <c r="A595" s="12"/>
      <c r="B595" s="12"/>
      <c r="C595" s="12"/>
      <c r="D595" s="12"/>
      <c r="E595" s="9"/>
      <c r="F595" s="8"/>
      <c r="G595" s="8"/>
      <c r="H595" s="10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</row>
    <row r="596">
      <c r="A596" s="12"/>
      <c r="B596" s="12"/>
      <c r="C596" s="12"/>
      <c r="D596" s="12"/>
      <c r="E596" s="9"/>
      <c r="F596" s="8"/>
      <c r="G596" s="8"/>
      <c r="H596" s="10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</row>
    <row r="597">
      <c r="A597" s="12"/>
      <c r="B597" s="12"/>
      <c r="C597" s="12"/>
      <c r="D597" s="12"/>
      <c r="E597" s="9"/>
      <c r="F597" s="8"/>
      <c r="G597" s="8"/>
      <c r="H597" s="10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</row>
    <row r="598">
      <c r="A598" s="12"/>
      <c r="B598" s="12"/>
      <c r="C598" s="12"/>
      <c r="D598" s="12"/>
      <c r="E598" s="9"/>
      <c r="F598" s="8"/>
      <c r="G598" s="8"/>
      <c r="H598" s="10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</row>
    <row r="599">
      <c r="A599" s="12"/>
      <c r="B599" s="12"/>
      <c r="C599" s="12"/>
      <c r="D599" s="12"/>
      <c r="E599" s="9"/>
      <c r="F599" s="8"/>
      <c r="G599" s="8"/>
      <c r="H599" s="10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</row>
    <row r="600">
      <c r="A600" s="12"/>
      <c r="B600" s="12"/>
      <c r="C600" s="12"/>
      <c r="D600" s="12"/>
      <c r="E600" s="9"/>
      <c r="F600" s="8"/>
      <c r="G600" s="8"/>
      <c r="H600" s="1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</row>
    <row r="601">
      <c r="A601" s="12"/>
      <c r="B601" s="12"/>
      <c r="C601" s="12"/>
      <c r="D601" s="12"/>
      <c r="E601" s="9"/>
      <c r="F601" s="8"/>
      <c r="G601" s="8"/>
      <c r="H601" s="10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</row>
    <row r="602">
      <c r="A602" s="12"/>
      <c r="B602" s="12"/>
      <c r="C602" s="12"/>
      <c r="D602" s="12"/>
      <c r="E602" s="9"/>
      <c r="F602" s="8"/>
      <c r="G602" s="8"/>
      <c r="H602" s="10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</row>
    <row r="603">
      <c r="A603" s="12"/>
      <c r="B603" s="12"/>
      <c r="C603" s="12"/>
      <c r="D603" s="12"/>
      <c r="E603" s="9"/>
      <c r="F603" s="8"/>
      <c r="G603" s="8"/>
      <c r="H603" s="10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</row>
    <row r="604">
      <c r="A604" s="12"/>
      <c r="B604" s="12"/>
      <c r="C604" s="12"/>
      <c r="D604" s="12"/>
      <c r="E604" s="9"/>
      <c r="F604" s="8"/>
      <c r="G604" s="8"/>
      <c r="H604" s="10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</row>
    <row r="605">
      <c r="A605" s="12"/>
      <c r="B605" s="12"/>
      <c r="C605" s="12"/>
      <c r="D605" s="12"/>
      <c r="E605" s="9"/>
      <c r="F605" s="8"/>
      <c r="G605" s="8"/>
      <c r="H605" s="10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</row>
    <row r="606">
      <c r="A606" s="12"/>
      <c r="B606" s="12"/>
      <c r="C606" s="12"/>
      <c r="D606" s="12"/>
      <c r="E606" s="9"/>
      <c r="F606" s="8"/>
      <c r="G606" s="8"/>
      <c r="H606" s="10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</row>
    <row r="607">
      <c r="A607" s="12"/>
      <c r="B607" s="12"/>
      <c r="C607" s="12"/>
      <c r="D607" s="12"/>
      <c r="E607" s="9"/>
      <c r="F607" s="8"/>
      <c r="G607" s="8"/>
      <c r="H607" s="10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</row>
    <row r="608">
      <c r="A608" s="12"/>
      <c r="B608" s="12"/>
      <c r="C608" s="12"/>
      <c r="D608" s="12"/>
      <c r="E608" s="9"/>
      <c r="F608" s="8"/>
      <c r="G608" s="8"/>
      <c r="H608" s="10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</row>
    <row r="609">
      <c r="A609" s="12"/>
      <c r="B609" s="12"/>
      <c r="C609" s="12"/>
      <c r="D609" s="12"/>
      <c r="E609" s="9"/>
      <c r="F609" s="8"/>
      <c r="G609" s="8"/>
      <c r="H609" s="10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</row>
    <row r="610">
      <c r="A610" s="12"/>
      <c r="B610" s="12"/>
      <c r="C610" s="12"/>
      <c r="D610" s="12"/>
      <c r="E610" s="9"/>
      <c r="F610" s="8"/>
      <c r="G610" s="8"/>
      <c r="H610" s="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</row>
    <row r="611">
      <c r="A611" s="12"/>
      <c r="B611" s="12"/>
      <c r="C611" s="12"/>
      <c r="D611" s="12"/>
      <c r="E611" s="9"/>
      <c r="F611" s="8"/>
      <c r="G611" s="8"/>
      <c r="H611" s="10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</row>
    <row r="612">
      <c r="A612" s="12"/>
      <c r="B612" s="12"/>
      <c r="C612" s="12"/>
      <c r="D612" s="12"/>
      <c r="E612" s="9"/>
      <c r="F612" s="8"/>
      <c r="G612" s="8"/>
      <c r="H612" s="10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</row>
    <row r="613">
      <c r="A613" s="12"/>
      <c r="B613" s="12"/>
      <c r="C613" s="12"/>
      <c r="D613" s="12"/>
      <c r="E613" s="9"/>
      <c r="F613" s="8"/>
      <c r="G613" s="8"/>
      <c r="H613" s="10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</row>
    <row r="614">
      <c r="A614" s="12"/>
      <c r="B614" s="12"/>
      <c r="C614" s="12"/>
      <c r="D614" s="12"/>
      <c r="E614" s="9"/>
      <c r="F614" s="8"/>
      <c r="G614" s="8"/>
      <c r="H614" s="10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</row>
    <row r="615">
      <c r="A615" s="12"/>
      <c r="B615" s="12"/>
      <c r="C615" s="12"/>
      <c r="D615" s="12"/>
      <c r="E615" s="9"/>
      <c r="F615" s="8"/>
      <c r="G615" s="8"/>
      <c r="H615" s="10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</row>
    <row r="616">
      <c r="A616" s="12"/>
      <c r="B616" s="12"/>
      <c r="C616" s="12"/>
      <c r="D616" s="12"/>
      <c r="E616" s="9"/>
      <c r="F616" s="8"/>
      <c r="G616" s="8"/>
      <c r="H616" s="10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</row>
    <row r="617">
      <c r="A617" s="12"/>
      <c r="B617" s="12"/>
      <c r="C617" s="12"/>
      <c r="D617" s="12"/>
      <c r="E617" s="9"/>
      <c r="F617" s="8"/>
      <c r="G617" s="8"/>
      <c r="H617" s="10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</row>
    <row r="618">
      <c r="A618" s="12"/>
      <c r="B618" s="12"/>
      <c r="C618" s="12"/>
      <c r="D618" s="12"/>
      <c r="E618" s="9"/>
      <c r="F618" s="8"/>
      <c r="G618" s="8"/>
      <c r="H618" s="10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</row>
    <row r="619">
      <c r="A619" s="12"/>
      <c r="B619" s="12"/>
      <c r="C619" s="12"/>
      <c r="D619" s="12"/>
      <c r="E619" s="9"/>
      <c r="F619" s="8"/>
      <c r="G619" s="8"/>
      <c r="H619" s="10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</row>
    <row r="620">
      <c r="A620" s="12"/>
      <c r="B620" s="12"/>
      <c r="C620" s="12"/>
      <c r="D620" s="12"/>
      <c r="E620" s="9"/>
      <c r="F620" s="8"/>
      <c r="G620" s="8"/>
      <c r="H620" s="1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</row>
    <row r="621">
      <c r="A621" s="12"/>
      <c r="B621" s="12"/>
      <c r="C621" s="12"/>
      <c r="D621" s="12"/>
      <c r="E621" s="9"/>
      <c r="F621" s="8"/>
      <c r="G621" s="8"/>
      <c r="H621" s="10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</row>
    <row r="622">
      <c r="A622" s="12"/>
      <c r="B622" s="12"/>
      <c r="C622" s="12"/>
      <c r="D622" s="12"/>
      <c r="E622" s="9"/>
      <c r="F622" s="8"/>
      <c r="G622" s="8"/>
      <c r="H622" s="10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</row>
    <row r="623">
      <c r="A623" s="12"/>
      <c r="B623" s="12"/>
      <c r="C623" s="12"/>
      <c r="D623" s="12"/>
      <c r="E623" s="9"/>
      <c r="F623" s="8"/>
      <c r="G623" s="8"/>
      <c r="H623" s="10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</row>
    <row r="624">
      <c r="A624" s="12"/>
      <c r="B624" s="12"/>
      <c r="C624" s="12"/>
      <c r="D624" s="12"/>
      <c r="E624" s="9"/>
      <c r="F624" s="8"/>
      <c r="G624" s="8"/>
      <c r="H624" s="10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</row>
    <row r="625">
      <c r="A625" s="12"/>
      <c r="B625" s="12"/>
      <c r="C625" s="12"/>
      <c r="D625" s="12"/>
      <c r="E625" s="9"/>
      <c r="F625" s="8"/>
      <c r="G625" s="8"/>
      <c r="H625" s="10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</row>
    <row r="626">
      <c r="A626" s="12"/>
      <c r="B626" s="12"/>
      <c r="C626" s="12"/>
      <c r="D626" s="12"/>
      <c r="E626" s="9"/>
      <c r="F626" s="8"/>
      <c r="G626" s="8"/>
      <c r="H626" s="10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</row>
    <row r="627">
      <c r="A627" s="12"/>
      <c r="B627" s="12"/>
      <c r="C627" s="12"/>
      <c r="D627" s="12"/>
      <c r="E627" s="9"/>
      <c r="F627" s="8"/>
      <c r="G627" s="8"/>
      <c r="H627" s="10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</row>
    <row r="628">
      <c r="A628" s="12"/>
      <c r="B628" s="12"/>
      <c r="C628" s="12"/>
      <c r="D628" s="12"/>
      <c r="E628" s="9"/>
      <c r="F628" s="8"/>
      <c r="G628" s="8"/>
      <c r="H628" s="10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</row>
    <row r="629">
      <c r="A629" s="12"/>
      <c r="B629" s="12"/>
      <c r="C629" s="12"/>
      <c r="D629" s="12"/>
      <c r="E629" s="9"/>
      <c r="F629" s="8"/>
      <c r="G629" s="8"/>
      <c r="H629" s="10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</row>
    <row r="630">
      <c r="A630" s="12"/>
      <c r="B630" s="12"/>
      <c r="C630" s="12"/>
      <c r="D630" s="12"/>
      <c r="E630" s="9"/>
      <c r="F630" s="8"/>
      <c r="G630" s="8"/>
      <c r="H630" s="1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</row>
    <row r="631">
      <c r="A631" s="12"/>
      <c r="B631" s="12"/>
      <c r="C631" s="12"/>
      <c r="D631" s="12"/>
      <c r="E631" s="9"/>
      <c r="F631" s="8"/>
      <c r="G631" s="8"/>
      <c r="H631" s="10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</row>
    <row r="632">
      <c r="A632" s="12"/>
      <c r="B632" s="12"/>
      <c r="C632" s="12"/>
      <c r="D632" s="12"/>
      <c r="E632" s="9"/>
      <c r="F632" s="8"/>
      <c r="G632" s="8"/>
      <c r="H632" s="10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</row>
    <row r="633">
      <c r="A633" s="12"/>
      <c r="B633" s="12"/>
      <c r="C633" s="12"/>
      <c r="D633" s="12"/>
      <c r="E633" s="9"/>
      <c r="F633" s="8"/>
      <c r="G633" s="8"/>
      <c r="H633" s="10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</row>
    <row r="634">
      <c r="A634" s="12"/>
      <c r="B634" s="12"/>
      <c r="C634" s="12"/>
      <c r="D634" s="12"/>
      <c r="E634" s="9"/>
      <c r="F634" s="8"/>
      <c r="G634" s="8"/>
      <c r="H634" s="10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</row>
    <row r="635">
      <c r="A635" s="12"/>
      <c r="B635" s="12"/>
      <c r="C635" s="12"/>
      <c r="D635" s="12"/>
      <c r="E635" s="9"/>
      <c r="F635" s="8"/>
      <c r="G635" s="8"/>
      <c r="H635" s="10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</row>
    <row r="636">
      <c r="A636" s="12"/>
      <c r="B636" s="12"/>
      <c r="C636" s="12"/>
      <c r="D636" s="12"/>
      <c r="E636" s="9"/>
      <c r="F636" s="8"/>
      <c r="G636" s="8"/>
      <c r="H636" s="10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</row>
    <row r="637">
      <c r="A637" s="12"/>
      <c r="B637" s="12"/>
      <c r="C637" s="12"/>
      <c r="D637" s="12"/>
      <c r="E637" s="9"/>
      <c r="F637" s="8"/>
      <c r="G637" s="8"/>
      <c r="H637" s="10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</row>
    <row r="638">
      <c r="A638" s="12"/>
      <c r="B638" s="12"/>
      <c r="C638" s="12"/>
      <c r="D638" s="12"/>
      <c r="E638" s="9"/>
      <c r="F638" s="8"/>
      <c r="G638" s="8"/>
      <c r="H638" s="10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</row>
    <row r="639">
      <c r="A639" s="12"/>
      <c r="B639" s="12"/>
      <c r="C639" s="12"/>
      <c r="D639" s="12"/>
      <c r="E639" s="9"/>
      <c r="F639" s="8"/>
      <c r="G639" s="8"/>
      <c r="H639" s="10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</row>
    <row r="640">
      <c r="A640" s="12"/>
      <c r="B640" s="12"/>
      <c r="C640" s="12"/>
      <c r="D640" s="12"/>
      <c r="E640" s="9"/>
      <c r="F640" s="8"/>
      <c r="G640" s="8"/>
      <c r="H640" s="1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</row>
    <row r="641">
      <c r="A641" s="12"/>
      <c r="B641" s="12"/>
      <c r="C641" s="12"/>
      <c r="D641" s="12"/>
      <c r="E641" s="9"/>
      <c r="F641" s="8"/>
      <c r="G641" s="8"/>
      <c r="H641" s="10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</row>
    <row r="642">
      <c r="A642" s="12"/>
      <c r="B642" s="12"/>
      <c r="C642" s="12"/>
      <c r="D642" s="12"/>
      <c r="E642" s="9"/>
      <c r="F642" s="8"/>
      <c r="G642" s="8"/>
      <c r="H642" s="10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</row>
    <row r="643">
      <c r="A643" s="12"/>
      <c r="B643" s="12"/>
      <c r="C643" s="12"/>
      <c r="D643" s="12"/>
      <c r="E643" s="9"/>
      <c r="F643" s="8"/>
      <c r="G643" s="8"/>
      <c r="H643" s="10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</row>
    <row r="644">
      <c r="A644" s="12"/>
      <c r="B644" s="12"/>
      <c r="C644" s="12"/>
      <c r="D644" s="12"/>
      <c r="E644" s="9"/>
      <c r="F644" s="8"/>
      <c r="G644" s="8"/>
      <c r="H644" s="10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</row>
    <row r="645">
      <c r="A645" s="12"/>
      <c r="B645" s="12"/>
      <c r="C645" s="12"/>
      <c r="D645" s="12"/>
      <c r="E645" s="9"/>
      <c r="F645" s="8"/>
      <c r="G645" s="8"/>
      <c r="H645" s="10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</row>
    <row r="646">
      <c r="A646" s="12"/>
      <c r="B646" s="12"/>
      <c r="C646" s="12"/>
      <c r="D646" s="12"/>
      <c r="E646" s="9"/>
      <c r="F646" s="8"/>
      <c r="G646" s="8"/>
      <c r="H646" s="10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</row>
    <row r="647">
      <c r="A647" s="12"/>
      <c r="B647" s="12"/>
      <c r="C647" s="12"/>
      <c r="D647" s="12"/>
      <c r="E647" s="9"/>
      <c r="F647" s="8"/>
      <c r="G647" s="8"/>
      <c r="H647" s="10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</row>
    <row r="648">
      <c r="A648" s="12"/>
      <c r="B648" s="12"/>
      <c r="C648" s="12"/>
      <c r="D648" s="12"/>
      <c r="E648" s="9"/>
      <c r="F648" s="8"/>
      <c r="G648" s="8"/>
      <c r="H648" s="10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</row>
    <row r="649">
      <c r="A649" s="12"/>
      <c r="B649" s="12"/>
      <c r="C649" s="12"/>
      <c r="D649" s="12"/>
      <c r="E649" s="9"/>
      <c r="F649" s="8"/>
      <c r="G649" s="8"/>
      <c r="H649" s="10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</row>
    <row r="650">
      <c r="A650" s="12"/>
      <c r="B650" s="12"/>
      <c r="C650" s="12"/>
      <c r="D650" s="12"/>
      <c r="E650" s="9"/>
      <c r="F650" s="8"/>
      <c r="G650" s="8"/>
      <c r="H650" s="1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</row>
    <row r="651">
      <c r="A651" s="12"/>
      <c r="B651" s="12"/>
      <c r="C651" s="12"/>
      <c r="D651" s="12"/>
      <c r="E651" s="9"/>
      <c r="F651" s="8"/>
      <c r="G651" s="8"/>
      <c r="H651" s="10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</row>
    <row r="652">
      <c r="A652" s="12"/>
      <c r="B652" s="12"/>
      <c r="C652" s="12"/>
      <c r="D652" s="12"/>
      <c r="E652" s="9"/>
      <c r="F652" s="8"/>
      <c r="G652" s="8"/>
      <c r="H652" s="10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</row>
    <row r="653">
      <c r="A653" s="12"/>
      <c r="B653" s="12"/>
      <c r="C653" s="12"/>
      <c r="D653" s="12"/>
      <c r="E653" s="9"/>
      <c r="F653" s="8"/>
      <c r="G653" s="8"/>
      <c r="H653" s="10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</row>
    <row r="654">
      <c r="A654" s="12"/>
      <c r="B654" s="12"/>
      <c r="C654" s="12"/>
      <c r="D654" s="12"/>
      <c r="E654" s="9"/>
      <c r="F654" s="8"/>
      <c r="G654" s="8"/>
      <c r="H654" s="10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</row>
    <row r="655">
      <c r="A655" s="12"/>
      <c r="B655" s="12"/>
      <c r="C655" s="12"/>
      <c r="D655" s="12"/>
      <c r="E655" s="9"/>
      <c r="F655" s="8"/>
      <c r="G655" s="8"/>
      <c r="H655" s="10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</row>
    <row r="656">
      <c r="A656" s="12"/>
      <c r="B656" s="12"/>
      <c r="C656" s="12"/>
      <c r="D656" s="12"/>
      <c r="E656" s="9"/>
      <c r="F656" s="8"/>
      <c r="G656" s="8"/>
      <c r="H656" s="10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</row>
    <row r="657">
      <c r="A657" s="12"/>
      <c r="B657" s="12"/>
      <c r="C657" s="12"/>
      <c r="D657" s="12"/>
      <c r="E657" s="9"/>
      <c r="F657" s="8"/>
      <c r="G657" s="8"/>
      <c r="H657" s="10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</row>
    <row r="658">
      <c r="A658" s="12"/>
      <c r="B658" s="12"/>
      <c r="C658" s="12"/>
      <c r="D658" s="12"/>
      <c r="E658" s="9"/>
      <c r="F658" s="8"/>
      <c r="G658" s="8"/>
      <c r="H658" s="10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</row>
    <row r="659">
      <c r="A659" s="12"/>
      <c r="B659" s="12"/>
      <c r="C659" s="12"/>
      <c r="D659" s="12"/>
      <c r="E659" s="9"/>
      <c r="F659" s="8"/>
      <c r="G659" s="8"/>
      <c r="H659" s="10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</row>
    <row r="660">
      <c r="A660" s="12"/>
      <c r="B660" s="12"/>
      <c r="C660" s="12"/>
      <c r="D660" s="12"/>
      <c r="E660" s="9"/>
      <c r="F660" s="8"/>
      <c r="G660" s="8"/>
      <c r="H660" s="1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</row>
    <row r="661">
      <c r="A661" s="12"/>
      <c r="B661" s="12"/>
      <c r="C661" s="12"/>
      <c r="D661" s="12"/>
      <c r="E661" s="9"/>
      <c r="F661" s="8"/>
      <c r="G661" s="8"/>
      <c r="H661" s="10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</row>
    <row r="662">
      <c r="A662" s="12"/>
      <c r="B662" s="12"/>
      <c r="C662" s="12"/>
      <c r="D662" s="12"/>
      <c r="E662" s="9"/>
      <c r="F662" s="8"/>
      <c r="G662" s="8"/>
      <c r="H662" s="10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</row>
    <row r="663">
      <c r="A663" s="12"/>
      <c r="B663" s="12"/>
      <c r="C663" s="12"/>
      <c r="D663" s="12"/>
      <c r="E663" s="9"/>
      <c r="F663" s="8"/>
      <c r="G663" s="8"/>
      <c r="H663" s="10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</row>
    <row r="664">
      <c r="A664" s="12"/>
      <c r="B664" s="12"/>
      <c r="C664" s="12"/>
      <c r="D664" s="12"/>
      <c r="E664" s="9"/>
      <c r="F664" s="8"/>
      <c r="G664" s="8"/>
      <c r="H664" s="10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</row>
    <row r="665">
      <c r="A665" s="12"/>
      <c r="B665" s="12"/>
      <c r="C665" s="12"/>
      <c r="D665" s="12"/>
      <c r="E665" s="9"/>
      <c r="F665" s="8"/>
      <c r="G665" s="8"/>
      <c r="H665" s="10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</row>
    <row r="666">
      <c r="A666" s="12"/>
      <c r="B666" s="12"/>
      <c r="C666" s="12"/>
      <c r="D666" s="12"/>
      <c r="E666" s="9"/>
      <c r="F666" s="8"/>
      <c r="G666" s="8"/>
      <c r="H666" s="10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</row>
    <row r="667">
      <c r="A667" s="12"/>
      <c r="B667" s="12"/>
      <c r="C667" s="12"/>
      <c r="D667" s="12"/>
      <c r="E667" s="9"/>
      <c r="F667" s="8"/>
      <c r="G667" s="8"/>
      <c r="H667" s="10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</row>
    <row r="668">
      <c r="A668" s="12"/>
      <c r="B668" s="12"/>
      <c r="C668" s="12"/>
      <c r="D668" s="12"/>
      <c r="E668" s="9"/>
      <c r="F668" s="8"/>
      <c r="G668" s="8"/>
      <c r="H668" s="10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</row>
    <row r="669">
      <c r="A669" s="12"/>
      <c r="B669" s="12"/>
      <c r="C669" s="12"/>
      <c r="D669" s="12"/>
      <c r="E669" s="9"/>
      <c r="F669" s="8"/>
      <c r="G669" s="8"/>
      <c r="H669" s="10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</row>
    <row r="670">
      <c r="A670" s="12"/>
      <c r="B670" s="12"/>
      <c r="C670" s="12"/>
      <c r="D670" s="12"/>
      <c r="E670" s="9"/>
      <c r="F670" s="8"/>
      <c r="G670" s="8"/>
      <c r="H670" s="1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</row>
    <row r="671">
      <c r="A671" s="12"/>
      <c r="B671" s="12"/>
      <c r="C671" s="12"/>
      <c r="D671" s="12"/>
      <c r="E671" s="9"/>
      <c r="F671" s="8"/>
      <c r="G671" s="8"/>
      <c r="H671" s="10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</row>
    <row r="672">
      <c r="A672" s="12"/>
      <c r="B672" s="12"/>
      <c r="C672" s="12"/>
      <c r="D672" s="12"/>
      <c r="E672" s="9"/>
      <c r="F672" s="8"/>
      <c r="G672" s="8"/>
      <c r="H672" s="10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</row>
    <row r="673">
      <c r="A673" s="12"/>
      <c r="B673" s="12"/>
      <c r="C673" s="12"/>
      <c r="D673" s="12"/>
      <c r="E673" s="9"/>
      <c r="F673" s="8"/>
      <c r="G673" s="8"/>
      <c r="H673" s="10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</row>
    <row r="674">
      <c r="A674" s="12"/>
      <c r="B674" s="12"/>
      <c r="C674" s="12"/>
      <c r="D674" s="12"/>
      <c r="E674" s="9"/>
      <c r="F674" s="8"/>
      <c r="G674" s="8"/>
      <c r="H674" s="10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</row>
    <row r="675">
      <c r="A675" s="12"/>
      <c r="B675" s="12"/>
      <c r="C675" s="12"/>
      <c r="D675" s="12"/>
      <c r="E675" s="9"/>
      <c r="F675" s="8"/>
      <c r="G675" s="8"/>
      <c r="H675" s="10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</row>
    <row r="676">
      <c r="A676" s="12"/>
      <c r="B676" s="12"/>
      <c r="C676" s="12"/>
      <c r="D676" s="12"/>
      <c r="E676" s="9"/>
      <c r="F676" s="8"/>
      <c r="G676" s="8"/>
      <c r="H676" s="10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</row>
    <row r="677">
      <c r="A677" s="12"/>
      <c r="B677" s="12"/>
      <c r="C677" s="12"/>
      <c r="D677" s="12"/>
      <c r="E677" s="9"/>
      <c r="F677" s="8"/>
      <c r="G677" s="8"/>
      <c r="H677" s="10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</row>
    <row r="678">
      <c r="A678" s="12"/>
      <c r="B678" s="12"/>
      <c r="C678" s="12"/>
      <c r="D678" s="12"/>
      <c r="E678" s="9"/>
      <c r="F678" s="8"/>
      <c r="G678" s="8"/>
      <c r="H678" s="10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</row>
    <row r="679">
      <c r="A679" s="12"/>
      <c r="B679" s="12"/>
      <c r="C679" s="12"/>
      <c r="D679" s="12"/>
      <c r="E679" s="9"/>
      <c r="F679" s="8"/>
      <c r="G679" s="8"/>
      <c r="H679" s="10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</row>
    <row r="680">
      <c r="A680" s="12"/>
      <c r="B680" s="12"/>
      <c r="C680" s="12"/>
      <c r="D680" s="12"/>
      <c r="E680" s="9"/>
      <c r="F680" s="8"/>
      <c r="G680" s="8"/>
      <c r="H680" s="1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</row>
    <row r="681">
      <c r="A681" s="12"/>
      <c r="B681" s="12"/>
      <c r="C681" s="12"/>
      <c r="D681" s="12"/>
      <c r="E681" s="9"/>
      <c r="F681" s="8"/>
      <c r="G681" s="8"/>
      <c r="H681" s="10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</row>
    <row r="682">
      <c r="A682" s="12"/>
      <c r="B682" s="12"/>
      <c r="C682" s="12"/>
      <c r="D682" s="12"/>
      <c r="E682" s="9"/>
      <c r="F682" s="8"/>
      <c r="G682" s="8"/>
      <c r="H682" s="10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</row>
    <row r="683">
      <c r="A683" s="12"/>
      <c r="B683" s="12"/>
      <c r="C683" s="12"/>
      <c r="D683" s="12"/>
      <c r="E683" s="9"/>
      <c r="F683" s="8"/>
      <c r="G683" s="8"/>
      <c r="H683" s="10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</row>
    <row r="684">
      <c r="A684" s="12"/>
      <c r="B684" s="12"/>
      <c r="C684" s="12"/>
      <c r="D684" s="12"/>
      <c r="E684" s="9"/>
      <c r="F684" s="8"/>
      <c r="G684" s="8"/>
      <c r="H684" s="10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</row>
    <row r="685">
      <c r="A685" s="12"/>
      <c r="B685" s="12"/>
      <c r="C685" s="12"/>
      <c r="D685" s="12"/>
      <c r="E685" s="9"/>
      <c r="F685" s="8"/>
      <c r="G685" s="8"/>
      <c r="H685" s="10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</row>
    <row r="686">
      <c r="A686" s="12"/>
      <c r="B686" s="12"/>
      <c r="C686" s="12"/>
      <c r="D686" s="12"/>
      <c r="E686" s="9"/>
      <c r="F686" s="8"/>
      <c r="G686" s="8"/>
      <c r="H686" s="10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</row>
    <row r="687">
      <c r="A687" s="12"/>
      <c r="B687" s="12"/>
      <c r="C687" s="12"/>
      <c r="D687" s="12"/>
      <c r="E687" s="9"/>
      <c r="F687" s="8"/>
      <c r="G687" s="8"/>
      <c r="H687" s="10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</row>
    <row r="688">
      <c r="A688" s="12"/>
      <c r="B688" s="12"/>
      <c r="C688" s="12"/>
      <c r="D688" s="12"/>
      <c r="E688" s="9"/>
      <c r="F688" s="8"/>
      <c r="G688" s="8"/>
      <c r="H688" s="10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</row>
    <row r="689">
      <c r="A689" s="12"/>
      <c r="B689" s="12"/>
      <c r="C689" s="12"/>
      <c r="D689" s="12"/>
      <c r="E689" s="9"/>
      <c r="F689" s="8"/>
      <c r="G689" s="8"/>
      <c r="H689" s="10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</row>
    <row r="690">
      <c r="A690" s="12"/>
      <c r="B690" s="12"/>
      <c r="C690" s="12"/>
      <c r="D690" s="12"/>
      <c r="E690" s="9"/>
      <c r="F690" s="8"/>
      <c r="G690" s="8"/>
      <c r="H690" s="1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</row>
    <row r="691">
      <c r="A691" s="12"/>
      <c r="B691" s="12"/>
      <c r="C691" s="12"/>
      <c r="D691" s="12"/>
      <c r="E691" s="9"/>
      <c r="F691" s="8"/>
      <c r="G691" s="8"/>
      <c r="H691" s="10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</row>
    <row r="692">
      <c r="A692" s="12"/>
      <c r="B692" s="12"/>
      <c r="C692" s="12"/>
      <c r="D692" s="12"/>
      <c r="E692" s="9"/>
      <c r="F692" s="8"/>
      <c r="G692" s="8"/>
      <c r="H692" s="10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</row>
    <row r="693">
      <c r="A693" s="12"/>
      <c r="B693" s="12"/>
      <c r="C693" s="12"/>
      <c r="D693" s="12"/>
      <c r="E693" s="9"/>
      <c r="F693" s="8"/>
      <c r="G693" s="8"/>
      <c r="H693" s="10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</row>
    <row r="694">
      <c r="A694" s="12"/>
      <c r="B694" s="12"/>
      <c r="C694" s="12"/>
      <c r="D694" s="12"/>
      <c r="E694" s="9"/>
      <c r="F694" s="8"/>
      <c r="G694" s="8"/>
      <c r="H694" s="10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</row>
    <row r="695">
      <c r="A695" s="12"/>
      <c r="B695" s="12"/>
      <c r="C695" s="12"/>
      <c r="D695" s="12"/>
      <c r="E695" s="9"/>
      <c r="F695" s="8"/>
      <c r="G695" s="8"/>
      <c r="H695" s="10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</row>
    <row r="696">
      <c r="A696" s="12"/>
      <c r="B696" s="12"/>
      <c r="C696" s="12"/>
      <c r="D696" s="12"/>
      <c r="E696" s="9"/>
      <c r="F696" s="8"/>
      <c r="G696" s="8"/>
      <c r="H696" s="10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</row>
    <row r="697">
      <c r="A697" s="12"/>
      <c r="B697" s="12"/>
      <c r="C697" s="12"/>
      <c r="D697" s="12"/>
      <c r="E697" s="9"/>
      <c r="F697" s="8"/>
      <c r="G697" s="8"/>
      <c r="H697" s="10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</row>
    <row r="698">
      <c r="A698" s="12"/>
      <c r="B698" s="12"/>
      <c r="C698" s="12"/>
      <c r="D698" s="12"/>
      <c r="E698" s="9"/>
      <c r="F698" s="8"/>
      <c r="G698" s="8"/>
      <c r="H698" s="10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</row>
    <row r="699">
      <c r="A699" s="12"/>
      <c r="B699" s="12"/>
      <c r="C699" s="12"/>
      <c r="D699" s="12"/>
      <c r="E699" s="9"/>
      <c r="F699" s="8"/>
      <c r="G699" s="8"/>
      <c r="H699" s="10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</row>
    <row r="700">
      <c r="A700" s="12"/>
      <c r="B700" s="12"/>
      <c r="C700" s="12"/>
      <c r="D700" s="12"/>
      <c r="E700" s="9"/>
      <c r="F700" s="8"/>
      <c r="G700" s="8"/>
      <c r="H700" s="1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</row>
    <row r="701">
      <c r="A701" s="12"/>
      <c r="B701" s="12"/>
      <c r="C701" s="12"/>
      <c r="D701" s="12"/>
      <c r="E701" s="9"/>
      <c r="F701" s="8"/>
      <c r="G701" s="8"/>
      <c r="H701" s="10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</row>
    <row r="702">
      <c r="A702" s="12"/>
      <c r="B702" s="12"/>
      <c r="C702" s="12"/>
      <c r="D702" s="12"/>
      <c r="E702" s="9"/>
      <c r="F702" s="8"/>
      <c r="G702" s="8"/>
      <c r="H702" s="10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</row>
    <row r="703">
      <c r="A703" s="12"/>
      <c r="B703" s="12"/>
      <c r="C703" s="12"/>
      <c r="D703" s="12"/>
      <c r="E703" s="9"/>
      <c r="F703" s="8"/>
      <c r="G703" s="8"/>
      <c r="H703" s="10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</row>
    <row r="704">
      <c r="A704" s="12"/>
      <c r="B704" s="12"/>
      <c r="C704" s="12"/>
      <c r="D704" s="12"/>
      <c r="E704" s="9"/>
      <c r="F704" s="8"/>
      <c r="G704" s="8"/>
      <c r="H704" s="10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</row>
    <row r="705">
      <c r="A705" s="12"/>
      <c r="B705" s="12"/>
      <c r="C705" s="12"/>
      <c r="D705" s="12"/>
      <c r="E705" s="9"/>
      <c r="F705" s="8"/>
      <c r="G705" s="8"/>
      <c r="H705" s="10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</row>
    <row r="706">
      <c r="A706" s="12"/>
      <c r="B706" s="12"/>
      <c r="C706" s="12"/>
      <c r="D706" s="12"/>
      <c r="E706" s="9"/>
      <c r="F706" s="8"/>
      <c r="G706" s="8"/>
      <c r="H706" s="10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</row>
    <row r="707">
      <c r="A707" s="12"/>
      <c r="B707" s="12"/>
      <c r="C707" s="12"/>
      <c r="D707" s="12"/>
      <c r="E707" s="9"/>
      <c r="F707" s="8"/>
      <c r="G707" s="8"/>
      <c r="H707" s="10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</row>
    <row r="708">
      <c r="A708" s="12"/>
      <c r="B708" s="12"/>
      <c r="C708" s="12"/>
      <c r="D708" s="12"/>
      <c r="E708" s="9"/>
      <c r="F708" s="8"/>
      <c r="G708" s="8"/>
      <c r="H708" s="10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</row>
    <row r="709">
      <c r="A709" s="12"/>
      <c r="B709" s="12"/>
      <c r="C709" s="12"/>
      <c r="D709" s="12"/>
      <c r="E709" s="9"/>
      <c r="F709" s="8"/>
      <c r="G709" s="8"/>
      <c r="H709" s="10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</row>
    <row r="710">
      <c r="A710" s="12"/>
      <c r="B710" s="12"/>
      <c r="C710" s="12"/>
      <c r="D710" s="12"/>
      <c r="E710" s="9"/>
      <c r="F710" s="8"/>
      <c r="G710" s="8"/>
      <c r="H710" s="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</row>
    <row r="711">
      <c r="A711" s="12"/>
      <c r="B711" s="12"/>
      <c r="C711" s="12"/>
      <c r="D711" s="12"/>
      <c r="E711" s="9"/>
      <c r="F711" s="8"/>
      <c r="G711" s="8"/>
      <c r="H711" s="10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</row>
    <row r="712">
      <c r="A712" s="12"/>
      <c r="B712" s="12"/>
      <c r="C712" s="12"/>
      <c r="D712" s="12"/>
      <c r="E712" s="9"/>
      <c r="F712" s="8"/>
      <c r="G712" s="8"/>
      <c r="H712" s="10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</row>
    <row r="713">
      <c r="A713" s="12"/>
      <c r="B713" s="12"/>
      <c r="C713" s="12"/>
      <c r="D713" s="12"/>
      <c r="E713" s="9"/>
      <c r="F713" s="8"/>
      <c r="G713" s="8"/>
      <c r="H713" s="10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</row>
    <row r="714">
      <c r="A714" s="12"/>
      <c r="B714" s="12"/>
      <c r="C714" s="12"/>
      <c r="D714" s="12"/>
      <c r="E714" s="9"/>
      <c r="F714" s="8"/>
      <c r="G714" s="8"/>
      <c r="H714" s="10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</row>
    <row r="715">
      <c r="A715" s="12"/>
      <c r="B715" s="12"/>
      <c r="C715" s="12"/>
      <c r="D715" s="12"/>
      <c r="E715" s="9"/>
      <c r="F715" s="8"/>
      <c r="G715" s="8"/>
      <c r="H715" s="10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</row>
    <row r="716">
      <c r="A716" s="12"/>
      <c r="B716" s="12"/>
      <c r="C716" s="12"/>
      <c r="D716" s="12"/>
      <c r="E716" s="9"/>
      <c r="F716" s="8"/>
      <c r="G716" s="8"/>
      <c r="H716" s="10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</row>
    <row r="717">
      <c r="A717" s="12"/>
      <c r="B717" s="12"/>
      <c r="C717" s="12"/>
      <c r="D717" s="12"/>
      <c r="E717" s="9"/>
      <c r="F717" s="8"/>
      <c r="G717" s="8"/>
      <c r="H717" s="10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</row>
    <row r="718">
      <c r="A718" s="12"/>
      <c r="B718" s="12"/>
      <c r="C718" s="12"/>
      <c r="D718" s="12"/>
      <c r="E718" s="9"/>
      <c r="F718" s="8"/>
      <c r="G718" s="8"/>
      <c r="H718" s="10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</row>
    <row r="719">
      <c r="A719" s="12"/>
      <c r="B719" s="12"/>
      <c r="C719" s="12"/>
      <c r="D719" s="12"/>
      <c r="E719" s="9"/>
      <c r="F719" s="8"/>
      <c r="G719" s="8"/>
      <c r="H719" s="10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</row>
    <row r="720">
      <c r="A720" s="12"/>
      <c r="B720" s="12"/>
      <c r="C720" s="12"/>
      <c r="D720" s="12"/>
      <c r="E720" s="9"/>
      <c r="F720" s="8"/>
      <c r="G720" s="8"/>
      <c r="H720" s="1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</row>
    <row r="721">
      <c r="A721" s="12"/>
      <c r="B721" s="12"/>
      <c r="C721" s="12"/>
      <c r="D721" s="12"/>
      <c r="E721" s="9"/>
      <c r="F721" s="8"/>
      <c r="G721" s="8"/>
      <c r="H721" s="10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</row>
    <row r="722">
      <c r="A722" s="12"/>
      <c r="B722" s="12"/>
      <c r="C722" s="12"/>
      <c r="D722" s="12"/>
      <c r="E722" s="9"/>
      <c r="F722" s="8"/>
      <c r="G722" s="8"/>
      <c r="H722" s="10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</row>
    <row r="723">
      <c r="A723" s="12"/>
      <c r="B723" s="12"/>
      <c r="C723" s="12"/>
      <c r="D723" s="12"/>
      <c r="E723" s="9"/>
      <c r="F723" s="8"/>
      <c r="G723" s="8"/>
      <c r="H723" s="10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</row>
    <row r="724">
      <c r="A724" s="12"/>
      <c r="B724" s="12"/>
      <c r="C724" s="12"/>
      <c r="D724" s="12"/>
      <c r="E724" s="9"/>
      <c r="F724" s="8"/>
      <c r="G724" s="8"/>
      <c r="H724" s="10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</row>
    <row r="725">
      <c r="A725" s="12"/>
      <c r="B725" s="12"/>
      <c r="C725" s="12"/>
      <c r="D725" s="12"/>
      <c r="E725" s="9"/>
      <c r="F725" s="8"/>
      <c r="G725" s="8"/>
      <c r="H725" s="10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</row>
    <row r="726">
      <c r="A726" s="12"/>
      <c r="B726" s="12"/>
      <c r="C726" s="12"/>
      <c r="D726" s="12"/>
      <c r="E726" s="9"/>
      <c r="F726" s="8"/>
      <c r="G726" s="8"/>
      <c r="H726" s="10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</row>
    <row r="727">
      <c r="A727" s="12"/>
      <c r="B727" s="12"/>
      <c r="C727" s="12"/>
      <c r="D727" s="12"/>
      <c r="E727" s="9"/>
      <c r="F727" s="8"/>
      <c r="G727" s="8"/>
      <c r="H727" s="10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</row>
    <row r="728">
      <c r="A728" s="12"/>
      <c r="B728" s="12"/>
      <c r="C728" s="12"/>
      <c r="D728" s="12"/>
      <c r="E728" s="9"/>
      <c r="F728" s="8"/>
      <c r="G728" s="8"/>
      <c r="H728" s="10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</row>
    <row r="729">
      <c r="A729" s="12"/>
      <c r="B729" s="12"/>
      <c r="C729" s="12"/>
      <c r="D729" s="12"/>
      <c r="E729" s="9"/>
      <c r="F729" s="8"/>
      <c r="G729" s="8"/>
      <c r="H729" s="10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</row>
    <row r="730">
      <c r="A730" s="12"/>
      <c r="B730" s="12"/>
      <c r="C730" s="12"/>
      <c r="D730" s="12"/>
      <c r="E730" s="9"/>
      <c r="F730" s="8"/>
      <c r="G730" s="8"/>
      <c r="H730" s="10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</row>
    <row r="731">
      <c r="A731" s="12"/>
      <c r="B731" s="12"/>
      <c r="C731" s="12"/>
      <c r="D731" s="12"/>
      <c r="E731" s="9"/>
      <c r="F731" s="8"/>
      <c r="G731" s="8"/>
      <c r="H731" s="10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</row>
    <row r="732">
      <c r="A732" s="12"/>
      <c r="B732" s="12"/>
      <c r="C732" s="12"/>
      <c r="D732" s="12"/>
      <c r="E732" s="9"/>
      <c r="F732" s="8"/>
      <c r="G732" s="8"/>
      <c r="H732" s="10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</row>
    <row r="733">
      <c r="A733" s="12"/>
      <c r="B733" s="12"/>
      <c r="C733" s="12"/>
      <c r="D733" s="12"/>
      <c r="E733" s="9"/>
      <c r="F733" s="8"/>
      <c r="G733" s="8"/>
      <c r="H733" s="10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</row>
    <row r="734">
      <c r="A734" s="12"/>
      <c r="B734" s="12"/>
      <c r="C734" s="12"/>
      <c r="D734" s="12"/>
      <c r="E734" s="9"/>
      <c r="F734" s="8"/>
      <c r="G734" s="8"/>
      <c r="H734" s="10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</row>
    <row r="735">
      <c r="A735" s="12"/>
      <c r="B735" s="12"/>
      <c r="C735" s="12"/>
      <c r="D735" s="12"/>
      <c r="E735" s="9"/>
      <c r="F735" s="8"/>
      <c r="G735" s="8"/>
      <c r="H735" s="10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</row>
    <row r="736">
      <c r="A736" s="12"/>
      <c r="B736" s="12"/>
      <c r="C736" s="12"/>
      <c r="D736" s="12"/>
      <c r="E736" s="9"/>
      <c r="F736" s="8"/>
      <c r="G736" s="8"/>
      <c r="H736" s="10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</row>
    <row r="737">
      <c r="A737" s="12"/>
      <c r="B737" s="12"/>
      <c r="C737" s="12"/>
      <c r="D737" s="12"/>
      <c r="E737" s="9"/>
      <c r="F737" s="8"/>
      <c r="G737" s="8"/>
      <c r="H737" s="10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</row>
    <row r="738">
      <c r="A738" s="12"/>
      <c r="B738" s="12"/>
      <c r="C738" s="12"/>
      <c r="D738" s="12"/>
      <c r="E738" s="9"/>
      <c r="F738" s="8"/>
      <c r="G738" s="8"/>
      <c r="H738" s="10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</row>
    <row r="739">
      <c r="A739" s="12"/>
      <c r="B739" s="12"/>
      <c r="C739" s="12"/>
      <c r="D739" s="12"/>
      <c r="E739" s="9"/>
      <c r="F739" s="8"/>
      <c r="G739" s="8"/>
      <c r="H739" s="10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</row>
    <row r="740">
      <c r="A740" s="12"/>
      <c r="B740" s="12"/>
      <c r="C740" s="12"/>
      <c r="D740" s="12"/>
      <c r="E740" s="9"/>
      <c r="F740" s="8"/>
      <c r="G740" s="8"/>
      <c r="H740" s="10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</row>
    <row r="741">
      <c r="A741" s="12"/>
      <c r="B741" s="12"/>
      <c r="C741" s="12"/>
      <c r="D741" s="12"/>
      <c r="E741" s="9"/>
      <c r="F741" s="8"/>
      <c r="G741" s="8"/>
      <c r="H741" s="10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</row>
    <row r="742">
      <c r="A742" s="12"/>
      <c r="B742" s="12"/>
      <c r="C742" s="12"/>
      <c r="D742" s="12"/>
      <c r="E742" s="9"/>
      <c r="F742" s="8"/>
      <c r="G742" s="8"/>
      <c r="H742" s="10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</row>
    <row r="743">
      <c r="A743" s="12"/>
      <c r="B743" s="12"/>
      <c r="C743" s="12"/>
      <c r="D743" s="12"/>
      <c r="E743" s="9"/>
      <c r="F743" s="8"/>
      <c r="G743" s="8"/>
      <c r="H743" s="10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</row>
    <row r="744">
      <c r="A744" s="12"/>
      <c r="B744" s="12"/>
      <c r="C744" s="12"/>
      <c r="D744" s="12"/>
      <c r="E744" s="9"/>
      <c r="F744" s="8"/>
      <c r="G744" s="8"/>
      <c r="H744" s="10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</row>
    <row r="745">
      <c r="A745" s="12"/>
      <c r="B745" s="12"/>
      <c r="C745" s="12"/>
      <c r="D745" s="12"/>
      <c r="E745" s="9"/>
      <c r="F745" s="8"/>
      <c r="G745" s="8"/>
      <c r="H745" s="10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</row>
    <row r="746">
      <c r="A746" s="12"/>
      <c r="B746" s="12"/>
      <c r="C746" s="12"/>
      <c r="D746" s="12"/>
      <c r="E746" s="9"/>
      <c r="F746" s="8"/>
      <c r="G746" s="8"/>
      <c r="H746" s="10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</row>
    <row r="747">
      <c r="A747" s="12"/>
      <c r="B747" s="12"/>
      <c r="C747" s="12"/>
      <c r="D747" s="12"/>
      <c r="E747" s="9"/>
      <c r="F747" s="8"/>
      <c r="G747" s="8"/>
      <c r="H747" s="10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</row>
    <row r="748">
      <c r="A748" s="12"/>
      <c r="B748" s="12"/>
      <c r="C748" s="12"/>
      <c r="D748" s="12"/>
      <c r="E748" s="9"/>
      <c r="F748" s="8"/>
      <c r="G748" s="8"/>
      <c r="H748" s="10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</row>
    <row r="749">
      <c r="A749" s="12"/>
      <c r="B749" s="12"/>
      <c r="C749" s="12"/>
      <c r="D749" s="12"/>
      <c r="E749" s="9"/>
      <c r="F749" s="8"/>
      <c r="G749" s="8"/>
      <c r="H749" s="10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</row>
    <row r="750">
      <c r="A750" s="12"/>
      <c r="B750" s="12"/>
      <c r="C750" s="12"/>
      <c r="D750" s="12"/>
      <c r="E750" s="9"/>
      <c r="F750" s="8"/>
      <c r="G750" s="8"/>
      <c r="H750" s="10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</row>
    <row r="751">
      <c r="A751" s="12"/>
      <c r="B751" s="12"/>
      <c r="C751" s="12"/>
      <c r="D751" s="12"/>
      <c r="E751" s="9"/>
      <c r="F751" s="8"/>
      <c r="G751" s="8"/>
      <c r="H751" s="10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</row>
    <row r="752">
      <c r="A752" s="12"/>
      <c r="B752" s="12"/>
      <c r="C752" s="12"/>
      <c r="D752" s="12"/>
      <c r="E752" s="9"/>
      <c r="F752" s="8"/>
      <c r="G752" s="8"/>
      <c r="H752" s="10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</row>
    <row r="753">
      <c r="A753" s="12"/>
      <c r="B753" s="12"/>
      <c r="C753" s="12"/>
      <c r="D753" s="12"/>
      <c r="E753" s="9"/>
      <c r="F753" s="8"/>
      <c r="G753" s="8"/>
      <c r="H753" s="10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</row>
    <row r="754">
      <c r="A754" s="12"/>
      <c r="B754" s="12"/>
      <c r="C754" s="12"/>
      <c r="D754" s="12"/>
      <c r="E754" s="9"/>
      <c r="F754" s="8"/>
      <c r="G754" s="8"/>
      <c r="H754" s="10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</row>
    <row r="755">
      <c r="A755" s="12"/>
      <c r="B755" s="12"/>
      <c r="C755" s="12"/>
      <c r="D755" s="12"/>
      <c r="E755" s="9"/>
      <c r="F755" s="8"/>
      <c r="G755" s="8"/>
      <c r="H755" s="10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</row>
    <row r="756">
      <c r="A756" s="12"/>
      <c r="B756" s="12"/>
      <c r="C756" s="12"/>
      <c r="D756" s="12"/>
      <c r="E756" s="9"/>
      <c r="F756" s="8"/>
      <c r="G756" s="8"/>
      <c r="H756" s="10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</row>
    <row r="757">
      <c r="A757" s="12"/>
      <c r="B757" s="12"/>
      <c r="C757" s="12"/>
      <c r="D757" s="12"/>
      <c r="E757" s="9"/>
      <c r="F757" s="8"/>
      <c r="G757" s="8"/>
      <c r="H757" s="10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</row>
    <row r="758">
      <c r="A758" s="12"/>
      <c r="B758" s="12"/>
      <c r="C758" s="12"/>
      <c r="D758" s="12"/>
      <c r="E758" s="9"/>
      <c r="F758" s="8"/>
      <c r="G758" s="8"/>
      <c r="H758" s="10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</row>
    <row r="759">
      <c r="A759" s="12"/>
      <c r="B759" s="12"/>
      <c r="C759" s="12"/>
      <c r="D759" s="12"/>
      <c r="E759" s="9"/>
      <c r="F759" s="8"/>
      <c r="G759" s="8"/>
      <c r="H759" s="10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</row>
    <row r="760">
      <c r="A760" s="12"/>
      <c r="B760" s="12"/>
      <c r="C760" s="12"/>
      <c r="D760" s="12"/>
      <c r="E760" s="9"/>
      <c r="F760" s="8"/>
      <c r="G760" s="8"/>
      <c r="H760" s="10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</row>
    <row r="761">
      <c r="A761" s="12"/>
      <c r="B761" s="12"/>
      <c r="C761" s="12"/>
      <c r="D761" s="12"/>
      <c r="E761" s="9"/>
      <c r="F761" s="8"/>
      <c r="G761" s="8"/>
      <c r="H761" s="10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</row>
    <row r="762">
      <c r="A762" s="12"/>
      <c r="B762" s="12"/>
      <c r="C762" s="12"/>
      <c r="D762" s="12"/>
      <c r="E762" s="9"/>
      <c r="F762" s="8"/>
      <c r="G762" s="8"/>
      <c r="H762" s="10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</row>
    <row r="763">
      <c r="A763" s="12"/>
      <c r="B763" s="12"/>
      <c r="C763" s="12"/>
      <c r="D763" s="12"/>
      <c r="E763" s="9"/>
      <c r="F763" s="8"/>
      <c r="G763" s="8"/>
      <c r="H763" s="10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</row>
    <row r="764">
      <c r="A764" s="12"/>
      <c r="B764" s="12"/>
      <c r="C764" s="12"/>
      <c r="D764" s="12"/>
      <c r="E764" s="9"/>
      <c r="F764" s="8"/>
      <c r="G764" s="8"/>
      <c r="H764" s="10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</row>
    <row r="765">
      <c r="A765" s="12"/>
      <c r="B765" s="12"/>
      <c r="C765" s="12"/>
      <c r="D765" s="12"/>
      <c r="E765" s="9"/>
      <c r="F765" s="8"/>
      <c r="G765" s="8"/>
      <c r="H765" s="10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</row>
    <row r="766">
      <c r="A766" s="12"/>
      <c r="B766" s="12"/>
      <c r="C766" s="12"/>
      <c r="D766" s="12"/>
      <c r="E766" s="9"/>
      <c r="F766" s="8"/>
      <c r="G766" s="8"/>
      <c r="H766" s="10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</row>
    <row r="767">
      <c r="A767" s="12"/>
      <c r="B767" s="12"/>
      <c r="C767" s="12"/>
      <c r="D767" s="12"/>
      <c r="E767" s="9"/>
      <c r="F767" s="8"/>
      <c r="G767" s="8"/>
      <c r="H767" s="10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</row>
    <row r="768">
      <c r="A768" s="12"/>
      <c r="B768" s="12"/>
      <c r="C768" s="12"/>
      <c r="D768" s="12"/>
      <c r="E768" s="9"/>
      <c r="F768" s="8"/>
      <c r="G768" s="8"/>
      <c r="H768" s="10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</row>
    <row r="769">
      <c r="A769" s="12"/>
      <c r="B769" s="12"/>
      <c r="C769" s="12"/>
      <c r="D769" s="12"/>
      <c r="E769" s="9"/>
      <c r="F769" s="8"/>
      <c r="G769" s="8"/>
      <c r="H769" s="10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</row>
    <row r="770">
      <c r="A770" s="12"/>
      <c r="B770" s="12"/>
      <c r="C770" s="12"/>
      <c r="D770" s="12"/>
      <c r="E770" s="9"/>
      <c r="F770" s="8"/>
      <c r="G770" s="8"/>
      <c r="H770" s="10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</row>
    <row r="771">
      <c r="A771" s="12"/>
      <c r="B771" s="12"/>
      <c r="C771" s="12"/>
      <c r="D771" s="12"/>
      <c r="E771" s="9"/>
      <c r="F771" s="8"/>
      <c r="G771" s="8"/>
      <c r="H771" s="10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</row>
    <row r="772">
      <c r="A772" s="12"/>
      <c r="B772" s="12"/>
      <c r="C772" s="12"/>
      <c r="D772" s="12"/>
      <c r="E772" s="9"/>
      <c r="F772" s="8"/>
      <c r="G772" s="8"/>
      <c r="H772" s="10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</row>
    <row r="773">
      <c r="A773" s="12"/>
      <c r="B773" s="12"/>
      <c r="C773" s="12"/>
      <c r="D773" s="12"/>
      <c r="E773" s="9"/>
      <c r="F773" s="8"/>
      <c r="G773" s="8"/>
      <c r="H773" s="10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</row>
    <row r="774">
      <c r="A774" s="12"/>
      <c r="B774" s="12"/>
      <c r="C774" s="12"/>
      <c r="D774" s="12"/>
      <c r="E774" s="9"/>
      <c r="F774" s="8"/>
      <c r="G774" s="8"/>
      <c r="H774" s="10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</row>
    <row r="775">
      <c r="A775" s="12"/>
      <c r="B775" s="12"/>
      <c r="C775" s="12"/>
      <c r="D775" s="12"/>
      <c r="E775" s="9"/>
      <c r="F775" s="8"/>
      <c r="G775" s="8"/>
      <c r="H775" s="10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</row>
    <row r="776">
      <c r="A776" s="12"/>
      <c r="B776" s="12"/>
      <c r="C776" s="12"/>
      <c r="D776" s="12"/>
      <c r="E776" s="9"/>
      <c r="F776" s="8"/>
      <c r="G776" s="8"/>
      <c r="H776" s="10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</row>
    <row r="777">
      <c r="A777" s="12"/>
      <c r="B777" s="12"/>
      <c r="C777" s="12"/>
      <c r="D777" s="12"/>
      <c r="E777" s="9"/>
      <c r="F777" s="8"/>
      <c r="G777" s="8"/>
      <c r="H777" s="10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</row>
    <row r="778">
      <c r="A778" s="12"/>
      <c r="B778" s="12"/>
      <c r="C778" s="12"/>
      <c r="D778" s="12"/>
      <c r="E778" s="9"/>
      <c r="F778" s="8"/>
      <c r="G778" s="8"/>
      <c r="H778" s="10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</row>
    <row r="779">
      <c r="A779" s="12"/>
      <c r="B779" s="12"/>
      <c r="C779" s="12"/>
      <c r="D779" s="12"/>
      <c r="E779" s="9"/>
      <c r="F779" s="8"/>
      <c r="G779" s="8"/>
      <c r="H779" s="10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</row>
    <row r="780">
      <c r="A780" s="12"/>
      <c r="B780" s="12"/>
      <c r="C780" s="12"/>
      <c r="D780" s="12"/>
      <c r="E780" s="9"/>
      <c r="F780" s="8"/>
      <c r="G780" s="8"/>
      <c r="H780" s="10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</row>
    <row r="781">
      <c r="A781" s="12"/>
      <c r="B781" s="12"/>
      <c r="C781" s="12"/>
      <c r="D781" s="12"/>
      <c r="E781" s="9"/>
      <c r="F781" s="8"/>
      <c r="G781" s="8"/>
      <c r="H781" s="10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</row>
    <row r="782">
      <c r="A782" s="12"/>
      <c r="B782" s="12"/>
      <c r="C782" s="12"/>
      <c r="D782" s="12"/>
      <c r="E782" s="9"/>
      <c r="F782" s="8"/>
      <c r="G782" s="8"/>
      <c r="H782" s="10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</row>
    <row r="783">
      <c r="A783" s="12"/>
      <c r="B783" s="12"/>
      <c r="C783" s="12"/>
      <c r="D783" s="12"/>
      <c r="E783" s="9"/>
      <c r="F783" s="8"/>
      <c r="G783" s="8"/>
      <c r="H783" s="10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</row>
    <row r="784">
      <c r="A784" s="12"/>
      <c r="B784" s="12"/>
      <c r="C784" s="12"/>
      <c r="D784" s="12"/>
      <c r="E784" s="9"/>
      <c r="F784" s="8"/>
      <c r="G784" s="8"/>
      <c r="H784" s="10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</row>
    <row r="785">
      <c r="A785" s="12"/>
      <c r="B785" s="12"/>
      <c r="C785" s="12"/>
      <c r="D785" s="12"/>
      <c r="E785" s="9"/>
      <c r="F785" s="8"/>
      <c r="G785" s="8"/>
      <c r="H785" s="10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</row>
    <row r="786">
      <c r="A786" s="12"/>
      <c r="B786" s="12"/>
      <c r="C786" s="12"/>
      <c r="D786" s="12"/>
      <c r="E786" s="9"/>
      <c r="F786" s="8"/>
      <c r="G786" s="8"/>
      <c r="H786" s="10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</row>
    <row r="787">
      <c r="A787" s="12"/>
      <c r="B787" s="12"/>
      <c r="C787" s="12"/>
      <c r="D787" s="12"/>
      <c r="E787" s="9"/>
      <c r="F787" s="8"/>
      <c r="G787" s="8"/>
      <c r="H787" s="10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</row>
    <row r="788">
      <c r="A788" s="12"/>
      <c r="B788" s="12"/>
      <c r="C788" s="12"/>
      <c r="D788" s="12"/>
      <c r="E788" s="9"/>
      <c r="F788" s="8"/>
      <c r="G788" s="8"/>
      <c r="H788" s="10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</row>
    <row r="789">
      <c r="A789" s="12"/>
      <c r="B789" s="12"/>
      <c r="C789" s="12"/>
      <c r="D789" s="12"/>
      <c r="E789" s="9"/>
      <c r="F789" s="8"/>
      <c r="G789" s="8"/>
      <c r="H789" s="10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</row>
    <row r="790">
      <c r="A790" s="12"/>
      <c r="B790" s="12"/>
      <c r="C790" s="12"/>
      <c r="D790" s="12"/>
      <c r="E790" s="9"/>
      <c r="F790" s="8"/>
      <c r="G790" s="8"/>
      <c r="H790" s="10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</row>
    <row r="791">
      <c r="A791" s="12"/>
      <c r="B791" s="12"/>
      <c r="C791" s="12"/>
      <c r="D791" s="12"/>
      <c r="E791" s="9"/>
      <c r="F791" s="8"/>
      <c r="G791" s="8"/>
      <c r="H791" s="10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</row>
    <row r="792">
      <c r="A792" s="12"/>
      <c r="B792" s="12"/>
      <c r="C792" s="12"/>
      <c r="D792" s="12"/>
      <c r="E792" s="9"/>
      <c r="F792" s="8"/>
      <c r="G792" s="8"/>
      <c r="H792" s="10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</row>
    <row r="793">
      <c r="A793" s="12"/>
      <c r="B793" s="12"/>
      <c r="C793" s="12"/>
      <c r="D793" s="12"/>
      <c r="E793" s="9"/>
      <c r="F793" s="8"/>
      <c r="G793" s="8"/>
      <c r="H793" s="10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</row>
    <row r="794">
      <c r="A794" s="12"/>
      <c r="B794" s="12"/>
      <c r="C794" s="12"/>
      <c r="D794" s="12"/>
      <c r="E794" s="9"/>
      <c r="F794" s="8"/>
      <c r="G794" s="8"/>
      <c r="H794" s="10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</row>
    <row r="795">
      <c r="A795" s="12"/>
      <c r="B795" s="12"/>
      <c r="C795" s="12"/>
      <c r="D795" s="12"/>
      <c r="E795" s="9"/>
      <c r="F795" s="8"/>
      <c r="G795" s="8"/>
      <c r="H795" s="10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</row>
    <row r="796">
      <c r="A796" s="12"/>
      <c r="B796" s="12"/>
      <c r="C796" s="12"/>
      <c r="D796" s="12"/>
      <c r="E796" s="9"/>
      <c r="F796" s="8"/>
      <c r="G796" s="8"/>
      <c r="H796" s="10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</row>
    <row r="797">
      <c r="A797" s="12"/>
      <c r="B797" s="12"/>
      <c r="C797" s="12"/>
      <c r="D797" s="12"/>
      <c r="E797" s="9"/>
      <c r="F797" s="8"/>
      <c r="G797" s="8"/>
      <c r="H797" s="10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</row>
    <row r="798">
      <c r="A798" s="12"/>
      <c r="B798" s="12"/>
      <c r="C798" s="12"/>
      <c r="D798" s="12"/>
      <c r="E798" s="9"/>
      <c r="F798" s="8"/>
      <c r="G798" s="8"/>
      <c r="H798" s="10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</row>
    <row r="799">
      <c r="A799" s="12"/>
      <c r="B799" s="12"/>
      <c r="C799" s="12"/>
      <c r="D799" s="12"/>
      <c r="E799" s="9"/>
      <c r="F799" s="8"/>
      <c r="G799" s="8"/>
      <c r="H799" s="10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</row>
    <row r="800">
      <c r="A800" s="12"/>
      <c r="B800" s="12"/>
      <c r="C800" s="12"/>
      <c r="D800" s="12"/>
      <c r="E800" s="9"/>
      <c r="F800" s="8"/>
      <c r="G800" s="8"/>
      <c r="H800" s="10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</row>
    <row r="801">
      <c r="A801" s="12"/>
      <c r="B801" s="12"/>
      <c r="C801" s="12"/>
      <c r="D801" s="12"/>
      <c r="E801" s="9"/>
      <c r="F801" s="8"/>
      <c r="G801" s="8"/>
      <c r="H801" s="10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</row>
    <row r="802">
      <c r="A802" s="12"/>
      <c r="B802" s="12"/>
      <c r="C802" s="12"/>
      <c r="D802" s="12"/>
      <c r="E802" s="9"/>
      <c r="F802" s="8"/>
      <c r="G802" s="8"/>
      <c r="H802" s="10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</row>
    <row r="803">
      <c r="A803" s="12"/>
      <c r="B803" s="12"/>
      <c r="C803" s="12"/>
      <c r="D803" s="12"/>
      <c r="E803" s="9"/>
      <c r="F803" s="8"/>
      <c r="G803" s="8"/>
      <c r="H803" s="10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</row>
    <row r="804">
      <c r="A804" s="12"/>
      <c r="B804" s="12"/>
      <c r="C804" s="12"/>
      <c r="D804" s="12"/>
      <c r="E804" s="9"/>
      <c r="F804" s="8"/>
      <c r="G804" s="8"/>
      <c r="H804" s="10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</row>
    <row r="805">
      <c r="A805" s="12"/>
      <c r="B805" s="12"/>
      <c r="C805" s="12"/>
      <c r="D805" s="12"/>
      <c r="E805" s="9"/>
      <c r="F805" s="8"/>
      <c r="G805" s="8"/>
      <c r="H805" s="10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</row>
    <row r="806">
      <c r="A806" s="12"/>
      <c r="B806" s="12"/>
      <c r="C806" s="12"/>
      <c r="D806" s="12"/>
      <c r="E806" s="9"/>
      <c r="F806" s="8"/>
      <c r="G806" s="8"/>
      <c r="H806" s="10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</row>
    <row r="807">
      <c r="A807" s="12"/>
      <c r="B807" s="12"/>
      <c r="C807" s="12"/>
      <c r="D807" s="12"/>
      <c r="E807" s="9"/>
      <c r="F807" s="8"/>
      <c r="G807" s="8"/>
      <c r="H807" s="10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</row>
    <row r="808">
      <c r="A808" s="12"/>
      <c r="B808" s="12"/>
      <c r="C808" s="12"/>
      <c r="D808" s="12"/>
      <c r="E808" s="9"/>
      <c r="F808" s="8"/>
      <c r="G808" s="8"/>
      <c r="H808" s="10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</row>
    <row r="809">
      <c r="A809" s="12"/>
      <c r="B809" s="12"/>
      <c r="C809" s="12"/>
      <c r="D809" s="12"/>
      <c r="E809" s="9"/>
      <c r="F809" s="8"/>
      <c r="G809" s="8"/>
      <c r="H809" s="10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</row>
    <row r="810">
      <c r="A810" s="12"/>
      <c r="B810" s="12"/>
      <c r="C810" s="12"/>
      <c r="D810" s="12"/>
      <c r="E810" s="9"/>
      <c r="F810" s="8"/>
      <c r="G810" s="8"/>
      <c r="H810" s="10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</row>
    <row r="811">
      <c r="A811" s="12"/>
      <c r="B811" s="12"/>
      <c r="C811" s="12"/>
      <c r="D811" s="12"/>
      <c r="E811" s="9"/>
      <c r="F811" s="8"/>
      <c r="G811" s="8"/>
      <c r="H811" s="10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</row>
    <row r="812">
      <c r="A812" s="12"/>
      <c r="B812" s="12"/>
      <c r="C812" s="12"/>
      <c r="D812" s="12"/>
      <c r="E812" s="9"/>
      <c r="F812" s="8"/>
      <c r="G812" s="8"/>
      <c r="H812" s="10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</row>
    <row r="813">
      <c r="A813" s="12"/>
      <c r="B813" s="12"/>
      <c r="C813" s="12"/>
      <c r="D813" s="12"/>
      <c r="E813" s="9"/>
      <c r="F813" s="8"/>
      <c r="G813" s="8"/>
      <c r="H813" s="10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</row>
    <row r="814">
      <c r="A814" s="12"/>
      <c r="B814" s="12"/>
      <c r="C814" s="12"/>
      <c r="D814" s="12"/>
      <c r="E814" s="9"/>
      <c r="F814" s="8"/>
      <c r="G814" s="8"/>
      <c r="H814" s="10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</row>
    <row r="815">
      <c r="A815" s="12"/>
      <c r="B815" s="12"/>
      <c r="C815" s="12"/>
      <c r="D815" s="12"/>
      <c r="E815" s="9"/>
      <c r="F815" s="8"/>
      <c r="G815" s="8"/>
      <c r="H815" s="10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</row>
    <row r="816">
      <c r="A816" s="12"/>
      <c r="B816" s="12"/>
      <c r="C816" s="12"/>
      <c r="D816" s="12"/>
      <c r="E816" s="9"/>
      <c r="F816" s="8"/>
      <c r="G816" s="8"/>
      <c r="H816" s="10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</row>
    <row r="817">
      <c r="A817" s="12"/>
      <c r="B817" s="12"/>
      <c r="C817" s="12"/>
      <c r="D817" s="12"/>
      <c r="E817" s="9"/>
      <c r="F817" s="8"/>
      <c r="G817" s="8"/>
      <c r="H817" s="10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</row>
    <row r="818">
      <c r="A818" s="12"/>
      <c r="B818" s="12"/>
      <c r="C818" s="12"/>
      <c r="D818" s="12"/>
      <c r="E818" s="9"/>
      <c r="F818" s="8"/>
      <c r="G818" s="8"/>
      <c r="H818" s="10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</row>
    <row r="819">
      <c r="A819" s="12"/>
      <c r="B819" s="12"/>
      <c r="C819" s="12"/>
      <c r="D819" s="12"/>
      <c r="E819" s="9"/>
      <c r="F819" s="8"/>
      <c r="G819" s="8"/>
      <c r="H819" s="10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</row>
    <row r="820">
      <c r="A820" s="12"/>
      <c r="B820" s="12"/>
      <c r="C820" s="12"/>
      <c r="D820" s="12"/>
      <c r="E820" s="9"/>
      <c r="F820" s="8"/>
      <c r="G820" s="8"/>
      <c r="H820" s="10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</row>
    <row r="821">
      <c r="A821" s="12"/>
      <c r="B821" s="12"/>
      <c r="C821" s="12"/>
      <c r="D821" s="12"/>
      <c r="E821" s="9"/>
      <c r="F821" s="8"/>
      <c r="G821" s="8"/>
      <c r="H821" s="10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</row>
    <row r="822">
      <c r="A822" s="12"/>
      <c r="B822" s="12"/>
      <c r="C822" s="12"/>
      <c r="D822" s="12"/>
      <c r="E822" s="9"/>
      <c r="F822" s="8"/>
      <c r="G822" s="8"/>
      <c r="H822" s="10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</row>
    <row r="823">
      <c r="A823" s="12"/>
      <c r="B823" s="12"/>
      <c r="C823" s="12"/>
      <c r="D823" s="12"/>
      <c r="E823" s="9"/>
      <c r="F823" s="8"/>
      <c r="G823" s="8"/>
      <c r="H823" s="10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</row>
    <row r="824">
      <c r="A824" s="12"/>
      <c r="B824" s="12"/>
      <c r="C824" s="12"/>
      <c r="D824" s="12"/>
      <c r="E824" s="9"/>
      <c r="F824" s="8"/>
      <c r="G824" s="8"/>
      <c r="H824" s="10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</row>
    <row r="825">
      <c r="A825" s="12"/>
      <c r="B825" s="12"/>
      <c r="C825" s="12"/>
      <c r="D825" s="12"/>
      <c r="E825" s="9"/>
      <c r="F825" s="8"/>
      <c r="G825" s="8"/>
      <c r="H825" s="10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</row>
    <row r="826">
      <c r="A826" s="12"/>
      <c r="B826" s="12"/>
      <c r="C826" s="12"/>
      <c r="D826" s="12"/>
      <c r="E826" s="9"/>
      <c r="F826" s="8"/>
      <c r="G826" s="8"/>
      <c r="H826" s="10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</row>
    <row r="827">
      <c r="A827" s="12"/>
      <c r="B827" s="12"/>
      <c r="C827" s="12"/>
      <c r="D827" s="12"/>
      <c r="E827" s="9"/>
      <c r="F827" s="8"/>
      <c r="G827" s="8"/>
      <c r="H827" s="10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</row>
    <row r="828">
      <c r="A828" s="12"/>
      <c r="B828" s="12"/>
      <c r="C828" s="12"/>
      <c r="D828" s="12"/>
      <c r="E828" s="9"/>
      <c r="F828" s="8"/>
      <c r="G828" s="8"/>
      <c r="H828" s="10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</row>
    <row r="829">
      <c r="A829" s="12"/>
      <c r="B829" s="12"/>
      <c r="C829" s="12"/>
      <c r="D829" s="12"/>
      <c r="E829" s="9"/>
      <c r="F829" s="8"/>
      <c r="G829" s="8"/>
      <c r="H829" s="10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</row>
    <row r="830">
      <c r="A830" s="12"/>
      <c r="B830" s="12"/>
      <c r="C830" s="12"/>
      <c r="D830" s="12"/>
      <c r="E830" s="9"/>
      <c r="F830" s="8"/>
      <c r="G830" s="8"/>
      <c r="H830" s="10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</row>
    <row r="831">
      <c r="A831" s="12"/>
      <c r="B831" s="12"/>
      <c r="C831" s="12"/>
      <c r="D831" s="12"/>
      <c r="E831" s="9"/>
      <c r="F831" s="8"/>
      <c r="G831" s="8"/>
      <c r="H831" s="10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</row>
    <row r="832">
      <c r="A832" s="12"/>
      <c r="B832" s="12"/>
      <c r="C832" s="12"/>
      <c r="D832" s="12"/>
      <c r="E832" s="9"/>
      <c r="F832" s="8"/>
      <c r="G832" s="8"/>
      <c r="H832" s="10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</row>
    <row r="833">
      <c r="A833" s="12"/>
      <c r="B833" s="12"/>
      <c r="C833" s="12"/>
      <c r="D833" s="12"/>
      <c r="E833" s="9"/>
      <c r="F833" s="8"/>
      <c r="G833" s="8"/>
      <c r="H833" s="10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</row>
    <row r="834">
      <c r="A834" s="12"/>
      <c r="B834" s="12"/>
      <c r="C834" s="12"/>
      <c r="D834" s="12"/>
      <c r="E834" s="9"/>
      <c r="F834" s="8"/>
      <c r="G834" s="8"/>
      <c r="H834" s="10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</row>
    <row r="835">
      <c r="A835" s="12"/>
      <c r="B835" s="12"/>
      <c r="C835" s="12"/>
      <c r="D835" s="12"/>
      <c r="E835" s="9"/>
      <c r="F835" s="8"/>
      <c r="G835" s="8"/>
      <c r="H835" s="10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</row>
    <row r="836">
      <c r="A836" s="12"/>
      <c r="B836" s="12"/>
      <c r="C836" s="12"/>
      <c r="D836" s="12"/>
      <c r="E836" s="9"/>
      <c r="F836" s="8"/>
      <c r="G836" s="8"/>
      <c r="H836" s="10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</row>
    <row r="837">
      <c r="A837" s="12"/>
      <c r="B837" s="12"/>
      <c r="C837" s="12"/>
      <c r="D837" s="12"/>
      <c r="E837" s="9"/>
      <c r="F837" s="8"/>
      <c r="G837" s="8"/>
      <c r="H837" s="10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</row>
    <row r="838">
      <c r="A838" s="12"/>
      <c r="B838" s="12"/>
      <c r="C838" s="12"/>
      <c r="D838" s="12"/>
      <c r="E838" s="9"/>
      <c r="F838" s="8"/>
      <c r="G838" s="8"/>
      <c r="H838" s="10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</row>
    <row r="839">
      <c r="A839" s="12"/>
      <c r="B839" s="12"/>
      <c r="C839" s="12"/>
      <c r="D839" s="12"/>
      <c r="E839" s="9"/>
      <c r="F839" s="8"/>
      <c r="G839" s="8"/>
      <c r="H839" s="10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</row>
    <row r="840">
      <c r="A840" s="12"/>
      <c r="B840" s="12"/>
      <c r="C840" s="12"/>
      <c r="D840" s="12"/>
      <c r="E840" s="9"/>
      <c r="F840" s="8"/>
      <c r="G840" s="8"/>
      <c r="H840" s="10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</row>
    <row r="841">
      <c r="A841" s="12"/>
      <c r="B841" s="12"/>
      <c r="C841" s="12"/>
      <c r="D841" s="12"/>
      <c r="E841" s="9"/>
      <c r="F841" s="8"/>
      <c r="G841" s="8"/>
      <c r="H841" s="10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</row>
    <row r="842">
      <c r="A842" s="12"/>
      <c r="B842" s="12"/>
      <c r="C842" s="12"/>
      <c r="D842" s="12"/>
      <c r="E842" s="9"/>
      <c r="F842" s="8"/>
      <c r="G842" s="8"/>
      <c r="H842" s="10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</row>
    <row r="843">
      <c r="A843" s="12"/>
      <c r="B843" s="12"/>
      <c r="C843" s="12"/>
      <c r="D843" s="12"/>
      <c r="E843" s="9"/>
      <c r="F843" s="8"/>
      <c r="G843" s="8"/>
      <c r="H843" s="10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</row>
    <row r="844">
      <c r="A844" s="12"/>
      <c r="B844" s="12"/>
      <c r="C844" s="12"/>
      <c r="D844" s="12"/>
      <c r="E844" s="9"/>
      <c r="F844" s="8"/>
      <c r="G844" s="8"/>
      <c r="H844" s="10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</row>
    <row r="845">
      <c r="A845" s="12"/>
      <c r="B845" s="12"/>
      <c r="C845" s="12"/>
      <c r="D845" s="12"/>
      <c r="E845" s="9"/>
      <c r="F845" s="8"/>
      <c r="G845" s="8"/>
      <c r="H845" s="10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</row>
    <row r="846">
      <c r="A846" s="12"/>
      <c r="B846" s="12"/>
      <c r="C846" s="12"/>
      <c r="D846" s="12"/>
      <c r="E846" s="9"/>
      <c r="F846" s="8"/>
      <c r="G846" s="8"/>
      <c r="H846" s="10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</row>
    <row r="847">
      <c r="A847" s="12"/>
      <c r="B847" s="12"/>
      <c r="C847" s="12"/>
      <c r="D847" s="12"/>
      <c r="E847" s="9"/>
      <c r="F847" s="8"/>
      <c r="G847" s="8"/>
      <c r="H847" s="10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</row>
    <row r="848">
      <c r="A848" s="12"/>
      <c r="B848" s="12"/>
      <c r="C848" s="12"/>
      <c r="D848" s="12"/>
      <c r="E848" s="9"/>
      <c r="F848" s="8"/>
      <c r="G848" s="8"/>
      <c r="H848" s="10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</row>
    <row r="849">
      <c r="A849" s="12"/>
      <c r="B849" s="12"/>
      <c r="C849" s="12"/>
      <c r="D849" s="12"/>
      <c r="E849" s="9"/>
      <c r="F849" s="8"/>
      <c r="G849" s="8"/>
      <c r="H849" s="10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</row>
    <row r="850">
      <c r="A850" s="12"/>
      <c r="B850" s="12"/>
      <c r="C850" s="12"/>
      <c r="D850" s="12"/>
      <c r="E850" s="9"/>
      <c r="F850" s="8"/>
      <c r="G850" s="8"/>
      <c r="H850" s="10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</row>
    <row r="851">
      <c r="A851" s="12"/>
      <c r="B851" s="12"/>
      <c r="C851" s="12"/>
      <c r="D851" s="12"/>
      <c r="E851" s="9"/>
      <c r="F851" s="8"/>
      <c r="G851" s="8"/>
      <c r="H851" s="10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</row>
    <row r="852">
      <c r="A852" s="12"/>
      <c r="B852" s="12"/>
      <c r="C852" s="12"/>
      <c r="D852" s="12"/>
      <c r="E852" s="9"/>
      <c r="F852" s="8"/>
      <c r="G852" s="8"/>
      <c r="H852" s="10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</row>
    <row r="853">
      <c r="A853" s="12"/>
      <c r="B853" s="12"/>
      <c r="C853" s="12"/>
      <c r="D853" s="12"/>
      <c r="E853" s="9"/>
      <c r="F853" s="8"/>
      <c r="G853" s="8"/>
      <c r="H853" s="10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</row>
    <row r="854">
      <c r="A854" s="12"/>
      <c r="B854" s="12"/>
      <c r="C854" s="12"/>
      <c r="D854" s="12"/>
      <c r="E854" s="9"/>
      <c r="F854" s="8"/>
      <c r="G854" s="8"/>
      <c r="H854" s="10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</row>
    <row r="855">
      <c r="A855" s="12"/>
      <c r="B855" s="12"/>
      <c r="C855" s="12"/>
      <c r="D855" s="12"/>
      <c r="E855" s="9"/>
      <c r="F855" s="8"/>
      <c r="G855" s="8"/>
      <c r="H855" s="10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</row>
    <row r="856">
      <c r="A856" s="12"/>
      <c r="B856" s="12"/>
      <c r="C856" s="12"/>
      <c r="D856" s="12"/>
      <c r="E856" s="9"/>
      <c r="F856" s="8"/>
      <c r="G856" s="8"/>
      <c r="H856" s="10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</row>
    <row r="857">
      <c r="A857" s="12"/>
      <c r="B857" s="12"/>
      <c r="C857" s="12"/>
      <c r="D857" s="12"/>
      <c r="E857" s="9"/>
      <c r="F857" s="8"/>
      <c r="G857" s="8"/>
      <c r="H857" s="10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</row>
    <row r="858">
      <c r="A858" s="12"/>
      <c r="B858" s="12"/>
      <c r="C858" s="12"/>
      <c r="D858" s="12"/>
      <c r="E858" s="9"/>
      <c r="F858" s="8"/>
      <c r="G858" s="8"/>
      <c r="H858" s="10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</row>
    <row r="859">
      <c r="A859" s="12"/>
      <c r="B859" s="12"/>
      <c r="C859" s="12"/>
      <c r="D859" s="12"/>
      <c r="E859" s="9"/>
      <c r="F859" s="8"/>
      <c r="G859" s="8"/>
      <c r="H859" s="10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</row>
    <row r="860">
      <c r="A860" s="12"/>
      <c r="B860" s="12"/>
      <c r="C860" s="12"/>
      <c r="D860" s="12"/>
      <c r="E860" s="9"/>
      <c r="F860" s="8"/>
      <c r="G860" s="8"/>
      <c r="H860" s="10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</row>
    <row r="861">
      <c r="A861" s="12"/>
      <c r="B861" s="12"/>
      <c r="C861" s="12"/>
      <c r="D861" s="12"/>
      <c r="E861" s="9"/>
      <c r="F861" s="8"/>
      <c r="G861" s="8"/>
      <c r="H861" s="10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</row>
    <row r="862">
      <c r="A862" s="12"/>
      <c r="B862" s="12"/>
      <c r="C862" s="12"/>
      <c r="D862" s="12"/>
      <c r="E862" s="9"/>
      <c r="F862" s="8"/>
      <c r="G862" s="8"/>
      <c r="H862" s="10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</row>
    <row r="863">
      <c r="A863" s="12"/>
      <c r="B863" s="12"/>
      <c r="C863" s="12"/>
      <c r="D863" s="12"/>
      <c r="E863" s="9"/>
      <c r="F863" s="8"/>
      <c r="G863" s="8"/>
      <c r="H863" s="10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</row>
    <row r="864">
      <c r="A864" s="12"/>
      <c r="B864" s="12"/>
      <c r="C864" s="12"/>
      <c r="D864" s="12"/>
      <c r="E864" s="9"/>
      <c r="F864" s="8"/>
      <c r="G864" s="8"/>
      <c r="H864" s="10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</row>
    <row r="865">
      <c r="A865" s="12"/>
      <c r="B865" s="12"/>
      <c r="C865" s="12"/>
      <c r="D865" s="12"/>
      <c r="E865" s="9"/>
      <c r="F865" s="8"/>
      <c r="G865" s="8"/>
      <c r="H865" s="10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</row>
    <row r="866">
      <c r="A866" s="12"/>
      <c r="B866" s="12"/>
      <c r="C866" s="12"/>
      <c r="D866" s="12"/>
      <c r="E866" s="9"/>
      <c r="F866" s="8"/>
      <c r="G866" s="8"/>
      <c r="H866" s="10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</row>
    <row r="867">
      <c r="A867" s="12"/>
      <c r="B867" s="12"/>
      <c r="C867" s="12"/>
      <c r="D867" s="12"/>
      <c r="E867" s="9"/>
      <c r="F867" s="8"/>
      <c r="G867" s="8"/>
      <c r="H867" s="10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</row>
    <row r="868">
      <c r="A868" s="12"/>
      <c r="B868" s="12"/>
      <c r="C868" s="12"/>
      <c r="D868" s="12"/>
      <c r="E868" s="9"/>
      <c r="F868" s="8"/>
      <c r="G868" s="8"/>
      <c r="H868" s="10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</row>
    <row r="869">
      <c r="A869" s="12"/>
      <c r="B869" s="12"/>
      <c r="C869" s="12"/>
      <c r="D869" s="12"/>
      <c r="E869" s="9"/>
      <c r="F869" s="8"/>
      <c r="G869" s="8"/>
      <c r="H869" s="10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</row>
    <row r="870">
      <c r="A870" s="12"/>
      <c r="B870" s="12"/>
      <c r="C870" s="12"/>
      <c r="D870" s="12"/>
      <c r="E870" s="9"/>
      <c r="F870" s="8"/>
      <c r="G870" s="8"/>
      <c r="H870" s="10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</row>
    <row r="871">
      <c r="A871" s="12"/>
      <c r="B871" s="12"/>
      <c r="C871" s="12"/>
      <c r="D871" s="12"/>
      <c r="E871" s="9"/>
      <c r="F871" s="8"/>
      <c r="G871" s="8"/>
      <c r="H871" s="10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</row>
    <row r="872">
      <c r="A872" s="12"/>
      <c r="B872" s="12"/>
      <c r="C872" s="12"/>
      <c r="D872" s="12"/>
      <c r="E872" s="9"/>
      <c r="F872" s="8"/>
      <c r="G872" s="8"/>
      <c r="H872" s="10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</row>
    <row r="873">
      <c r="A873" s="12"/>
      <c r="B873" s="12"/>
      <c r="C873" s="12"/>
      <c r="D873" s="12"/>
      <c r="E873" s="9"/>
      <c r="F873" s="8"/>
      <c r="G873" s="8"/>
      <c r="H873" s="10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</row>
    <row r="874">
      <c r="A874" s="12"/>
      <c r="B874" s="12"/>
      <c r="C874" s="12"/>
      <c r="D874" s="12"/>
      <c r="E874" s="9"/>
      <c r="F874" s="8"/>
      <c r="G874" s="8"/>
      <c r="H874" s="10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</row>
    <row r="875">
      <c r="A875" s="12"/>
      <c r="B875" s="12"/>
      <c r="C875" s="12"/>
      <c r="D875" s="12"/>
      <c r="E875" s="9"/>
      <c r="F875" s="8"/>
      <c r="G875" s="8"/>
      <c r="H875" s="10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</row>
    <row r="876">
      <c r="A876" s="12"/>
      <c r="B876" s="12"/>
      <c r="C876" s="12"/>
      <c r="D876" s="12"/>
      <c r="E876" s="9"/>
      <c r="F876" s="8"/>
      <c r="G876" s="8"/>
      <c r="H876" s="10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</row>
    <row r="877">
      <c r="A877" s="12"/>
      <c r="B877" s="12"/>
      <c r="C877" s="12"/>
      <c r="D877" s="12"/>
      <c r="E877" s="9"/>
      <c r="F877" s="8"/>
      <c r="G877" s="8"/>
      <c r="H877" s="10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</row>
    <row r="878">
      <c r="A878" s="12"/>
      <c r="B878" s="12"/>
      <c r="C878" s="12"/>
      <c r="D878" s="12"/>
      <c r="E878" s="9"/>
      <c r="F878" s="8"/>
      <c r="G878" s="8"/>
      <c r="H878" s="10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</row>
    <row r="879">
      <c r="A879" s="12"/>
      <c r="B879" s="12"/>
      <c r="C879" s="12"/>
      <c r="D879" s="12"/>
      <c r="E879" s="9"/>
      <c r="F879" s="8"/>
      <c r="G879" s="8"/>
      <c r="H879" s="10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</row>
    <row r="880">
      <c r="A880" s="12"/>
      <c r="B880" s="12"/>
      <c r="C880" s="12"/>
      <c r="D880" s="12"/>
      <c r="E880" s="9"/>
      <c r="F880" s="8"/>
      <c r="G880" s="8"/>
      <c r="H880" s="10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</row>
    <row r="881">
      <c r="A881" s="12"/>
      <c r="B881" s="12"/>
      <c r="C881" s="12"/>
      <c r="D881" s="12"/>
      <c r="E881" s="9"/>
      <c r="F881" s="8"/>
      <c r="G881" s="8"/>
      <c r="H881" s="10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</row>
    <row r="882">
      <c r="A882" s="12"/>
      <c r="B882" s="12"/>
      <c r="C882" s="12"/>
      <c r="D882" s="12"/>
      <c r="E882" s="9"/>
      <c r="F882" s="8"/>
      <c r="G882" s="8"/>
      <c r="H882" s="10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</row>
    <row r="883">
      <c r="A883" s="12"/>
      <c r="B883" s="12"/>
      <c r="C883" s="12"/>
      <c r="D883" s="12"/>
      <c r="E883" s="9"/>
      <c r="F883" s="8"/>
      <c r="G883" s="8"/>
      <c r="H883" s="10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</row>
    <row r="884">
      <c r="A884" s="12"/>
      <c r="B884" s="12"/>
      <c r="C884" s="12"/>
      <c r="D884" s="12"/>
      <c r="E884" s="9"/>
      <c r="F884" s="8"/>
      <c r="G884" s="8"/>
      <c r="H884" s="10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</row>
    <row r="885">
      <c r="A885" s="12"/>
      <c r="B885" s="12"/>
      <c r="C885" s="12"/>
      <c r="D885" s="12"/>
      <c r="E885" s="9"/>
      <c r="F885" s="8"/>
      <c r="G885" s="8"/>
      <c r="H885" s="10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</row>
    <row r="886">
      <c r="A886" s="12"/>
      <c r="B886" s="12"/>
      <c r="C886" s="12"/>
      <c r="D886" s="12"/>
      <c r="E886" s="9"/>
      <c r="F886" s="8"/>
      <c r="G886" s="8"/>
      <c r="H886" s="10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</row>
    <row r="887">
      <c r="A887" s="12"/>
      <c r="B887" s="12"/>
      <c r="C887" s="12"/>
      <c r="D887" s="12"/>
      <c r="E887" s="9"/>
      <c r="F887" s="8"/>
      <c r="G887" s="8"/>
      <c r="H887" s="10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</row>
    <row r="888">
      <c r="A888" s="12"/>
      <c r="B888" s="12"/>
      <c r="C888" s="12"/>
      <c r="D888" s="12"/>
      <c r="E888" s="9"/>
      <c r="F888" s="8"/>
      <c r="G888" s="8"/>
      <c r="H888" s="10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</row>
    <row r="889">
      <c r="A889" s="12"/>
      <c r="B889" s="12"/>
      <c r="C889" s="12"/>
      <c r="D889" s="12"/>
      <c r="E889" s="9"/>
      <c r="F889" s="8"/>
      <c r="G889" s="8"/>
      <c r="H889" s="10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</row>
    <row r="890">
      <c r="A890" s="12"/>
      <c r="B890" s="12"/>
      <c r="C890" s="12"/>
      <c r="D890" s="12"/>
      <c r="E890" s="9"/>
      <c r="F890" s="8"/>
      <c r="G890" s="8"/>
      <c r="H890" s="10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</row>
    <row r="891">
      <c r="A891" s="12"/>
      <c r="B891" s="12"/>
      <c r="C891" s="12"/>
      <c r="D891" s="12"/>
      <c r="E891" s="9"/>
      <c r="F891" s="8"/>
      <c r="G891" s="8"/>
      <c r="H891" s="10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</row>
    <row r="892">
      <c r="A892" s="12"/>
      <c r="B892" s="12"/>
      <c r="C892" s="12"/>
      <c r="D892" s="12"/>
      <c r="E892" s="9"/>
      <c r="F892" s="8"/>
      <c r="G892" s="8"/>
      <c r="H892" s="10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</row>
    <row r="893">
      <c r="A893" s="12"/>
      <c r="B893" s="12"/>
      <c r="C893" s="12"/>
      <c r="D893" s="12"/>
      <c r="E893" s="9"/>
      <c r="F893" s="8"/>
      <c r="G893" s="8"/>
      <c r="H893" s="10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</row>
    <row r="894">
      <c r="A894" s="12"/>
      <c r="B894" s="12"/>
      <c r="C894" s="12"/>
      <c r="D894" s="12"/>
      <c r="E894" s="9"/>
      <c r="F894" s="8"/>
      <c r="G894" s="8"/>
      <c r="H894" s="10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</row>
    <row r="895">
      <c r="A895" s="12"/>
      <c r="B895" s="12"/>
      <c r="C895" s="12"/>
      <c r="D895" s="12"/>
      <c r="E895" s="9"/>
      <c r="F895" s="8"/>
      <c r="G895" s="8"/>
      <c r="H895" s="10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</row>
    <row r="896">
      <c r="A896" s="12"/>
      <c r="B896" s="12"/>
      <c r="C896" s="12"/>
      <c r="D896" s="12"/>
      <c r="E896" s="9"/>
      <c r="F896" s="8"/>
      <c r="G896" s="8"/>
      <c r="H896" s="10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</row>
    <row r="897">
      <c r="A897" s="12"/>
      <c r="B897" s="12"/>
      <c r="C897" s="12"/>
      <c r="D897" s="12"/>
      <c r="E897" s="9"/>
      <c r="F897" s="8"/>
      <c r="G897" s="8"/>
      <c r="H897" s="10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</row>
    <row r="898">
      <c r="A898" s="12"/>
      <c r="B898" s="12"/>
      <c r="C898" s="12"/>
      <c r="D898" s="12"/>
      <c r="E898" s="9"/>
      <c r="F898" s="8"/>
      <c r="G898" s="8"/>
      <c r="H898" s="10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</row>
    <row r="899">
      <c r="A899" s="12"/>
      <c r="B899" s="12"/>
      <c r="C899" s="12"/>
      <c r="D899" s="12"/>
      <c r="E899" s="9"/>
      <c r="F899" s="8"/>
      <c r="G899" s="8"/>
      <c r="H899" s="10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</row>
    <row r="900">
      <c r="A900" s="12"/>
      <c r="B900" s="12"/>
      <c r="C900" s="12"/>
      <c r="D900" s="12"/>
      <c r="E900" s="9"/>
      <c r="F900" s="8"/>
      <c r="G900" s="8"/>
      <c r="H900" s="10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</row>
    <row r="901">
      <c r="A901" s="12"/>
      <c r="B901" s="12"/>
      <c r="C901" s="12"/>
      <c r="D901" s="12"/>
      <c r="E901" s="9"/>
      <c r="F901" s="8"/>
      <c r="G901" s="8"/>
      <c r="H901" s="10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</row>
    <row r="902">
      <c r="A902" s="12"/>
      <c r="B902" s="12"/>
      <c r="C902" s="12"/>
      <c r="D902" s="12"/>
      <c r="E902" s="9"/>
      <c r="F902" s="8"/>
      <c r="G902" s="8"/>
      <c r="H902" s="10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</row>
    <row r="903">
      <c r="A903" s="12"/>
      <c r="B903" s="12"/>
      <c r="C903" s="12"/>
      <c r="D903" s="12"/>
      <c r="E903" s="9"/>
      <c r="F903" s="8"/>
      <c r="G903" s="8"/>
      <c r="H903" s="10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</row>
    <row r="904">
      <c r="A904" s="12"/>
      <c r="B904" s="12"/>
      <c r="C904" s="12"/>
      <c r="D904" s="12"/>
      <c r="E904" s="9"/>
      <c r="F904" s="8"/>
      <c r="G904" s="8"/>
      <c r="H904" s="10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</row>
    <row r="905">
      <c r="A905" s="12"/>
      <c r="B905" s="12"/>
      <c r="C905" s="12"/>
      <c r="D905" s="12"/>
      <c r="E905" s="9"/>
      <c r="F905" s="8"/>
      <c r="G905" s="8"/>
      <c r="H905" s="10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</row>
    <row r="906">
      <c r="A906" s="12"/>
      <c r="B906" s="12"/>
      <c r="C906" s="12"/>
      <c r="D906" s="12"/>
      <c r="E906" s="9"/>
      <c r="F906" s="8"/>
      <c r="G906" s="8"/>
      <c r="H906" s="10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</row>
    <row r="907">
      <c r="A907" s="12"/>
      <c r="B907" s="12"/>
      <c r="C907" s="12"/>
      <c r="D907" s="12"/>
      <c r="E907" s="9"/>
      <c r="F907" s="8"/>
      <c r="G907" s="8"/>
      <c r="H907" s="10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</row>
    <row r="908">
      <c r="A908" s="12"/>
      <c r="B908" s="12"/>
      <c r="C908" s="12"/>
      <c r="D908" s="12"/>
      <c r="E908" s="9"/>
      <c r="F908" s="8"/>
      <c r="G908" s="8"/>
      <c r="H908" s="10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</row>
    <row r="909">
      <c r="A909" s="12"/>
      <c r="B909" s="12"/>
      <c r="C909" s="12"/>
      <c r="D909" s="12"/>
      <c r="E909" s="9"/>
      <c r="F909" s="8"/>
      <c r="G909" s="8"/>
      <c r="H909" s="10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</row>
    <row r="910">
      <c r="A910" s="12"/>
      <c r="B910" s="12"/>
      <c r="C910" s="12"/>
      <c r="D910" s="12"/>
      <c r="E910" s="9"/>
      <c r="F910" s="8"/>
      <c r="G910" s="8"/>
      <c r="H910" s="10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</row>
    <row r="911">
      <c r="A911" s="12"/>
      <c r="B911" s="12"/>
      <c r="C911" s="12"/>
      <c r="D911" s="12"/>
      <c r="E911" s="9"/>
      <c r="F911" s="8"/>
      <c r="G911" s="8"/>
      <c r="H911" s="10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</row>
    <row r="912">
      <c r="A912" s="12"/>
      <c r="B912" s="12"/>
      <c r="C912" s="12"/>
      <c r="D912" s="12"/>
      <c r="E912" s="9"/>
      <c r="F912" s="8"/>
      <c r="G912" s="8"/>
      <c r="H912" s="10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</row>
    <row r="913">
      <c r="A913" s="12"/>
      <c r="B913" s="12"/>
      <c r="C913" s="12"/>
      <c r="D913" s="12"/>
      <c r="E913" s="9"/>
      <c r="F913" s="8"/>
      <c r="G913" s="8"/>
      <c r="H913" s="10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</row>
    <row r="914">
      <c r="A914" s="12"/>
      <c r="B914" s="12"/>
      <c r="C914" s="12"/>
      <c r="D914" s="12"/>
      <c r="E914" s="9"/>
      <c r="F914" s="8"/>
      <c r="G914" s="8"/>
      <c r="H914" s="10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</row>
    <row r="915">
      <c r="A915" s="12"/>
      <c r="B915" s="12"/>
      <c r="C915" s="12"/>
      <c r="D915" s="12"/>
      <c r="E915" s="9"/>
      <c r="F915" s="8"/>
      <c r="G915" s="8"/>
      <c r="H915" s="10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</row>
    <row r="916">
      <c r="A916" s="12"/>
      <c r="B916" s="12"/>
      <c r="C916" s="12"/>
      <c r="D916" s="12"/>
      <c r="E916" s="9"/>
      <c r="F916" s="8"/>
      <c r="G916" s="8"/>
      <c r="H916" s="10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</row>
    <row r="917">
      <c r="A917" s="12"/>
      <c r="B917" s="12"/>
      <c r="C917" s="12"/>
      <c r="D917" s="12"/>
      <c r="E917" s="9"/>
      <c r="F917" s="8"/>
      <c r="G917" s="8"/>
      <c r="H917" s="10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</row>
    <row r="918">
      <c r="A918" s="12"/>
      <c r="B918" s="12"/>
      <c r="C918" s="12"/>
      <c r="D918" s="12"/>
      <c r="E918" s="9"/>
      <c r="F918" s="8"/>
      <c r="G918" s="8"/>
      <c r="H918" s="10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</row>
    <row r="919">
      <c r="A919" s="12"/>
      <c r="B919" s="12"/>
      <c r="C919" s="12"/>
      <c r="D919" s="12"/>
      <c r="E919" s="9"/>
      <c r="F919" s="8"/>
      <c r="G919" s="8"/>
      <c r="H919" s="10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</row>
    <row r="920">
      <c r="A920" s="12"/>
      <c r="B920" s="12"/>
      <c r="C920" s="12"/>
      <c r="D920" s="12"/>
      <c r="E920" s="9"/>
      <c r="F920" s="8"/>
      <c r="G920" s="8"/>
      <c r="H920" s="10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</row>
    <row r="921">
      <c r="A921" s="12"/>
      <c r="B921" s="12"/>
      <c r="C921" s="12"/>
      <c r="D921" s="12"/>
      <c r="E921" s="9"/>
      <c r="F921" s="8"/>
      <c r="G921" s="8"/>
      <c r="H921" s="10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</row>
    <row r="922">
      <c r="A922" s="12"/>
      <c r="B922" s="12"/>
      <c r="C922" s="12"/>
      <c r="D922" s="12"/>
      <c r="E922" s="9"/>
      <c r="F922" s="8"/>
      <c r="G922" s="8"/>
      <c r="H922" s="10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</row>
    <row r="923">
      <c r="A923" s="12"/>
      <c r="B923" s="12"/>
      <c r="C923" s="12"/>
      <c r="D923" s="12"/>
      <c r="E923" s="9"/>
      <c r="F923" s="8"/>
      <c r="G923" s="8"/>
      <c r="H923" s="10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</row>
    <row r="924">
      <c r="A924" s="12"/>
      <c r="B924" s="12"/>
      <c r="C924" s="12"/>
      <c r="D924" s="12"/>
      <c r="E924" s="9"/>
      <c r="F924" s="8"/>
      <c r="G924" s="8"/>
      <c r="H924" s="10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</row>
    <row r="925">
      <c r="A925" s="12"/>
      <c r="B925" s="12"/>
      <c r="C925" s="12"/>
      <c r="D925" s="12"/>
      <c r="E925" s="9"/>
      <c r="F925" s="8"/>
      <c r="G925" s="8"/>
      <c r="H925" s="10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</row>
    <row r="926">
      <c r="A926" s="12"/>
      <c r="B926" s="12"/>
      <c r="C926" s="12"/>
      <c r="D926" s="12"/>
      <c r="E926" s="9"/>
      <c r="F926" s="8"/>
      <c r="G926" s="8"/>
      <c r="H926" s="10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</row>
    <row r="927">
      <c r="A927" s="12"/>
      <c r="B927" s="12"/>
      <c r="C927" s="12"/>
      <c r="D927" s="12"/>
      <c r="E927" s="9"/>
      <c r="F927" s="8"/>
      <c r="G927" s="8"/>
      <c r="H927" s="10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</row>
    <row r="928">
      <c r="A928" s="12"/>
      <c r="B928" s="12"/>
      <c r="C928" s="12"/>
      <c r="D928" s="12"/>
      <c r="E928" s="9"/>
      <c r="F928" s="8"/>
      <c r="G928" s="8"/>
      <c r="H928" s="10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</row>
    <row r="929">
      <c r="A929" s="12"/>
      <c r="B929" s="12"/>
      <c r="C929" s="12"/>
      <c r="D929" s="12"/>
      <c r="E929" s="9"/>
      <c r="F929" s="8"/>
      <c r="G929" s="8"/>
      <c r="H929" s="10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</row>
    <row r="930">
      <c r="A930" s="12"/>
      <c r="B930" s="12"/>
      <c r="C930" s="12"/>
      <c r="D930" s="12"/>
      <c r="E930" s="9"/>
      <c r="F930" s="8"/>
      <c r="G930" s="8"/>
      <c r="H930" s="10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</row>
    <row r="931">
      <c r="A931" s="12"/>
      <c r="B931" s="12"/>
      <c r="C931" s="12"/>
      <c r="D931" s="12"/>
      <c r="E931" s="9"/>
      <c r="F931" s="8"/>
      <c r="G931" s="8"/>
      <c r="H931" s="10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</row>
    <row r="932">
      <c r="A932" s="12"/>
      <c r="B932" s="12"/>
      <c r="C932" s="12"/>
      <c r="D932" s="12"/>
      <c r="E932" s="9"/>
      <c r="F932" s="8"/>
      <c r="G932" s="8"/>
      <c r="H932" s="10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</row>
    <row r="933">
      <c r="A933" s="12"/>
      <c r="B933" s="12"/>
      <c r="C933" s="12"/>
      <c r="D933" s="12"/>
      <c r="E933" s="9"/>
      <c r="F933" s="8"/>
      <c r="G933" s="8"/>
      <c r="H933" s="10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</row>
    <row r="934">
      <c r="A934" s="12"/>
      <c r="B934" s="12"/>
      <c r="C934" s="12"/>
      <c r="D934" s="12"/>
      <c r="E934" s="9"/>
      <c r="F934" s="8"/>
      <c r="G934" s="8"/>
      <c r="H934" s="10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</row>
    <row r="935">
      <c r="A935" s="12"/>
      <c r="B935" s="12"/>
      <c r="C935" s="12"/>
      <c r="D935" s="12"/>
      <c r="E935" s="9"/>
      <c r="F935" s="8"/>
      <c r="G935" s="8"/>
      <c r="H935" s="10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</row>
    <row r="936">
      <c r="A936" s="12"/>
      <c r="B936" s="12"/>
      <c r="C936" s="12"/>
      <c r="D936" s="12"/>
      <c r="E936" s="9"/>
      <c r="F936" s="8"/>
      <c r="G936" s="8"/>
      <c r="H936" s="10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</row>
    <row r="937">
      <c r="A937" s="12"/>
      <c r="B937" s="12"/>
      <c r="C937" s="12"/>
      <c r="D937" s="12"/>
      <c r="E937" s="9"/>
      <c r="F937" s="8"/>
      <c r="G937" s="8"/>
      <c r="H937" s="10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</row>
    <row r="938">
      <c r="A938" s="12"/>
      <c r="B938" s="12"/>
      <c r="C938" s="12"/>
      <c r="D938" s="12"/>
      <c r="E938" s="9"/>
      <c r="F938" s="8"/>
      <c r="G938" s="8"/>
      <c r="H938" s="10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</row>
    <row r="939">
      <c r="A939" s="12"/>
      <c r="B939" s="12"/>
      <c r="C939" s="12"/>
      <c r="D939" s="12"/>
      <c r="E939" s="9"/>
      <c r="F939" s="8"/>
      <c r="G939" s="8"/>
      <c r="H939" s="10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</row>
    <row r="940">
      <c r="A940" s="12"/>
      <c r="B940" s="12"/>
      <c r="C940" s="12"/>
      <c r="D940" s="12"/>
      <c r="E940" s="9"/>
      <c r="F940" s="8"/>
      <c r="G940" s="8"/>
      <c r="H940" s="10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</row>
    <row r="941">
      <c r="A941" s="12"/>
      <c r="B941" s="12"/>
      <c r="C941" s="12"/>
      <c r="D941" s="12"/>
      <c r="E941" s="9"/>
      <c r="F941" s="8"/>
      <c r="G941" s="8"/>
      <c r="H941" s="10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</row>
    <row r="942">
      <c r="A942" s="12"/>
      <c r="B942" s="12"/>
      <c r="C942" s="12"/>
      <c r="D942" s="12"/>
      <c r="E942" s="9"/>
      <c r="F942" s="8"/>
      <c r="G942" s="8"/>
      <c r="H942" s="10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</row>
    <row r="943">
      <c r="A943" s="12"/>
      <c r="B943" s="12"/>
      <c r="C943" s="12"/>
      <c r="D943" s="12"/>
      <c r="E943" s="9"/>
      <c r="F943" s="8"/>
      <c r="G943" s="8"/>
      <c r="H943" s="10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</row>
    <row r="944">
      <c r="A944" s="12"/>
      <c r="B944" s="12"/>
      <c r="C944" s="12"/>
      <c r="D944" s="12"/>
      <c r="E944" s="9"/>
      <c r="F944" s="8"/>
      <c r="G944" s="8"/>
      <c r="H944" s="10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</row>
    <row r="945">
      <c r="A945" s="12"/>
      <c r="B945" s="12"/>
      <c r="C945" s="12"/>
      <c r="D945" s="12"/>
      <c r="E945" s="9"/>
      <c r="F945" s="8"/>
      <c r="G945" s="8"/>
      <c r="H945" s="10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</row>
    <row r="946">
      <c r="A946" s="12"/>
      <c r="B946" s="12"/>
      <c r="C946" s="12"/>
      <c r="D946" s="12"/>
      <c r="E946" s="9"/>
      <c r="F946" s="8"/>
      <c r="G946" s="8"/>
      <c r="H946" s="10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</row>
    <row r="947">
      <c r="A947" s="12"/>
      <c r="B947" s="12"/>
      <c r="C947" s="12"/>
      <c r="D947" s="12"/>
      <c r="E947" s="9"/>
      <c r="F947" s="8"/>
      <c r="G947" s="8"/>
      <c r="H947" s="10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</row>
    <row r="948">
      <c r="A948" s="12"/>
      <c r="B948" s="12"/>
      <c r="C948" s="12"/>
      <c r="D948" s="12"/>
      <c r="E948" s="9"/>
      <c r="F948" s="8"/>
      <c r="G948" s="8"/>
      <c r="H948" s="10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</row>
    <row r="949">
      <c r="A949" s="12"/>
      <c r="B949" s="12"/>
      <c r="C949" s="12"/>
      <c r="D949" s="12"/>
      <c r="E949" s="9"/>
      <c r="F949" s="8"/>
      <c r="G949" s="8"/>
      <c r="H949" s="10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</row>
    <row r="950">
      <c r="A950" s="12"/>
      <c r="B950" s="12"/>
      <c r="C950" s="12"/>
      <c r="D950" s="12"/>
      <c r="E950" s="9"/>
      <c r="F950" s="8"/>
      <c r="G950" s="8"/>
      <c r="H950" s="10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</row>
    <row r="951">
      <c r="A951" s="12"/>
      <c r="B951" s="12"/>
      <c r="C951" s="12"/>
      <c r="D951" s="12"/>
      <c r="E951" s="9"/>
      <c r="F951" s="8"/>
      <c r="G951" s="8"/>
      <c r="H951" s="10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</row>
    <row r="952">
      <c r="A952" s="12"/>
      <c r="B952" s="12"/>
      <c r="C952" s="12"/>
      <c r="D952" s="12"/>
      <c r="E952" s="9"/>
      <c r="F952" s="8"/>
      <c r="G952" s="8"/>
      <c r="H952" s="10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</row>
    <row r="953">
      <c r="A953" s="12"/>
      <c r="B953" s="12"/>
      <c r="C953" s="12"/>
      <c r="D953" s="12"/>
      <c r="E953" s="9"/>
      <c r="F953" s="8"/>
      <c r="G953" s="8"/>
      <c r="H953" s="10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</row>
    <row r="954">
      <c r="A954" s="12"/>
      <c r="B954" s="12"/>
      <c r="C954" s="12"/>
      <c r="D954" s="12"/>
      <c r="E954" s="9"/>
      <c r="F954" s="8"/>
      <c r="G954" s="8"/>
      <c r="H954" s="10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</row>
    <row r="955">
      <c r="A955" s="12"/>
      <c r="B955" s="12"/>
      <c r="C955" s="12"/>
      <c r="D955" s="12"/>
      <c r="E955" s="9"/>
      <c r="F955" s="8"/>
      <c r="G955" s="8"/>
      <c r="H955" s="10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</row>
    <row r="956">
      <c r="A956" s="12"/>
      <c r="B956" s="12"/>
      <c r="C956" s="12"/>
      <c r="D956" s="12"/>
      <c r="E956" s="9"/>
      <c r="F956" s="8"/>
      <c r="G956" s="8"/>
      <c r="H956" s="10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</row>
    <row r="957">
      <c r="A957" s="12"/>
      <c r="B957" s="12"/>
      <c r="C957" s="12"/>
      <c r="D957" s="12"/>
      <c r="E957" s="9"/>
      <c r="F957" s="8"/>
      <c r="G957" s="8"/>
      <c r="H957" s="10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</row>
    <row r="958">
      <c r="A958" s="12"/>
      <c r="B958" s="12"/>
      <c r="C958" s="12"/>
      <c r="D958" s="12"/>
      <c r="E958" s="9"/>
      <c r="F958" s="8"/>
      <c r="G958" s="8"/>
      <c r="H958" s="10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</row>
    <row r="959">
      <c r="A959" s="12"/>
      <c r="B959" s="12"/>
      <c r="C959" s="12"/>
      <c r="D959" s="12"/>
      <c r="E959" s="9"/>
      <c r="F959" s="8"/>
      <c r="G959" s="8"/>
      <c r="H959" s="10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</row>
    <row r="960">
      <c r="A960" s="12"/>
      <c r="B960" s="12"/>
      <c r="C960" s="12"/>
      <c r="D960" s="12"/>
      <c r="E960" s="9"/>
      <c r="F960" s="8"/>
      <c r="G960" s="8"/>
      <c r="H960" s="10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</row>
    <row r="961">
      <c r="A961" s="12"/>
      <c r="B961" s="12"/>
      <c r="C961" s="12"/>
      <c r="D961" s="12"/>
      <c r="E961" s="9"/>
      <c r="F961" s="8"/>
      <c r="G961" s="8"/>
      <c r="H961" s="10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</row>
    <row r="962">
      <c r="A962" s="12"/>
      <c r="B962" s="12"/>
      <c r="C962" s="12"/>
      <c r="D962" s="12"/>
      <c r="E962" s="9"/>
      <c r="F962" s="8"/>
      <c r="G962" s="8"/>
      <c r="H962" s="10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</row>
    <row r="963">
      <c r="A963" s="12"/>
      <c r="B963" s="12"/>
      <c r="C963" s="12"/>
      <c r="D963" s="12"/>
      <c r="E963" s="9"/>
      <c r="F963" s="8"/>
      <c r="G963" s="8"/>
      <c r="H963" s="10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</row>
    <row r="964">
      <c r="A964" s="12"/>
      <c r="B964" s="12"/>
      <c r="C964" s="12"/>
      <c r="D964" s="12"/>
      <c r="E964" s="9"/>
      <c r="F964" s="8"/>
      <c r="G964" s="8"/>
      <c r="H964" s="10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</row>
    <row r="965">
      <c r="A965" s="12"/>
      <c r="B965" s="12"/>
      <c r="C965" s="12"/>
      <c r="D965" s="12"/>
      <c r="E965" s="9"/>
      <c r="F965" s="8"/>
      <c r="G965" s="8"/>
      <c r="H965" s="10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</row>
    <row r="966">
      <c r="A966" s="12"/>
      <c r="B966" s="12"/>
      <c r="C966" s="12"/>
      <c r="D966" s="12"/>
      <c r="E966" s="9"/>
      <c r="F966" s="8"/>
      <c r="G966" s="8"/>
      <c r="H966" s="10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</row>
    <row r="967">
      <c r="A967" s="12"/>
      <c r="B967" s="12"/>
      <c r="C967" s="12"/>
      <c r="D967" s="12"/>
      <c r="E967" s="9"/>
      <c r="F967" s="8"/>
      <c r="G967" s="8"/>
      <c r="H967" s="10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</row>
    <row r="968">
      <c r="A968" s="12"/>
      <c r="B968" s="12"/>
      <c r="C968" s="12"/>
      <c r="D968" s="12"/>
      <c r="E968" s="9"/>
      <c r="F968" s="8"/>
      <c r="G968" s="8"/>
      <c r="H968" s="10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</row>
    <row r="969">
      <c r="A969" s="12"/>
      <c r="B969" s="12"/>
      <c r="C969" s="12"/>
      <c r="D969" s="12"/>
      <c r="E969" s="9"/>
      <c r="F969" s="8"/>
      <c r="G969" s="8"/>
      <c r="H969" s="10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</row>
    <row r="970">
      <c r="A970" s="12"/>
      <c r="B970" s="12"/>
      <c r="C970" s="12"/>
      <c r="D970" s="12"/>
      <c r="E970" s="9"/>
      <c r="F970" s="8"/>
      <c r="G970" s="8"/>
      <c r="H970" s="10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</row>
    <row r="971">
      <c r="A971" s="12"/>
      <c r="B971" s="12"/>
      <c r="C971" s="12"/>
      <c r="D971" s="12"/>
      <c r="E971" s="9"/>
      <c r="F971" s="8"/>
      <c r="G971" s="8"/>
      <c r="H971" s="10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</row>
    <row r="972">
      <c r="A972" s="12"/>
      <c r="B972" s="12"/>
      <c r="C972" s="12"/>
      <c r="D972" s="12"/>
      <c r="E972" s="9"/>
      <c r="F972" s="8"/>
      <c r="G972" s="8"/>
      <c r="H972" s="10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</row>
    <row r="973">
      <c r="A973" s="12"/>
      <c r="B973" s="12"/>
      <c r="C973" s="12"/>
      <c r="D973" s="12"/>
      <c r="E973" s="9"/>
      <c r="F973" s="8"/>
      <c r="G973" s="8"/>
      <c r="H973" s="10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</row>
    <row r="974">
      <c r="A974" s="12"/>
      <c r="B974" s="12"/>
      <c r="C974" s="12"/>
      <c r="D974" s="12"/>
      <c r="E974" s="9"/>
      <c r="F974" s="8"/>
      <c r="G974" s="8"/>
      <c r="H974" s="10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</row>
    <row r="975">
      <c r="A975" s="12"/>
      <c r="B975" s="12"/>
      <c r="C975" s="12"/>
      <c r="D975" s="12"/>
      <c r="E975" s="9"/>
      <c r="F975" s="8"/>
      <c r="G975" s="8"/>
      <c r="H975" s="10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</row>
    <row r="976">
      <c r="A976" s="12"/>
      <c r="B976" s="12"/>
      <c r="C976" s="12"/>
      <c r="D976" s="12"/>
      <c r="E976" s="9"/>
      <c r="F976" s="8"/>
      <c r="G976" s="8"/>
      <c r="H976" s="10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</row>
    <row r="977">
      <c r="A977" s="12"/>
      <c r="B977" s="12"/>
      <c r="C977" s="12"/>
      <c r="D977" s="12"/>
      <c r="E977" s="9"/>
      <c r="F977" s="8"/>
      <c r="G977" s="8"/>
      <c r="H977" s="10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</row>
    <row r="978">
      <c r="A978" s="12"/>
      <c r="B978" s="12"/>
      <c r="C978" s="12"/>
      <c r="D978" s="12"/>
      <c r="E978" s="9"/>
      <c r="F978" s="8"/>
      <c r="G978" s="8"/>
      <c r="H978" s="10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</row>
    <row r="979">
      <c r="A979" s="12"/>
      <c r="B979" s="12"/>
      <c r="C979" s="12"/>
      <c r="D979" s="12"/>
      <c r="E979" s="9"/>
      <c r="F979" s="8"/>
      <c r="G979" s="8"/>
      <c r="H979" s="10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</row>
    <row r="980">
      <c r="A980" s="12"/>
      <c r="B980" s="12"/>
      <c r="C980" s="12"/>
      <c r="D980" s="12"/>
      <c r="E980" s="9"/>
      <c r="F980" s="8"/>
      <c r="G980" s="8"/>
      <c r="H980" s="10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</row>
    <row r="981">
      <c r="A981" s="12"/>
      <c r="B981" s="12"/>
      <c r="C981" s="12"/>
      <c r="D981" s="12"/>
      <c r="E981" s="9"/>
      <c r="F981" s="8"/>
      <c r="G981" s="8"/>
      <c r="H981" s="10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</row>
    <row r="982">
      <c r="A982" s="12"/>
      <c r="B982" s="12"/>
      <c r="C982" s="12"/>
      <c r="D982" s="12"/>
      <c r="E982" s="9"/>
      <c r="F982" s="8"/>
      <c r="G982" s="8"/>
      <c r="H982" s="10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</row>
    <row r="983">
      <c r="A983" s="12"/>
      <c r="B983" s="12"/>
      <c r="C983" s="12"/>
      <c r="D983" s="12"/>
      <c r="E983" s="9"/>
      <c r="F983" s="8"/>
      <c r="G983" s="8"/>
      <c r="H983" s="10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</row>
    <row r="984">
      <c r="A984" s="12"/>
      <c r="B984" s="12"/>
      <c r="C984" s="12"/>
      <c r="D984" s="12"/>
      <c r="E984" s="9"/>
      <c r="F984" s="8"/>
      <c r="G984" s="8"/>
      <c r="H984" s="10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</row>
    <row r="985">
      <c r="A985" s="12"/>
      <c r="B985" s="12"/>
      <c r="C985" s="12"/>
      <c r="D985" s="12"/>
      <c r="E985" s="9"/>
      <c r="F985" s="8"/>
      <c r="G985" s="8"/>
      <c r="H985" s="10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</row>
    <row r="986">
      <c r="A986" s="12"/>
      <c r="B986" s="12"/>
      <c r="C986" s="12"/>
      <c r="D986" s="12"/>
      <c r="E986" s="9"/>
      <c r="F986" s="8"/>
      <c r="G986" s="8"/>
      <c r="H986" s="10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</row>
    <row r="987">
      <c r="A987" s="12"/>
      <c r="B987" s="12"/>
      <c r="C987" s="12"/>
      <c r="D987" s="12"/>
      <c r="E987" s="9"/>
      <c r="F987" s="8"/>
      <c r="G987" s="8"/>
      <c r="H987" s="10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</row>
    <row r="988">
      <c r="A988" s="12"/>
      <c r="B988" s="12"/>
      <c r="C988" s="12"/>
      <c r="D988" s="12"/>
      <c r="E988" s="9"/>
      <c r="F988" s="8"/>
      <c r="G988" s="8"/>
      <c r="H988" s="10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</row>
    <row r="989">
      <c r="A989" s="12"/>
      <c r="B989" s="12"/>
      <c r="C989" s="12"/>
      <c r="D989" s="12"/>
      <c r="E989" s="9"/>
      <c r="F989" s="8"/>
      <c r="G989" s="8"/>
      <c r="H989" s="10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</row>
    <row r="990">
      <c r="A990" s="12"/>
      <c r="B990" s="12"/>
      <c r="C990" s="12"/>
      <c r="D990" s="12"/>
      <c r="E990" s="9"/>
      <c r="F990" s="8"/>
      <c r="G990" s="8"/>
      <c r="H990" s="10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</row>
    <row r="991">
      <c r="A991" s="12"/>
      <c r="B991" s="12"/>
      <c r="C991" s="12"/>
      <c r="D991" s="12"/>
      <c r="E991" s="9"/>
      <c r="F991" s="8"/>
      <c r="G991" s="8"/>
      <c r="H991" s="10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</row>
    <row r="992">
      <c r="A992" s="12"/>
      <c r="B992" s="12"/>
      <c r="C992" s="12"/>
      <c r="D992" s="12"/>
      <c r="E992" s="12"/>
      <c r="F992" s="12"/>
      <c r="G992" s="8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</row>
  </sheetData>
  <autoFilter ref="$A$1:$AM$991">
    <sortState ref="A1:AM991">
      <sortCondition descending="1" ref="D1:D991"/>
      <sortCondition descending="1" ref="G1:G991"/>
      <sortCondition descending="1" ref="E1:E991"/>
      <sortCondition descending="1" ref="F1:F991"/>
      <sortCondition descending="1" ref="AH1:AH991"/>
      <sortCondition ref="AC1:AC991"/>
      <sortCondition ref="A1:A991"/>
      <sortCondition descending="1" ref="AI1:AI991"/>
      <sortCondition descending="1" ref="I1:I991"/>
      <sortCondition descending="1" ref="AD1:AD991"/>
      <sortCondition descending="1" ref="AE1:AE99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7.63"/>
    <col customWidth="1" hidden="1" min="8" max="8" width="7.63"/>
    <col customWidth="1" min="9" max="11" width="7.63"/>
    <col customWidth="1" hidden="1" min="12" max="12" width="7.63"/>
    <col customWidth="1" min="13" max="39" width="7.63"/>
  </cols>
  <sheetData>
    <row r="1">
      <c r="A1" s="1" t="s">
        <v>0</v>
      </c>
      <c r="B1" s="1" t="s">
        <v>1</v>
      </c>
      <c r="C1" s="2" t="s">
        <v>2</v>
      </c>
      <c r="D1" s="4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>
      <c r="A2" s="6" t="s">
        <v>68</v>
      </c>
      <c r="B2" s="6">
        <v>12.0</v>
      </c>
      <c r="C2" s="7"/>
      <c r="D2" s="8">
        <f t="shared" ref="D2:D30" si="1">F2+G2</f>
        <v>3.465620168</v>
      </c>
      <c r="E2" s="9">
        <f>IF(I2=0, ,(((H2-$H$31)/$H$31)*100)+100)</f>
        <v>117.5799321</v>
      </c>
      <c r="F2" s="8">
        <f t="shared" ref="F2:F30" si="2">(E2-88)*I2/600</f>
        <v>1.676196152</v>
      </c>
      <c r="G2" s="8">
        <f>VLOOKUP(A2,'유민영'!A:AZ,36,0)</f>
        <v>1.789424016</v>
      </c>
      <c r="H2" s="10">
        <f t="shared" ref="H2:H30" si="3">IF(I2=0,,(0.69*U2+0.72*W2+0.88*L2+1.247*M2+1.578*N2+2.031*O2)/(J2+U2+W2+X2))</f>
        <v>0.5108285714</v>
      </c>
      <c r="I2" s="12">
        <f>VLOOKUP(A2,'유민영'!A:X,2,0)</f>
        <v>34</v>
      </c>
      <c r="J2" s="12">
        <f>VLOOKUP(A2,'유민영'!A:X,3,0)</f>
        <v>26</v>
      </c>
      <c r="K2" s="12">
        <f t="shared" ref="K2:K30" si="4">SUM(L2:O2)</f>
        <v>11</v>
      </c>
      <c r="L2" s="12">
        <f>VLOOKUP(A2,'유민영'!A:X,4,0)</f>
        <v>6</v>
      </c>
      <c r="M2" s="12">
        <f>VLOOKUP(A2,'유민영'!A:X,5,0)</f>
        <v>4</v>
      </c>
      <c r="N2" s="12">
        <f>VLOOKUP(A2,'유민영'!A:X,6,0)</f>
        <v>0</v>
      </c>
      <c r="O2" s="12">
        <f>VLOOKUP(A2,'유민영'!A:X,7,0)</f>
        <v>1</v>
      </c>
      <c r="P2" s="12">
        <f>VLOOKUP(A2,'유민영'!A:X,8,0)</f>
        <v>13</v>
      </c>
      <c r="Q2" s="12">
        <f>VLOOKUP(A2,'유민영'!A:X,9,0)</f>
        <v>14</v>
      </c>
      <c r="R2" s="12">
        <f t="shared" ref="R2:R30" si="5">L2*1+M2*2+N2*3+O2*4</f>
        <v>18</v>
      </c>
      <c r="S2" s="12">
        <f>VLOOKUP(A2,'유민영'!A:X,10,0)</f>
        <v>5</v>
      </c>
      <c r="T2" s="12">
        <f>VLOOKUP(A2,'유민영'!A:X,11,0)</f>
        <v>0</v>
      </c>
      <c r="U2" s="12">
        <f>VLOOKUP(A2,'유민영'!A:X,12,0)</f>
        <v>6</v>
      </c>
      <c r="V2" s="12">
        <f>VLOOKUP(A2,'유민영'!A:X,13,0)</f>
        <v>4</v>
      </c>
      <c r="W2" s="12">
        <f>VLOOKUP(A2,'유민영'!A:X,14,0)</f>
        <v>2</v>
      </c>
      <c r="X2" s="12">
        <f>VLOOKUP(A2,'유민영'!A:X,15,0)</f>
        <v>1</v>
      </c>
      <c r="Y2" s="13">
        <f>VLOOKUP(A2,'유민영'!A:X,16,0)</f>
        <v>9</v>
      </c>
      <c r="Z2" s="12">
        <f>VLOOKUP(A2,'유민영'!A:X,17,0)</f>
        <v>2</v>
      </c>
      <c r="AA2" s="12">
        <f>VLOOKUP(A2,'유민영'!A:X,18,0)</f>
        <v>1</v>
      </c>
      <c r="AB2" s="12">
        <f>VLOOKUP(A2,'유민영'!A:X,19,0)</f>
        <v>0</v>
      </c>
      <c r="AC2" s="14">
        <f t="shared" ref="AC2:AC5" si="6">IF(I2=0, ,V2/I2)</f>
        <v>0.1176470588</v>
      </c>
      <c r="AD2" s="14">
        <f t="shared" ref="AD2:AD5" si="7">IF(I2=0, ,U2/I2)</f>
        <v>0.1764705882</v>
      </c>
      <c r="AE2" s="10">
        <f t="shared" ref="AE2:AE30" si="8">IF(J2=0, ,K2/J2)</f>
        <v>0.4230769231</v>
      </c>
      <c r="AF2" s="10">
        <f t="shared" ref="AF2:AF5" si="9">IF(I2=0, ,(L2+M2+N2+O2+U2+W2)/I2)</f>
        <v>0.5588235294</v>
      </c>
      <c r="AG2" s="10">
        <f t="shared" ref="AG2:AG30" si="10">IF(J2=0, ,R2/J2)</f>
        <v>0.6923076923</v>
      </c>
      <c r="AH2" s="10">
        <f t="shared" ref="AH2:AH5" si="11">IF(I2=0, ,AF2+AG2)</f>
        <v>1.251131222</v>
      </c>
      <c r="AI2" s="15">
        <f t="shared" ref="AI2:AI5" si="12">IF(I2=0, ,AG2-AE2)</f>
        <v>0.2692307692</v>
      </c>
      <c r="AJ2" s="15">
        <f t="shared" ref="AJ2:AJ5" si="13">IF(I2=0, ,(K2-O2)/(J2-V2-O2+X2))</f>
        <v>0.4545454545</v>
      </c>
      <c r="AK2" s="16">
        <f t="shared" ref="AK2:AK30" si="14">IF(Z2=0,,Y2/Z2)</f>
        <v>4.5</v>
      </c>
      <c r="AL2" s="14">
        <f t="shared" ref="AL2:AL5" si="15">IF(I2=0, ,AA2/J2)</f>
        <v>0.03846153846</v>
      </c>
      <c r="AM2" s="14">
        <f t="shared" ref="AM2:AM30" si="16">IF(S2+T2=0,,S2/(S2+T2))</f>
        <v>1</v>
      </c>
    </row>
    <row r="3">
      <c r="A3" s="6" t="s">
        <v>69</v>
      </c>
      <c r="B3" s="6">
        <v>18.0</v>
      </c>
      <c r="C3" s="7"/>
      <c r="D3" s="8">
        <f t="shared" si="1"/>
        <v>2.810587044</v>
      </c>
      <c r="E3" s="9">
        <f t="shared" ref="E3:E30" si="17">IF(I3=0, ,((H3-$H$31)/$H$31*100)+100)</f>
        <v>162.1352227</v>
      </c>
      <c r="F3" s="8">
        <f t="shared" si="2"/>
        <v>1.235587044</v>
      </c>
      <c r="G3" s="8">
        <f>VLOOKUP(A3,'강동현'!A:AZ,38,0)</f>
        <v>1.575</v>
      </c>
      <c r="H3" s="10">
        <f t="shared" si="3"/>
        <v>0.7044</v>
      </c>
      <c r="I3" s="11">
        <f>VLOOKUP(A3,'강동현'!A:AA,2,0)</f>
        <v>10</v>
      </c>
      <c r="J3" s="12">
        <f>VLOOKUP(A3,'강동현'!A:AA,3,0)</f>
        <v>6</v>
      </c>
      <c r="K3" s="12">
        <f t="shared" si="4"/>
        <v>4</v>
      </c>
      <c r="L3" s="12">
        <f>VLOOKUP(A3,'강동현'!A:AA,4,0)</f>
        <v>2</v>
      </c>
      <c r="M3" s="12">
        <f>VLOOKUP(A3,'강동현'!A:AA,5,0)</f>
        <v>2</v>
      </c>
      <c r="N3" s="12">
        <f>VLOOKUP(A3,'강동현'!A:AA,6,0)</f>
        <v>0</v>
      </c>
      <c r="O3" s="12">
        <f>VLOOKUP(A3,'강동현'!A:AA,7,0)</f>
        <v>0</v>
      </c>
      <c r="P3" s="12">
        <f>VLOOKUP(A3,'강동현'!A:AA,8,0)</f>
        <v>5</v>
      </c>
      <c r="Q3" s="12">
        <f>VLOOKUP(A3,'강동현'!A:AA,9,0)</f>
        <v>4</v>
      </c>
      <c r="R3" s="12">
        <f t="shared" si="5"/>
        <v>6</v>
      </c>
      <c r="S3" s="12">
        <f>VLOOKUP(A3,'강동현'!A:AA,10,0)</f>
        <v>3</v>
      </c>
      <c r="T3" s="12">
        <f>VLOOKUP(A3,'강동현'!A:AA,11,0)</f>
        <v>0</v>
      </c>
      <c r="U3" s="12">
        <f>VLOOKUP(A3,'강동현'!A:AA,12,0)</f>
        <v>3</v>
      </c>
      <c r="V3" s="12">
        <f>VLOOKUP(A3,'강동현'!A:AA,13,0)</f>
        <v>0</v>
      </c>
      <c r="W3" s="12">
        <f>VLOOKUP(A3,'강동현'!A:AA,14,0)</f>
        <v>1</v>
      </c>
      <c r="X3" s="12">
        <f>VLOOKUP(A3,'강동현'!A:AA,15,0)</f>
        <v>0</v>
      </c>
      <c r="Y3" s="13">
        <f>VLOOKUP(A3,'강동현'!A:AA,16,0)</f>
        <v>0</v>
      </c>
      <c r="Z3" s="12">
        <f>VLOOKUP(A3,'강동현'!A:AA,17,0)</f>
        <v>0</v>
      </c>
      <c r="AA3" s="12">
        <f>VLOOKUP(A3,'강동현'!A:AA,18,0)</f>
        <v>0</v>
      </c>
      <c r="AB3" s="12">
        <f>VLOOKUP(A3,'강동현'!A:AA,19,0)</f>
        <v>2</v>
      </c>
      <c r="AC3" s="14">
        <f t="shared" si="6"/>
        <v>0</v>
      </c>
      <c r="AD3" s="14">
        <f t="shared" si="7"/>
        <v>0.3</v>
      </c>
      <c r="AE3" s="10">
        <f t="shared" si="8"/>
        <v>0.6666666667</v>
      </c>
      <c r="AF3" s="10">
        <f t="shared" si="9"/>
        <v>0.8</v>
      </c>
      <c r="AG3" s="10">
        <f t="shared" si="10"/>
        <v>1</v>
      </c>
      <c r="AH3" s="10">
        <f t="shared" si="11"/>
        <v>1.8</v>
      </c>
      <c r="AI3" s="15">
        <f t="shared" si="12"/>
        <v>0.3333333333</v>
      </c>
      <c r="AJ3" s="15">
        <f t="shared" si="13"/>
        <v>0.6666666667</v>
      </c>
      <c r="AK3" s="16" t="str">
        <f t="shared" si="14"/>
        <v/>
      </c>
      <c r="AL3" s="14">
        <f t="shared" si="15"/>
        <v>0</v>
      </c>
      <c r="AM3" s="14">
        <f t="shared" si="16"/>
        <v>1</v>
      </c>
    </row>
    <row r="4">
      <c r="A4" s="6" t="s">
        <v>70</v>
      </c>
      <c r="B4" s="6">
        <v>77.0</v>
      </c>
      <c r="C4" s="7"/>
      <c r="D4" s="8">
        <f t="shared" si="1"/>
        <v>2.442387472</v>
      </c>
      <c r="E4" s="9">
        <f t="shared" si="17"/>
        <v>97.41194969</v>
      </c>
      <c r="F4" s="8">
        <f t="shared" si="2"/>
        <v>0.3764779875</v>
      </c>
      <c r="G4" s="8">
        <f>VLOOKUP(A4,'이건용'!A:AZ,36,0)</f>
        <v>2.065909485</v>
      </c>
      <c r="H4" s="10">
        <f t="shared" si="3"/>
        <v>0.4232083333</v>
      </c>
      <c r="I4" s="12">
        <f>VLOOKUP(A4,'이건용'!A:AA,2,0)</f>
        <v>24</v>
      </c>
      <c r="J4" s="12">
        <f>VLOOKUP(A4,'이건용'!A:AA,3,0)</f>
        <v>15</v>
      </c>
      <c r="K4" s="12">
        <f t="shared" si="4"/>
        <v>4</v>
      </c>
      <c r="L4" s="12">
        <f>VLOOKUP(A4,'이건용'!A:AA,4,0)</f>
        <v>3</v>
      </c>
      <c r="M4" s="12">
        <f>VLOOKUP(A4,'이건용'!A:AA,5,0)</f>
        <v>1</v>
      </c>
      <c r="N4" s="12">
        <f>VLOOKUP(A4,'이건용'!A:AA,6,0)</f>
        <v>0</v>
      </c>
      <c r="O4" s="12">
        <f>VLOOKUP(A4,'이건용'!A:AA,7,0)</f>
        <v>0</v>
      </c>
      <c r="P4" s="12">
        <f>VLOOKUP(A4,'이건용'!A:AA,8,0)</f>
        <v>2</v>
      </c>
      <c r="Q4" s="12">
        <f>VLOOKUP(A4,'이건용'!A:AA,9,0)</f>
        <v>6</v>
      </c>
      <c r="R4" s="12">
        <f t="shared" si="5"/>
        <v>5</v>
      </c>
      <c r="S4" s="12">
        <f>VLOOKUP(A4,'이건용'!A:AA,10,0)</f>
        <v>2</v>
      </c>
      <c r="T4" s="12">
        <f>VLOOKUP(A4,'이건용'!A:AA,11,0)</f>
        <v>0</v>
      </c>
      <c r="U4" s="12">
        <f>VLOOKUP(A4,'이건용'!A:AA,12,0)</f>
        <v>7</v>
      </c>
      <c r="V4" s="12">
        <f>VLOOKUP(A4,'이건용'!A:AA,13,0)</f>
        <v>5</v>
      </c>
      <c r="W4" s="12">
        <f>VLOOKUP(A4,'이건용'!A:AA,14,0)</f>
        <v>2</v>
      </c>
      <c r="X4" s="12">
        <f>VLOOKUP(A4,'이건용'!A:AA,15,0)</f>
        <v>0</v>
      </c>
      <c r="Y4" s="12">
        <f>VLOOKUP(A4,'이건용'!A:AA,16,0)</f>
        <v>3</v>
      </c>
      <c r="Z4" s="12">
        <f>VLOOKUP(A4,'이건용'!A:AA,17,0)</f>
        <v>2</v>
      </c>
      <c r="AA4" s="12">
        <f>VLOOKUP(A4,'이건용'!A:AA,18,0)</f>
        <v>2</v>
      </c>
      <c r="AB4" s="12">
        <f>VLOOKUP(A4,'이건용'!A:AA,19,0)</f>
        <v>1</v>
      </c>
      <c r="AC4" s="14">
        <f t="shared" si="6"/>
        <v>0.2083333333</v>
      </c>
      <c r="AD4" s="14">
        <f t="shared" si="7"/>
        <v>0.2916666667</v>
      </c>
      <c r="AE4" s="10">
        <f t="shared" si="8"/>
        <v>0.2666666667</v>
      </c>
      <c r="AF4" s="10">
        <f t="shared" si="9"/>
        <v>0.5416666667</v>
      </c>
      <c r="AG4" s="10">
        <f t="shared" si="10"/>
        <v>0.3333333333</v>
      </c>
      <c r="AH4" s="10">
        <f t="shared" si="11"/>
        <v>0.875</v>
      </c>
      <c r="AI4" s="15">
        <f t="shared" si="12"/>
        <v>0.06666666667</v>
      </c>
      <c r="AJ4" s="15">
        <f t="shared" si="13"/>
        <v>0.4</v>
      </c>
      <c r="AK4" s="16">
        <f t="shared" si="14"/>
        <v>1.5</v>
      </c>
      <c r="AL4" s="14">
        <f t="shared" si="15"/>
        <v>0.1333333333</v>
      </c>
      <c r="AM4" s="14">
        <f t="shared" si="16"/>
        <v>1</v>
      </c>
    </row>
    <row r="5">
      <c r="A5" s="6" t="s">
        <v>71</v>
      </c>
      <c r="B5" s="6">
        <v>56.0</v>
      </c>
      <c r="C5" s="7"/>
      <c r="D5" s="8">
        <f t="shared" si="1"/>
        <v>2.171742134</v>
      </c>
      <c r="E5" s="9">
        <f t="shared" si="17"/>
        <v>123.3423765</v>
      </c>
      <c r="F5" s="8">
        <f t="shared" si="2"/>
        <v>1.295887138</v>
      </c>
      <c r="G5" s="8">
        <f>VLOOKUP(A5,'최민준'!A:AZ,36,0)</f>
        <v>0.8758549964</v>
      </c>
      <c r="H5" s="10">
        <f t="shared" si="3"/>
        <v>0.5358636364</v>
      </c>
      <c r="I5" s="12">
        <f>VLOOKUP(A5,'최민준'!A:AA,2,0)</f>
        <v>22</v>
      </c>
      <c r="J5" s="12">
        <f>VLOOKUP(A5,'최민준'!A:AA,3,0)</f>
        <v>16</v>
      </c>
      <c r="K5" s="12">
        <f t="shared" si="4"/>
        <v>9</v>
      </c>
      <c r="L5" s="12">
        <f>VLOOKUP(A5,'최민준'!A:AA,4,0)</f>
        <v>5</v>
      </c>
      <c r="M5" s="12">
        <f>VLOOKUP(A5,'최민준'!A:AA,5,0)</f>
        <v>3</v>
      </c>
      <c r="N5" s="12">
        <f>VLOOKUP(A5,'최민준'!A:AA,6,0)</f>
        <v>1</v>
      </c>
      <c r="O5" s="12">
        <f>VLOOKUP(A5,'최민준'!A:AA,7,0)</f>
        <v>0</v>
      </c>
      <c r="P5" s="12">
        <f>VLOOKUP(A5,'최민준'!A:AA,8,0)</f>
        <v>9</v>
      </c>
      <c r="Q5" s="12">
        <f>VLOOKUP(A5,'최민준'!A:AA,9,0)</f>
        <v>8</v>
      </c>
      <c r="R5" s="12">
        <f t="shared" si="5"/>
        <v>14</v>
      </c>
      <c r="S5" s="12">
        <f>VLOOKUP(A5,'최민준'!A:AA,10,0)</f>
        <v>5</v>
      </c>
      <c r="T5" s="12">
        <f>VLOOKUP(A5,'최민준'!A:AA,11,0)</f>
        <v>0</v>
      </c>
      <c r="U5" s="12">
        <f>VLOOKUP(A5,'최민준'!A:AA,12,0)</f>
        <v>3</v>
      </c>
      <c r="V5" s="12">
        <f>VLOOKUP(A5,'최민준'!A:AA,13,0)</f>
        <v>1</v>
      </c>
      <c r="W5" s="12">
        <f>VLOOKUP(A5,'최민준'!A:AA,14,0)</f>
        <v>0</v>
      </c>
      <c r="X5" s="12">
        <f>VLOOKUP(A5,'최민준'!A:AA,15,0)</f>
        <v>3</v>
      </c>
      <c r="Y5" s="12">
        <f>VLOOKUP(A5,'최민준'!A:AA,16,0)</f>
        <v>2</v>
      </c>
      <c r="Z5" s="12">
        <f>VLOOKUP(A5,'최민준'!A:AA,17,0)</f>
        <v>5</v>
      </c>
      <c r="AA5" s="12">
        <f>VLOOKUP(A5,'최민준'!A:AA,18,0)</f>
        <v>2</v>
      </c>
      <c r="AB5" s="12">
        <f>VLOOKUP(A5,'최민준'!A:AA,18,0)</f>
        <v>2</v>
      </c>
      <c r="AC5" s="14">
        <f t="shared" si="6"/>
        <v>0.04545454545</v>
      </c>
      <c r="AD5" s="14">
        <f t="shared" si="7"/>
        <v>0.1363636364</v>
      </c>
      <c r="AE5" s="10">
        <f t="shared" si="8"/>
        <v>0.5625</v>
      </c>
      <c r="AF5" s="10">
        <f t="shared" si="9"/>
        <v>0.5454545455</v>
      </c>
      <c r="AG5" s="10">
        <f t="shared" si="10"/>
        <v>0.875</v>
      </c>
      <c r="AH5" s="10">
        <f t="shared" si="11"/>
        <v>1.420454545</v>
      </c>
      <c r="AI5" s="15">
        <f t="shared" si="12"/>
        <v>0.3125</v>
      </c>
      <c r="AJ5" s="15">
        <f t="shared" si="13"/>
        <v>0.5</v>
      </c>
      <c r="AK5" s="16">
        <f t="shared" si="14"/>
        <v>0.4</v>
      </c>
      <c r="AL5" s="14">
        <f t="shared" si="15"/>
        <v>0.125</v>
      </c>
      <c r="AM5" s="14">
        <f t="shared" si="16"/>
        <v>1</v>
      </c>
    </row>
    <row r="6">
      <c r="A6" s="6" t="s">
        <v>72</v>
      </c>
      <c r="B6" s="6">
        <v>25.0</v>
      </c>
      <c r="C6" s="7"/>
      <c r="D6" s="8">
        <f t="shared" si="1"/>
        <v>2.065120557</v>
      </c>
      <c r="E6" s="9">
        <f t="shared" si="17"/>
        <v>156.6340418</v>
      </c>
      <c r="F6" s="8">
        <f t="shared" si="2"/>
        <v>0.915120557</v>
      </c>
      <c r="G6" s="8">
        <f>VLOOKUP(A6,'신윤서'!A:AZ,38,0)</f>
        <v>1.15</v>
      </c>
      <c r="H6" s="10">
        <f t="shared" si="3"/>
        <v>0.6805</v>
      </c>
      <c r="I6" s="12">
        <f>VLOOKUP(A6,'신윤서'!A:AA,2,0)</f>
        <v>8</v>
      </c>
      <c r="J6" s="12">
        <f>VLOOKUP(A6,'신윤서'!A:AA,3,0)</f>
        <v>5</v>
      </c>
      <c r="K6" s="12">
        <f t="shared" si="4"/>
        <v>3</v>
      </c>
      <c r="L6" s="12">
        <f>VLOOKUP(A6,'신윤서'!A:AA,4,0)</f>
        <v>1</v>
      </c>
      <c r="M6" s="12">
        <f>VLOOKUP(A6,'신윤서'!A:AA,5,0)</f>
        <v>2</v>
      </c>
      <c r="N6" s="12">
        <f>VLOOKUP(A6,'신윤서'!A:AA,6,0)</f>
        <v>0</v>
      </c>
      <c r="O6" s="12">
        <f>VLOOKUP(A6,'신윤서'!A:AA,7,0)</f>
        <v>0</v>
      </c>
      <c r="P6" s="12">
        <f>VLOOKUP(A6,'신윤서'!A:AA,8,0)</f>
        <v>3</v>
      </c>
      <c r="Q6" s="12">
        <f>VLOOKUP(A6,'신윤서'!A:AA,9,0)</f>
        <v>5</v>
      </c>
      <c r="R6" s="12">
        <f t="shared" si="5"/>
        <v>5</v>
      </c>
      <c r="S6" s="12">
        <f>VLOOKUP(A6,'신윤서'!A:AA,10,0)</f>
        <v>0</v>
      </c>
      <c r="T6" s="12">
        <f>VLOOKUP(A6,'신윤서'!A:AA,11,0)</f>
        <v>0</v>
      </c>
      <c r="U6" s="12">
        <f>VLOOKUP(A6,'신윤서'!A:AA,12,0)</f>
        <v>3</v>
      </c>
      <c r="V6" s="12">
        <f>VLOOKUP(A6,'신윤서'!A:AA,13,0)</f>
        <v>0</v>
      </c>
      <c r="W6" s="12">
        <f>VLOOKUP(A6,'신윤서'!A:AA,14,0)</f>
        <v>0</v>
      </c>
      <c r="X6" s="12">
        <f>VLOOKUP(A6,'신윤서'!A:AA,15,0)</f>
        <v>0</v>
      </c>
      <c r="Y6" s="13">
        <f>VLOOKUP(A6,'신윤서'!A:AA,16,0)</f>
        <v>1</v>
      </c>
      <c r="Z6" s="13">
        <f>VLOOKUP(A6,'신윤서'!A:AA,17,0)</f>
        <v>1</v>
      </c>
      <c r="AA6" s="13">
        <f>VLOOKUP(A6,'신윤서'!A:AA,18,0)</f>
        <v>0</v>
      </c>
      <c r="AB6" s="13">
        <f>VLOOKUP(A6,'신윤서'!A:AA,19,0)</f>
        <v>0</v>
      </c>
      <c r="AC6" s="14">
        <f>V6/I6</f>
        <v>0</v>
      </c>
      <c r="AD6" s="14">
        <f>U6/I6</f>
        <v>0.375</v>
      </c>
      <c r="AE6" s="10">
        <f t="shared" si="8"/>
        <v>0.6</v>
      </c>
      <c r="AF6" s="10">
        <f>(L6+M6+N6+O6+U6+W6)/I6</f>
        <v>0.75</v>
      </c>
      <c r="AG6" s="10">
        <f t="shared" si="10"/>
        <v>1</v>
      </c>
      <c r="AH6" s="10">
        <f>AF6+AG6</f>
        <v>1.75</v>
      </c>
      <c r="AI6" s="15">
        <f>AG6-AE6</f>
        <v>0.4</v>
      </c>
      <c r="AJ6" s="15">
        <f>(K6-O6)/(J6-V6-O6+X6)</f>
        <v>0.6</v>
      </c>
      <c r="AK6" s="16">
        <f t="shared" si="14"/>
        <v>1</v>
      </c>
      <c r="AL6" s="14">
        <f>AA6/J6</f>
        <v>0</v>
      </c>
      <c r="AM6" s="14" t="str">
        <f t="shared" si="16"/>
        <v/>
      </c>
    </row>
    <row r="7">
      <c r="A7" s="6" t="s">
        <v>73</v>
      </c>
      <c r="B7" s="6">
        <v>14.0</v>
      </c>
      <c r="C7" s="7"/>
      <c r="D7" s="8">
        <f t="shared" si="1"/>
        <v>1.727854077</v>
      </c>
      <c r="E7" s="9">
        <f t="shared" si="17"/>
        <v>107.5377286</v>
      </c>
      <c r="F7" s="8">
        <f t="shared" si="2"/>
        <v>0.8140720252</v>
      </c>
      <c r="G7" s="8">
        <f>VLOOKUP(A7,'이승훈'!A:AZ,36,0)</f>
        <v>0.9137820516</v>
      </c>
      <c r="H7" s="10">
        <f t="shared" si="3"/>
        <v>0.4672</v>
      </c>
      <c r="I7" s="12">
        <f>VLOOKUP(A7,'이승훈'!A:AA,2,0)</f>
        <v>25</v>
      </c>
      <c r="J7" s="12">
        <f>VLOOKUP(A7,'이승훈'!A:AA,3,0)</f>
        <v>17</v>
      </c>
      <c r="K7" s="12">
        <f t="shared" si="4"/>
        <v>7</v>
      </c>
      <c r="L7" s="12">
        <f>VLOOKUP(A7,'이승훈'!A:AA,4,0)</f>
        <v>7</v>
      </c>
      <c r="M7" s="12">
        <f>VLOOKUP(A7,'이승훈'!A:AA,5,0)</f>
        <v>0</v>
      </c>
      <c r="N7" s="12">
        <f>VLOOKUP(A7,'이승훈'!A:AA,6,0)</f>
        <v>0</v>
      </c>
      <c r="O7" s="12">
        <f>VLOOKUP(A7,'이승훈'!A:AA,7,0)</f>
        <v>0</v>
      </c>
      <c r="P7" s="12">
        <f>VLOOKUP(A7,'이승훈'!A:AA,8,0)</f>
        <v>9</v>
      </c>
      <c r="Q7" s="12">
        <f>VLOOKUP(A7,'이승훈'!A:AA,9,0)</f>
        <v>12</v>
      </c>
      <c r="R7" s="12">
        <f t="shared" si="5"/>
        <v>7</v>
      </c>
      <c r="S7" s="12">
        <f>VLOOKUP(A7,'이승훈'!A:AA,10,0)</f>
        <v>10</v>
      </c>
      <c r="T7" s="12">
        <f>VLOOKUP(A7,'이승훈'!A:AA,11,0)</f>
        <v>0</v>
      </c>
      <c r="U7" s="12">
        <f>VLOOKUP(A7,'이승훈'!A:AA,12,0)</f>
        <v>8</v>
      </c>
      <c r="V7" s="12">
        <f>VLOOKUP(A7,'이승훈'!A:AA,13,0)</f>
        <v>2</v>
      </c>
      <c r="W7" s="12">
        <f>VLOOKUP(A7,'이승훈'!A:AA,14,0)</f>
        <v>0</v>
      </c>
      <c r="X7" s="12">
        <f>VLOOKUP(A7,'이승훈'!A:AA,15,0)</f>
        <v>0</v>
      </c>
      <c r="Y7" s="12">
        <f>VLOOKUP(A7,'이승훈'!A:AA,16,0)</f>
        <v>6</v>
      </c>
      <c r="Z7" s="12">
        <f>VLOOKUP(A7,'이승훈'!A:AA,17,0)</f>
        <v>2</v>
      </c>
      <c r="AA7" s="12">
        <f>VLOOKUP(A7,'이승훈'!A:AA,18,0)</f>
        <v>0</v>
      </c>
      <c r="AB7" s="12">
        <f>VLOOKUP(A7,'이승훈'!A:AA,19,0)</f>
        <v>0</v>
      </c>
      <c r="AC7" s="14">
        <f t="shared" ref="AC7:AC15" si="18">IF(I7=0, ,V7/I7)</f>
        <v>0.08</v>
      </c>
      <c r="AD7" s="14">
        <f t="shared" ref="AD7:AD15" si="19">IF(I7=0, ,U7/I7)</f>
        <v>0.32</v>
      </c>
      <c r="AE7" s="10">
        <f t="shared" si="8"/>
        <v>0.4117647059</v>
      </c>
      <c r="AF7" s="10">
        <f t="shared" ref="AF7:AF15" si="20">IF(I7=0, ,(L7+M7+N7+O7+U7+W7)/I7)</f>
        <v>0.6</v>
      </c>
      <c r="AG7" s="10">
        <f t="shared" si="10"/>
        <v>0.4117647059</v>
      </c>
      <c r="AH7" s="10">
        <f t="shared" ref="AH7:AH15" si="21">IF(I7=0, ,AF7+AG7)</f>
        <v>1.011764706</v>
      </c>
      <c r="AI7" s="15">
        <f t="shared" ref="AI7:AI15" si="22">IF(I7=0, ,AG7-AE7)</f>
        <v>0</v>
      </c>
      <c r="AJ7" s="15">
        <f t="shared" ref="AJ7:AJ15" si="23">IF(I7=0, ,(K7-O7)/(J7-V7-O7+X7))</f>
        <v>0.4666666667</v>
      </c>
      <c r="AK7" s="16">
        <f t="shared" si="14"/>
        <v>3</v>
      </c>
      <c r="AL7" s="14">
        <f t="shared" ref="AL7:AL15" si="24">IF(I7=0, ,AA7/J7)</f>
        <v>0</v>
      </c>
      <c r="AM7" s="14">
        <f t="shared" si="16"/>
        <v>1</v>
      </c>
    </row>
    <row r="8">
      <c r="A8" s="6" t="s">
        <v>74</v>
      </c>
      <c r="B8" s="6">
        <v>8.0</v>
      </c>
      <c r="C8" s="7"/>
      <c r="D8" s="8">
        <f t="shared" si="1"/>
        <v>1.14552825</v>
      </c>
      <c r="E8" s="9">
        <f t="shared" si="17"/>
        <v>147.9606318</v>
      </c>
      <c r="F8" s="8">
        <f t="shared" si="2"/>
        <v>1.09927825</v>
      </c>
      <c r="G8" s="8">
        <f>VLOOKUP(A8,'박현빈'!A:AZ,36,0)</f>
        <v>0.04625</v>
      </c>
      <c r="H8" s="10">
        <f t="shared" si="3"/>
        <v>0.6428181818</v>
      </c>
      <c r="I8" s="12">
        <f>VLOOKUP(A8,'박현빈'!A:AA,2,0)</f>
        <v>11</v>
      </c>
      <c r="J8" s="12">
        <f>VLOOKUP(A8,'박현빈'!A:AA,3,0)</f>
        <v>10</v>
      </c>
      <c r="K8" s="12">
        <f t="shared" si="4"/>
        <v>6</v>
      </c>
      <c r="L8" s="12">
        <f>VLOOKUP(A8,'박현빈'!A:AA,4,0)</f>
        <v>3</v>
      </c>
      <c r="M8" s="12">
        <f>VLOOKUP(A8,'박현빈'!A:AA,5,0)</f>
        <v>3</v>
      </c>
      <c r="N8" s="12">
        <f>VLOOKUP(A8,'박현빈'!A:AA,6,0)</f>
        <v>0</v>
      </c>
      <c r="O8" s="12">
        <f>VLOOKUP(A8,'박현빈'!A:AA,7,0)</f>
        <v>0</v>
      </c>
      <c r="P8" s="12">
        <f>VLOOKUP(A8,'박현빈'!A:AA,8,0)</f>
        <v>6</v>
      </c>
      <c r="Q8" s="12">
        <f>VLOOKUP(A8,'박현빈'!A:AA,9,0)</f>
        <v>6</v>
      </c>
      <c r="R8" s="12">
        <f t="shared" si="5"/>
        <v>9</v>
      </c>
      <c r="S8" s="12">
        <f>VLOOKUP(A8,'박현빈'!A:AA,10,0)</f>
        <v>1</v>
      </c>
      <c r="T8" s="12">
        <f>VLOOKUP(A8,'박현빈'!A:AA,11,0)</f>
        <v>0</v>
      </c>
      <c r="U8" s="12">
        <f>VLOOKUP(A8,'박현빈'!A:AA,12,0)</f>
        <v>1</v>
      </c>
      <c r="V8" s="12">
        <f>VLOOKUP(A8,'박현빈'!A:AA,13,0)</f>
        <v>2</v>
      </c>
      <c r="W8" s="12">
        <f>VLOOKUP(A8,'박현빈'!A:AA,14,0)</f>
        <v>0</v>
      </c>
      <c r="X8" s="12">
        <f>VLOOKUP(A8,'박현빈'!A:AA,15,0)</f>
        <v>0</v>
      </c>
      <c r="Y8" s="12">
        <f>VLOOKUP(A8,'박현빈'!A:AA,16,0)</f>
        <v>2</v>
      </c>
      <c r="Z8" s="12">
        <f>VLOOKUP(A8,'박현빈'!A:AA,17,0)</f>
        <v>0</v>
      </c>
      <c r="AA8" s="12">
        <f>VLOOKUP(A8,'박현빈'!A:AA,18,0)</f>
        <v>0</v>
      </c>
      <c r="AB8" s="12">
        <f>VLOOKUP(A8,'박현빈'!A:AA,19,0)</f>
        <v>0</v>
      </c>
      <c r="AC8" s="14">
        <f t="shared" si="18"/>
        <v>0.1818181818</v>
      </c>
      <c r="AD8" s="14">
        <f t="shared" si="19"/>
        <v>0.09090909091</v>
      </c>
      <c r="AE8" s="10">
        <f t="shared" si="8"/>
        <v>0.6</v>
      </c>
      <c r="AF8" s="10">
        <f t="shared" si="20"/>
        <v>0.6363636364</v>
      </c>
      <c r="AG8" s="10">
        <f t="shared" si="10"/>
        <v>0.9</v>
      </c>
      <c r="AH8" s="10">
        <f t="shared" si="21"/>
        <v>1.536363636</v>
      </c>
      <c r="AI8" s="15">
        <f t="shared" si="22"/>
        <v>0.3</v>
      </c>
      <c r="AJ8" s="15">
        <f t="shared" si="23"/>
        <v>0.75</v>
      </c>
      <c r="AK8" s="16" t="str">
        <f t="shared" si="14"/>
        <v/>
      </c>
      <c r="AL8" s="14">
        <f t="shared" si="24"/>
        <v>0</v>
      </c>
      <c r="AM8" s="14">
        <f t="shared" si="16"/>
        <v>1</v>
      </c>
    </row>
    <row r="9">
      <c r="A9" s="6" t="s">
        <v>75</v>
      </c>
      <c r="B9" s="6">
        <v>1.0</v>
      </c>
      <c r="C9" s="7"/>
      <c r="D9" s="8">
        <f t="shared" si="1"/>
        <v>1.141894388</v>
      </c>
      <c r="E9" s="9">
        <f t="shared" si="17"/>
        <v>98.43814626</v>
      </c>
      <c r="F9" s="8">
        <f t="shared" si="2"/>
        <v>0.3131443879</v>
      </c>
      <c r="G9" s="8">
        <f>VLOOKUP(A9,'최인열'!A:AZ,36,0)</f>
        <v>0.82875</v>
      </c>
      <c r="H9" s="10">
        <f t="shared" si="3"/>
        <v>0.4276666667</v>
      </c>
      <c r="I9" s="12">
        <f>VLOOKUP(A9,'최인열'!A:AA,2,0)</f>
        <v>18</v>
      </c>
      <c r="J9" s="12">
        <f>VLOOKUP(A9,'최인열'!A:AA,3,0)</f>
        <v>13</v>
      </c>
      <c r="K9" s="12">
        <f t="shared" si="4"/>
        <v>4</v>
      </c>
      <c r="L9" s="12">
        <f>VLOOKUP(A9,'최인열'!A:AA,4,0)</f>
        <v>3</v>
      </c>
      <c r="M9" s="12">
        <f>VLOOKUP(A9,'최인열'!A:AA,5,0)</f>
        <v>0</v>
      </c>
      <c r="N9" s="12">
        <f>VLOOKUP(A9,'최인열'!A:AA,6,0)</f>
        <v>1</v>
      </c>
      <c r="O9" s="12">
        <f>VLOOKUP(A9,'최인열'!A:AA,7,0)</f>
        <v>0</v>
      </c>
      <c r="P9" s="12">
        <f>VLOOKUP(A9,'최인열'!A:AA,8,0)</f>
        <v>2</v>
      </c>
      <c r="Q9" s="12">
        <f>VLOOKUP(A9,'최인열'!A:AA,9,0)</f>
        <v>8</v>
      </c>
      <c r="R9" s="12">
        <f t="shared" si="5"/>
        <v>6</v>
      </c>
      <c r="S9" s="12">
        <f>VLOOKUP(A9,'최인열'!A:AA,10,0)</f>
        <v>4</v>
      </c>
      <c r="T9" s="12">
        <f>VLOOKUP(A9,'최인열'!A:AA,11,0)</f>
        <v>0</v>
      </c>
      <c r="U9" s="12">
        <f>VLOOKUP(A9,'최인열'!A:AA,12,0)</f>
        <v>4</v>
      </c>
      <c r="V9" s="12">
        <f>VLOOKUP(A9,'최인열'!A:AA,13,0)</f>
        <v>6</v>
      </c>
      <c r="W9" s="12">
        <f>VLOOKUP(A9,'최인열'!A:AA,14,0)</f>
        <v>1</v>
      </c>
      <c r="X9" s="12">
        <f>VLOOKUP(A9,'최인열'!A:AA,15,0)</f>
        <v>0</v>
      </c>
      <c r="Y9" s="12">
        <f>VLOOKUP(A9,'최인열'!A:AA,16,0)</f>
        <v>2</v>
      </c>
      <c r="Z9" s="12">
        <f>VLOOKUP(A9,'최인열'!A:AA,17,0)</f>
        <v>1</v>
      </c>
      <c r="AA9" s="12">
        <f>VLOOKUP(A9,'최인열'!A:AA,18,0)</f>
        <v>0</v>
      </c>
      <c r="AB9" s="12">
        <f>VLOOKUP(A9,'최인열'!A:AA,19,0)</f>
        <v>0</v>
      </c>
      <c r="AC9" s="14">
        <f t="shared" si="18"/>
        <v>0.3333333333</v>
      </c>
      <c r="AD9" s="14">
        <f t="shared" si="19"/>
        <v>0.2222222222</v>
      </c>
      <c r="AE9" s="10">
        <f t="shared" si="8"/>
        <v>0.3076923077</v>
      </c>
      <c r="AF9" s="10">
        <f t="shared" si="20"/>
        <v>0.5</v>
      </c>
      <c r="AG9" s="10">
        <f t="shared" si="10"/>
        <v>0.4615384615</v>
      </c>
      <c r="AH9" s="10">
        <f t="shared" si="21"/>
        <v>0.9615384615</v>
      </c>
      <c r="AI9" s="15">
        <f t="shared" si="22"/>
        <v>0.1538461538</v>
      </c>
      <c r="AJ9" s="15">
        <f t="shared" si="23"/>
        <v>0.5714285714</v>
      </c>
      <c r="AK9" s="16">
        <f t="shared" si="14"/>
        <v>2</v>
      </c>
      <c r="AL9" s="14">
        <f t="shared" si="24"/>
        <v>0</v>
      </c>
      <c r="AM9" s="14">
        <f t="shared" si="16"/>
        <v>1</v>
      </c>
    </row>
    <row r="10">
      <c r="A10" s="6" t="s">
        <v>76</v>
      </c>
      <c r="B10" s="6">
        <v>10.0</v>
      </c>
      <c r="C10" s="7"/>
      <c r="D10" s="8">
        <f t="shared" si="1"/>
        <v>0.9573557552</v>
      </c>
      <c r="E10" s="9">
        <f t="shared" si="17"/>
        <v>113.4608969</v>
      </c>
      <c r="F10" s="8">
        <f t="shared" si="2"/>
        <v>0.6365224219</v>
      </c>
      <c r="G10" s="16">
        <f>VLOOKUP(A10,'김상학'!A:AY,36,0)</f>
        <v>0.3208333333</v>
      </c>
      <c r="H10" s="10">
        <f t="shared" si="3"/>
        <v>0.4929333333</v>
      </c>
      <c r="I10" s="12">
        <f>VLOOKUP(A10,'김상학'!A:AA,2,0)</f>
        <v>15</v>
      </c>
      <c r="J10" s="12">
        <f>VLOOKUP(A10,'김상학'!A:AA,3,0)</f>
        <v>13</v>
      </c>
      <c r="K10" s="12">
        <f t="shared" si="4"/>
        <v>6</v>
      </c>
      <c r="L10" s="12">
        <f>VLOOKUP(A10,'김상학'!A:AA,4,0)</f>
        <v>4</v>
      </c>
      <c r="M10" s="12">
        <f>VLOOKUP(A10,'김상학'!A:AA,5,0)</f>
        <v>2</v>
      </c>
      <c r="N10" s="12">
        <f>VLOOKUP(A10,'김상학'!A:AA,6,0)</f>
        <v>0</v>
      </c>
      <c r="O10" s="12">
        <f>VLOOKUP(A10,'김상학'!A:AA,7,0)</f>
        <v>0</v>
      </c>
      <c r="P10" s="12">
        <f>VLOOKUP(A10,'김상학'!A:AA,8,0)</f>
        <v>4</v>
      </c>
      <c r="Q10" s="12">
        <f>VLOOKUP(A10,'김상학'!A:AA,9,0)</f>
        <v>3</v>
      </c>
      <c r="R10" s="12">
        <f t="shared" si="5"/>
        <v>8</v>
      </c>
      <c r="S10" s="12">
        <f>VLOOKUP(A10,'김상학'!A:AA,10,0)</f>
        <v>0</v>
      </c>
      <c r="T10" s="12">
        <f>VLOOKUP(A10,'김상학'!A:AA,11,0)</f>
        <v>0</v>
      </c>
      <c r="U10" s="12">
        <f>VLOOKUP(A10,'김상학'!A:AA,12,0)</f>
        <v>2</v>
      </c>
      <c r="V10" s="12">
        <f>VLOOKUP(A10,'김상학'!A:AA,13,0)</f>
        <v>2</v>
      </c>
      <c r="W10" s="12">
        <f>VLOOKUP(A10,'김상학'!A:AA,14,0)</f>
        <v>0</v>
      </c>
      <c r="X10" s="12">
        <f>VLOOKUP(A10,'김상학'!A:AA,15,0)</f>
        <v>0</v>
      </c>
      <c r="Y10" s="12">
        <f>VLOOKUP(A10,'김상학'!A:AA,16,0)</f>
        <v>3</v>
      </c>
      <c r="Z10" s="12">
        <f>VLOOKUP(A10,'김상학'!A:AA,17,0)</f>
        <v>1</v>
      </c>
      <c r="AA10" s="12">
        <f>VLOOKUP(A10,'김상학'!A:AA,18,0)</f>
        <v>1</v>
      </c>
      <c r="AB10" s="12">
        <f>VLOOKUP(A10,'김상학'!A:X,19,0)</f>
        <v>1</v>
      </c>
      <c r="AC10" s="14">
        <f t="shared" si="18"/>
        <v>0.1333333333</v>
      </c>
      <c r="AD10" s="14">
        <f t="shared" si="19"/>
        <v>0.1333333333</v>
      </c>
      <c r="AE10" s="10">
        <f t="shared" si="8"/>
        <v>0.4615384615</v>
      </c>
      <c r="AF10" s="10">
        <f t="shared" si="20"/>
        <v>0.5333333333</v>
      </c>
      <c r="AG10" s="10">
        <f t="shared" si="10"/>
        <v>0.6153846154</v>
      </c>
      <c r="AH10" s="10">
        <f t="shared" si="21"/>
        <v>1.148717949</v>
      </c>
      <c r="AI10" s="15">
        <f t="shared" si="22"/>
        <v>0.1538461538</v>
      </c>
      <c r="AJ10" s="15">
        <f t="shared" si="23"/>
        <v>0.5454545455</v>
      </c>
      <c r="AK10" s="16">
        <f t="shared" si="14"/>
        <v>3</v>
      </c>
      <c r="AL10" s="14">
        <f t="shared" si="24"/>
        <v>0.07692307692</v>
      </c>
      <c r="AM10" s="14" t="str">
        <f t="shared" si="16"/>
        <v/>
      </c>
    </row>
    <row r="11">
      <c r="A11" s="6" t="s">
        <v>77</v>
      </c>
      <c r="B11" s="6">
        <v>22.0</v>
      </c>
      <c r="C11" s="7"/>
      <c r="D11" s="8">
        <f t="shared" si="1"/>
        <v>0.8930033809</v>
      </c>
      <c r="E11" s="9">
        <f t="shared" si="17"/>
        <v>74.65723945</v>
      </c>
      <c r="F11" s="8">
        <f t="shared" si="2"/>
        <v>-0.4669966191</v>
      </c>
      <c r="G11" s="8">
        <f>VLOOKUP(A11,'이재우'!A:AZ,38,0)</f>
        <v>1.36</v>
      </c>
      <c r="H11" s="10">
        <f t="shared" si="3"/>
        <v>0.32435</v>
      </c>
      <c r="I11" s="12">
        <f>VLOOKUP(A11,'이재우'!A:X,2,0)</f>
        <v>21</v>
      </c>
      <c r="J11" s="12">
        <f>VLOOKUP(A11,'이재우'!A:X,3,0)</f>
        <v>15</v>
      </c>
      <c r="K11" s="12">
        <f t="shared" si="4"/>
        <v>3</v>
      </c>
      <c r="L11" s="17">
        <f>VLOOKUP(A11,'이재우'!A:X,4,0)</f>
        <v>2</v>
      </c>
      <c r="M11" s="12">
        <f>VLOOKUP(A11,'이재우'!A:X,5,0)</f>
        <v>1</v>
      </c>
      <c r="N11" s="12">
        <f>VLOOKUP(A11,'이재우'!A:X,6,0)</f>
        <v>0</v>
      </c>
      <c r="O11" s="12">
        <f>VLOOKUP(A11,'이재우'!A:X,7,0)</f>
        <v>0</v>
      </c>
      <c r="P11" s="12">
        <f>VLOOKUP(A11,'이재우'!A:X,8,0)</f>
        <v>7</v>
      </c>
      <c r="Q11" s="12">
        <f>VLOOKUP(A11,'이재우'!A:X,9,0)</f>
        <v>7</v>
      </c>
      <c r="R11" s="12">
        <f t="shared" si="5"/>
        <v>4</v>
      </c>
      <c r="S11" s="12">
        <f>VLOOKUP(A11,'이재우'!A:X,10,0)</f>
        <v>1</v>
      </c>
      <c r="T11" s="12">
        <f>VLOOKUP(A11,'이재우'!A:X,11,0)</f>
        <v>0</v>
      </c>
      <c r="U11" s="12">
        <f>VLOOKUP(A11,'이재우'!A:X,12,0)</f>
        <v>4</v>
      </c>
      <c r="V11" s="12">
        <f>VLOOKUP(A11,'이재우'!A:X,13,0)</f>
        <v>7</v>
      </c>
      <c r="W11" s="12">
        <f>VLOOKUP(A11,'이재우'!A:X,14,0)</f>
        <v>1</v>
      </c>
      <c r="X11" s="12">
        <f>VLOOKUP(A11,'이재우'!A:X,15,0)</f>
        <v>0</v>
      </c>
      <c r="Y11" s="18">
        <f>VLOOKUP(A11,'이재우'!A:X,16,0)</f>
        <v>6</v>
      </c>
      <c r="Z11" s="13">
        <f>VLOOKUP(A11,'이재우'!A:X,17,0)</f>
        <v>0</v>
      </c>
      <c r="AA11" s="13">
        <f>VLOOKUP(A11,'이재우'!A:X,18,0)</f>
        <v>0</v>
      </c>
      <c r="AB11" s="13">
        <f>VLOOKUP(A11,'이재우'!A:X,19,0)</f>
        <v>0</v>
      </c>
      <c r="AC11" s="14">
        <f t="shared" si="18"/>
        <v>0.3333333333</v>
      </c>
      <c r="AD11" s="14">
        <f t="shared" si="19"/>
        <v>0.1904761905</v>
      </c>
      <c r="AE11" s="10">
        <f t="shared" si="8"/>
        <v>0.2</v>
      </c>
      <c r="AF11" s="10">
        <f t="shared" si="20"/>
        <v>0.380952381</v>
      </c>
      <c r="AG11" s="10">
        <f t="shared" si="10"/>
        <v>0.2666666667</v>
      </c>
      <c r="AH11" s="10">
        <f t="shared" si="21"/>
        <v>0.6476190476</v>
      </c>
      <c r="AI11" s="15">
        <f t="shared" si="22"/>
        <v>0.06666666667</v>
      </c>
      <c r="AJ11" s="15">
        <f t="shared" si="23"/>
        <v>0.375</v>
      </c>
      <c r="AK11" s="16" t="str">
        <f t="shared" si="14"/>
        <v/>
      </c>
      <c r="AL11" s="14">
        <f t="shared" si="24"/>
        <v>0</v>
      </c>
      <c r="AM11" s="14">
        <f t="shared" si="16"/>
        <v>1</v>
      </c>
    </row>
    <row r="12">
      <c r="A12" s="6" t="s">
        <v>78</v>
      </c>
      <c r="B12" s="6">
        <v>6.0</v>
      </c>
      <c r="C12" s="7"/>
      <c r="D12" s="8">
        <f t="shared" si="1"/>
        <v>0.8887544514</v>
      </c>
      <c r="E12" s="9">
        <f t="shared" si="17"/>
        <v>111.6619218</v>
      </c>
      <c r="F12" s="8">
        <f t="shared" si="2"/>
        <v>0.670421118</v>
      </c>
      <c r="G12" s="8">
        <f>VLOOKUP(A12,'한정우'!A:AZ,36,0)</f>
        <v>0.2183333333</v>
      </c>
      <c r="H12" s="10">
        <f t="shared" si="3"/>
        <v>0.4851176471</v>
      </c>
      <c r="I12" s="12">
        <f>VLOOKUP(A12,'한정우'!A:AA,2,0)</f>
        <v>17</v>
      </c>
      <c r="J12" s="12">
        <f>VLOOKUP(A12,'한정우'!A:AA,3,0)</f>
        <v>11</v>
      </c>
      <c r="K12" s="12">
        <f t="shared" si="4"/>
        <v>5</v>
      </c>
      <c r="L12" s="12">
        <f>VLOOKUP(A12,'한정우'!A:AA,4,0)</f>
        <v>4</v>
      </c>
      <c r="M12" s="12">
        <f>VLOOKUP(A12,'한정우'!A:AA,5,0)</f>
        <v>1</v>
      </c>
      <c r="N12" s="12">
        <f>VLOOKUP(A12,'한정우'!A:AA,6,0)</f>
        <v>0</v>
      </c>
      <c r="O12" s="12">
        <f>VLOOKUP(A12,'한정우'!A:AA,7,0)</f>
        <v>0</v>
      </c>
      <c r="P12" s="12">
        <f>VLOOKUP(A12,'한정우'!A:AA,8,0)</f>
        <v>6</v>
      </c>
      <c r="Q12" s="12">
        <f>VLOOKUP(A12,'한정우'!A:AA,9,0)</f>
        <v>6</v>
      </c>
      <c r="R12" s="12">
        <f t="shared" si="5"/>
        <v>6</v>
      </c>
      <c r="S12" s="19">
        <f>VLOOKUP(A12,'한정우'!A:AA,10,0)</f>
        <v>5</v>
      </c>
      <c r="T12" s="19">
        <f>VLOOKUP(A12,'한정우'!A:AA,11,0)</f>
        <v>0</v>
      </c>
      <c r="U12" s="19">
        <f>VLOOKUP(A12,'한정우'!A:AA,12,0)</f>
        <v>4</v>
      </c>
      <c r="V12" s="19">
        <f>VLOOKUP(A12,'한정우'!A:AA,13,0)</f>
        <v>2</v>
      </c>
      <c r="W12" s="19">
        <f>VLOOKUP(A12,'한정우'!A:AA,14,0)</f>
        <v>1</v>
      </c>
      <c r="X12" s="12">
        <f>VLOOKUP(A12,'한정우'!A:AA,15,0)</f>
        <v>1</v>
      </c>
      <c r="Y12" s="13">
        <f>VLOOKUP(A12,'한정우'!A:AA,16,0)</f>
        <v>3</v>
      </c>
      <c r="Z12" s="13">
        <f>VLOOKUP(A12,'한정우'!A:AA,17,0)</f>
        <v>2</v>
      </c>
      <c r="AA12" s="13">
        <f>VLOOKUP(A12,'한정우'!A:AA,18,0)</f>
        <v>0</v>
      </c>
      <c r="AB12" s="13">
        <f>VLOOKUP(A12,'한정우'!A:AA,19,0)</f>
        <v>0</v>
      </c>
      <c r="AC12" s="14">
        <f t="shared" si="18"/>
        <v>0.1176470588</v>
      </c>
      <c r="AD12" s="14">
        <f t="shared" si="19"/>
        <v>0.2352941176</v>
      </c>
      <c r="AE12" s="10">
        <f t="shared" si="8"/>
        <v>0.4545454545</v>
      </c>
      <c r="AF12" s="10">
        <f t="shared" si="20"/>
        <v>0.5882352941</v>
      </c>
      <c r="AG12" s="10">
        <f t="shared" si="10"/>
        <v>0.5454545455</v>
      </c>
      <c r="AH12" s="10">
        <f t="shared" si="21"/>
        <v>1.13368984</v>
      </c>
      <c r="AI12" s="15">
        <f t="shared" si="22"/>
        <v>0.09090909091</v>
      </c>
      <c r="AJ12" s="15">
        <f t="shared" si="23"/>
        <v>0.5</v>
      </c>
      <c r="AK12" s="16">
        <f t="shared" si="14"/>
        <v>1.5</v>
      </c>
      <c r="AL12" s="14">
        <f t="shared" si="24"/>
        <v>0</v>
      </c>
      <c r="AM12" s="14">
        <f t="shared" si="16"/>
        <v>1</v>
      </c>
    </row>
    <row r="13">
      <c r="A13" s="6" t="s">
        <v>79</v>
      </c>
      <c r="B13" s="6">
        <v>26.0</v>
      </c>
      <c r="C13" s="7"/>
      <c r="D13" s="8">
        <f t="shared" si="1"/>
        <v>0.6571309859</v>
      </c>
      <c r="E13" s="9">
        <f t="shared" si="17"/>
        <v>98.1350826</v>
      </c>
      <c r="F13" s="8">
        <f t="shared" si="2"/>
        <v>0.3378360867</v>
      </c>
      <c r="G13" s="8">
        <f>VLOOKUP(A13,'인광은'!A:AZ,36,0)</f>
        <v>0.3192948993</v>
      </c>
      <c r="H13" s="10">
        <f t="shared" si="3"/>
        <v>0.42635</v>
      </c>
      <c r="I13" s="12">
        <f>VLOOKUP(A13,'인광은'!A:AA,2,0)</f>
        <v>20</v>
      </c>
      <c r="J13" s="12">
        <f>VLOOKUP(A13,'인광은'!A:AA,3,0)</f>
        <v>12</v>
      </c>
      <c r="K13" s="12">
        <f t="shared" si="4"/>
        <v>3</v>
      </c>
      <c r="L13" s="12">
        <f>VLOOKUP(A13,'인광은'!A:AA,4,0)</f>
        <v>2</v>
      </c>
      <c r="M13" s="12">
        <f>VLOOKUP(A13,'인광은'!A:AA,5,0)</f>
        <v>1</v>
      </c>
      <c r="N13" s="12">
        <f>VLOOKUP(A13,'인광은'!A:AA,6,0)</f>
        <v>0</v>
      </c>
      <c r="O13" s="12">
        <f>VLOOKUP(A13,'인광은'!A:AA,7,0)</f>
        <v>0</v>
      </c>
      <c r="P13" s="12">
        <f>VLOOKUP(A13,'인광은'!A:AA,8,0)</f>
        <v>4</v>
      </c>
      <c r="Q13" s="12">
        <f>VLOOKUP(A13,'인광은'!A:AA,9,0)</f>
        <v>4</v>
      </c>
      <c r="R13" s="12">
        <f t="shared" si="5"/>
        <v>4</v>
      </c>
      <c r="S13" s="12">
        <f>VLOOKUP(A13,'인광은'!A:AA,10,0)</f>
        <v>0</v>
      </c>
      <c r="T13" s="12">
        <f>VLOOKUP(A13,'인광은'!A:AA,11,0)</f>
        <v>0</v>
      </c>
      <c r="U13" s="12">
        <f>VLOOKUP(A13,'인광은'!A:AA,12,0)</f>
        <v>8</v>
      </c>
      <c r="V13" s="12">
        <f>VLOOKUP(A13,'인광은'!A:AA,13,0)</f>
        <v>3</v>
      </c>
      <c r="W13" s="12">
        <f>VLOOKUP(A13,'인광은'!A:AA,14,0)</f>
        <v>0</v>
      </c>
      <c r="X13" s="12">
        <f>VLOOKUP(A13,'인광은'!A:AA,15,0)</f>
        <v>0</v>
      </c>
      <c r="Y13" s="12">
        <f>VLOOKUP(A13,'인광은'!A:AA,16,0)</f>
        <v>6</v>
      </c>
      <c r="Z13" s="12">
        <f>VLOOKUP(A13,'인광은'!A:AA,17,0)</f>
        <v>0</v>
      </c>
      <c r="AA13" s="12">
        <f>VLOOKUP(A13,'인광은'!A:AA,18,0)</f>
        <v>0</v>
      </c>
      <c r="AB13" s="12">
        <f>VLOOKUP(A13,'인광은'!A:AA,19,0)</f>
        <v>0</v>
      </c>
      <c r="AC13" s="14">
        <f t="shared" si="18"/>
        <v>0.15</v>
      </c>
      <c r="AD13" s="14">
        <f t="shared" si="19"/>
        <v>0.4</v>
      </c>
      <c r="AE13" s="10">
        <f t="shared" si="8"/>
        <v>0.25</v>
      </c>
      <c r="AF13" s="10">
        <f t="shared" si="20"/>
        <v>0.55</v>
      </c>
      <c r="AG13" s="10">
        <f t="shared" si="10"/>
        <v>0.3333333333</v>
      </c>
      <c r="AH13" s="10">
        <f t="shared" si="21"/>
        <v>0.8833333333</v>
      </c>
      <c r="AI13" s="15">
        <f t="shared" si="22"/>
        <v>0.08333333333</v>
      </c>
      <c r="AJ13" s="15">
        <f t="shared" si="23"/>
        <v>0.3333333333</v>
      </c>
      <c r="AK13" s="16" t="str">
        <f t="shared" si="14"/>
        <v/>
      </c>
      <c r="AL13" s="14">
        <f t="shared" si="24"/>
        <v>0</v>
      </c>
      <c r="AM13" s="14" t="str">
        <f t="shared" si="16"/>
        <v/>
      </c>
    </row>
    <row r="14">
      <c r="A14" s="6" t="s">
        <v>80</v>
      </c>
      <c r="B14" s="6">
        <v>90.0</v>
      </c>
      <c r="C14" s="7"/>
      <c r="D14" s="8">
        <f t="shared" si="1"/>
        <v>0.453623703</v>
      </c>
      <c r="E14" s="9">
        <f t="shared" si="17"/>
        <v>86.62947471</v>
      </c>
      <c r="F14" s="8">
        <f t="shared" si="2"/>
        <v>-0.025126297</v>
      </c>
      <c r="G14" s="8">
        <f>VLOOKUP(A14,'정의홍'!A:AZ,38,0)</f>
        <v>0.47875</v>
      </c>
      <c r="H14" s="10">
        <f t="shared" si="3"/>
        <v>0.3763636364</v>
      </c>
      <c r="I14" s="12">
        <f>VLOOKUP(A14,'정의홍'!A:AA,2,0)</f>
        <v>11</v>
      </c>
      <c r="J14" s="12">
        <f>VLOOKUP(A14,'정의홍'!A:AA,3,0)</f>
        <v>5</v>
      </c>
      <c r="K14" s="12">
        <f t="shared" si="4"/>
        <v>0</v>
      </c>
      <c r="L14" s="12">
        <f>VLOOKUP(A14,'정의홍'!A:AA,4,0)</f>
        <v>0</v>
      </c>
      <c r="M14" s="12">
        <f>VLOOKUP(A14,'정의홍'!A:AA,5,0)</f>
        <v>0</v>
      </c>
      <c r="N14" s="12">
        <f>VLOOKUP(A14,'정의홍'!A:AA,6,0)</f>
        <v>0</v>
      </c>
      <c r="O14" s="12">
        <f>VLOOKUP(A14,'정의홍'!A:AA,7,0)</f>
        <v>0</v>
      </c>
      <c r="P14" s="12">
        <f>VLOOKUP(A14,'정의홍'!A:AA,8,0)</f>
        <v>2</v>
      </c>
      <c r="Q14" s="12">
        <f>VLOOKUP(A14,'정의홍'!A:AA,9,0)</f>
        <v>2</v>
      </c>
      <c r="R14" s="12">
        <f t="shared" si="5"/>
        <v>0</v>
      </c>
      <c r="S14" s="12">
        <f>VLOOKUP(A14,'정의홍'!A:AA,10,0)</f>
        <v>3</v>
      </c>
      <c r="T14" s="12">
        <f>VLOOKUP(A14,'정의홍'!A:AA,11,0)</f>
        <v>0</v>
      </c>
      <c r="U14" s="12">
        <f>VLOOKUP(A14,'정의홍'!A:AA,12,0)</f>
        <v>6</v>
      </c>
      <c r="V14" s="12">
        <f>VLOOKUP(A14,'정의홍'!A:AA,13,0)</f>
        <v>3</v>
      </c>
      <c r="W14" s="12">
        <f>VLOOKUP(A14,'정의홍'!A:AA,14,0)</f>
        <v>0</v>
      </c>
      <c r="X14" s="12">
        <f>VLOOKUP(A14,'정의홍'!A:AA,15,0)</f>
        <v>0</v>
      </c>
      <c r="Y14" s="13">
        <f>VLOOKUP(A14,'정의홍'!A:AA,16,0)</f>
        <v>1</v>
      </c>
      <c r="Z14" s="13">
        <f>VLOOKUP(A14,'정의홍'!A:AA,17,0)</f>
        <v>0</v>
      </c>
      <c r="AA14" s="13">
        <f>VLOOKUP(A14,'정의홍'!A:AA,18,0)</f>
        <v>1</v>
      </c>
      <c r="AB14" s="13">
        <f>VLOOKUP(A14,'정의홍'!A:AA,19,0)</f>
        <v>0</v>
      </c>
      <c r="AC14" s="14">
        <f t="shared" si="18"/>
        <v>0.2727272727</v>
      </c>
      <c r="AD14" s="14">
        <f t="shared" si="19"/>
        <v>0.5454545455</v>
      </c>
      <c r="AE14" s="10">
        <f t="shared" si="8"/>
        <v>0</v>
      </c>
      <c r="AF14" s="10">
        <f t="shared" si="20"/>
        <v>0.5454545455</v>
      </c>
      <c r="AG14" s="10">
        <f t="shared" si="10"/>
        <v>0</v>
      </c>
      <c r="AH14" s="10">
        <f t="shared" si="21"/>
        <v>0.5454545455</v>
      </c>
      <c r="AI14" s="15">
        <f t="shared" si="22"/>
        <v>0</v>
      </c>
      <c r="AJ14" s="15">
        <f t="shared" si="23"/>
        <v>0</v>
      </c>
      <c r="AK14" s="16" t="str">
        <f t="shared" si="14"/>
        <v/>
      </c>
      <c r="AL14" s="14">
        <f t="shared" si="24"/>
        <v>0.2</v>
      </c>
      <c r="AM14" s="14">
        <f t="shared" si="16"/>
        <v>1</v>
      </c>
    </row>
    <row r="15">
      <c r="A15" s="6" t="s">
        <v>81</v>
      </c>
      <c r="B15" s="6">
        <v>23.0</v>
      </c>
      <c r="C15" s="7"/>
      <c r="D15" s="8">
        <f t="shared" si="1"/>
        <v>0.3033899755</v>
      </c>
      <c r="E15" s="9">
        <f t="shared" si="17"/>
        <v>91.22599837</v>
      </c>
      <c r="F15" s="8">
        <f t="shared" si="2"/>
        <v>0.04838997551</v>
      </c>
      <c r="G15" s="8">
        <f>VLOOKUP(A15,'임채헌'!A:AZ,36,0)</f>
        <v>0.255</v>
      </c>
      <c r="H15" s="10">
        <f t="shared" si="3"/>
        <v>0.3963333333</v>
      </c>
      <c r="I15" s="12">
        <f>VLOOKUP(A15,'임채헌'!A:AA,2,0)</f>
        <v>9</v>
      </c>
      <c r="J15" s="12">
        <f>VLOOKUP(A15,'임채헌'!A:AA,3,0)</f>
        <v>7</v>
      </c>
      <c r="K15" s="12">
        <f t="shared" si="4"/>
        <v>2</v>
      </c>
      <c r="L15" s="12">
        <f>VLOOKUP(A15,'임채헌'!A:AA,4,0)</f>
        <v>1</v>
      </c>
      <c r="M15" s="12">
        <f>VLOOKUP(A15,'임채헌'!A:AA,5,0)</f>
        <v>1</v>
      </c>
      <c r="N15" s="12">
        <f>VLOOKUP(A15,'임채헌'!A:AA,6,0)</f>
        <v>0</v>
      </c>
      <c r="O15" s="12">
        <f>VLOOKUP(A15,'임채헌'!A:AA,7,0)</f>
        <v>0</v>
      </c>
      <c r="P15" s="12">
        <f>VLOOKUP(A15,'임채헌'!A:AA,8,0)</f>
        <v>1</v>
      </c>
      <c r="Q15" s="12">
        <f>VLOOKUP(A15,'임채헌'!A:AA,9,0)</f>
        <v>3</v>
      </c>
      <c r="R15" s="12">
        <f t="shared" si="5"/>
        <v>3</v>
      </c>
      <c r="S15" s="12">
        <f>VLOOKUP(A15,'임채헌'!A:AA,10,0)</f>
        <v>0</v>
      </c>
      <c r="T15" s="12">
        <f>VLOOKUP(A15,'임채헌'!A:AA,11,0)</f>
        <v>0</v>
      </c>
      <c r="U15" s="12">
        <f>VLOOKUP(A15,'임채헌'!A:AA,12,0)</f>
        <v>0</v>
      </c>
      <c r="V15" s="12">
        <f>VLOOKUP(A15,'임채헌'!A:AA,13,0)</f>
        <v>1</v>
      </c>
      <c r="W15" s="12">
        <f>VLOOKUP(A15,'임채헌'!A:AA,14,0)</f>
        <v>2</v>
      </c>
      <c r="X15" s="12">
        <f>VLOOKUP(A15,'임채헌'!A:AA,15,0)</f>
        <v>0</v>
      </c>
      <c r="Y15" s="12">
        <f>VLOOKUP(A15,'임채헌'!A:AA,16,0)</f>
        <v>3</v>
      </c>
      <c r="Z15" s="12">
        <f>VLOOKUP(A15,'임채헌'!A:AA,17,0)</f>
        <v>1</v>
      </c>
      <c r="AA15" s="12">
        <f>VLOOKUP(A15,'임채헌'!A:AA,18,0)</f>
        <v>0</v>
      </c>
      <c r="AB15" s="12">
        <f>VLOOKUP(A15,'임채헌'!A:AA,19,0)</f>
        <v>0</v>
      </c>
      <c r="AC15" s="14">
        <f t="shared" si="18"/>
        <v>0.1111111111</v>
      </c>
      <c r="AD15" s="14">
        <f t="shared" si="19"/>
        <v>0</v>
      </c>
      <c r="AE15" s="10">
        <f t="shared" si="8"/>
        <v>0.2857142857</v>
      </c>
      <c r="AF15" s="10">
        <f t="shared" si="20"/>
        <v>0.4444444444</v>
      </c>
      <c r="AG15" s="10">
        <f t="shared" si="10"/>
        <v>0.4285714286</v>
      </c>
      <c r="AH15" s="10">
        <f t="shared" si="21"/>
        <v>0.873015873</v>
      </c>
      <c r="AI15" s="15">
        <f t="shared" si="22"/>
        <v>0.1428571429</v>
      </c>
      <c r="AJ15" s="15">
        <f t="shared" si="23"/>
        <v>0.3333333333</v>
      </c>
      <c r="AK15" s="16">
        <f t="shared" si="14"/>
        <v>3</v>
      </c>
      <c r="AL15" s="14">
        <f t="shared" si="24"/>
        <v>0</v>
      </c>
      <c r="AM15" s="14" t="str">
        <f t="shared" si="16"/>
        <v/>
      </c>
    </row>
    <row r="16">
      <c r="A16" s="6" t="s">
        <v>82</v>
      </c>
      <c r="B16" s="12"/>
      <c r="C16" s="7"/>
      <c r="D16" s="8">
        <f t="shared" si="1"/>
        <v>0.1909232348</v>
      </c>
      <c r="E16" s="9">
        <f t="shared" si="17"/>
        <v>202.5539409</v>
      </c>
      <c r="F16" s="8">
        <f t="shared" si="2"/>
        <v>0.1909232348</v>
      </c>
      <c r="G16" s="16">
        <f>VLOOKUP(A16,'한태민'!A:AZ,38,0)</f>
        <v>0</v>
      </c>
      <c r="H16" s="10">
        <f t="shared" si="3"/>
        <v>0.88</v>
      </c>
      <c r="I16" s="12">
        <f>VLOOKUP(A16,'한태민'!A:AA,2,0)</f>
        <v>1</v>
      </c>
      <c r="J16" s="12">
        <f>VLOOKUP(A16,'한태민'!A:AA,3,0)</f>
        <v>1</v>
      </c>
      <c r="K16" s="12">
        <f t="shared" si="4"/>
        <v>1</v>
      </c>
      <c r="L16" s="12">
        <f>VLOOKUP(A16,'한태민'!A:AA,4,0)</f>
        <v>1</v>
      </c>
      <c r="M16" s="12">
        <f>VLOOKUP(A16,'한태민'!A:AA,5,0)</f>
        <v>0</v>
      </c>
      <c r="N16" s="12">
        <f>VLOOKUP(A16,'한태민'!A:AA,6,0)</f>
        <v>0</v>
      </c>
      <c r="O16" s="12">
        <f>VLOOKUP(A16,'한태민'!A:AA,7,0)</f>
        <v>0</v>
      </c>
      <c r="P16" s="12">
        <f>VLOOKUP(A16,'한태민'!A:AA,8,0)</f>
        <v>1</v>
      </c>
      <c r="Q16" s="12">
        <f>VLOOKUP(A16,'한태민'!A:AA,9,0)</f>
        <v>1</v>
      </c>
      <c r="R16" s="12">
        <f t="shared" si="5"/>
        <v>1</v>
      </c>
      <c r="S16" s="12">
        <f>VLOOKUP(A16,'한태민'!A:AA,10,0)</f>
        <v>0</v>
      </c>
      <c r="T16" s="12">
        <f>VLOOKUP(A16,'한태민'!A:AA,11,0)</f>
        <v>0</v>
      </c>
      <c r="U16" s="12">
        <f>VLOOKUP(A16,'한태민'!A:AA,12,0)</f>
        <v>0</v>
      </c>
      <c r="V16" s="12">
        <f>VLOOKUP(A16,'한태민'!A:AA,13,0)</f>
        <v>0</v>
      </c>
      <c r="W16" s="12">
        <f>VLOOKUP(A16,'한태민'!A:AA,14,0)</f>
        <v>0</v>
      </c>
      <c r="X16" s="12">
        <f>VLOOKUP(A16,'한태민'!A:AA,15,0)</f>
        <v>0</v>
      </c>
      <c r="Y16" s="13">
        <f>VLOOKUP(A16,'한태민'!A:AA,16,0)</f>
        <v>0</v>
      </c>
      <c r="Z16" s="13">
        <f>VLOOKUP(A16,'한태민'!A:AA,17,0)</f>
        <v>0</v>
      </c>
      <c r="AA16" s="13">
        <f>VLOOKUP(A16,'한태민'!A:AA,18,0)</f>
        <v>0</v>
      </c>
      <c r="AB16" s="13">
        <f>VLOOKUP(A16,'한태민'!A:AA,19,0)</f>
        <v>0</v>
      </c>
      <c r="AC16" s="14">
        <f>V16/I16</f>
        <v>0</v>
      </c>
      <c r="AD16" s="14">
        <f>U16/I16</f>
        <v>0</v>
      </c>
      <c r="AE16" s="10">
        <f t="shared" si="8"/>
        <v>1</v>
      </c>
      <c r="AF16" s="10">
        <f>(L16+M16+N16+O16+U16+W16)/I16</f>
        <v>1</v>
      </c>
      <c r="AG16" s="10">
        <f t="shared" si="10"/>
        <v>1</v>
      </c>
      <c r="AH16" s="10">
        <f>AF16+AG16</f>
        <v>2</v>
      </c>
      <c r="AI16" s="15">
        <f>AG16-AE16</f>
        <v>0</v>
      </c>
      <c r="AJ16" s="15">
        <f>(K16-O16)/(J16-V16-O16+X16)</f>
        <v>1</v>
      </c>
      <c r="AK16" s="16" t="str">
        <f t="shared" si="14"/>
        <v/>
      </c>
      <c r="AL16" s="14">
        <f>AA16/J16</f>
        <v>0</v>
      </c>
      <c r="AM16" s="14" t="str">
        <f t="shared" si="16"/>
        <v/>
      </c>
    </row>
    <row r="17">
      <c r="A17" s="6" t="s">
        <v>83</v>
      </c>
      <c r="B17" s="6">
        <v>0.0</v>
      </c>
      <c r="C17" s="7"/>
      <c r="D17" s="8">
        <f t="shared" si="1"/>
        <v>0.1735131362</v>
      </c>
      <c r="E17" s="9">
        <f t="shared" si="17"/>
        <v>101.2769704</v>
      </c>
      <c r="F17" s="8">
        <f t="shared" si="2"/>
        <v>0.08851313622</v>
      </c>
      <c r="G17" s="8">
        <f>VLOOKUP(A17,'구본우'!A:AZ,36,0)</f>
        <v>0.085</v>
      </c>
      <c r="H17" s="10">
        <f t="shared" si="3"/>
        <v>0.44</v>
      </c>
      <c r="I17" s="12">
        <f>VLOOKUP(A17,'구본우'!A:AA,2,0)</f>
        <v>4</v>
      </c>
      <c r="J17" s="12">
        <f>VLOOKUP(A17,'구본우'!A:AA,3,0)</f>
        <v>4</v>
      </c>
      <c r="K17" s="12">
        <f t="shared" si="4"/>
        <v>2</v>
      </c>
      <c r="L17" s="12">
        <f>VLOOKUP(A17,'구본우'!A:AA,4,0)</f>
        <v>2</v>
      </c>
      <c r="M17" s="12">
        <f>VLOOKUP(A17,'구본우'!A:AA,5,0)</f>
        <v>0</v>
      </c>
      <c r="N17" s="12">
        <f>VLOOKUP(A17,'구본우'!A:AA,6,0)</f>
        <v>0</v>
      </c>
      <c r="O17" s="12">
        <f>VLOOKUP(A17,'구본우'!A:AA,7,0)</f>
        <v>0</v>
      </c>
      <c r="P17" s="12">
        <f>VLOOKUP(A17,'구본우'!A:AA,8,0)</f>
        <v>2</v>
      </c>
      <c r="Q17" s="12">
        <f>VLOOKUP(A17,'구본우'!A:AA,9,0)</f>
        <v>3</v>
      </c>
      <c r="R17" s="12">
        <f t="shared" si="5"/>
        <v>2</v>
      </c>
      <c r="S17" s="12">
        <f>VLOOKUP(A17,'구본우'!A:AA,10,0)</f>
        <v>0</v>
      </c>
      <c r="T17" s="12">
        <f>VLOOKUP(A17,'구본우'!A:AA,11,0)</f>
        <v>0</v>
      </c>
      <c r="U17" s="12">
        <f>VLOOKUP(A17,'구본우'!A:AA,12,0)</f>
        <v>0</v>
      </c>
      <c r="V17" s="12">
        <f>VLOOKUP(A17,'구본우'!A:AA,13,0)</f>
        <v>0</v>
      </c>
      <c r="W17" s="12">
        <f>VLOOKUP(A17,'구본우'!A:AA,14,0)</f>
        <v>0</v>
      </c>
      <c r="X17" s="12">
        <f>VLOOKUP(A17,'구본우'!A:AA,15,0)</f>
        <v>0</v>
      </c>
      <c r="Y17" s="13">
        <f>VLOOKUP(A17,'구본우'!A:AA,16,0)</f>
        <v>2</v>
      </c>
      <c r="Z17" s="12">
        <f>VLOOKUP(A17,'구본우'!A:AA,17,0)</f>
        <v>0</v>
      </c>
      <c r="AA17" s="12">
        <f>VLOOKUP(A17,'구본우'!A:AA,18,0)</f>
        <v>0</v>
      </c>
      <c r="AB17" s="12">
        <f>VLOOKUP(A17,'구본우'!A:AA,19,0)</f>
        <v>0</v>
      </c>
      <c r="AC17" s="14">
        <f t="shared" ref="AC17:AC20" si="25">IF(I17=0, ,V17/I17)</f>
        <v>0</v>
      </c>
      <c r="AD17" s="14">
        <f t="shared" ref="AD17:AD20" si="26">IF(I17=0, ,U17/I17)</f>
        <v>0</v>
      </c>
      <c r="AE17" s="10">
        <f t="shared" si="8"/>
        <v>0.5</v>
      </c>
      <c r="AF17" s="10">
        <f t="shared" ref="AF17:AF20" si="27">IF(I17=0, ,(L17+M17+N17+O17+U17+W17)/I17)</f>
        <v>0.5</v>
      </c>
      <c r="AG17" s="10">
        <f t="shared" si="10"/>
        <v>0.5</v>
      </c>
      <c r="AH17" s="10">
        <f t="shared" ref="AH17:AH20" si="28">IF(I17=0, ,AF17+AG17)</f>
        <v>1</v>
      </c>
      <c r="AI17" s="15">
        <f t="shared" ref="AI17:AI20" si="29">IF(I17=0, ,AG17-AE17)</f>
        <v>0</v>
      </c>
      <c r="AJ17" s="15">
        <f t="shared" ref="AJ17:AJ20" si="30">IF(I17=0, ,(K17-O17)/(J17-V17-O17+X17))</f>
        <v>0.5</v>
      </c>
      <c r="AK17" s="16" t="str">
        <f t="shared" si="14"/>
        <v/>
      </c>
      <c r="AL17" s="14">
        <f t="shared" ref="AL17:AL20" si="31">IF(I17=0, ,AA17/J17)</f>
        <v>0</v>
      </c>
      <c r="AM17" s="14" t="str">
        <f t="shared" si="16"/>
        <v/>
      </c>
    </row>
    <row r="18">
      <c r="A18" s="6" t="s">
        <v>84</v>
      </c>
      <c r="B18" s="6">
        <v>17.0</v>
      </c>
      <c r="C18" s="7"/>
      <c r="D18" s="8">
        <f t="shared" si="1"/>
        <v>0.1613734758</v>
      </c>
      <c r="E18" s="9">
        <f t="shared" si="17"/>
        <v>88.95493903</v>
      </c>
      <c r="F18" s="8">
        <f t="shared" si="2"/>
        <v>0.02387347576</v>
      </c>
      <c r="G18" s="8">
        <f>VLOOKUP(A18,'이재성'!A:AZ,36,0)</f>
        <v>0.1375</v>
      </c>
      <c r="H18" s="10">
        <f t="shared" si="3"/>
        <v>0.3864666667</v>
      </c>
      <c r="I18" s="12">
        <f>VLOOKUP(A18,'이재성'!A:AA,2,0)</f>
        <v>15</v>
      </c>
      <c r="J18" s="12">
        <f>VLOOKUP(A18,'이재성'!A:AA,3,0)</f>
        <v>11</v>
      </c>
      <c r="K18" s="12">
        <f t="shared" si="4"/>
        <v>3</v>
      </c>
      <c r="L18" s="12">
        <f>VLOOKUP(A18,'이재성'!A:AA,4,0)</f>
        <v>2</v>
      </c>
      <c r="M18" s="12">
        <f>VLOOKUP(A18,'이재성'!A:AA,5,0)</f>
        <v>1</v>
      </c>
      <c r="N18" s="12">
        <f>VLOOKUP(A18,'이재성'!A:AA,6,0)</f>
        <v>0</v>
      </c>
      <c r="O18" s="12">
        <f>VLOOKUP(A18,'이재성'!A:AA,7,0)</f>
        <v>0</v>
      </c>
      <c r="P18" s="12">
        <f>VLOOKUP(A18,'이재성'!A:AA,8,0)</f>
        <v>1</v>
      </c>
      <c r="Q18" s="12">
        <f>VLOOKUP(A18,'이재성'!A:AA,9,0)</f>
        <v>1</v>
      </c>
      <c r="R18" s="12">
        <f t="shared" si="5"/>
        <v>4</v>
      </c>
      <c r="S18" s="12">
        <f>VLOOKUP(A18,'이재성'!A:AA,10,0)</f>
        <v>0</v>
      </c>
      <c r="T18" s="12">
        <f>VLOOKUP(A18,'이재성'!A:AA,11,0)</f>
        <v>0</v>
      </c>
      <c r="U18" s="12">
        <f>VLOOKUP(A18,'이재성'!A:AA,12,0)</f>
        <v>3</v>
      </c>
      <c r="V18" s="12">
        <f>VLOOKUP(A18,'이재성'!A:AA,13,0)</f>
        <v>0</v>
      </c>
      <c r="W18" s="12">
        <f>VLOOKUP(A18,'이재성'!A:AA,14,0)</f>
        <v>1</v>
      </c>
      <c r="X18" s="12">
        <f>VLOOKUP(A18,'이재성'!A:AA,15,0)</f>
        <v>0</v>
      </c>
      <c r="Y18" s="12">
        <f>VLOOKUP(A18,'이재성'!A:AA,16,0)</f>
        <v>2</v>
      </c>
      <c r="Z18" s="12">
        <f>VLOOKUP(A18,'이재성'!A:AA,17,0)</f>
        <v>5</v>
      </c>
      <c r="AA18" s="12">
        <f>VLOOKUP(A18,'이재성'!A:AA,18,0)</f>
        <v>3</v>
      </c>
      <c r="AB18" s="12">
        <f>VLOOKUP(A18,'이재성'!A:AA,19,0)</f>
        <v>1</v>
      </c>
      <c r="AC18" s="14">
        <f t="shared" si="25"/>
        <v>0</v>
      </c>
      <c r="AD18" s="14">
        <f t="shared" si="26"/>
        <v>0.2</v>
      </c>
      <c r="AE18" s="10">
        <f t="shared" si="8"/>
        <v>0.2727272727</v>
      </c>
      <c r="AF18" s="10">
        <f t="shared" si="27"/>
        <v>0.4666666667</v>
      </c>
      <c r="AG18" s="10">
        <f t="shared" si="10"/>
        <v>0.3636363636</v>
      </c>
      <c r="AH18" s="10">
        <f t="shared" si="28"/>
        <v>0.8303030303</v>
      </c>
      <c r="AI18" s="15">
        <f t="shared" si="29"/>
        <v>0.09090909091</v>
      </c>
      <c r="AJ18" s="15">
        <f t="shared" si="30"/>
        <v>0.2727272727</v>
      </c>
      <c r="AK18" s="16">
        <f t="shared" si="14"/>
        <v>0.4</v>
      </c>
      <c r="AL18" s="14">
        <f t="shared" si="31"/>
        <v>0.2727272727</v>
      </c>
      <c r="AM18" s="14" t="str">
        <f t="shared" si="16"/>
        <v/>
      </c>
    </row>
    <row r="19">
      <c r="A19" s="6" t="s">
        <v>85</v>
      </c>
      <c r="B19" s="12"/>
      <c r="C19" s="7"/>
      <c r="D19" s="8">
        <f t="shared" si="1"/>
        <v>0.04425656811</v>
      </c>
      <c r="E19" s="9">
        <f t="shared" si="17"/>
        <v>101.2769704</v>
      </c>
      <c r="F19" s="8">
        <f t="shared" si="2"/>
        <v>0.04425656811</v>
      </c>
      <c r="G19" s="16">
        <f>VLOOKUP(A19,'윤태수'!A:AZ,36,0)</f>
        <v>0</v>
      </c>
      <c r="H19" s="10">
        <f t="shared" si="3"/>
        <v>0.44</v>
      </c>
      <c r="I19" s="12">
        <f>VLOOKUP(A19,'윤태수'!A:AA,2,0)</f>
        <v>2</v>
      </c>
      <c r="J19" s="12">
        <f>VLOOKUP(A19,'윤태수'!A:AA,3,0)</f>
        <v>2</v>
      </c>
      <c r="K19" s="12">
        <f t="shared" si="4"/>
        <v>1</v>
      </c>
      <c r="L19" s="12">
        <f>VLOOKUP(A19,'윤태수'!A:AA,4,0)</f>
        <v>1</v>
      </c>
      <c r="M19" s="12">
        <f>VLOOKUP(A19,'윤태수'!A:AA,5,0)</f>
        <v>0</v>
      </c>
      <c r="N19" s="12">
        <f>VLOOKUP(A19,'윤태수'!A:AA,6,0)</f>
        <v>0</v>
      </c>
      <c r="O19" s="12">
        <f>VLOOKUP(A19,'윤태수'!A:AA,7,0)</f>
        <v>0</v>
      </c>
      <c r="P19" s="12">
        <f>VLOOKUP(A19,'윤태수'!A:AA,8,0)</f>
        <v>0</v>
      </c>
      <c r="Q19" s="12">
        <f>VLOOKUP(A19,'윤태수'!A:AA,9,0)</f>
        <v>0</v>
      </c>
      <c r="R19" s="12">
        <f t="shared" si="5"/>
        <v>1</v>
      </c>
      <c r="S19" s="12">
        <f>VLOOKUP(A19,'윤태수'!A:AA,10,0)</f>
        <v>0</v>
      </c>
      <c r="T19" s="12">
        <f>VLOOKUP(A19,'윤태수'!A:AA,11,0)</f>
        <v>0</v>
      </c>
      <c r="U19" s="12">
        <f>VLOOKUP(A19,'윤태수'!A:AA,12,0)</f>
        <v>0</v>
      </c>
      <c r="V19" s="12">
        <f>VLOOKUP(A19,'윤태수'!A:AA,13,0)</f>
        <v>1</v>
      </c>
      <c r="W19" s="12">
        <f>VLOOKUP(A19,'윤태수'!A:AA,14,0)</f>
        <v>0</v>
      </c>
      <c r="X19" s="12">
        <f>VLOOKUP(A19,'윤태수'!A:AA,15,0)</f>
        <v>0</v>
      </c>
      <c r="Y19" s="13">
        <f>VLOOKUP(A19,'윤태수'!A:AA,16,0)</f>
        <v>0</v>
      </c>
      <c r="Z19" s="13">
        <f>VLOOKUP(A19,'윤태수'!A:AA,17,0)</f>
        <v>0</v>
      </c>
      <c r="AA19" s="13">
        <f>VLOOKUP(A19,'윤태수'!A:AA,18,0)</f>
        <v>1</v>
      </c>
      <c r="AB19" s="13">
        <f>VLOOKUP(A19,'윤태수'!A:AA,19,0)</f>
        <v>0</v>
      </c>
      <c r="AC19" s="14">
        <f t="shared" si="25"/>
        <v>0.5</v>
      </c>
      <c r="AD19" s="14">
        <f t="shared" si="26"/>
        <v>0</v>
      </c>
      <c r="AE19" s="10">
        <f t="shared" si="8"/>
        <v>0.5</v>
      </c>
      <c r="AF19" s="10">
        <f t="shared" si="27"/>
        <v>0.5</v>
      </c>
      <c r="AG19" s="10">
        <f t="shared" si="10"/>
        <v>0.5</v>
      </c>
      <c r="AH19" s="10">
        <f t="shared" si="28"/>
        <v>1</v>
      </c>
      <c r="AI19" s="15">
        <f t="shared" si="29"/>
        <v>0</v>
      </c>
      <c r="AJ19" s="15">
        <f t="shared" si="30"/>
        <v>1</v>
      </c>
      <c r="AK19" s="16" t="str">
        <f t="shared" si="14"/>
        <v/>
      </c>
      <c r="AL19" s="14">
        <f t="shared" si="31"/>
        <v>0.5</v>
      </c>
      <c r="AM19" s="14" t="str">
        <f t="shared" si="16"/>
        <v/>
      </c>
    </row>
    <row r="20">
      <c r="A20" s="6" t="s">
        <v>86</v>
      </c>
      <c r="B20" s="6">
        <v>27.0</v>
      </c>
      <c r="C20" s="7"/>
      <c r="D20" s="8">
        <f t="shared" si="1"/>
        <v>0.01032558022</v>
      </c>
      <c r="E20" s="9">
        <f t="shared" si="17"/>
        <v>86.69922469</v>
      </c>
      <c r="F20" s="8">
        <f t="shared" si="2"/>
        <v>-0.01300775311</v>
      </c>
      <c r="G20" s="20">
        <f>VLOOKUP(A20,'이상준'!A:AZ,36,0)</f>
        <v>0.02333333333</v>
      </c>
      <c r="H20" s="10">
        <f t="shared" si="3"/>
        <v>0.3766666667</v>
      </c>
      <c r="I20" s="12">
        <f>VLOOKUP(A20,'이상준'!A:AA,2,0)</f>
        <v>6</v>
      </c>
      <c r="J20" s="12">
        <f>VLOOKUP(A20,'이상준'!A:AA,3,0)</f>
        <v>4</v>
      </c>
      <c r="K20" s="12">
        <f t="shared" si="4"/>
        <v>1</v>
      </c>
      <c r="L20" s="12">
        <f>VLOOKUP(A20,'이상준'!A:AA,4,0)</f>
        <v>1</v>
      </c>
      <c r="M20" s="12">
        <f>VLOOKUP(A20,'이상준'!A:AA,5,0)</f>
        <v>0</v>
      </c>
      <c r="N20" s="12">
        <f>VLOOKUP(A20,'이상준'!A:AA,6,0)</f>
        <v>0</v>
      </c>
      <c r="O20" s="12">
        <f>VLOOKUP(A20,'이상준'!A:AA,7,0)</f>
        <v>0</v>
      </c>
      <c r="P20" s="12">
        <f>VLOOKUP(A20,'이상준'!A:AA,8,0)</f>
        <v>2</v>
      </c>
      <c r="Q20" s="12">
        <f>VLOOKUP(A20,'이상준'!A:AA,9,0)</f>
        <v>1</v>
      </c>
      <c r="R20" s="12">
        <f t="shared" si="5"/>
        <v>1</v>
      </c>
      <c r="S20" s="12">
        <f>VLOOKUP(A20,'이상준'!A:AA,10,0)</f>
        <v>0</v>
      </c>
      <c r="T20" s="12">
        <f>VLOOKUP(A20,'이상준'!A:AA,11,0)</f>
        <v>0</v>
      </c>
      <c r="U20" s="12">
        <f>VLOOKUP(A20,'이상준'!A:AA,12,0)</f>
        <v>2</v>
      </c>
      <c r="V20" s="12">
        <f>VLOOKUP(A20,'이상준'!A:AA,13,0)</f>
        <v>3</v>
      </c>
      <c r="W20" s="12">
        <f>VLOOKUP(A20,'이상준'!A:AA,14,0)</f>
        <v>0</v>
      </c>
      <c r="X20" s="12">
        <f>VLOOKUP(A20,'이상준'!A:AA,15,0)</f>
        <v>0</v>
      </c>
      <c r="Y20" s="12">
        <f>VLOOKUP(A20,'이상준'!A:AA,16,0)</f>
        <v>0</v>
      </c>
      <c r="Z20" s="12">
        <f>VLOOKUP(A20,'이상준'!A:AA,17,0)</f>
        <v>0</v>
      </c>
      <c r="AA20" s="12">
        <f>VLOOKUP(A20,'이상준'!A:AA,18,0)</f>
        <v>0</v>
      </c>
      <c r="AB20" s="12">
        <f>VLOOKUP(A20,'이상준'!A:AA,19,0)</f>
        <v>0</v>
      </c>
      <c r="AC20" s="14">
        <f t="shared" si="25"/>
        <v>0.5</v>
      </c>
      <c r="AD20" s="14">
        <f t="shared" si="26"/>
        <v>0.3333333333</v>
      </c>
      <c r="AE20" s="10">
        <f t="shared" si="8"/>
        <v>0.25</v>
      </c>
      <c r="AF20" s="10">
        <f t="shared" si="27"/>
        <v>0.5</v>
      </c>
      <c r="AG20" s="10">
        <f t="shared" si="10"/>
        <v>0.25</v>
      </c>
      <c r="AH20" s="10">
        <f t="shared" si="28"/>
        <v>0.75</v>
      </c>
      <c r="AI20" s="15">
        <f t="shared" si="29"/>
        <v>0</v>
      </c>
      <c r="AJ20" s="15">
        <f t="shared" si="30"/>
        <v>1</v>
      </c>
      <c r="AK20" s="16" t="str">
        <f t="shared" si="14"/>
        <v/>
      </c>
      <c r="AL20" s="14">
        <f t="shared" si="31"/>
        <v>0</v>
      </c>
      <c r="AM20" s="14" t="str">
        <f t="shared" si="16"/>
        <v/>
      </c>
    </row>
    <row r="21">
      <c r="A21" s="6" t="s">
        <v>87</v>
      </c>
      <c r="B21" s="6">
        <v>54.0</v>
      </c>
      <c r="C21" s="7"/>
      <c r="D21" s="8">
        <f t="shared" si="1"/>
        <v>0.003333333333</v>
      </c>
      <c r="E21" s="9">
        <f t="shared" si="17"/>
        <v>0</v>
      </c>
      <c r="F21" s="8">
        <f t="shared" si="2"/>
        <v>-0.1466666667</v>
      </c>
      <c r="G21" s="8">
        <f>VLOOKUP(A21,'최율'!A:AZ,36,0)</f>
        <v>0.15</v>
      </c>
      <c r="H21" s="10">
        <f t="shared" si="3"/>
        <v>0</v>
      </c>
      <c r="I21" s="12">
        <f>VLOOKUP(A21,'최율'!A:AA,2,0)</f>
        <v>1</v>
      </c>
      <c r="J21" s="12">
        <f>VLOOKUP(A21,'최율'!A:AA,3,0)</f>
        <v>1</v>
      </c>
      <c r="K21" s="12">
        <f t="shared" si="4"/>
        <v>0</v>
      </c>
      <c r="L21" s="12">
        <f>VLOOKUP(A21,'최율'!A:AA,4,0)</f>
        <v>0</v>
      </c>
      <c r="M21" s="12">
        <f>VLOOKUP(A21,'최율'!A:AA,5,0)</f>
        <v>0</v>
      </c>
      <c r="N21" s="12">
        <f>VLOOKUP(A21,'최율'!A:AA,6,0)</f>
        <v>0</v>
      </c>
      <c r="O21" s="12">
        <f>VLOOKUP(A21,'최율'!A:AA,7,0)</f>
        <v>0</v>
      </c>
      <c r="P21" s="12">
        <f>VLOOKUP(A21,'최율'!A:AA,8,0)</f>
        <v>0</v>
      </c>
      <c r="Q21" s="12">
        <f>VLOOKUP(A21,'최율'!A:AA,9,0)</f>
        <v>0</v>
      </c>
      <c r="R21" s="12">
        <f t="shared" si="5"/>
        <v>0</v>
      </c>
      <c r="S21" s="12">
        <f>VLOOKUP(A21,'최율'!A:AA,10,0)</f>
        <v>0</v>
      </c>
      <c r="T21" s="12">
        <f>VLOOKUP(A21,'최율'!A:AA,11,0)</f>
        <v>0</v>
      </c>
      <c r="U21" s="12">
        <f>VLOOKUP(A21,'최율'!A:AA,12,0)</f>
        <v>0</v>
      </c>
      <c r="V21" s="12">
        <f>VLOOKUP(A21,'최율'!A:AA,13,0)</f>
        <v>0</v>
      </c>
      <c r="W21" s="12">
        <f>VLOOKUP(A21,'최율'!A:AA,14,0)</f>
        <v>0</v>
      </c>
      <c r="X21" s="12">
        <f>VLOOKUP(A21,'최율'!A:AA,15,0)</f>
        <v>0</v>
      </c>
      <c r="Y21" s="13">
        <f>VLOOKUP(A21,'최율'!A:AA,16,0)</f>
        <v>1</v>
      </c>
      <c r="Z21" s="13">
        <f>VLOOKUP(A21,'최율'!A:AA,17,0)</f>
        <v>0</v>
      </c>
      <c r="AA21" s="13">
        <f>VLOOKUP(A21,'최율'!A:AA,18,0)</f>
        <v>0</v>
      </c>
      <c r="AB21" s="13">
        <f>VLOOKUP(A21,'최율'!A:AA,19,0)</f>
        <v>0</v>
      </c>
      <c r="AC21" s="14">
        <f>V21/I21</f>
        <v>0</v>
      </c>
      <c r="AD21" s="14">
        <f>U21/I21</f>
        <v>0</v>
      </c>
      <c r="AE21" s="10">
        <f t="shared" si="8"/>
        <v>0</v>
      </c>
      <c r="AF21" s="10">
        <f>(L21+M21+N21+O21+U21+W21)/I21</f>
        <v>0</v>
      </c>
      <c r="AG21" s="10">
        <f t="shared" si="10"/>
        <v>0</v>
      </c>
      <c r="AH21" s="10">
        <f>AF21+AG21</f>
        <v>0</v>
      </c>
      <c r="AI21" s="15">
        <f>AG21-AE21</f>
        <v>0</v>
      </c>
      <c r="AJ21" s="15">
        <f>(K21-O21)/(J21-V21-O21+X21)</f>
        <v>0</v>
      </c>
      <c r="AK21" s="16" t="str">
        <f t="shared" si="14"/>
        <v/>
      </c>
      <c r="AL21" s="14">
        <f>AA21/J21</f>
        <v>0</v>
      </c>
      <c r="AM21" s="14" t="str">
        <f t="shared" si="16"/>
        <v/>
      </c>
    </row>
    <row r="22">
      <c r="A22" s="6" t="s">
        <v>88</v>
      </c>
      <c r="B22" s="6">
        <v>2.0</v>
      </c>
      <c r="C22" s="7"/>
      <c r="D22" s="8">
        <f t="shared" si="1"/>
        <v>0</v>
      </c>
      <c r="E22" s="9" t="str">
        <f t="shared" si="17"/>
        <v/>
      </c>
      <c r="F22" s="8">
        <f t="shared" si="2"/>
        <v>0</v>
      </c>
      <c r="G22" s="8">
        <f>VLOOKUP(A22,'김민규'!A:AZ,36,0)</f>
        <v>0</v>
      </c>
      <c r="H22" s="10" t="str">
        <f t="shared" si="3"/>
        <v/>
      </c>
      <c r="I22" s="12">
        <f>VLOOKUP(A22,'김민규'!A:AA,2,0)</f>
        <v>0</v>
      </c>
      <c r="J22" s="12">
        <f>VLOOKUP(A22,'김민규'!A:AA,3,0)</f>
        <v>0</v>
      </c>
      <c r="K22" s="12">
        <f t="shared" si="4"/>
        <v>0</v>
      </c>
      <c r="L22" s="12">
        <f>VLOOKUP(A22,'김민규'!A:AA,4,0)</f>
        <v>0</v>
      </c>
      <c r="M22" s="12">
        <f>VLOOKUP(A22,'김민규'!A:AA,5,0)</f>
        <v>0</v>
      </c>
      <c r="N22" s="12">
        <f>VLOOKUP(A22,'김민규'!A:AA,6,0)</f>
        <v>0</v>
      </c>
      <c r="O22" s="12">
        <f>VLOOKUP(A22,'김민규'!A:AA,7,0)</f>
        <v>0</v>
      </c>
      <c r="P22" s="12">
        <f>VLOOKUP(A22,'김민규'!A:AA,8,0)</f>
        <v>0</v>
      </c>
      <c r="Q22" s="12">
        <f>VLOOKUP(A22,'김민규'!A:AA,9,0)</f>
        <v>0</v>
      </c>
      <c r="R22" s="12">
        <f t="shared" si="5"/>
        <v>0</v>
      </c>
      <c r="S22" s="12">
        <f>VLOOKUP(A22,'김민규'!A:AA,10,0)</f>
        <v>0</v>
      </c>
      <c r="T22" s="12">
        <f>VLOOKUP(A22,'김민규'!A:AA,11,0)</f>
        <v>0</v>
      </c>
      <c r="U22" s="12">
        <f>VLOOKUP(A22,'김민규'!A:AA,12,0)</f>
        <v>0</v>
      </c>
      <c r="V22" s="12">
        <f>VLOOKUP(A22,'김민규'!A:AA,13,0)</f>
        <v>0</v>
      </c>
      <c r="W22" s="12">
        <f>VLOOKUP(A22,'김민규'!A:AA,14,0)</f>
        <v>0</v>
      </c>
      <c r="X22" s="12">
        <f>VLOOKUP(A22,'김민규'!A:AA,15,0)</f>
        <v>0</v>
      </c>
      <c r="Y22" s="13">
        <f>VLOOKUP(A22,'김민규'!A:AA,16,0)</f>
        <v>0</v>
      </c>
      <c r="Z22" s="24">
        <f>VLOOKUP(A22,'김민규'!A:AA,17,0)</f>
        <v>0</v>
      </c>
      <c r="AA22" s="24">
        <f>VLOOKUP(A22,'김민규'!A:AA,18,0)</f>
        <v>0</v>
      </c>
      <c r="AB22" s="24">
        <f>VLOOKUP(A22,'김민규'!A:AA,19,0)</f>
        <v>0</v>
      </c>
      <c r="AC22" s="14" t="str">
        <f t="shared" ref="AC22:AC30" si="32">IF(I22=0, ,V22/I22)</f>
        <v/>
      </c>
      <c r="AD22" s="14" t="str">
        <f t="shared" ref="AD22:AD30" si="33">IF(I22=0, ,U22/I22)</f>
        <v/>
      </c>
      <c r="AE22" s="10" t="str">
        <f t="shared" si="8"/>
        <v/>
      </c>
      <c r="AF22" s="10" t="str">
        <f t="shared" ref="AF22:AF30" si="34">IF(I22=0, ,(L22+M22+N22+O22+U22+W22)/I22)</f>
        <v/>
      </c>
      <c r="AG22" s="10" t="str">
        <f t="shared" si="10"/>
        <v/>
      </c>
      <c r="AH22" s="12" t="str">
        <f t="shared" ref="AH22:AH30" si="35">IF(I22=0, ,AF22+AG22)</f>
        <v/>
      </c>
      <c r="AI22" s="15" t="str">
        <f t="shared" ref="AI22:AI30" si="36">IF(I22=0, ,AG22-AE22)</f>
        <v/>
      </c>
      <c r="AJ22" s="15" t="str">
        <f t="shared" ref="AJ22:AJ30" si="37">IF(I22=0, ,(K22-O22)/(J22-V22-O22+X22))</f>
        <v/>
      </c>
      <c r="AK22" s="16" t="str">
        <f t="shared" si="14"/>
        <v/>
      </c>
      <c r="AL22" s="14" t="str">
        <f t="shared" ref="AL22:AL30" si="38">IF(I22=0, ,AA22/J22)</f>
        <v/>
      </c>
      <c r="AM22" s="14" t="str">
        <f t="shared" si="16"/>
        <v/>
      </c>
    </row>
    <row r="23">
      <c r="A23" s="6" t="s">
        <v>89</v>
      </c>
      <c r="B23" s="6">
        <v>13.0</v>
      </c>
      <c r="C23" s="7"/>
      <c r="D23" s="8">
        <f t="shared" si="1"/>
        <v>0</v>
      </c>
      <c r="E23" s="9" t="str">
        <f t="shared" si="17"/>
        <v/>
      </c>
      <c r="F23" s="8">
        <f t="shared" si="2"/>
        <v>0</v>
      </c>
      <c r="G23" s="20">
        <v>0.0</v>
      </c>
      <c r="H23" s="10" t="str">
        <f t="shared" si="3"/>
        <v/>
      </c>
      <c r="I23" s="12">
        <f>VLOOKUP(A23,'김창현'!A:AA,2,0)</f>
        <v>0</v>
      </c>
      <c r="J23" s="12">
        <f>VLOOKUP(A23,'김창현'!A:AA,3,0)</f>
        <v>0</v>
      </c>
      <c r="K23" s="12">
        <f t="shared" si="4"/>
        <v>0</v>
      </c>
      <c r="L23" s="12">
        <f>VLOOKUP(A23,'김창현'!A:AA,4,0)</f>
        <v>0</v>
      </c>
      <c r="M23" s="12">
        <f>VLOOKUP(A23,'김창현'!A:AA,5,0)</f>
        <v>0</v>
      </c>
      <c r="N23" s="12">
        <f>VLOOKUP(A23,'김창현'!A:AA,6,0)</f>
        <v>0</v>
      </c>
      <c r="O23" s="12">
        <f>VLOOKUP(A23,'김창현'!A:AA,7,0)</f>
        <v>0</v>
      </c>
      <c r="P23" s="12">
        <f>VLOOKUP(A23,'김창현'!A:AA,8,0)</f>
        <v>0</v>
      </c>
      <c r="Q23" s="12">
        <f>VLOOKUP(A23,'김창현'!A:AA,9,0)</f>
        <v>0</v>
      </c>
      <c r="R23" s="12">
        <f t="shared" si="5"/>
        <v>0</v>
      </c>
      <c r="S23" s="12">
        <f>VLOOKUP(A23,'김창현'!A:AA,10,0)</f>
        <v>0</v>
      </c>
      <c r="T23" s="12">
        <f>VLOOKUP(A23,'김창현'!A:AA,11,0)</f>
        <v>0</v>
      </c>
      <c r="U23" s="12">
        <f>VLOOKUP(A23,'김창현'!A:AA,12,0)</f>
        <v>0</v>
      </c>
      <c r="V23" s="12">
        <f>VLOOKUP(A23,'김창현'!A:AA,13,0)</f>
        <v>0</v>
      </c>
      <c r="W23" s="12">
        <f>VLOOKUP(A23,'김창현'!A:AA,14,0)</f>
        <v>0</v>
      </c>
      <c r="X23" s="12">
        <f>VLOOKUP(A23,'김창현'!A:AA,15,0)</f>
        <v>0</v>
      </c>
      <c r="Y23" s="12">
        <f>VLOOKUP(A23,'김창현'!A:AA,16,0)</f>
        <v>0</v>
      </c>
      <c r="Z23" s="12">
        <f>VLOOKUP(A23,'김창현'!A:AA,17,0)</f>
        <v>0</v>
      </c>
      <c r="AA23" s="12">
        <f>VLOOKUP(A23,'김창현'!A:AA,18,0)</f>
        <v>0</v>
      </c>
      <c r="AB23" s="12">
        <f>VLOOKUP(A23,'김창현'!A:AA,19,0)</f>
        <v>0</v>
      </c>
      <c r="AC23" s="14" t="str">
        <f t="shared" si="32"/>
        <v/>
      </c>
      <c r="AD23" s="14" t="str">
        <f t="shared" si="33"/>
        <v/>
      </c>
      <c r="AE23" s="10" t="str">
        <f t="shared" si="8"/>
        <v/>
      </c>
      <c r="AF23" s="10" t="str">
        <f t="shared" si="34"/>
        <v/>
      </c>
      <c r="AG23" s="10" t="str">
        <f t="shared" si="10"/>
        <v/>
      </c>
      <c r="AH23" s="12" t="str">
        <f t="shared" si="35"/>
        <v/>
      </c>
      <c r="AI23" s="15" t="str">
        <f t="shared" si="36"/>
        <v/>
      </c>
      <c r="AJ23" s="15" t="str">
        <f t="shared" si="37"/>
        <v/>
      </c>
      <c r="AK23" s="16" t="str">
        <f t="shared" si="14"/>
        <v/>
      </c>
      <c r="AL23" s="14" t="str">
        <f t="shared" si="38"/>
        <v/>
      </c>
      <c r="AM23" s="14" t="str">
        <f t="shared" si="16"/>
        <v/>
      </c>
    </row>
    <row r="24">
      <c r="A24" s="6" t="s">
        <v>90</v>
      </c>
      <c r="B24" s="6">
        <v>52.0</v>
      </c>
      <c r="C24" s="7"/>
      <c r="D24" s="8">
        <f t="shared" si="1"/>
        <v>0</v>
      </c>
      <c r="E24" s="9" t="str">
        <f t="shared" si="17"/>
        <v/>
      </c>
      <c r="F24" s="8">
        <f t="shared" si="2"/>
        <v>0</v>
      </c>
      <c r="G24" s="16">
        <f>VLOOKUP(A24,'정근석'!A:AZ,36,0)</f>
        <v>0</v>
      </c>
      <c r="H24" s="10" t="str">
        <f t="shared" si="3"/>
        <v/>
      </c>
      <c r="I24" s="12">
        <f>VLOOKUP(A24,'정근석'!A:X,2,0)</f>
        <v>0</v>
      </c>
      <c r="J24" s="12">
        <f>VLOOKUP(A24,'정근석'!A:X,3,0)</f>
        <v>0</v>
      </c>
      <c r="K24" s="12">
        <f t="shared" si="4"/>
        <v>0</v>
      </c>
      <c r="L24" s="12">
        <f>VLOOKUP(A24,'정근석'!A:X,4,0)</f>
        <v>0</v>
      </c>
      <c r="M24" s="12">
        <f>VLOOKUP(A24,'정근석'!A:X,5,0)</f>
        <v>0</v>
      </c>
      <c r="N24" s="12">
        <f>VLOOKUP(A24,'정근석'!A:X,6,0)</f>
        <v>0</v>
      </c>
      <c r="O24" s="12">
        <f>VLOOKUP(A24,'정근석'!A:X,7,0)</f>
        <v>0</v>
      </c>
      <c r="P24" s="12">
        <f>VLOOKUP(A24,'정근석'!A:X,8,0)</f>
        <v>0</v>
      </c>
      <c r="Q24" s="12">
        <f>VLOOKUP(A24,'정근석'!A:X,9,0)</f>
        <v>0</v>
      </c>
      <c r="R24" s="12">
        <f t="shared" si="5"/>
        <v>0</v>
      </c>
      <c r="S24" s="12">
        <f>VLOOKUP(A24,'정근석'!A:X,10,0)</f>
        <v>0</v>
      </c>
      <c r="T24" s="12">
        <f>VLOOKUP(A24,'정근석'!A:X,11,0)</f>
        <v>0</v>
      </c>
      <c r="U24" s="12">
        <f>VLOOKUP(A24,'정근석'!A:X,12,0)</f>
        <v>0</v>
      </c>
      <c r="V24" s="12">
        <f>VLOOKUP(A24,'정근석'!A:X,13,0)</f>
        <v>0</v>
      </c>
      <c r="W24" s="12">
        <f>VLOOKUP(A24,'정근석'!A:X,14,0)</f>
        <v>0</v>
      </c>
      <c r="X24" s="12">
        <f>VLOOKUP(A24,'정근석'!A:X,15,0)</f>
        <v>0</v>
      </c>
      <c r="Y24" s="13">
        <f>VLOOKUP(A24,'정근석'!A:X,16,0)</f>
        <v>0</v>
      </c>
      <c r="Z24" s="13">
        <f>VLOOKUP(A24,'정근석'!A:X,17,0)</f>
        <v>0</v>
      </c>
      <c r="AA24" s="13">
        <f>VLOOKUP(A24,'정근석'!A:X,18,0)</f>
        <v>0</v>
      </c>
      <c r="AB24" s="13">
        <f>VLOOKUP(A24,'정근석'!A:X,19,0)</f>
        <v>0</v>
      </c>
      <c r="AC24" s="14" t="str">
        <f t="shared" si="32"/>
        <v/>
      </c>
      <c r="AD24" s="14" t="str">
        <f t="shared" si="33"/>
        <v/>
      </c>
      <c r="AE24" s="10" t="str">
        <f t="shared" si="8"/>
        <v/>
      </c>
      <c r="AF24" s="10" t="str">
        <f t="shared" si="34"/>
        <v/>
      </c>
      <c r="AG24" s="10" t="str">
        <f t="shared" si="10"/>
        <v/>
      </c>
      <c r="AH24" s="12" t="str">
        <f t="shared" si="35"/>
        <v/>
      </c>
      <c r="AI24" s="15" t="str">
        <f t="shared" si="36"/>
        <v/>
      </c>
      <c r="AJ24" s="15" t="str">
        <f t="shared" si="37"/>
        <v/>
      </c>
      <c r="AK24" s="16" t="str">
        <f t="shared" si="14"/>
        <v/>
      </c>
      <c r="AL24" s="14" t="str">
        <f t="shared" si="38"/>
        <v/>
      </c>
      <c r="AM24" s="14" t="str">
        <f t="shared" si="16"/>
        <v/>
      </c>
    </row>
    <row r="25">
      <c r="A25" s="6" t="s">
        <v>91</v>
      </c>
      <c r="B25" s="6">
        <v>11.0</v>
      </c>
      <c r="C25" s="7"/>
      <c r="D25" s="8">
        <f t="shared" si="1"/>
        <v>0</v>
      </c>
      <c r="E25" s="9" t="str">
        <f t="shared" si="17"/>
        <v/>
      </c>
      <c r="F25" s="8">
        <f t="shared" si="2"/>
        <v>0</v>
      </c>
      <c r="G25" s="8">
        <f>VLOOKUP(A25,'정재서'!A:AZ,36,0)</f>
        <v>0</v>
      </c>
      <c r="H25" s="10" t="str">
        <f t="shared" si="3"/>
        <v/>
      </c>
      <c r="I25" s="12">
        <f>VLOOKUP(A25,'정재서'!A:AA,2,0)</f>
        <v>0</v>
      </c>
      <c r="J25" s="12">
        <f>VLOOKUP(A25,'정재서'!A:AA,3,0)</f>
        <v>0</v>
      </c>
      <c r="K25" s="12">
        <f t="shared" si="4"/>
        <v>0</v>
      </c>
      <c r="L25" s="12">
        <f>VLOOKUP(A25,'정재서'!A:AA,4,0)</f>
        <v>0</v>
      </c>
      <c r="M25" s="12">
        <f>VLOOKUP(A25,'정재서'!A:AA,5,0)</f>
        <v>0</v>
      </c>
      <c r="N25" s="12">
        <f>VLOOKUP(A25,'정재서'!A:AA,6,0)</f>
        <v>0</v>
      </c>
      <c r="O25" s="12">
        <f>VLOOKUP(A25,'정재서'!A:AA,7,0)</f>
        <v>0</v>
      </c>
      <c r="P25" s="12">
        <f>VLOOKUP(A25,'정재서'!A:AA,8,0)</f>
        <v>0</v>
      </c>
      <c r="Q25" s="12">
        <f>VLOOKUP(A25,'정재서'!A:AA,9,0)</f>
        <v>0</v>
      </c>
      <c r="R25" s="12">
        <f t="shared" si="5"/>
        <v>0</v>
      </c>
      <c r="S25" s="12">
        <f>VLOOKUP(A25,'정재서'!A:AA,10,0)</f>
        <v>0</v>
      </c>
      <c r="T25" s="12">
        <f>VLOOKUP(A25,'정재서'!A:AA,11,0)</f>
        <v>0</v>
      </c>
      <c r="U25" s="12">
        <f>VLOOKUP(A25,'정재서'!A:AA,12,0)</f>
        <v>0</v>
      </c>
      <c r="V25" s="12">
        <f>VLOOKUP(A25,'정재서'!A:AA,13,0)</f>
        <v>0</v>
      </c>
      <c r="W25" s="12">
        <f>VLOOKUP(A25,'정재서'!A:AA,14,0)</f>
        <v>0</v>
      </c>
      <c r="X25" s="12">
        <f>VLOOKUP(A25,'정재서'!A:AA,15,0)</f>
        <v>0</v>
      </c>
      <c r="Y25" s="12">
        <f>VLOOKUP(A25,'정재서'!A:AA,16,0)</f>
        <v>0</v>
      </c>
      <c r="Z25" s="12">
        <f>VLOOKUP(A25,'정재서'!A:AA,17,0)</f>
        <v>0</v>
      </c>
      <c r="AA25" s="12">
        <f>VLOOKUP(A25,'정재서'!A:AA,18,0)</f>
        <v>0</v>
      </c>
      <c r="AB25" s="12">
        <f>VLOOKUP(A25,'정재서'!A:AA,19,0)</f>
        <v>0</v>
      </c>
      <c r="AC25" s="14" t="str">
        <f t="shared" si="32"/>
        <v/>
      </c>
      <c r="AD25" s="14" t="str">
        <f t="shared" si="33"/>
        <v/>
      </c>
      <c r="AE25" s="10" t="str">
        <f t="shared" si="8"/>
        <v/>
      </c>
      <c r="AF25" s="10" t="str">
        <f t="shared" si="34"/>
        <v/>
      </c>
      <c r="AG25" s="10" t="str">
        <f t="shared" si="10"/>
        <v/>
      </c>
      <c r="AH25" s="12" t="str">
        <f t="shared" si="35"/>
        <v/>
      </c>
      <c r="AI25" s="15" t="str">
        <f t="shared" si="36"/>
        <v/>
      </c>
      <c r="AJ25" s="15" t="str">
        <f t="shared" si="37"/>
        <v/>
      </c>
      <c r="AK25" s="16" t="str">
        <f t="shared" si="14"/>
        <v/>
      </c>
      <c r="AL25" s="14" t="str">
        <f t="shared" si="38"/>
        <v/>
      </c>
      <c r="AM25" s="14" t="str">
        <f t="shared" si="16"/>
        <v/>
      </c>
    </row>
    <row r="26">
      <c r="A26" s="6" t="s">
        <v>92</v>
      </c>
      <c r="B26" s="6">
        <v>4.0</v>
      </c>
      <c r="C26" s="7"/>
      <c r="D26" s="8">
        <f t="shared" si="1"/>
        <v>0</v>
      </c>
      <c r="E26" s="9" t="str">
        <f t="shared" si="17"/>
        <v/>
      </c>
      <c r="F26" s="8">
        <f t="shared" si="2"/>
        <v>0</v>
      </c>
      <c r="G26" s="8">
        <f>VLOOKUP(A26,'윤형선'!A:AZ,36,0)</f>
        <v>0</v>
      </c>
      <c r="H26" s="10" t="str">
        <f t="shared" si="3"/>
        <v/>
      </c>
      <c r="I26" s="12">
        <f>VLOOKUP(A26,'윤형선'!A:AA,2,0)</f>
        <v>0</v>
      </c>
      <c r="J26" s="12">
        <f>VLOOKUP(A26,'윤형선'!A:AA,3,0)</f>
        <v>0</v>
      </c>
      <c r="K26" s="12">
        <f t="shared" si="4"/>
        <v>0</v>
      </c>
      <c r="L26" s="12">
        <f>VLOOKUP(A26,'윤형선'!A:AA,4,0)</f>
        <v>0</v>
      </c>
      <c r="M26" s="12">
        <f>VLOOKUP(A26,'윤형선'!A:AA,5,0)</f>
        <v>0</v>
      </c>
      <c r="N26" s="12">
        <f>VLOOKUP(A26,'윤형선'!A:AA,6,0)</f>
        <v>0</v>
      </c>
      <c r="O26" s="12">
        <f>VLOOKUP(A26,'윤형선'!A:AA,7,0)</f>
        <v>0</v>
      </c>
      <c r="P26" s="12">
        <f>VLOOKUP(A26,'윤형선'!A:AA,8,0)</f>
        <v>0</v>
      </c>
      <c r="Q26" s="12">
        <f>VLOOKUP(A26,'윤형선'!A:AA,9,0)</f>
        <v>0</v>
      </c>
      <c r="R26" s="12">
        <f t="shared" si="5"/>
        <v>0</v>
      </c>
      <c r="S26" s="12">
        <f>VLOOKUP(A26,'윤형선'!A:AA,10,0)</f>
        <v>0</v>
      </c>
      <c r="T26" s="12">
        <f>VLOOKUP(A26,'윤형선'!A:AA,11,0)</f>
        <v>0</v>
      </c>
      <c r="U26" s="12">
        <f>VLOOKUP(A26,'윤형선'!A:AA,12,0)</f>
        <v>0</v>
      </c>
      <c r="V26" s="12">
        <f>VLOOKUP(A26,'윤형선'!A:AA,13,0)</f>
        <v>0</v>
      </c>
      <c r="W26" s="12">
        <f>VLOOKUP(A26,'윤형선'!A:AA,14,0)</f>
        <v>0</v>
      </c>
      <c r="X26" s="12">
        <f>VLOOKUP(A26,'윤형선'!A:AA,15,0)</f>
        <v>0</v>
      </c>
      <c r="Y26" s="13">
        <f>VLOOKUP(A26,'윤형선'!A:AA,16,0)</f>
        <v>0</v>
      </c>
      <c r="Z26" s="13">
        <f>VLOOKUP(A26,'윤형선'!A:AA,17,0)</f>
        <v>0</v>
      </c>
      <c r="AA26" s="13">
        <f>VLOOKUP(A26,'윤형선'!A:AA,18,0)</f>
        <v>0</v>
      </c>
      <c r="AB26" s="13">
        <f>VLOOKUP(A26,'윤형선'!A:AA,19,0)</f>
        <v>0</v>
      </c>
      <c r="AC26" s="14" t="str">
        <f t="shared" si="32"/>
        <v/>
      </c>
      <c r="AD26" s="14" t="str">
        <f t="shared" si="33"/>
        <v/>
      </c>
      <c r="AE26" s="10" t="str">
        <f t="shared" si="8"/>
        <v/>
      </c>
      <c r="AF26" s="10" t="str">
        <f t="shared" si="34"/>
        <v/>
      </c>
      <c r="AG26" s="10" t="str">
        <f t="shared" si="10"/>
        <v/>
      </c>
      <c r="AH26" s="12" t="str">
        <f t="shared" si="35"/>
        <v/>
      </c>
      <c r="AI26" s="15" t="str">
        <f t="shared" si="36"/>
        <v/>
      </c>
      <c r="AJ26" s="15" t="str">
        <f t="shared" si="37"/>
        <v/>
      </c>
      <c r="AK26" s="16" t="str">
        <f t="shared" si="14"/>
        <v/>
      </c>
      <c r="AL26" s="14" t="str">
        <f t="shared" si="38"/>
        <v/>
      </c>
      <c r="AM26" s="14" t="str">
        <f t="shared" si="16"/>
        <v/>
      </c>
    </row>
    <row r="27">
      <c r="A27" s="6" t="s">
        <v>93</v>
      </c>
      <c r="B27" s="6">
        <v>7.0</v>
      </c>
      <c r="C27" s="7"/>
      <c r="D27" s="8">
        <f t="shared" si="1"/>
        <v>0</v>
      </c>
      <c r="E27" s="9" t="str">
        <f t="shared" si="17"/>
        <v/>
      </c>
      <c r="F27" s="8">
        <f t="shared" si="2"/>
        <v>0</v>
      </c>
      <c r="G27" s="8">
        <f>VLOOKUP(A27,'홍윤석'!A:AZ,36,0)</f>
        <v>0</v>
      </c>
      <c r="H27" s="10" t="str">
        <f t="shared" si="3"/>
        <v/>
      </c>
      <c r="I27" s="12">
        <f>VLOOKUP(A27,'홍윤석'!A:AA,2,0)</f>
        <v>0</v>
      </c>
      <c r="J27" s="12">
        <f>VLOOKUP(A27,'홍윤석'!A:AA,3,0)</f>
        <v>0</v>
      </c>
      <c r="K27" s="12">
        <f t="shared" si="4"/>
        <v>0</v>
      </c>
      <c r="L27" s="12">
        <f>VLOOKUP(A27,'홍윤석'!A:AA,4,0)</f>
        <v>0</v>
      </c>
      <c r="M27" s="12">
        <f>VLOOKUP(A27,'홍윤석'!A:AA,5,0)</f>
        <v>0</v>
      </c>
      <c r="N27" s="12">
        <f>VLOOKUP(A27,'홍윤석'!A:AA,6,0)</f>
        <v>0</v>
      </c>
      <c r="O27" s="12">
        <f>VLOOKUP(A27,'홍윤석'!A:AA,7,0)</f>
        <v>0</v>
      </c>
      <c r="P27" s="12">
        <f>VLOOKUP(A27,'홍윤석'!A:AA,8,0)</f>
        <v>0</v>
      </c>
      <c r="Q27" s="12">
        <f>VLOOKUP(A27,'홍윤석'!A:AA,9,0)</f>
        <v>0</v>
      </c>
      <c r="R27" s="12">
        <f t="shared" si="5"/>
        <v>0</v>
      </c>
      <c r="S27" s="19">
        <f>VLOOKUP(A27,'홍윤석'!A:AA,10,0)</f>
        <v>0</v>
      </c>
      <c r="T27" s="19">
        <f>VLOOKUP(A27,'홍윤석'!A:AA,11,0)</f>
        <v>0</v>
      </c>
      <c r="U27" s="19">
        <f>VLOOKUP(A27,'홍윤석'!A:AA,12,0)</f>
        <v>0</v>
      </c>
      <c r="V27" s="19">
        <f>VLOOKUP(A27,'홍윤석'!A:AA,13,0)</f>
        <v>0</v>
      </c>
      <c r="W27" s="19">
        <f>VLOOKUP(A27,'홍윤석'!A:AA,14,0)</f>
        <v>0</v>
      </c>
      <c r="X27" s="12">
        <f>VLOOKUP(A27,'홍윤석'!A:AA,15,0)</f>
        <v>0</v>
      </c>
      <c r="Y27" s="13">
        <f>VLOOKUP(A27,'홍윤석'!A:AA,16,0)</f>
        <v>0</v>
      </c>
      <c r="Z27" s="12">
        <f>VLOOKUP(A27,'홍윤석'!A:AA,17,0)</f>
        <v>0</v>
      </c>
      <c r="AA27" s="12">
        <f>VLOOKUP(A27,'홍윤석'!A:AA,18,0)</f>
        <v>0</v>
      </c>
      <c r="AB27" s="12">
        <f>VLOOKUP(A27,'홍윤석'!A:AA,19,0)</f>
        <v>0</v>
      </c>
      <c r="AC27" s="14" t="str">
        <f t="shared" si="32"/>
        <v/>
      </c>
      <c r="AD27" s="14" t="str">
        <f t="shared" si="33"/>
        <v/>
      </c>
      <c r="AE27" s="10" t="str">
        <f t="shared" si="8"/>
        <v/>
      </c>
      <c r="AF27" s="10" t="str">
        <f t="shared" si="34"/>
        <v/>
      </c>
      <c r="AG27" s="10" t="str">
        <f t="shared" si="10"/>
        <v/>
      </c>
      <c r="AH27" s="12" t="str">
        <f t="shared" si="35"/>
        <v/>
      </c>
      <c r="AI27" s="15" t="str">
        <f t="shared" si="36"/>
        <v/>
      </c>
      <c r="AJ27" s="15" t="str">
        <f t="shared" si="37"/>
        <v/>
      </c>
      <c r="AK27" s="16" t="str">
        <f t="shared" si="14"/>
        <v/>
      </c>
      <c r="AL27" s="14" t="str">
        <f t="shared" si="38"/>
        <v/>
      </c>
      <c r="AM27" s="14" t="str">
        <f t="shared" si="16"/>
        <v/>
      </c>
    </row>
    <row r="28">
      <c r="A28" s="6" t="s">
        <v>94</v>
      </c>
      <c r="B28" s="6">
        <v>32.0</v>
      </c>
      <c r="C28" s="7"/>
      <c r="D28" s="8">
        <f t="shared" si="1"/>
        <v>-0.2174222412</v>
      </c>
      <c r="E28" s="9">
        <f t="shared" si="17"/>
        <v>64.90933105</v>
      </c>
      <c r="F28" s="8">
        <f t="shared" si="2"/>
        <v>-0.1924222412</v>
      </c>
      <c r="G28" s="25">
        <f>VLOOKUP(A28,'최수민'!A:AZ,36,0)</f>
        <v>-0.025</v>
      </c>
      <c r="H28" s="10">
        <f t="shared" si="3"/>
        <v>0.282</v>
      </c>
      <c r="I28" s="22">
        <f>VLOOKUP(A28,'최수민'!A:X,2,0)</f>
        <v>5</v>
      </c>
      <c r="J28" s="12">
        <f>VLOOKUP(A28,'최수민'!A:X,3,0)</f>
        <v>3</v>
      </c>
      <c r="K28" s="12">
        <f t="shared" si="4"/>
        <v>0</v>
      </c>
      <c r="L28" s="12">
        <f>VLOOKUP(A28,'최수민'!A:X,4,0)</f>
        <v>0</v>
      </c>
      <c r="M28" s="12">
        <f>VLOOKUP(A28,'최수민'!A:X,5,0)</f>
        <v>0</v>
      </c>
      <c r="N28" s="12">
        <f>VLOOKUP(A28,'최수민'!A:X,6,0)</f>
        <v>0</v>
      </c>
      <c r="O28" s="12">
        <f>VLOOKUP(A28,'최수민'!A:X,7,0)</f>
        <v>0</v>
      </c>
      <c r="P28" s="12">
        <f>VLOOKUP(A28,'최수민'!A:X,8,0)</f>
        <v>0</v>
      </c>
      <c r="Q28" s="12">
        <f>VLOOKUP(A28,'최수민'!A:X,9,0)</f>
        <v>1</v>
      </c>
      <c r="R28" s="12">
        <f t="shared" si="5"/>
        <v>0</v>
      </c>
      <c r="S28" s="12">
        <f>VLOOKUP(A28,'최수민'!A:X,10,0)</f>
        <v>0</v>
      </c>
      <c r="T28" s="12">
        <f>VLOOKUP(A28,'최수민'!A:X,11,0)</f>
        <v>0</v>
      </c>
      <c r="U28" s="12">
        <f>VLOOKUP(A28,'최수민'!A:X,12,0)</f>
        <v>1</v>
      </c>
      <c r="V28" s="12">
        <f>VLOOKUP(A28,'최수민'!A:X,13,0)</f>
        <v>3</v>
      </c>
      <c r="W28" s="12">
        <f>VLOOKUP(A28,'최수민'!A:X,14,0)</f>
        <v>1</v>
      </c>
      <c r="X28" s="12">
        <f>VLOOKUP(A28,'최수민'!A:X,15,0)</f>
        <v>0</v>
      </c>
      <c r="Y28" s="13">
        <f>VLOOKUP(A28,'최수민'!A:X,16,0)</f>
        <v>0</v>
      </c>
      <c r="Z28" s="13">
        <f>VLOOKUP(A28,'최수민'!A:X,17,0)</f>
        <v>0</v>
      </c>
      <c r="AA28" s="13">
        <f>VLOOKUP(A28,'최수민'!A:X,18,0)</f>
        <v>0</v>
      </c>
      <c r="AB28" s="13">
        <f>VLOOKUP(A28,'최수민'!A:X,19,0)</f>
        <v>0</v>
      </c>
      <c r="AC28" s="14">
        <f t="shared" si="32"/>
        <v>0.6</v>
      </c>
      <c r="AD28" s="14">
        <f t="shared" si="33"/>
        <v>0.2</v>
      </c>
      <c r="AE28" s="10">
        <f t="shared" si="8"/>
        <v>0</v>
      </c>
      <c r="AF28" s="10">
        <f t="shared" si="34"/>
        <v>0.4</v>
      </c>
      <c r="AG28" s="10">
        <f t="shared" si="10"/>
        <v>0</v>
      </c>
      <c r="AH28" s="10">
        <f t="shared" si="35"/>
        <v>0.4</v>
      </c>
      <c r="AI28" s="15">
        <f t="shared" si="36"/>
        <v>0</v>
      </c>
      <c r="AJ28" s="15" t="str">
        <f t="shared" si="37"/>
        <v>#DIV/0!</v>
      </c>
      <c r="AK28" s="16" t="str">
        <f t="shared" si="14"/>
        <v/>
      </c>
      <c r="AL28" s="14">
        <f t="shared" si="38"/>
        <v>0</v>
      </c>
      <c r="AM28" s="14" t="str">
        <f t="shared" si="16"/>
        <v/>
      </c>
    </row>
    <row r="29">
      <c r="A29" s="6" t="s">
        <v>95</v>
      </c>
      <c r="B29" s="6">
        <v>99.0</v>
      </c>
      <c r="C29" s="7"/>
      <c r="D29" s="8">
        <f t="shared" si="1"/>
        <v>-0.249040455</v>
      </c>
      <c r="E29" s="9">
        <f t="shared" si="17"/>
        <v>67.51798029</v>
      </c>
      <c r="F29" s="8">
        <f t="shared" si="2"/>
        <v>-0.1024100986</v>
      </c>
      <c r="G29" s="8">
        <f>VLOOKUP(A29,'박영찬'!A:AZ,36,0)</f>
        <v>-0.1466303564</v>
      </c>
      <c r="H29" s="10">
        <f t="shared" si="3"/>
        <v>0.2933333333</v>
      </c>
      <c r="I29" s="12">
        <f>VLOOKUP(A29,'박영찬'!A:AA,2,0)</f>
        <v>3</v>
      </c>
      <c r="J29" s="12">
        <f>VLOOKUP(A29,'박영찬'!A:AA,3,0)</f>
        <v>3</v>
      </c>
      <c r="K29" s="12">
        <f t="shared" si="4"/>
        <v>1</v>
      </c>
      <c r="L29" s="12">
        <f>VLOOKUP(A29,'박영찬'!A:AA,4,0)</f>
        <v>1</v>
      </c>
      <c r="M29" s="12">
        <f>VLOOKUP(A29,'박영찬'!A:AA,5,0)</f>
        <v>0</v>
      </c>
      <c r="N29" s="12">
        <f>VLOOKUP(A29,'박영찬'!A:AA,6,0)</f>
        <v>0</v>
      </c>
      <c r="O29" s="12">
        <f>VLOOKUP(A29,'박영찬'!A:AA,7,0)</f>
        <v>0</v>
      </c>
      <c r="P29" s="12">
        <f>VLOOKUP(A29,'박영찬'!A:AA,8,0)</f>
        <v>0</v>
      </c>
      <c r="Q29" s="12">
        <f>VLOOKUP(A29,'박영찬'!A:AA,9,0)</f>
        <v>0</v>
      </c>
      <c r="R29" s="12">
        <f t="shared" si="5"/>
        <v>1</v>
      </c>
      <c r="S29" s="12">
        <f>VLOOKUP(A29,'박영찬'!A:AA,10,0)</f>
        <v>1</v>
      </c>
      <c r="T29" s="12">
        <f>VLOOKUP(A29,'박영찬'!A:AA,11,0)</f>
        <v>0</v>
      </c>
      <c r="U29" s="12">
        <f>VLOOKUP(A29,'박영찬'!A:AA,12,0)</f>
        <v>0</v>
      </c>
      <c r="V29" s="12">
        <f>VLOOKUP(A29,'박영찬'!A:AA,13,0)</f>
        <v>0</v>
      </c>
      <c r="W29" s="12">
        <f>VLOOKUP(A29,'박영찬'!A:AA,14,0)</f>
        <v>0</v>
      </c>
      <c r="X29" s="12">
        <f>VLOOKUP(A29,'박영찬'!A:AA,15,0)</f>
        <v>0</v>
      </c>
      <c r="Y29" s="12">
        <f>VLOOKUP(A29,'박영찬'!A:AA,16,0)</f>
        <v>1</v>
      </c>
      <c r="Z29" s="12">
        <f>VLOOKUP(A29,'박영찬'!A:AA,17,0)</f>
        <v>1</v>
      </c>
      <c r="AA29" s="12">
        <f>VLOOKUP(A29,'박영찬'!A:AA,18,0)</f>
        <v>1</v>
      </c>
      <c r="AB29" s="12">
        <f>VLOOKUP(A29,'박영찬'!A:AA,19,0)</f>
        <v>0</v>
      </c>
      <c r="AC29" s="14">
        <f t="shared" si="32"/>
        <v>0</v>
      </c>
      <c r="AD29" s="14">
        <f t="shared" si="33"/>
        <v>0</v>
      </c>
      <c r="AE29" s="10">
        <f t="shared" si="8"/>
        <v>0.3333333333</v>
      </c>
      <c r="AF29" s="10">
        <f t="shared" si="34"/>
        <v>0.3333333333</v>
      </c>
      <c r="AG29" s="10">
        <f t="shared" si="10"/>
        <v>0.3333333333</v>
      </c>
      <c r="AH29" s="10">
        <f t="shared" si="35"/>
        <v>0.6666666667</v>
      </c>
      <c r="AI29" s="15">
        <f t="shared" si="36"/>
        <v>0</v>
      </c>
      <c r="AJ29" s="15">
        <f t="shared" si="37"/>
        <v>0.3333333333</v>
      </c>
      <c r="AK29" s="16">
        <f t="shared" si="14"/>
        <v>1</v>
      </c>
      <c r="AL29" s="14">
        <f t="shared" si="38"/>
        <v>0.3333333333</v>
      </c>
      <c r="AM29" s="14">
        <f t="shared" si="16"/>
        <v>1</v>
      </c>
    </row>
    <row r="30">
      <c r="A30" s="6" t="s">
        <v>96</v>
      </c>
      <c r="B30" s="6">
        <v>59.0</v>
      </c>
      <c r="C30" s="7"/>
      <c r="D30" s="8">
        <f t="shared" si="1"/>
        <v>-0.5491666667</v>
      </c>
      <c r="E30" s="9">
        <f t="shared" si="17"/>
        <v>0</v>
      </c>
      <c r="F30" s="8">
        <f t="shared" si="2"/>
        <v>-0.5866666667</v>
      </c>
      <c r="G30" s="16">
        <f>VLOOKUP(A30,'박민혁'!A:AZ,36,0)</f>
        <v>0.0375</v>
      </c>
      <c r="H30" s="10">
        <f t="shared" si="3"/>
        <v>0</v>
      </c>
      <c r="I30" s="12">
        <f>VLOOKUP(A30,'박민혁'!A:X,2,0)</f>
        <v>4</v>
      </c>
      <c r="J30" s="12">
        <f>VLOOKUP(A30,'박민혁'!A:X,3,0)</f>
        <v>4</v>
      </c>
      <c r="K30" s="12">
        <f t="shared" si="4"/>
        <v>0</v>
      </c>
      <c r="L30" s="12">
        <f>VLOOKUP(A30,'박민혁'!A:X,4,0)</f>
        <v>0</v>
      </c>
      <c r="M30" s="12">
        <f>VLOOKUP(A30,'박민혁'!A:X,5,0)</f>
        <v>0</v>
      </c>
      <c r="N30" s="12">
        <f>VLOOKUP(A30,'박민혁'!A:X,6,0)</f>
        <v>0</v>
      </c>
      <c r="O30" s="12">
        <f>VLOOKUP(A30,'박민혁'!A:X,7,0)</f>
        <v>0</v>
      </c>
      <c r="P30" s="12">
        <f>VLOOKUP(A30,'박민혁'!A:X,8,0)</f>
        <v>0</v>
      </c>
      <c r="Q30" s="12">
        <f>VLOOKUP(A30,'박민혁'!A:X,9,0)</f>
        <v>0</v>
      </c>
      <c r="R30" s="12">
        <f t="shared" si="5"/>
        <v>0</v>
      </c>
      <c r="S30" s="12">
        <f>VLOOKUP(A30,'박민혁'!A:X,10,0)</f>
        <v>0</v>
      </c>
      <c r="T30" s="12">
        <f>VLOOKUP(A30,'박민혁'!A:X,11,0)</f>
        <v>0</v>
      </c>
      <c r="U30" s="12">
        <f>VLOOKUP(A30,'박민혁'!A:X,12,0)</f>
        <v>0</v>
      </c>
      <c r="V30" s="12">
        <f>VLOOKUP(A30,'박민혁'!A:X,13,0)</f>
        <v>0</v>
      </c>
      <c r="W30" s="12">
        <f>VLOOKUP(A30,'박민혁'!A:X,14,0)</f>
        <v>0</v>
      </c>
      <c r="X30" s="12">
        <f>VLOOKUP(A30,'박민혁'!A:X,15,0)</f>
        <v>0</v>
      </c>
      <c r="Y30" s="13">
        <f>VLOOKUP(A30,'박민혁'!A:X,16,0)</f>
        <v>3</v>
      </c>
      <c r="Z30" s="13">
        <f>VLOOKUP(A30,'박민혁'!A:X,17,0)</f>
        <v>1</v>
      </c>
      <c r="AA30" s="13">
        <f>VLOOKUP(A30,'박민혁'!A:X,18,0)</f>
        <v>1</v>
      </c>
      <c r="AB30" s="13">
        <f>VLOOKUP(A30,'박민혁'!A:X,19,0)</f>
        <v>0</v>
      </c>
      <c r="AC30" s="14">
        <f t="shared" si="32"/>
        <v>0</v>
      </c>
      <c r="AD30" s="14">
        <f t="shared" si="33"/>
        <v>0</v>
      </c>
      <c r="AE30" s="10">
        <f t="shared" si="8"/>
        <v>0</v>
      </c>
      <c r="AF30" s="10">
        <f t="shared" si="34"/>
        <v>0</v>
      </c>
      <c r="AG30" s="10">
        <f t="shared" si="10"/>
        <v>0</v>
      </c>
      <c r="AH30" s="10">
        <f t="shared" si="35"/>
        <v>0</v>
      </c>
      <c r="AI30" s="15">
        <f t="shared" si="36"/>
        <v>0</v>
      </c>
      <c r="AJ30" s="15">
        <f t="shared" si="37"/>
        <v>0</v>
      </c>
      <c r="AK30" s="16">
        <f t="shared" si="14"/>
        <v>3</v>
      </c>
      <c r="AL30" s="14">
        <f t="shared" si="38"/>
        <v>0.25</v>
      </c>
      <c r="AM30" s="14" t="str">
        <f t="shared" si="16"/>
        <v/>
      </c>
    </row>
    <row r="31">
      <c r="A31" s="12"/>
      <c r="B31" s="12"/>
      <c r="C31" s="12"/>
      <c r="D31" s="20"/>
      <c r="E31" s="9"/>
      <c r="F31" s="8"/>
      <c r="G31" s="8"/>
      <c r="H31" s="23">
        <f>AVERAGE(H2:H30)</f>
        <v>0.4344521742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4"/>
      <c r="AD31" s="14"/>
      <c r="AE31" s="10"/>
      <c r="AF31" s="10"/>
      <c r="AG31" s="10"/>
      <c r="AH31" s="12"/>
      <c r="AI31" s="15"/>
      <c r="AJ31" s="15"/>
      <c r="AK31" s="16"/>
      <c r="AL31" s="14"/>
      <c r="AM31" s="14"/>
    </row>
    <row r="32">
      <c r="A32" s="12"/>
      <c r="B32" s="12"/>
      <c r="C32" s="12"/>
      <c r="D32" s="8"/>
      <c r="E32" s="9"/>
      <c r="F32" s="8"/>
      <c r="G32" s="8"/>
      <c r="H32" s="10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>
      <c r="A33" s="12"/>
      <c r="B33" s="12"/>
      <c r="C33" s="12"/>
      <c r="D33" s="8"/>
      <c r="E33" s="9"/>
      <c r="F33" s="8"/>
      <c r="G33" s="8"/>
      <c r="H33" s="10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>
      <c r="A34" s="12"/>
      <c r="B34" s="12"/>
      <c r="C34" s="12"/>
      <c r="D34" s="8"/>
      <c r="E34" s="9"/>
      <c r="F34" s="8"/>
      <c r="G34" s="8"/>
      <c r="H34" s="10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>
      <c r="A35" s="12"/>
      <c r="B35" s="12"/>
      <c r="C35" s="12"/>
      <c r="D35" s="8"/>
      <c r="E35" s="9"/>
      <c r="F35" s="8"/>
      <c r="G35" s="8"/>
      <c r="H35" s="10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>
      <c r="A36" s="12"/>
      <c r="B36" s="12"/>
      <c r="C36" s="12"/>
      <c r="D36" s="8"/>
      <c r="E36" s="9"/>
      <c r="F36" s="8"/>
      <c r="G36" s="8"/>
      <c r="H36" s="10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>
      <c r="A37" s="12"/>
      <c r="B37" s="12"/>
      <c r="C37" s="12"/>
      <c r="D37" s="8"/>
      <c r="E37" s="9"/>
      <c r="F37" s="8"/>
      <c r="G37" s="8"/>
      <c r="H37" s="10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>
      <c r="A38" s="12"/>
      <c r="B38" s="12"/>
      <c r="C38" s="12"/>
      <c r="D38" s="8"/>
      <c r="E38" s="9"/>
      <c r="F38" s="8"/>
      <c r="G38" s="8"/>
      <c r="H38" s="10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>
      <c r="A39" s="12"/>
      <c r="B39" s="12"/>
      <c r="C39" s="12"/>
      <c r="D39" s="8"/>
      <c r="E39" s="9"/>
      <c r="F39" s="8"/>
      <c r="G39" s="8"/>
      <c r="H39" s="10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>
      <c r="A40" s="12"/>
      <c r="B40" s="12"/>
      <c r="C40" s="12"/>
      <c r="D40" s="8"/>
      <c r="E40" s="9"/>
      <c r="F40" s="8"/>
      <c r="G40" s="8"/>
      <c r="H40" s="10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>
      <c r="A41" s="12"/>
      <c r="B41" s="12"/>
      <c r="C41" s="12"/>
      <c r="D41" s="8"/>
      <c r="E41" s="9"/>
      <c r="F41" s="8"/>
      <c r="G41" s="8"/>
      <c r="H41" s="10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>
      <c r="A42" s="12"/>
      <c r="B42" s="12"/>
      <c r="C42" s="12"/>
      <c r="D42" s="8"/>
      <c r="E42" s="9"/>
      <c r="F42" s="8"/>
      <c r="G42" s="8"/>
      <c r="H42" s="10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>
      <c r="A43" s="12"/>
      <c r="B43" s="12"/>
      <c r="C43" s="12"/>
      <c r="D43" s="8"/>
      <c r="E43" s="9"/>
      <c r="F43" s="8"/>
      <c r="G43" s="8"/>
      <c r="H43" s="10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>
      <c r="A44" s="12"/>
      <c r="B44" s="12"/>
      <c r="C44" s="12"/>
      <c r="D44" s="8"/>
      <c r="E44" s="9"/>
      <c r="F44" s="8"/>
      <c r="G44" s="8"/>
      <c r="H44" s="10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>
      <c r="A45" s="12"/>
      <c r="B45" s="12"/>
      <c r="C45" s="12"/>
      <c r="D45" s="8"/>
      <c r="E45" s="9"/>
      <c r="F45" s="8"/>
      <c r="G45" s="8"/>
      <c r="H45" s="10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>
      <c r="A46" s="12"/>
      <c r="B46" s="12"/>
      <c r="C46" s="12"/>
      <c r="D46" s="8"/>
      <c r="E46" s="9"/>
      <c r="F46" s="8"/>
      <c r="G46" s="8"/>
      <c r="H46" s="10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>
      <c r="A47" s="12"/>
      <c r="B47" s="12"/>
      <c r="C47" s="12"/>
      <c r="D47" s="8"/>
      <c r="E47" s="9"/>
      <c r="F47" s="8"/>
      <c r="G47" s="8"/>
      <c r="H47" s="10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>
      <c r="A48" s="12"/>
      <c r="B48" s="12"/>
      <c r="C48" s="12"/>
      <c r="D48" s="8"/>
      <c r="E48" s="9"/>
      <c r="F48" s="8"/>
      <c r="G48" s="8"/>
      <c r="H48" s="10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>
      <c r="A49" s="12"/>
      <c r="B49" s="12"/>
      <c r="C49" s="12"/>
      <c r="D49" s="8"/>
      <c r="E49" s="9"/>
      <c r="F49" s="8"/>
      <c r="G49" s="8"/>
      <c r="H49" s="10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>
      <c r="A50" s="12"/>
      <c r="B50" s="12"/>
      <c r="C50" s="12"/>
      <c r="D50" s="8"/>
      <c r="E50" s="9"/>
      <c r="F50" s="8"/>
      <c r="G50" s="8"/>
      <c r="H50" s="10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>
      <c r="A51" s="12"/>
      <c r="B51" s="12"/>
      <c r="C51" s="12"/>
      <c r="D51" s="8"/>
      <c r="E51" s="9"/>
      <c r="F51" s="8"/>
      <c r="G51" s="8"/>
      <c r="H51" s="10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>
      <c r="A52" s="12"/>
      <c r="B52" s="12"/>
      <c r="C52" s="12"/>
      <c r="D52" s="8"/>
      <c r="E52" s="9"/>
      <c r="F52" s="8"/>
      <c r="G52" s="8"/>
      <c r="H52" s="10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>
      <c r="A53" s="12"/>
      <c r="B53" s="12"/>
      <c r="C53" s="12"/>
      <c r="D53" s="8"/>
      <c r="E53" s="9"/>
      <c r="F53" s="8"/>
      <c r="G53" s="8"/>
      <c r="H53" s="10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>
      <c r="A54" s="12"/>
      <c r="B54" s="12"/>
      <c r="C54" s="12"/>
      <c r="D54" s="8"/>
      <c r="E54" s="9"/>
      <c r="F54" s="8"/>
      <c r="G54" s="8"/>
      <c r="H54" s="10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>
      <c r="A55" s="12"/>
      <c r="B55" s="12"/>
      <c r="C55" s="12"/>
      <c r="D55" s="8"/>
      <c r="E55" s="9"/>
      <c r="F55" s="8"/>
      <c r="G55" s="8"/>
      <c r="H55" s="10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>
      <c r="A56" s="12"/>
      <c r="B56" s="12"/>
      <c r="C56" s="12"/>
      <c r="D56" s="8"/>
      <c r="E56" s="9"/>
      <c r="F56" s="8"/>
      <c r="G56" s="8"/>
      <c r="H56" s="10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>
      <c r="A57" s="12"/>
      <c r="B57" s="12"/>
      <c r="C57" s="12"/>
      <c r="D57" s="8"/>
      <c r="E57" s="9"/>
      <c r="F57" s="8"/>
      <c r="G57" s="8"/>
      <c r="H57" s="10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>
      <c r="A58" s="12"/>
      <c r="B58" s="12"/>
      <c r="C58" s="12"/>
      <c r="D58" s="8"/>
      <c r="E58" s="9"/>
      <c r="F58" s="8"/>
      <c r="G58" s="8"/>
      <c r="H58" s="10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>
      <c r="A59" s="12"/>
      <c r="B59" s="12"/>
      <c r="C59" s="12"/>
      <c r="D59" s="8"/>
      <c r="E59" s="9"/>
      <c r="F59" s="8"/>
      <c r="G59" s="8"/>
      <c r="H59" s="10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>
      <c r="A60" s="12"/>
      <c r="B60" s="12"/>
      <c r="C60" s="12"/>
      <c r="D60" s="8"/>
      <c r="E60" s="9"/>
      <c r="F60" s="8"/>
      <c r="G60" s="8"/>
      <c r="H60" s="10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>
      <c r="A61" s="12"/>
      <c r="B61" s="12"/>
      <c r="C61" s="12"/>
      <c r="D61" s="8"/>
      <c r="E61" s="9"/>
      <c r="F61" s="8"/>
      <c r="G61" s="8"/>
      <c r="H61" s="10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>
      <c r="A62" s="12"/>
      <c r="B62" s="12"/>
      <c r="C62" s="12"/>
      <c r="D62" s="8"/>
      <c r="E62" s="9"/>
      <c r="F62" s="8"/>
      <c r="G62" s="8"/>
      <c r="H62" s="10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>
      <c r="A63" s="12"/>
      <c r="B63" s="12"/>
      <c r="C63" s="12"/>
      <c r="D63" s="8"/>
      <c r="E63" s="9"/>
      <c r="F63" s="8"/>
      <c r="G63" s="8"/>
      <c r="H63" s="10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>
      <c r="A64" s="12"/>
      <c r="B64" s="12"/>
      <c r="C64" s="12"/>
      <c r="D64" s="8"/>
      <c r="E64" s="9"/>
      <c r="F64" s="8"/>
      <c r="G64" s="8"/>
      <c r="H64" s="10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>
      <c r="A65" s="12"/>
      <c r="B65" s="12"/>
      <c r="C65" s="12"/>
      <c r="D65" s="8"/>
      <c r="E65" s="9"/>
      <c r="F65" s="8"/>
      <c r="G65" s="8"/>
      <c r="H65" s="10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>
      <c r="A66" s="12"/>
      <c r="B66" s="12"/>
      <c r="C66" s="12"/>
      <c r="D66" s="8"/>
      <c r="E66" s="9"/>
      <c r="F66" s="8"/>
      <c r="G66" s="8"/>
      <c r="H66" s="10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>
      <c r="A67" s="12"/>
      <c r="B67" s="12"/>
      <c r="C67" s="12"/>
      <c r="D67" s="8"/>
      <c r="E67" s="9"/>
      <c r="F67" s="8"/>
      <c r="G67" s="8"/>
      <c r="H67" s="10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</row>
    <row r="68">
      <c r="A68" s="12"/>
      <c r="B68" s="12"/>
      <c r="C68" s="12"/>
      <c r="D68" s="8"/>
      <c r="E68" s="9"/>
      <c r="F68" s="8"/>
      <c r="G68" s="8"/>
      <c r="H68" s="10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</row>
    <row r="69">
      <c r="A69" s="12"/>
      <c r="B69" s="12"/>
      <c r="C69" s="12"/>
      <c r="D69" s="8"/>
      <c r="E69" s="9"/>
      <c r="F69" s="8"/>
      <c r="G69" s="8"/>
      <c r="H69" s="10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</row>
    <row r="70">
      <c r="A70" s="12"/>
      <c r="B70" s="12"/>
      <c r="C70" s="12"/>
      <c r="D70" s="8"/>
      <c r="E70" s="9"/>
      <c r="F70" s="8"/>
      <c r="G70" s="8"/>
      <c r="H70" s="10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</row>
    <row r="71">
      <c r="A71" s="12"/>
      <c r="B71" s="12"/>
      <c r="C71" s="12"/>
      <c r="D71" s="8"/>
      <c r="E71" s="9"/>
      <c r="F71" s="8"/>
      <c r="G71" s="8"/>
      <c r="H71" s="10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</row>
    <row r="72">
      <c r="A72" s="12"/>
      <c r="B72" s="12"/>
      <c r="C72" s="12"/>
      <c r="D72" s="8"/>
      <c r="E72" s="9"/>
      <c r="F72" s="8"/>
      <c r="G72" s="8"/>
      <c r="H72" s="10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</row>
    <row r="73">
      <c r="A73" s="12"/>
      <c r="B73" s="12"/>
      <c r="C73" s="12"/>
      <c r="D73" s="8"/>
      <c r="E73" s="9"/>
      <c r="F73" s="8"/>
      <c r="G73" s="8"/>
      <c r="H73" s="10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</row>
    <row r="74">
      <c r="A74" s="12"/>
      <c r="B74" s="12"/>
      <c r="C74" s="12"/>
      <c r="D74" s="8"/>
      <c r="E74" s="9"/>
      <c r="F74" s="8"/>
      <c r="G74" s="8"/>
      <c r="H74" s="10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</row>
    <row r="75">
      <c r="A75" s="12"/>
      <c r="B75" s="12"/>
      <c r="C75" s="12"/>
      <c r="D75" s="8"/>
      <c r="E75" s="9"/>
      <c r="F75" s="8"/>
      <c r="G75" s="8"/>
      <c r="H75" s="10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</row>
    <row r="76">
      <c r="A76" s="12"/>
      <c r="B76" s="12"/>
      <c r="C76" s="12"/>
      <c r="D76" s="8"/>
      <c r="E76" s="9"/>
      <c r="F76" s="8"/>
      <c r="G76" s="8"/>
      <c r="H76" s="10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</row>
    <row r="77">
      <c r="A77" s="12"/>
      <c r="B77" s="12"/>
      <c r="C77" s="12"/>
      <c r="D77" s="8"/>
      <c r="E77" s="9"/>
      <c r="F77" s="8"/>
      <c r="G77" s="8"/>
      <c r="H77" s="10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</row>
    <row r="78">
      <c r="A78" s="12"/>
      <c r="B78" s="12"/>
      <c r="C78" s="12"/>
      <c r="D78" s="8"/>
      <c r="E78" s="9"/>
      <c r="F78" s="8"/>
      <c r="G78" s="8"/>
      <c r="H78" s="10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</row>
    <row r="79">
      <c r="A79" s="12"/>
      <c r="B79" s="12"/>
      <c r="C79" s="12"/>
      <c r="D79" s="8"/>
      <c r="E79" s="9"/>
      <c r="F79" s="8"/>
      <c r="G79" s="8"/>
      <c r="H79" s="10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</row>
    <row r="80">
      <c r="A80" s="12"/>
      <c r="B80" s="12"/>
      <c r="C80" s="12"/>
      <c r="D80" s="8"/>
      <c r="E80" s="9"/>
      <c r="F80" s="8"/>
      <c r="G80" s="8"/>
      <c r="H80" s="10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</row>
    <row r="81">
      <c r="A81" s="12"/>
      <c r="B81" s="12"/>
      <c r="C81" s="12"/>
      <c r="D81" s="8"/>
      <c r="E81" s="9"/>
      <c r="F81" s="8"/>
      <c r="G81" s="8"/>
      <c r="H81" s="10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</row>
    <row r="82">
      <c r="A82" s="12"/>
      <c r="B82" s="12"/>
      <c r="C82" s="12"/>
      <c r="D82" s="8"/>
      <c r="E82" s="9"/>
      <c r="F82" s="8"/>
      <c r="G82" s="8"/>
      <c r="H82" s="10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</row>
    <row r="83">
      <c r="A83" s="12"/>
      <c r="B83" s="12"/>
      <c r="C83" s="12"/>
      <c r="D83" s="8"/>
      <c r="E83" s="9"/>
      <c r="F83" s="8"/>
      <c r="G83" s="8"/>
      <c r="H83" s="10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</row>
    <row r="84">
      <c r="A84" s="12"/>
      <c r="B84" s="12"/>
      <c r="C84" s="12"/>
      <c r="D84" s="8"/>
      <c r="E84" s="9"/>
      <c r="F84" s="8"/>
      <c r="G84" s="8"/>
      <c r="H84" s="10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</row>
    <row r="85">
      <c r="A85" s="12"/>
      <c r="B85" s="12"/>
      <c r="C85" s="12"/>
      <c r="D85" s="8"/>
      <c r="E85" s="9"/>
      <c r="F85" s="8"/>
      <c r="G85" s="8"/>
      <c r="H85" s="10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</row>
    <row r="86">
      <c r="A86" s="12"/>
      <c r="B86" s="12"/>
      <c r="C86" s="12"/>
      <c r="D86" s="8"/>
      <c r="E86" s="9"/>
      <c r="F86" s="8"/>
      <c r="G86" s="8"/>
      <c r="H86" s="10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</row>
    <row r="87">
      <c r="A87" s="12"/>
      <c r="B87" s="12"/>
      <c r="C87" s="12"/>
      <c r="D87" s="8"/>
      <c r="E87" s="9"/>
      <c r="F87" s="8"/>
      <c r="G87" s="8"/>
      <c r="H87" s="10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</row>
    <row r="88">
      <c r="A88" s="12"/>
      <c r="B88" s="12"/>
      <c r="C88" s="12"/>
      <c r="D88" s="8"/>
      <c r="E88" s="9"/>
      <c r="F88" s="8"/>
      <c r="G88" s="8"/>
      <c r="H88" s="10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</row>
    <row r="89">
      <c r="A89" s="12"/>
      <c r="B89" s="12"/>
      <c r="C89" s="12"/>
      <c r="D89" s="8"/>
      <c r="E89" s="9"/>
      <c r="F89" s="8"/>
      <c r="G89" s="8"/>
      <c r="H89" s="10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</row>
    <row r="90">
      <c r="A90" s="12"/>
      <c r="B90" s="12"/>
      <c r="C90" s="12"/>
      <c r="D90" s="8"/>
      <c r="E90" s="9"/>
      <c r="F90" s="8"/>
      <c r="G90" s="8"/>
      <c r="H90" s="10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</row>
    <row r="91">
      <c r="A91" s="12"/>
      <c r="B91" s="12"/>
      <c r="C91" s="12"/>
      <c r="D91" s="8"/>
      <c r="E91" s="9"/>
      <c r="F91" s="8"/>
      <c r="G91" s="8"/>
      <c r="H91" s="10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</row>
    <row r="92">
      <c r="A92" s="12"/>
      <c r="B92" s="12"/>
      <c r="C92" s="12"/>
      <c r="D92" s="8"/>
      <c r="E92" s="9"/>
      <c r="F92" s="8"/>
      <c r="G92" s="8"/>
      <c r="H92" s="10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</row>
    <row r="93">
      <c r="A93" s="12"/>
      <c r="B93" s="12"/>
      <c r="C93" s="12"/>
      <c r="D93" s="8"/>
      <c r="E93" s="9"/>
      <c r="F93" s="8"/>
      <c r="G93" s="8"/>
      <c r="H93" s="10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</row>
    <row r="94">
      <c r="A94" s="12"/>
      <c r="B94" s="12"/>
      <c r="C94" s="12"/>
      <c r="D94" s="8"/>
      <c r="E94" s="9"/>
      <c r="F94" s="8"/>
      <c r="G94" s="8"/>
      <c r="H94" s="10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</row>
    <row r="95">
      <c r="A95" s="12"/>
      <c r="B95" s="12"/>
      <c r="C95" s="12"/>
      <c r="D95" s="8"/>
      <c r="E95" s="9"/>
      <c r="F95" s="8"/>
      <c r="G95" s="8"/>
      <c r="H95" s="10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</row>
    <row r="96">
      <c r="A96" s="12"/>
      <c r="B96" s="12"/>
      <c r="C96" s="12"/>
      <c r="D96" s="8"/>
      <c r="E96" s="9"/>
      <c r="F96" s="8"/>
      <c r="G96" s="8"/>
      <c r="H96" s="10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>
      <c r="A97" s="12"/>
      <c r="B97" s="12"/>
      <c r="C97" s="12"/>
      <c r="D97" s="8"/>
      <c r="E97" s="9"/>
      <c r="F97" s="8"/>
      <c r="G97" s="8"/>
      <c r="H97" s="10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>
      <c r="A98" s="12"/>
      <c r="B98" s="12"/>
      <c r="C98" s="12"/>
      <c r="D98" s="8"/>
      <c r="E98" s="9"/>
      <c r="F98" s="8"/>
      <c r="G98" s="8"/>
      <c r="H98" s="10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>
      <c r="A99" s="12"/>
      <c r="B99" s="12"/>
      <c r="C99" s="12"/>
      <c r="D99" s="8"/>
      <c r="E99" s="9"/>
      <c r="F99" s="8"/>
      <c r="G99" s="8"/>
      <c r="H99" s="10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>
      <c r="A100" s="12"/>
      <c r="B100" s="12"/>
      <c r="C100" s="12"/>
      <c r="D100" s="8"/>
      <c r="E100" s="9"/>
      <c r="F100" s="8"/>
      <c r="G100" s="8"/>
      <c r="H100" s="10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>
      <c r="A101" s="12"/>
      <c r="B101" s="12"/>
      <c r="C101" s="12"/>
      <c r="D101" s="8"/>
      <c r="E101" s="9"/>
      <c r="F101" s="8"/>
      <c r="G101" s="8"/>
      <c r="H101" s="10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>
      <c r="A102" s="12"/>
      <c r="B102" s="12"/>
      <c r="C102" s="12"/>
      <c r="D102" s="8"/>
      <c r="E102" s="9"/>
      <c r="F102" s="8"/>
      <c r="G102" s="8"/>
      <c r="H102" s="10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>
      <c r="A103" s="12"/>
      <c r="B103" s="12"/>
      <c r="C103" s="12"/>
      <c r="D103" s="8"/>
      <c r="E103" s="9"/>
      <c r="F103" s="8"/>
      <c r="G103" s="8"/>
      <c r="H103" s="10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>
      <c r="A104" s="12"/>
      <c r="B104" s="12"/>
      <c r="C104" s="12"/>
      <c r="D104" s="8"/>
      <c r="E104" s="9"/>
      <c r="F104" s="8"/>
      <c r="G104" s="8"/>
      <c r="H104" s="10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>
      <c r="A105" s="12"/>
      <c r="B105" s="12"/>
      <c r="C105" s="12"/>
      <c r="D105" s="8"/>
      <c r="E105" s="9"/>
      <c r="F105" s="8"/>
      <c r="G105" s="8"/>
      <c r="H105" s="10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>
      <c r="A106" s="12"/>
      <c r="B106" s="12"/>
      <c r="C106" s="12"/>
      <c r="D106" s="8"/>
      <c r="E106" s="9"/>
      <c r="F106" s="8"/>
      <c r="G106" s="8"/>
      <c r="H106" s="10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</row>
    <row r="107">
      <c r="A107" s="12"/>
      <c r="B107" s="12"/>
      <c r="C107" s="12"/>
      <c r="D107" s="8"/>
      <c r="E107" s="9"/>
      <c r="F107" s="8"/>
      <c r="G107" s="8"/>
      <c r="H107" s="10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</row>
    <row r="108">
      <c r="A108" s="12"/>
      <c r="B108" s="12"/>
      <c r="C108" s="12"/>
      <c r="D108" s="8"/>
      <c r="E108" s="9"/>
      <c r="F108" s="8"/>
      <c r="G108" s="8"/>
      <c r="H108" s="10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</row>
    <row r="109">
      <c r="A109" s="12"/>
      <c r="B109" s="12"/>
      <c r="C109" s="12"/>
      <c r="D109" s="8"/>
      <c r="E109" s="9"/>
      <c r="F109" s="8"/>
      <c r="G109" s="8"/>
      <c r="H109" s="10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</row>
    <row r="110">
      <c r="A110" s="12"/>
      <c r="B110" s="12"/>
      <c r="C110" s="12"/>
      <c r="D110" s="8"/>
      <c r="E110" s="9"/>
      <c r="F110" s="8"/>
      <c r="G110" s="8"/>
      <c r="H110" s="10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</row>
    <row r="111">
      <c r="A111" s="12"/>
      <c r="B111" s="12"/>
      <c r="C111" s="12"/>
      <c r="D111" s="8"/>
      <c r="E111" s="9"/>
      <c r="F111" s="8"/>
      <c r="G111" s="8"/>
      <c r="H111" s="10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</row>
    <row r="112">
      <c r="A112" s="12"/>
      <c r="B112" s="12"/>
      <c r="C112" s="12"/>
      <c r="D112" s="8"/>
      <c r="E112" s="9"/>
      <c r="F112" s="8"/>
      <c r="G112" s="8"/>
      <c r="H112" s="10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</row>
    <row r="113">
      <c r="A113" s="12"/>
      <c r="B113" s="12"/>
      <c r="C113" s="12"/>
      <c r="D113" s="8"/>
      <c r="E113" s="9"/>
      <c r="F113" s="8"/>
      <c r="G113" s="8"/>
      <c r="H113" s="10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</row>
    <row r="114">
      <c r="A114" s="12"/>
      <c r="B114" s="12"/>
      <c r="C114" s="12"/>
      <c r="D114" s="8"/>
      <c r="E114" s="9"/>
      <c r="F114" s="8"/>
      <c r="G114" s="8"/>
      <c r="H114" s="10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</row>
    <row r="115">
      <c r="A115" s="12"/>
      <c r="B115" s="12"/>
      <c r="C115" s="12"/>
      <c r="D115" s="8"/>
      <c r="E115" s="9"/>
      <c r="F115" s="8"/>
      <c r="G115" s="8"/>
      <c r="H115" s="10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</row>
    <row r="116">
      <c r="A116" s="12"/>
      <c r="B116" s="12"/>
      <c r="C116" s="12"/>
      <c r="D116" s="8"/>
      <c r="E116" s="9"/>
      <c r="F116" s="8"/>
      <c r="G116" s="8"/>
      <c r="H116" s="10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</row>
    <row r="117">
      <c r="A117" s="12"/>
      <c r="B117" s="12"/>
      <c r="C117" s="12"/>
      <c r="D117" s="8"/>
      <c r="E117" s="9"/>
      <c r="F117" s="8"/>
      <c r="G117" s="8"/>
      <c r="H117" s="10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</row>
    <row r="118">
      <c r="A118" s="12"/>
      <c r="B118" s="12"/>
      <c r="C118" s="12"/>
      <c r="D118" s="8"/>
      <c r="E118" s="9"/>
      <c r="F118" s="8"/>
      <c r="G118" s="8"/>
      <c r="H118" s="10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</row>
    <row r="119">
      <c r="A119" s="12"/>
      <c r="B119" s="12"/>
      <c r="C119" s="12"/>
      <c r="D119" s="8"/>
      <c r="E119" s="9"/>
      <c r="F119" s="8"/>
      <c r="G119" s="8"/>
      <c r="H119" s="10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</row>
    <row r="120">
      <c r="A120" s="12"/>
      <c r="B120" s="12"/>
      <c r="C120" s="12"/>
      <c r="D120" s="8"/>
      <c r="E120" s="9"/>
      <c r="F120" s="8"/>
      <c r="G120" s="8"/>
      <c r="H120" s="10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</row>
    <row r="121">
      <c r="A121" s="12"/>
      <c r="B121" s="12"/>
      <c r="C121" s="12"/>
      <c r="D121" s="8"/>
      <c r="E121" s="9"/>
      <c r="F121" s="8"/>
      <c r="G121" s="8"/>
      <c r="H121" s="10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</row>
    <row r="122">
      <c r="A122" s="12"/>
      <c r="B122" s="12"/>
      <c r="C122" s="12"/>
      <c r="D122" s="8"/>
      <c r="E122" s="9"/>
      <c r="F122" s="8"/>
      <c r="G122" s="8"/>
      <c r="H122" s="10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</row>
    <row r="123">
      <c r="A123" s="12"/>
      <c r="B123" s="12"/>
      <c r="C123" s="12"/>
      <c r="D123" s="8"/>
      <c r="E123" s="9"/>
      <c r="F123" s="8"/>
      <c r="G123" s="8"/>
      <c r="H123" s="10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</row>
    <row r="124">
      <c r="A124" s="12"/>
      <c r="B124" s="12"/>
      <c r="C124" s="12"/>
      <c r="D124" s="8"/>
      <c r="E124" s="9"/>
      <c r="F124" s="8"/>
      <c r="G124" s="8"/>
      <c r="H124" s="10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</row>
    <row r="125">
      <c r="A125" s="12"/>
      <c r="B125" s="12"/>
      <c r="C125" s="12"/>
      <c r="D125" s="8"/>
      <c r="E125" s="9"/>
      <c r="F125" s="8"/>
      <c r="G125" s="8"/>
      <c r="H125" s="10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</row>
    <row r="126">
      <c r="A126" s="12"/>
      <c r="B126" s="12"/>
      <c r="C126" s="12"/>
      <c r="D126" s="8"/>
      <c r="E126" s="9"/>
      <c r="F126" s="8"/>
      <c r="G126" s="8"/>
      <c r="H126" s="10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</row>
    <row r="127">
      <c r="A127" s="12"/>
      <c r="B127" s="12"/>
      <c r="C127" s="12"/>
      <c r="D127" s="8"/>
      <c r="E127" s="9"/>
      <c r="F127" s="8"/>
      <c r="G127" s="8"/>
      <c r="H127" s="10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</row>
    <row r="128">
      <c r="A128" s="12"/>
      <c r="B128" s="12"/>
      <c r="C128" s="12"/>
      <c r="D128" s="8"/>
      <c r="E128" s="9"/>
      <c r="F128" s="8"/>
      <c r="G128" s="8"/>
      <c r="H128" s="10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</row>
    <row r="129">
      <c r="A129" s="12"/>
      <c r="B129" s="12"/>
      <c r="C129" s="12"/>
      <c r="D129" s="8"/>
      <c r="E129" s="9"/>
      <c r="F129" s="8"/>
      <c r="G129" s="8"/>
      <c r="H129" s="1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</row>
    <row r="130">
      <c r="A130" s="12"/>
      <c r="B130" s="12"/>
      <c r="C130" s="12"/>
      <c r="D130" s="8"/>
      <c r="E130" s="9"/>
      <c r="F130" s="8"/>
      <c r="G130" s="8"/>
      <c r="H130" s="1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</row>
    <row r="131">
      <c r="A131" s="12"/>
      <c r="B131" s="12"/>
      <c r="C131" s="12"/>
      <c r="D131" s="8"/>
      <c r="E131" s="9"/>
      <c r="F131" s="8"/>
      <c r="G131" s="8"/>
      <c r="H131" s="10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</row>
    <row r="132">
      <c r="A132" s="12"/>
      <c r="B132" s="12"/>
      <c r="C132" s="12"/>
      <c r="D132" s="8"/>
      <c r="E132" s="9"/>
      <c r="F132" s="8"/>
      <c r="G132" s="8"/>
      <c r="H132" s="10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</row>
    <row r="133">
      <c r="A133" s="12"/>
      <c r="B133" s="12"/>
      <c r="C133" s="12"/>
      <c r="D133" s="8"/>
      <c r="E133" s="9"/>
      <c r="F133" s="8"/>
      <c r="G133" s="8"/>
      <c r="H133" s="10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</row>
    <row r="134">
      <c r="A134" s="12"/>
      <c r="B134" s="12"/>
      <c r="C134" s="12"/>
      <c r="D134" s="8"/>
      <c r="E134" s="9"/>
      <c r="F134" s="8"/>
      <c r="G134" s="8"/>
      <c r="H134" s="10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</row>
    <row r="135">
      <c r="A135" s="12"/>
      <c r="B135" s="12"/>
      <c r="C135" s="12"/>
      <c r="D135" s="8"/>
      <c r="E135" s="9"/>
      <c r="F135" s="8"/>
      <c r="G135" s="8"/>
      <c r="H135" s="10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</row>
    <row r="136">
      <c r="A136" s="12"/>
      <c r="B136" s="12"/>
      <c r="C136" s="12"/>
      <c r="D136" s="8"/>
      <c r="E136" s="9"/>
      <c r="F136" s="8"/>
      <c r="G136" s="8"/>
      <c r="H136" s="10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</row>
    <row r="137">
      <c r="A137" s="12"/>
      <c r="B137" s="12"/>
      <c r="C137" s="12"/>
      <c r="D137" s="8"/>
      <c r="E137" s="9"/>
      <c r="F137" s="8"/>
      <c r="G137" s="8"/>
      <c r="H137" s="10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</row>
    <row r="138">
      <c r="A138" s="12"/>
      <c r="B138" s="12"/>
      <c r="C138" s="12"/>
      <c r="D138" s="8"/>
      <c r="E138" s="9"/>
      <c r="F138" s="8"/>
      <c r="G138" s="8"/>
      <c r="H138" s="10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</row>
    <row r="139">
      <c r="A139" s="12"/>
      <c r="B139" s="12"/>
      <c r="C139" s="12"/>
      <c r="D139" s="8"/>
      <c r="E139" s="9"/>
      <c r="F139" s="8"/>
      <c r="G139" s="8"/>
      <c r="H139" s="10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</row>
    <row r="140">
      <c r="A140" s="12"/>
      <c r="B140" s="12"/>
      <c r="C140" s="12"/>
      <c r="D140" s="8"/>
      <c r="E140" s="9"/>
      <c r="F140" s="8"/>
      <c r="G140" s="8"/>
      <c r="H140" s="1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</row>
    <row r="141">
      <c r="A141" s="12"/>
      <c r="B141" s="12"/>
      <c r="C141" s="12"/>
      <c r="D141" s="8"/>
      <c r="E141" s="9"/>
      <c r="F141" s="8"/>
      <c r="G141" s="8"/>
      <c r="H141" s="1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</row>
    <row r="142">
      <c r="A142" s="12"/>
      <c r="B142" s="12"/>
      <c r="C142" s="12"/>
      <c r="D142" s="8"/>
      <c r="E142" s="9"/>
      <c r="F142" s="8"/>
      <c r="G142" s="8"/>
      <c r="H142" s="10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</row>
    <row r="143">
      <c r="A143" s="12"/>
      <c r="B143" s="12"/>
      <c r="C143" s="12"/>
      <c r="D143" s="8"/>
      <c r="E143" s="9"/>
      <c r="F143" s="8"/>
      <c r="G143" s="8"/>
      <c r="H143" s="10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</row>
    <row r="144">
      <c r="A144" s="12"/>
      <c r="B144" s="12"/>
      <c r="C144" s="12"/>
      <c r="D144" s="8"/>
      <c r="E144" s="9"/>
      <c r="F144" s="8"/>
      <c r="G144" s="8"/>
      <c r="H144" s="10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</row>
    <row r="145">
      <c r="A145" s="12"/>
      <c r="B145" s="12"/>
      <c r="C145" s="12"/>
      <c r="D145" s="8"/>
      <c r="E145" s="9"/>
      <c r="F145" s="8"/>
      <c r="G145" s="8"/>
      <c r="H145" s="10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</row>
    <row r="146">
      <c r="A146" s="12"/>
      <c r="B146" s="12"/>
      <c r="C146" s="12"/>
      <c r="D146" s="8"/>
      <c r="E146" s="9"/>
      <c r="F146" s="8"/>
      <c r="G146" s="8"/>
      <c r="H146" s="10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</row>
    <row r="147">
      <c r="A147" s="12"/>
      <c r="B147" s="12"/>
      <c r="C147" s="12"/>
      <c r="D147" s="8"/>
      <c r="E147" s="9"/>
      <c r="F147" s="8"/>
      <c r="G147" s="8"/>
      <c r="H147" s="10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</row>
    <row r="148">
      <c r="A148" s="12"/>
      <c r="B148" s="12"/>
      <c r="C148" s="12"/>
      <c r="D148" s="8"/>
      <c r="E148" s="9"/>
      <c r="F148" s="8"/>
      <c r="G148" s="8"/>
      <c r="H148" s="10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</row>
    <row r="149">
      <c r="A149" s="12"/>
      <c r="B149" s="12"/>
      <c r="C149" s="12"/>
      <c r="D149" s="8"/>
      <c r="E149" s="9"/>
      <c r="F149" s="8"/>
      <c r="G149" s="8"/>
      <c r="H149" s="10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</row>
    <row r="150">
      <c r="A150" s="12"/>
      <c r="B150" s="12"/>
      <c r="C150" s="12"/>
      <c r="D150" s="8"/>
      <c r="E150" s="9"/>
      <c r="F150" s="8"/>
      <c r="G150" s="8"/>
      <c r="H150" s="1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</row>
    <row r="151">
      <c r="A151" s="12"/>
      <c r="B151" s="12"/>
      <c r="C151" s="12"/>
      <c r="D151" s="8"/>
      <c r="E151" s="9"/>
      <c r="F151" s="8"/>
      <c r="G151" s="8"/>
      <c r="H151" s="1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</row>
    <row r="152">
      <c r="A152" s="12"/>
      <c r="B152" s="12"/>
      <c r="C152" s="12"/>
      <c r="D152" s="8"/>
      <c r="E152" s="9"/>
      <c r="F152" s="8"/>
      <c r="G152" s="8"/>
      <c r="H152" s="1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</row>
    <row r="153">
      <c r="A153" s="12"/>
      <c r="B153" s="12"/>
      <c r="C153" s="12"/>
      <c r="D153" s="8"/>
      <c r="E153" s="9"/>
      <c r="F153" s="8"/>
      <c r="G153" s="8"/>
      <c r="H153" s="10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</row>
    <row r="154">
      <c r="A154" s="12"/>
      <c r="B154" s="12"/>
      <c r="C154" s="12"/>
      <c r="D154" s="8"/>
      <c r="E154" s="9"/>
      <c r="F154" s="8"/>
      <c r="G154" s="8"/>
      <c r="H154" s="10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</row>
    <row r="155">
      <c r="A155" s="12"/>
      <c r="B155" s="12"/>
      <c r="C155" s="12"/>
      <c r="D155" s="8"/>
      <c r="E155" s="9"/>
      <c r="F155" s="8"/>
      <c r="G155" s="8"/>
      <c r="H155" s="10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</row>
    <row r="156">
      <c r="A156" s="12"/>
      <c r="B156" s="12"/>
      <c r="C156" s="12"/>
      <c r="D156" s="8"/>
      <c r="E156" s="9"/>
      <c r="F156" s="8"/>
      <c r="G156" s="8"/>
      <c r="H156" s="10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</row>
    <row r="157">
      <c r="A157" s="12"/>
      <c r="B157" s="12"/>
      <c r="C157" s="12"/>
      <c r="D157" s="8"/>
      <c r="E157" s="9"/>
      <c r="F157" s="8"/>
      <c r="G157" s="8"/>
      <c r="H157" s="10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</row>
    <row r="158">
      <c r="A158" s="12"/>
      <c r="B158" s="12"/>
      <c r="C158" s="12"/>
      <c r="D158" s="8"/>
      <c r="E158" s="9"/>
      <c r="F158" s="8"/>
      <c r="G158" s="8"/>
      <c r="H158" s="10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</row>
    <row r="159">
      <c r="A159" s="12"/>
      <c r="B159" s="12"/>
      <c r="C159" s="12"/>
      <c r="D159" s="8"/>
      <c r="E159" s="9"/>
      <c r="F159" s="8"/>
      <c r="G159" s="8"/>
      <c r="H159" s="10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</row>
    <row r="160">
      <c r="A160" s="12"/>
      <c r="B160" s="12"/>
      <c r="C160" s="12"/>
      <c r="D160" s="8"/>
      <c r="E160" s="9"/>
      <c r="F160" s="8"/>
      <c r="G160" s="8"/>
      <c r="H160" s="1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</row>
    <row r="161">
      <c r="A161" s="12"/>
      <c r="B161" s="12"/>
      <c r="C161" s="12"/>
      <c r="D161" s="8"/>
      <c r="E161" s="9"/>
      <c r="F161" s="8"/>
      <c r="G161" s="8"/>
      <c r="H161" s="10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</row>
    <row r="162">
      <c r="A162" s="12"/>
      <c r="B162" s="12"/>
      <c r="C162" s="12"/>
      <c r="D162" s="8"/>
      <c r="E162" s="9"/>
      <c r="F162" s="8"/>
      <c r="G162" s="8"/>
      <c r="H162" s="1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</row>
    <row r="163">
      <c r="A163" s="12"/>
      <c r="B163" s="12"/>
      <c r="C163" s="12"/>
      <c r="D163" s="8"/>
      <c r="E163" s="9"/>
      <c r="F163" s="8"/>
      <c r="G163" s="8"/>
      <c r="H163" s="1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</row>
    <row r="164">
      <c r="A164" s="12"/>
      <c r="B164" s="12"/>
      <c r="C164" s="12"/>
      <c r="D164" s="8"/>
      <c r="E164" s="9"/>
      <c r="F164" s="8"/>
      <c r="G164" s="8"/>
      <c r="H164" s="10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</row>
    <row r="165">
      <c r="A165" s="12"/>
      <c r="B165" s="12"/>
      <c r="C165" s="12"/>
      <c r="D165" s="8"/>
      <c r="E165" s="9"/>
      <c r="F165" s="8"/>
      <c r="G165" s="8"/>
      <c r="H165" s="10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</row>
    <row r="166">
      <c r="A166" s="12"/>
      <c r="B166" s="12"/>
      <c r="C166" s="12"/>
      <c r="D166" s="8"/>
      <c r="E166" s="9"/>
      <c r="F166" s="8"/>
      <c r="G166" s="8"/>
      <c r="H166" s="10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</row>
    <row r="167">
      <c r="A167" s="12"/>
      <c r="B167" s="12"/>
      <c r="C167" s="12"/>
      <c r="D167" s="8"/>
      <c r="E167" s="9"/>
      <c r="F167" s="8"/>
      <c r="G167" s="8"/>
      <c r="H167" s="10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</row>
    <row r="168">
      <c r="A168" s="12"/>
      <c r="B168" s="12"/>
      <c r="C168" s="12"/>
      <c r="D168" s="8"/>
      <c r="E168" s="9"/>
      <c r="F168" s="8"/>
      <c r="G168" s="8"/>
      <c r="H168" s="10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</row>
    <row r="169">
      <c r="A169" s="12"/>
      <c r="B169" s="12"/>
      <c r="C169" s="12"/>
      <c r="D169" s="8"/>
      <c r="E169" s="9"/>
      <c r="F169" s="8"/>
      <c r="G169" s="8"/>
      <c r="H169" s="10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</row>
    <row r="170">
      <c r="A170" s="12"/>
      <c r="B170" s="12"/>
      <c r="C170" s="12"/>
      <c r="D170" s="8"/>
      <c r="E170" s="9"/>
      <c r="F170" s="8"/>
      <c r="G170" s="8"/>
      <c r="H170" s="1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</row>
    <row r="171">
      <c r="A171" s="12"/>
      <c r="B171" s="12"/>
      <c r="C171" s="12"/>
      <c r="D171" s="8"/>
      <c r="E171" s="9"/>
      <c r="F171" s="8"/>
      <c r="G171" s="8"/>
      <c r="H171" s="10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</row>
    <row r="172">
      <c r="A172" s="12"/>
      <c r="B172" s="12"/>
      <c r="C172" s="12"/>
      <c r="D172" s="8"/>
      <c r="E172" s="9"/>
      <c r="F172" s="8"/>
      <c r="G172" s="8"/>
      <c r="H172" s="10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</row>
    <row r="173">
      <c r="A173" s="12"/>
      <c r="B173" s="12"/>
      <c r="C173" s="12"/>
      <c r="D173" s="8"/>
      <c r="E173" s="9"/>
      <c r="F173" s="8"/>
      <c r="G173" s="8"/>
      <c r="H173" s="1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</row>
    <row r="174">
      <c r="A174" s="12"/>
      <c r="B174" s="12"/>
      <c r="C174" s="12"/>
      <c r="D174" s="8"/>
      <c r="E174" s="9"/>
      <c r="F174" s="8"/>
      <c r="G174" s="8"/>
      <c r="H174" s="1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</row>
    <row r="175">
      <c r="A175" s="12"/>
      <c r="B175" s="12"/>
      <c r="C175" s="12"/>
      <c r="D175" s="8"/>
      <c r="E175" s="9"/>
      <c r="F175" s="8"/>
      <c r="G175" s="8"/>
      <c r="H175" s="10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</row>
    <row r="176">
      <c r="A176" s="12"/>
      <c r="B176" s="12"/>
      <c r="C176" s="12"/>
      <c r="D176" s="8"/>
      <c r="E176" s="9"/>
      <c r="F176" s="8"/>
      <c r="G176" s="8"/>
      <c r="H176" s="10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</row>
    <row r="177">
      <c r="A177" s="12"/>
      <c r="B177" s="12"/>
      <c r="C177" s="12"/>
      <c r="D177" s="8"/>
      <c r="E177" s="9"/>
      <c r="F177" s="8"/>
      <c r="G177" s="8"/>
      <c r="H177" s="10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</row>
    <row r="178">
      <c r="A178" s="12"/>
      <c r="B178" s="12"/>
      <c r="C178" s="12"/>
      <c r="D178" s="8"/>
      <c r="E178" s="9"/>
      <c r="F178" s="8"/>
      <c r="G178" s="8"/>
      <c r="H178" s="10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</row>
    <row r="179">
      <c r="A179" s="12"/>
      <c r="B179" s="12"/>
      <c r="C179" s="12"/>
      <c r="D179" s="8"/>
      <c r="E179" s="9"/>
      <c r="F179" s="8"/>
      <c r="G179" s="8"/>
      <c r="H179" s="10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</row>
    <row r="180">
      <c r="A180" s="12"/>
      <c r="B180" s="12"/>
      <c r="C180" s="12"/>
      <c r="D180" s="8"/>
      <c r="E180" s="9"/>
      <c r="F180" s="8"/>
      <c r="G180" s="8"/>
      <c r="H180" s="1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</row>
    <row r="181">
      <c r="A181" s="12"/>
      <c r="B181" s="12"/>
      <c r="C181" s="12"/>
      <c r="D181" s="8"/>
      <c r="E181" s="9"/>
      <c r="F181" s="8"/>
      <c r="G181" s="8"/>
      <c r="H181" s="10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</row>
    <row r="182">
      <c r="A182" s="12"/>
      <c r="B182" s="12"/>
      <c r="C182" s="12"/>
      <c r="D182" s="8"/>
      <c r="E182" s="9"/>
      <c r="F182" s="8"/>
      <c r="G182" s="8"/>
      <c r="H182" s="10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</row>
    <row r="183">
      <c r="A183" s="12"/>
      <c r="B183" s="12"/>
      <c r="C183" s="12"/>
      <c r="D183" s="8"/>
      <c r="E183" s="9"/>
      <c r="F183" s="8"/>
      <c r="G183" s="8"/>
      <c r="H183" s="10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</row>
    <row r="184">
      <c r="A184" s="12"/>
      <c r="B184" s="12"/>
      <c r="C184" s="12"/>
      <c r="D184" s="8"/>
      <c r="E184" s="9"/>
      <c r="F184" s="8"/>
      <c r="G184" s="8"/>
      <c r="H184" s="10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</row>
    <row r="185">
      <c r="A185" s="12"/>
      <c r="B185" s="12"/>
      <c r="C185" s="12"/>
      <c r="D185" s="8"/>
      <c r="E185" s="9"/>
      <c r="F185" s="8"/>
      <c r="G185" s="8"/>
      <c r="H185" s="10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</row>
    <row r="186">
      <c r="A186" s="12"/>
      <c r="B186" s="12"/>
      <c r="C186" s="12"/>
      <c r="D186" s="8"/>
      <c r="E186" s="9"/>
      <c r="F186" s="8"/>
      <c r="G186" s="8"/>
      <c r="H186" s="10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</row>
    <row r="187">
      <c r="A187" s="12"/>
      <c r="B187" s="12"/>
      <c r="C187" s="12"/>
      <c r="D187" s="8"/>
      <c r="E187" s="9"/>
      <c r="F187" s="8"/>
      <c r="G187" s="8"/>
      <c r="H187" s="10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</row>
    <row r="188">
      <c r="A188" s="12"/>
      <c r="B188" s="12"/>
      <c r="C188" s="12"/>
      <c r="D188" s="8"/>
      <c r="E188" s="9"/>
      <c r="F188" s="8"/>
      <c r="G188" s="8"/>
      <c r="H188" s="10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</row>
    <row r="189">
      <c r="A189" s="12"/>
      <c r="B189" s="12"/>
      <c r="C189" s="12"/>
      <c r="D189" s="8"/>
      <c r="E189" s="9"/>
      <c r="F189" s="8"/>
      <c r="G189" s="8"/>
      <c r="H189" s="10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</row>
    <row r="190">
      <c r="A190" s="12"/>
      <c r="B190" s="12"/>
      <c r="C190" s="12"/>
      <c r="D190" s="8"/>
      <c r="E190" s="9"/>
      <c r="F190" s="8"/>
      <c r="G190" s="8"/>
      <c r="H190" s="1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</row>
    <row r="191">
      <c r="A191" s="12"/>
      <c r="B191" s="12"/>
      <c r="C191" s="12"/>
      <c r="D191" s="8"/>
      <c r="E191" s="9"/>
      <c r="F191" s="8"/>
      <c r="G191" s="8"/>
      <c r="H191" s="10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</row>
    <row r="192">
      <c r="A192" s="12"/>
      <c r="B192" s="12"/>
      <c r="C192" s="12"/>
      <c r="D192" s="8"/>
      <c r="E192" s="9"/>
      <c r="F192" s="8"/>
      <c r="G192" s="8"/>
      <c r="H192" s="10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</row>
    <row r="193">
      <c r="A193" s="12"/>
      <c r="B193" s="12"/>
      <c r="C193" s="12"/>
      <c r="D193" s="8"/>
      <c r="E193" s="9"/>
      <c r="F193" s="8"/>
      <c r="G193" s="8"/>
      <c r="H193" s="10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</row>
    <row r="194">
      <c r="A194" s="12"/>
      <c r="B194" s="12"/>
      <c r="C194" s="12"/>
      <c r="D194" s="8"/>
      <c r="E194" s="9"/>
      <c r="F194" s="8"/>
      <c r="G194" s="8"/>
      <c r="H194" s="10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</row>
    <row r="195">
      <c r="A195" s="12"/>
      <c r="B195" s="12"/>
      <c r="C195" s="12"/>
      <c r="D195" s="8"/>
      <c r="E195" s="9"/>
      <c r="F195" s="8"/>
      <c r="G195" s="8"/>
      <c r="H195" s="1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</row>
    <row r="196">
      <c r="A196" s="12"/>
      <c r="B196" s="12"/>
      <c r="C196" s="12"/>
      <c r="D196" s="8"/>
      <c r="E196" s="9"/>
      <c r="F196" s="8"/>
      <c r="G196" s="8"/>
      <c r="H196" s="1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</row>
    <row r="197">
      <c r="A197" s="12"/>
      <c r="B197" s="12"/>
      <c r="C197" s="12"/>
      <c r="D197" s="8"/>
      <c r="E197" s="9"/>
      <c r="F197" s="8"/>
      <c r="G197" s="8"/>
      <c r="H197" s="10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</row>
    <row r="198">
      <c r="A198" s="12"/>
      <c r="B198" s="12"/>
      <c r="C198" s="12"/>
      <c r="D198" s="8"/>
      <c r="E198" s="9"/>
      <c r="F198" s="8"/>
      <c r="G198" s="8"/>
      <c r="H198" s="10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</row>
    <row r="199">
      <c r="A199" s="12"/>
      <c r="B199" s="12"/>
      <c r="C199" s="12"/>
      <c r="D199" s="8"/>
      <c r="E199" s="9"/>
      <c r="F199" s="8"/>
      <c r="G199" s="8"/>
      <c r="H199" s="10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</row>
    <row r="200">
      <c r="A200" s="12"/>
      <c r="B200" s="12"/>
      <c r="C200" s="12"/>
      <c r="D200" s="8"/>
      <c r="E200" s="9"/>
      <c r="F200" s="8"/>
      <c r="G200" s="8"/>
      <c r="H200" s="1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</row>
    <row r="201">
      <c r="A201" s="12"/>
      <c r="B201" s="12"/>
      <c r="C201" s="12"/>
      <c r="D201" s="8"/>
      <c r="E201" s="9"/>
      <c r="F201" s="8"/>
      <c r="G201" s="8"/>
      <c r="H201" s="10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</row>
    <row r="202">
      <c r="A202" s="12"/>
      <c r="B202" s="12"/>
      <c r="C202" s="12"/>
      <c r="D202" s="8"/>
      <c r="E202" s="9"/>
      <c r="F202" s="8"/>
      <c r="G202" s="8"/>
      <c r="H202" s="10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</row>
    <row r="203">
      <c r="A203" s="12"/>
      <c r="B203" s="12"/>
      <c r="C203" s="12"/>
      <c r="D203" s="8"/>
      <c r="E203" s="9"/>
      <c r="F203" s="8"/>
      <c r="G203" s="8"/>
      <c r="H203" s="10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</row>
    <row r="204">
      <c r="A204" s="12"/>
      <c r="B204" s="12"/>
      <c r="C204" s="12"/>
      <c r="D204" s="8"/>
      <c r="E204" s="9"/>
      <c r="F204" s="8"/>
      <c r="G204" s="8"/>
      <c r="H204" s="10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</row>
    <row r="205">
      <c r="A205" s="12"/>
      <c r="B205" s="12"/>
      <c r="C205" s="12"/>
      <c r="D205" s="8"/>
      <c r="E205" s="9"/>
      <c r="F205" s="8"/>
      <c r="G205" s="8"/>
      <c r="H205" s="10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</row>
    <row r="206">
      <c r="A206" s="12"/>
      <c r="B206" s="12"/>
      <c r="C206" s="12"/>
      <c r="D206" s="8"/>
      <c r="E206" s="9"/>
      <c r="F206" s="8"/>
      <c r="G206" s="8"/>
      <c r="H206" s="1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</row>
    <row r="207">
      <c r="A207" s="12"/>
      <c r="B207" s="12"/>
      <c r="C207" s="12"/>
      <c r="D207" s="8"/>
      <c r="E207" s="9"/>
      <c r="F207" s="8"/>
      <c r="G207" s="8"/>
      <c r="H207" s="1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</row>
    <row r="208">
      <c r="A208" s="12"/>
      <c r="B208" s="12"/>
      <c r="C208" s="12"/>
      <c r="D208" s="8"/>
      <c r="E208" s="9"/>
      <c r="F208" s="8"/>
      <c r="G208" s="8"/>
      <c r="H208" s="10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</row>
    <row r="209">
      <c r="A209" s="12"/>
      <c r="B209" s="12"/>
      <c r="C209" s="12"/>
      <c r="D209" s="8"/>
      <c r="E209" s="9"/>
      <c r="F209" s="8"/>
      <c r="G209" s="8"/>
      <c r="H209" s="10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</row>
    <row r="210">
      <c r="A210" s="12"/>
      <c r="B210" s="12"/>
      <c r="C210" s="12"/>
      <c r="D210" s="8"/>
      <c r="E210" s="9"/>
      <c r="F210" s="8"/>
      <c r="G210" s="8"/>
      <c r="H210" s="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</row>
    <row r="211">
      <c r="A211" s="12"/>
      <c r="B211" s="12"/>
      <c r="C211" s="12"/>
      <c r="D211" s="8"/>
      <c r="E211" s="9"/>
      <c r="F211" s="8"/>
      <c r="G211" s="8"/>
      <c r="H211" s="10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</row>
    <row r="212">
      <c r="A212" s="12"/>
      <c r="B212" s="12"/>
      <c r="C212" s="12"/>
      <c r="D212" s="8"/>
      <c r="E212" s="9"/>
      <c r="F212" s="8"/>
      <c r="G212" s="8"/>
      <c r="H212" s="10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</row>
    <row r="213">
      <c r="A213" s="12"/>
      <c r="B213" s="12"/>
      <c r="C213" s="12"/>
      <c r="D213" s="8"/>
      <c r="E213" s="9"/>
      <c r="F213" s="8"/>
      <c r="G213" s="8"/>
      <c r="H213" s="10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</row>
    <row r="214">
      <c r="A214" s="12"/>
      <c r="B214" s="12"/>
      <c r="C214" s="12"/>
      <c r="D214" s="8"/>
      <c r="E214" s="9"/>
      <c r="F214" s="8"/>
      <c r="G214" s="8"/>
      <c r="H214" s="10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</row>
    <row r="215">
      <c r="A215" s="12"/>
      <c r="B215" s="12"/>
      <c r="C215" s="12"/>
      <c r="D215" s="8"/>
      <c r="E215" s="9"/>
      <c r="F215" s="8"/>
      <c r="G215" s="8"/>
      <c r="H215" s="10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</row>
    <row r="216">
      <c r="A216" s="12"/>
      <c r="B216" s="12"/>
      <c r="C216" s="12"/>
      <c r="D216" s="8"/>
      <c r="E216" s="9"/>
      <c r="F216" s="8"/>
      <c r="G216" s="8"/>
      <c r="H216" s="10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</row>
    <row r="217">
      <c r="A217" s="12"/>
      <c r="B217" s="12"/>
      <c r="C217" s="12"/>
      <c r="D217" s="8"/>
      <c r="E217" s="9"/>
      <c r="F217" s="8"/>
      <c r="G217" s="8"/>
      <c r="H217" s="1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</row>
    <row r="218">
      <c r="A218" s="12"/>
      <c r="B218" s="12"/>
      <c r="C218" s="12"/>
      <c r="D218" s="8"/>
      <c r="E218" s="9"/>
      <c r="F218" s="8"/>
      <c r="G218" s="8"/>
      <c r="H218" s="1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</row>
    <row r="219">
      <c r="A219" s="12"/>
      <c r="B219" s="12"/>
      <c r="C219" s="12"/>
      <c r="D219" s="8"/>
      <c r="E219" s="9"/>
      <c r="F219" s="8"/>
      <c r="G219" s="8"/>
      <c r="H219" s="10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</row>
    <row r="220">
      <c r="A220" s="12"/>
      <c r="B220" s="12"/>
      <c r="C220" s="12"/>
      <c r="D220" s="8"/>
      <c r="E220" s="9"/>
      <c r="F220" s="8"/>
      <c r="G220" s="8"/>
      <c r="H220" s="1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</row>
    <row r="221">
      <c r="A221" s="12"/>
      <c r="B221" s="12"/>
      <c r="C221" s="12"/>
      <c r="D221" s="8"/>
      <c r="E221" s="9"/>
      <c r="F221" s="8"/>
      <c r="G221" s="8"/>
      <c r="H221" s="10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</row>
    <row r="222">
      <c r="A222" s="12"/>
      <c r="B222" s="12"/>
      <c r="C222" s="12"/>
      <c r="D222" s="8"/>
      <c r="E222" s="9"/>
      <c r="F222" s="8"/>
      <c r="G222" s="8"/>
      <c r="H222" s="10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</row>
    <row r="223">
      <c r="A223" s="12"/>
      <c r="B223" s="12"/>
      <c r="C223" s="12"/>
      <c r="D223" s="8"/>
      <c r="E223" s="9"/>
      <c r="F223" s="8"/>
      <c r="G223" s="8"/>
      <c r="H223" s="10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</row>
    <row r="224">
      <c r="A224" s="12"/>
      <c r="B224" s="12"/>
      <c r="C224" s="12"/>
      <c r="D224" s="8"/>
      <c r="E224" s="9"/>
      <c r="F224" s="8"/>
      <c r="G224" s="8"/>
      <c r="H224" s="10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</row>
    <row r="225">
      <c r="A225" s="12"/>
      <c r="B225" s="12"/>
      <c r="C225" s="12"/>
      <c r="D225" s="8"/>
      <c r="E225" s="9"/>
      <c r="F225" s="8"/>
      <c r="G225" s="8"/>
      <c r="H225" s="10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</row>
    <row r="226">
      <c r="A226" s="12"/>
      <c r="B226" s="12"/>
      <c r="C226" s="12"/>
      <c r="D226" s="8"/>
      <c r="E226" s="9"/>
      <c r="F226" s="8"/>
      <c r="G226" s="8"/>
      <c r="H226" s="10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</row>
    <row r="227">
      <c r="A227" s="12"/>
      <c r="B227" s="12"/>
      <c r="C227" s="12"/>
      <c r="D227" s="8"/>
      <c r="E227" s="9"/>
      <c r="F227" s="8"/>
      <c r="G227" s="8"/>
      <c r="H227" s="10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</row>
    <row r="228">
      <c r="A228" s="12"/>
      <c r="B228" s="12"/>
      <c r="C228" s="12"/>
      <c r="D228" s="8"/>
      <c r="E228" s="9"/>
      <c r="F228" s="8"/>
      <c r="G228" s="8"/>
      <c r="H228" s="1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</row>
    <row r="229">
      <c r="A229" s="12"/>
      <c r="B229" s="12"/>
      <c r="C229" s="12"/>
      <c r="D229" s="8"/>
      <c r="E229" s="9"/>
      <c r="F229" s="8"/>
      <c r="G229" s="8"/>
      <c r="H229" s="1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</row>
    <row r="230">
      <c r="A230" s="12"/>
      <c r="B230" s="12"/>
      <c r="C230" s="12"/>
      <c r="D230" s="8"/>
      <c r="E230" s="9"/>
      <c r="F230" s="8"/>
      <c r="G230" s="8"/>
      <c r="H230" s="1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</row>
    <row r="231">
      <c r="A231" s="12"/>
      <c r="B231" s="12"/>
      <c r="C231" s="12"/>
      <c r="D231" s="8"/>
      <c r="E231" s="9"/>
      <c r="F231" s="8"/>
      <c r="G231" s="8"/>
      <c r="H231" s="10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</row>
    <row r="232">
      <c r="A232" s="12"/>
      <c r="B232" s="12"/>
      <c r="C232" s="12"/>
      <c r="D232" s="8"/>
      <c r="E232" s="9"/>
      <c r="F232" s="8"/>
      <c r="G232" s="8"/>
      <c r="H232" s="10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</row>
    <row r="233">
      <c r="A233" s="12"/>
      <c r="B233" s="12"/>
      <c r="C233" s="12"/>
      <c r="D233" s="8"/>
      <c r="E233" s="9"/>
      <c r="F233" s="8"/>
      <c r="G233" s="8"/>
      <c r="H233" s="10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</row>
    <row r="234">
      <c r="A234" s="12"/>
      <c r="B234" s="12"/>
      <c r="C234" s="12"/>
      <c r="D234" s="8"/>
      <c r="E234" s="9"/>
      <c r="F234" s="8"/>
      <c r="G234" s="8"/>
      <c r="H234" s="10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</row>
    <row r="235">
      <c r="A235" s="12"/>
      <c r="B235" s="12"/>
      <c r="C235" s="12"/>
      <c r="D235" s="8"/>
      <c r="E235" s="9"/>
      <c r="F235" s="8"/>
      <c r="G235" s="8"/>
      <c r="H235" s="10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</row>
    <row r="236">
      <c r="A236" s="12"/>
      <c r="B236" s="12"/>
      <c r="C236" s="12"/>
      <c r="D236" s="8"/>
      <c r="E236" s="9"/>
      <c r="F236" s="8"/>
      <c r="G236" s="8"/>
      <c r="H236" s="10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</row>
    <row r="237">
      <c r="A237" s="12"/>
      <c r="B237" s="12"/>
      <c r="C237" s="12"/>
      <c r="D237" s="8"/>
      <c r="E237" s="9"/>
      <c r="F237" s="8"/>
      <c r="G237" s="8"/>
      <c r="H237" s="10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</row>
    <row r="238">
      <c r="A238" s="12"/>
      <c r="B238" s="12"/>
      <c r="C238" s="12"/>
      <c r="D238" s="8"/>
      <c r="E238" s="9"/>
      <c r="F238" s="8"/>
      <c r="G238" s="8"/>
      <c r="H238" s="10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</row>
    <row r="239">
      <c r="A239" s="12"/>
      <c r="B239" s="12"/>
      <c r="C239" s="12"/>
      <c r="D239" s="8"/>
      <c r="E239" s="9"/>
      <c r="F239" s="8"/>
      <c r="G239" s="8"/>
      <c r="H239" s="1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</row>
    <row r="240">
      <c r="A240" s="12"/>
      <c r="B240" s="12"/>
      <c r="C240" s="12"/>
      <c r="D240" s="8"/>
      <c r="E240" s="9"/>
      <c r="F240" s="8"/>
      <c r="G240" s="8"/>
      <c r="H240" s="1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</row>
    <row r="241">
      <c r="A241" s="12"/>
      <c r="B241" s="12"/>
      <c r="C241" s="12"/>
      <c r="D241" s="8"/>
      <c r="E241" s="9"/>
      <c r="F241" s="8"/>
      <c r="G241" s="8"/>
      <c r="H241" s="10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</row>
    <row r="242">
      <c r="A242" s="12"/>
      <c r="B242" s="12"/>
      <c r="C242" s="12"/>
      <c r="D242" s="8"/>
      <c r="E242" s="9"/>
      <c r="F242" s="8"/>
      <c r="G242" s="8"/>
      <c r="H242" s="10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</row>
    <row r="243">
      <c r="A243" s="12"/>
      <c r="B243" s="12"/>
      <c r="C243" s="12"/>
      <c r="D243" s="8"/>
      <c r="E243" s="9"/>
      <c r="F243" s="8"/>
      <c r="G243" s="8"/>
      <c r="H243" s="10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</row>
    <row r="244">
      <c r="A244" s="12"/>
      <c r="B244" s="12"/>
      <c r="C244" s="12"/>
      <c r="D244" s="8"/>
      <c r="E244" s="9"/>
      <c r="F244" s="8"/>
      <c r="G244" s="8"/>
      <c r="H244" s="10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</row>
    <row r="245">
      <c r="A245" s="12"/>
      <c r="B245" s="12"/>
      <c r="C245" s="12"/>
      <c r="D245" s="8"/>
      <c r="E245" s="9"/>
      <c r="F245" s="8"/>
      <c r="G245" s="8"/>
      <c r="H245" s="10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</row>
    <row r="246">
      <c r="A246" s="12"/>
      <c r="B246" s="12"/>
      <c r="C246" s="12"/>
      <c r="D246" s="8"/>
      <c r="E246" s="9"/>
      <c r="F246" s="8"/>
      <c r="G246" s="8"/>
      <c r="H246" s="10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</row>
    <row r="247">
      <c r="A247" s="12"/>
      <c r="B247" s="12"/>
      <c r="C247" s="12"/>
      <c r="D247" s="8"/>
      <c r="E247" s="9"/>
      <c r="F247" s="8"/>
      <c r="G247" s="8"/>
      <c r="H247" s="10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</row>
    <row r="248">
      <c r="A248" s="12"/>
      <c r="B248" s="12"/>
      <c r="C248" s="12"/>
      <c r="D248" s="8"/>
      <c r="E248" s="9"/>
      <c r="F248" s="8"/>
      <c r="G248" s="8"/>
      <c r="H248" s="10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</row>
    <row r="249">
      <c r="A249" s="12"/>
      <c r="B249" s="12"/>
      <c r="C249" s="12"/>
      <c r="D249" s="8"/>
      <c r="E249" s="9"/>
      <c r="F249" s="8"/>
      <c r="G249" s="8"/>
      <c r="H249" s="10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</row>
    <row r="250">
      <c r="A250" s="12"/>
      <c r="B250" s="12"/>
      <c r="C250" s="12"/>
      <c r="D250" s="8"/>
      <c r="E250" s="9"/>
      <c r="F250" s="8"/>
      <c r="G250" s="8"/>
      <c r="H250" s="1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</row>
    <row r="251">
      <c r="A251" s="12"/>
      <c r="B251" s="12"/>
      <c r="C251" s="12"/>
      <c r="D251" s="8"/>
      <c r="E251" s="9"/>
      <c r="F251" s="8"/>
      <c r="G251" s="8"/>
      <c r="H251" s="10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</row>
    <row r="252">
      <c r="A252" s="12"/>
      <c r="B252" s="12"/>
      <c r="C252" s="12"/>
      <c r="D252" s="8"/>
      <c r="E252" s="9"/>
      <c r="F252" s="8"/>
      <c r="G252" s="8"/>
      <c r="H252" s="10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</row>
    <row r="253">
      <c r="A253" s="12"/>
      <c r="B253" s="12"/>
      <c r="C253" s="12"/>
      <c r="D253" s="8"/>
      <c r="E253" s="9"/>
      <c r="F253" s="8"/>
      <c r="G253" s="8"/>
      <c r="H253" s="10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</row>
    <row r="254">
      <c r="A254" s="12"/>
      <c r="B254" s="12"/>
      <c r="C254" s="12"/>
      <c r="D254" s="8"/>
      <c r="E254" s="9"/>
      <c r="F254" s="8"/>
      <c r="G254" s="8"/>
      <c r="H254" s="10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</row>
    <row r="255">
      <c r="A255" s="12"/>
      <c r="B255" s="12"/>
      <c r="C255" s="12"/>
      <c r="D255" s="8"/>
      <c r="E255" s="9"/>
      <c r="F255" s="8"/>
      <c r="G255" s="8"/>
      <c r="H255" s="10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</row>
    <row r="256">
      <c r="A256" s="12"/>
      <c r="B256" s="12"/>
      <c r="C256" s="12"/>
      <c r="D256" s="8"/>
      <c r="E256" s="9"/>
      <c r="F256" s="8"/>
      <c r="G256" s="8"/>
      <c r="H256" s="10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</row>
    <row r="257">
      <c r="A257" s="12"/>
      <c r="B257" s="12"/>
      <c r="C257" s="12"/>
      <c r="D257" s="8"/>
      <c r="E257" s="9"/>
      <c r="F257" s="8"/>
      <c r="G257" s="8"/>
      <c r="H257" s="10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</row>
    <row r="258">
      <c r="A258" s="12"/>
      <c r="B258" s="12"/>
      <c r="C258" s="12"/>
      <c r="D258" s="8"/>
      <c r="E258" s="9"/>
      <c r="F258" s="8"/>
      <c r="G258" s="8"/>
      <c r="H258" s="10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</row>
    <row r="259">
      <c r="A259" s="12"/>
      <c r="B259" s="12"/>
      <c r="C259" s="12"/>
      <c r="D259" s="8"/>
      <c r="E259" s="9"/>
      <c r="F259" s="8"/>
      <c r="G259" s="8"/>
      <c r="H259" s="10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</row>
    <row r="260">
      <c r="A260" s="12"/>
      <c r="B260" s="12"/>
      <c r="C260" s="12"/>
      <c r="D260" s="8"/>
      <c r="E260" s="9"/>
      <c r="F260" s="8"/>
      <c r="G260" s="8"/>
      <c r="H260" s="1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</row>
    <row r="261">
      <c r="A261" s="12"/>
      <c r="B261" s="12"/>
      <c r="C261" s="12"/>
      <c r="D261" s="8"/>
      <c r="E261" s="9"/>
      <c r="F261" s="8"/>
      <c r="G261" s="8"/>
      <c r="H261" s="1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</row>
    <row r="262">
      <c r="A262" s="12"/>
      <c r="B262" s="12"/>
      <c r="C262" s="12"/>
      <c r="D262" s="8"/>
      <c r="E262" s="9"/>
      <c r="F262" s="8"/>
      <c r="G262" s="8"/>
      <c r="H262" s="1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</row>
    <row r="263">
      <c r="A263" s="12"/>
      <c r="B263" s="12"/>
      <c r="C263" s="12"/>
      <c r="D263" s="8"/>
      <c r="E263" s="9"/>
      <c r="F263" s="8"/>
      <c r="G263" s="8"/>
      <c r="H263" s="10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</row>
    <row r="264">
      <c r="A264" s="12"/>
      <c r="B264" s="12"/>
      <c r="C264" s="12"/>
      <c r="D264" s="8"/>
      <c r="E264" s="9"/>
      <c r="F264" s="8"/>
      <c r="G264" s="8"/>
      <c r="H264" s="10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</row>
    <row r="265">
      <c r="A265" s="12"/>
      <c r="B265" s="12"/>
      <c r="C265" s="12"/>
      <c r="D265" s="8"/>
      <c r="E265" s="9"/>
      <c r="F265" s="8"/>
      <c r="G265" s="8"/>
      <c r="H265" s="10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</row>
    <row r="266">
      <c r="A266" s="12"/>
      <c r="B266" s="12"/>
      <c r="C266" s="12"/>
      <c r="D266" s="8"/>
      <c r="E266" s="9"/>
      <c r="F266" s="8"/>
      <c r="G266" s="8"/>
      <c r="H266" s="10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</row>
    <row r="267">
      <c r="A267" s="12"/>
      <c r="B267" s="12"/>
      <c r="C267" s="12"/>
      <c r="D267" s="8"/>
      <c r="E267" s="9"/>
      <c r="F267" s="8"/>
      <c r="G267" s="8"/>
      <c r="H267" s="10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</row>
    <row r="268">
      <c r="A268" s="12"/>
      <c r="B268" s="12"/>
      <c r="C268" s="12"/>
      <c r="D268" s="8"/>
      <c r="E268" s="9"/>
      <c r="F268" s="8"/>
      <c r="G268" s="8"/>
      <c r="H268" s="10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</row>
    <row r="269">
      <c r="A269" s="12"/>
      <c r="B269" s="12"/>
      <c r="C269" s="12"/>
      <c r="D269" s="8"/>
      <c r="E269" s="9"/>
      <c r="F269" s="8"/>
      <c r="G269" s="8"/>
      <c r="H269" s="10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</row>
    <row r="270">
      <c r="A270" s="12"/>
      <c r="B270" s="12"/>
      <c r="C270" s="12"/>
      <c r="D270" s="8"/>
      <c r="E270" s="9"/>
      <c r="F270" s="8"/>
      <c r="G270" s="8"/>
      <c r="H270" s="1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</row>
    <row r="271">
      <c r="A271" s="12"/>
      <c r="B271" s="12"/>
      <c r="C271" s="12"/>
      <c r="D271" s="8"/>
      <c r="E271" s="9"/>
      <c r="F271" s="8"/>
      <c r="G271" s="8"/>
      <c r="H271" s="10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</row>
    <row r="272">
      <c r="A272" s="12"/>
      <c r="B272" s="12"/>
      <c r="C272" s="12"/>
      <c r="D272" s="8"/>
      <c r="E272" s="9"/>
      <c r="F272" s="8"/>
      <c r="G272" s="8"/>
      <c r="H272" s="1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</row>
    <row r="273">
      <c r="A273" s="12"/>
      <c r="B273" s="12"/>
      <c r="C273" s="12"/>
      <c r="D273" s="8"/>
      <c r="E273" s="9"/>
      <c r="F273" s="8"/>
      <c r="G273" s="8"/>
      <c r="H273" s="1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</row>
    <row r="274">
      <c r="A274" s="12"/>
      <c r="B274" s="12"/>
      <c r="C274" s="12"/>
      <c r="D274" s="8"/>
      <c r="E274" s="9"/>
      <c r="F274" s="8"/>
      <c r="G274" s="8"/>
      <c r="H274" s="10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</row>
    <row r="275">
      <c r="A275" s="12"/>
      <c r="B275" s="12"/>
      <c r="C275" s="12"/>
      <c r="D275" s="8"/>
      <c r="E275" s="9"/>
      <c r="F275" s="8"/>
      <c r="G275" s="8"/>
      <c r="H275" s="10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</row>
    <row r="276">
      <c r="A276" s="12"/>
      <c r="B276" s="12"/>
      <c r="C276" s="12"/>
      <c r="D276" s="8"/>
      <c r="E276" s="9"/>
      <c r="F276" s="8"/>
      <c r="G276" s="8"/>
      <c r="H276" s="10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</row>
    <row r="277">
      <c r="A277" s="12"/>
      <c r="B277" s="12"/>
      <c r="C277" s="12"/>
      <c r="D277" s="8"/>
      <c r="E277" s="9"/>
      <c r="F277" s="8"/>
      <c r="G277" s="8"/>
      <c r="H277" s="10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</row>
    <row r="278">
      <c r="A278" s="12"/>
      <c r="B278" s="12"/>
      <c r="C278" s="12"/>
      <c r="D278" s="8"/>
      <c r="E278" s="9"/>
      <c r="F278" s="8"/>
      <c r="G278" s="8"/>
      <c r="H278" s="10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</row>
    <row r="279">
      <c r="A279" s="12"/>
      <c r="B279" s="12"/>
      <c r="C279" s="12"/>
      <c r="D279" s="8"/>
      <c r="E279" s="9"/>
      <c r="F279" s="8"/>
      <c r="G279" s="8"/>
      <c r="H279" s="10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</row>
    <row r="280">
      <c r="A280" s="12"/>
      <c r="B280" s="12"/>
      <c r="C280" s="12"/>
      <c r="D280" s="8"/>
      <c r="E280" s="9"/>
      <c r="F280" s="8"/>
      <c r="G280" s="8"/>
      <c r="H280" s="1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</row>
    <row r="281">
      <c r="A281" s="12"/>
      <c r="B281" s="12"/>
      <c r="C281" s="12"/>
      <c r="D281" s="8"/>
      <c r="E281" s="9"/>
      <c r="F281" s="8"/>
      <c r="G281" s="8"/>
      <c r="H281" s="10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</row>
    <row r="282">
      <c r="A282" s="12"/>
      <c r="B282" s="12"/>
      <c r="C282" s="12"/>
      <c r="D282" s="8"/>
      <c r="E282" s="9"/>
      <c r="F282" s="8"/>
      <c r="G282" s="8"/>
      <c r="H282" s="10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</row>
    <row r="283">
      <c r="A283" s="12"/>
      <c r="B283" s="12"/>
      <c r="C283" s="12"/>
      <c r="D283" s="8"/>
      <c r="E283" s="9"/>
      <c r="F283" s="8"/>
      <c r="G283" s="8"/>
      <c r="H283" s="1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</row>
    <row r="284">
      <c r="A284" s="12"/>
      <c r="B284" s="12"/>
      <c r="C284" s="12"/>
      <c r="D284" s="8"/>
      <c r="E284" s="9"/>
      <c r="F284" s="8"/>
      <c r="G284" s="8"/>
      <c r="H284" s="1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</row>
    <row r="285">
      <c r="A285" s="12"/>
      <c r="B285" s="12"/>
      <c r="C285" s="12"/>
      <c r="D285" s="8"/>
      <c r="E285" s="9"/>
      <c r="F285" s="8"/>
      <c r="G285" s="8"/>
      <c r="H285" s="10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</row>
    <row r="286">
      <c r="A286" s="12"/>
      <c r="B286" s="12"/>
      <c r="C286" s="12"/>
      <c r="D286" s="8"/>
      <c r="E286" s="9"/>
      <c r="F286" s="8"/>
      <c r="G286" s="8"/>
      <c r="H286" s="10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</row>
    <row r="287">
      <c r="A287" s="12"/>
      <c r="B287" s="12"/>
      <c r="C287" s="12"/>
      <c r="D287" s="8"/>
      <c r="E287" s="9"/>
      <c r="F287" s="8"/>
      <c r="G287" s="8"/>
      <c r="H287" s="10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</row>
    <row r="288">
      <c r="A288" s="12"/>
      <c r="B288" s="12"/>
      <c r="C288" s="12"/>
      <c r="D288" s="8"/>
      <c r="E288" s="9"/>
      <c r="F288" s="8"/>
      <c r="G288" s="8"/>
      <c r="H288" s="10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</row>
    <row r="289">
      <c r="A289" s="12"/>
      <c r="B289" s="12"/>
      <c r="C289" s="12"/>
      <c r="D289" s="8"/>
      <c r="E289" s="9"/>
      <c r="F289" s="8"/>
      <c r="G289" s="8"/>
      <c r="H289" s="10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</row>
    <row r="290">
      <c r="A290" s="12"/>
      <c r="B290" s="12"/>
      <c r="C290" s="12"/>
      <c r="D290" s="8"/>
      <c r="E290" s="9"/>
      <c r="F290" s="8"/>
      <c r="G290" s="8"/>
      <c r="H290" s="1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</row>
    <row r="291">
      <c r="A291" s="12"/>
      <c r="B291" s="12"/>
      <c r="C291" s="12"/>
      <c r="D291" s="8"/>
      <c r="E291" s="9"/>
      <c r="F291" s="8"/>
      <c r="G291" s="8"/>
      <c r="H291" s="10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</row>
    <row r="292">
      <c r="A292" s="12"/>
      <c r="B292" s="12"/>
      <c r="C292" s="12"/>
      <c r="D292" s="8"/>
      <c r="E292" s="9"/>
      <c r="F292" s="8"/>
      <c r="G292" s="8"/>
      <c r="H292" s="10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</row>
    <row r="293">
      <c r="A293" s="12"/>
      <c r="B293" s="12"/>
      <c r="C293" s="12"/>
      <c r="D293" s="8"/>
      <c r="E293" s="9"/>
      <c r="F293" s="8"/>
      <c r="G293" s="8"/>
      <c r="H293" s="10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</row>
    <row r="294">
      <c r="A294" s="12"/>
      <c r="B294" s="12"/>
      <c r="C294" s="12"/>
      <c r="D294" s="8"/>
      <c r="E294" s="9"/>
      <c r="F294" s="8"/>
      <c r="G294" s="8"/>
      <c r="H294" s="1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</row>
    <row r="295">
      <c r="A295" s="12"/>
      <c r="B295" s="12"/>
      <c r="C295" s="12"/>
      <c r="D295" s="8"/>
      <c r="E295" s="9"/>
      <c r="F295" s="8"/>
      <c r="G295" s="8"/>
      <c r="H295" s="1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</row>
    <row r="296">
      <c r="A296" s="12"/>
      <c r="B296" s="12"/>
      <c r="C296" s="12"/>
      <c r="D296" s="8"/>
      <c r="E296" s="9"/>
      <c r="F296" s="8"/>
      <c r="G296" s="8"/>
      <c r="H296" s="10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</row>
    <row r="297">
      <c r="A297" s="12"/>
      <c r="B297" s="12"/>
      <c r="C297" s="12"/>
      <c r="D297" s="8"/>
      <c r="E297" s="9"/>
      <c r="F297" s="8"/>
      <c r="G297" s="8"/>
      <c r="H297" s="10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</row>
    <row r="298">
      <c r="A298" s="12"/>
      <c r="B298" s="12"/>
      <c r="C298" s="12"/>
      <c r="D298" s="8"/>
      <c r="E298" s="9"/>
      <c r="F298" s="8"/>
      <c r="G298" s="8"/>
      <c r="H298" s="10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</row>
    <row r="299">
      <c r="A299" s="12"/>
      <c r="B299" s="12"/>
      <c r="C299" s="12"/>
      <c r="D299" s="8"/>
      <c r="E299" s="9"/>
      <c r="F299" s="8"/>
      <c r="G299" s="8"/>
      <c r="H299" s="10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</row>
    <row r="300">
      <c r="A300" s="12"/>
      <c r="B300" s="12"/>
      <c r="C300" s="12"/>
      <c r="D300" s="8"/>
      <c r="E300" s="9"/>
      <c r="F300" s="8"/>
      <c r="G300" s="8"/>
      <c r="H300" s="1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</row>
    <row r="301">
      <c r="A301" s="12"/>
      <c r="B301" s="12"/>
      <c r="C301" s="12"/>
      <c r="D301" s="8"/>
      <c r="E301" s="9"/>
      <c r="F301" s="8"/>
      <c r="G301" s="8"/>
      <c r="H301" s="10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</row>
    <row r="302">
      <c r="A302" s="12"/>
      <c r="B302" s="12"/>
      <c r="C302" s="12"/>
      <c r="D302" s="8"/>
      <c r="E302" s="9"/>
      <c r="F302" s="8"/>
      <c r="G302" s="8"/>
      <c r="H302" s="10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</row>
    <row r="303">
      <c r="A303" s="12"/>
      <c r="B303" s="12"/>
      <c r="C303" s="12"/>
      <c r="D303" s="8"/>
      <c r="E303" s="9"/>
      <c r="F303" s="8"/>
      <c r="G303" s="8"/>
      <c r="H303" s="10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</row>
    <row r="304">
      <c r="A304" s="12"/>
      <c r="B304" s="12"/>
      <c r="C304" s="12"/>
      <c r="D304" s="8"/>
      <c r="E304" s="9"/>
      <c r="F304" s="8"/>
      <c r="G304" s="8"/>
      <c r="H304" s="10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</row>
    <row r="305">
      <c r="A305" s="12"/>
      <c r="B305" s="12"/>
      <c r="C305" s="12"/>
      <c r="D305" s="8"/>
      <c r="E305" s="9"/>
      <c r="F305" s="8"/>
      <c r="G305" s="8"/>
      <c r="H305" s="1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</row>
    <row r="306">
      <c r="A306" s="12"/>
      <c r="B306" s="12"/>
      <c r="C306" s="12"/>
      <c r="D306" s="8"/>
      <c r="E306" s="9"/>
      <c r="F306" s="8"/>
      <c r="G306" s="8"/>
      <c r="H306" s="1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</row>
    <row r="307">
      <c r="A307" s="12"/>
      <c r="B307" s="12"/>
      <c r="C307" s="12"/>
      <c r="D307" s="8"/>
      <c r="E307" s="9"/>
      <c r="F307" s="8"/>
      <c r="G307" s="8"/>
      <c r="H307" s="10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</row>
    <row r="308">
      <c r="A308" s="12"/>
      <c r="B308" s="12"/>
      <c r="C308" s="12"/>
      <c r="D308" s="8"/>
      <c r="E308" s="9"/>
      <c r="F308" s="8"/>
      <c r="G308" s="8"/>
      <c r="H308" s="10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</row>
    <row r="309">
      <c r="A309" s="12"/>
      <c r="B309" s="12"/>
      <c r="C309" s="12"/>
      <c r="D309" s="8"/>
      <c r="E309" s="9"/>
      <c r="F309" s="8"/>
      <c r="G309" s="8"/>
      <c r="H309" s="10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</row>
    <row r="310">
      <c r="A310" s="12"/>
      <c r="B310" s="12"/>
      <c r="C310" s="12"/>
      <c r="D310" s="8"/>
      <c r="E310" s="9"/>
      <c r="F310" s="8"/>
      <c r="G310" s="8"/>
      <c r="H310" s="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</row>
    <row r="311">
      <c r="A311" s="12"/>
      <c r="B311" s="12"/>
      <c r="C311" s="12"/>
      <c r="D311" s="8"/>
      <c r="E311" s="9"/>
      <c r="F311" s="8"/>
      <c r="G311" s="8"/>
      <c r="H311" s="10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</row>
    <row r="312">
      <c r="A312" s="12"/>
      <c r="B312" s="12"/>
      <c r="C312" s="12"/>
      <c r="D312" s="8"/>
      <c r="E312" s="9"/>
      <c r="F312" s="8"/>
      <c r="G312" s="8"/>
      <c r="H312" s="10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</row>
    <row r="313">
      <c r="A313" s="12"/>
      <c r="B313" s="12"/>
      <c r="C313" s="12"/>
      <c r="D313" s="8"/>
      <c r="E313" s="9"/>
      <c r="F313" s="8"/>
      <c r="G313" s="8"/>
      <c r="H313" s="10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</row>
    <row r="314">
      <c r="A314" s="12"/>
      <c r="B314" s="12"/>
      <c r="C314" s="12"/>
      <c r="D314" s="8"/>
      <c r="E314" s="9"/>
      <c r="F314" s="8"/>
      <c r="G314" s="8"/>
      <c r="H314" s="10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</row>
    <row r="315">
      <c r="A315" s="12"/>
      <c r="B315" s="12"/>
      <c r="C315" s="12"/>
      <c r="D315" s="8"/>
      <c r="E315" s="9"/>
      <c r="F315" s="8"/>
      <c r="G315" s="8"/>
      <c r="H315" s="10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</row>
    <row r="316">
      <c r="A316" s="12"/>
      <c r="B316" s="12"/>
      <c r="C316" s="12"/>
      <c r="D316" s="8"/>
      <c r="E316" s="9"/>
      <c r="F316" s="8"/>
      <c r="G316" s="8"/>
      <c r="H316" s="10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</row>
    <row r="317">
      <c r="A317" s="12"/>
      <c r="B317" s="12"/>
      <c r="C317" s="12"/>
      <c r="D317" s="8"/>
      <c r="E317" s="9"/>
      <c r="F317" s="8"/>
      <c r="G317" s="8"/>
      <c r="H317" s="10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</row>
    <row r="318">
      <c r="A318" s="12"/>
      <c r="B318" s="12"/>
      <c r="C318" s="12"/>
      <c r="D318" s="8"/>
      <c r="E318" s="9"/>
      <c r="F318" s="8"/>
      <c r="G318" s="8"/>
      <c r="H318" s="10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</row>
    <row r="319">
      <c r="A319" s="12"/>
      <c r="B319" s="12"/>
      <c r="C319" s="12"/>
      <c r="D319" s="8"/>
      <c r="E319" s="9"/>
      <c r="F319" s="8"/>
      <c r="G319" s="8"/>
      <c r="H319" s="10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</row>
    <row r="320">
      <c r="A320" s="12"/>
      <c r="B320" s="12"/>
      <c r="C320" s="12"/>
      <c r="D320" s="8"/>
      <c r="E320" s="9"/>
      <c r="F320" s="8"/>
      <c r="G320" s="8"/>
      <c r="H320" s="1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</row>
    <row r="321">
      <c r="A321" s="12"/>
      <c r="B321" s="12"/>
      <c r="C321" s="12"/>
      <c r="D321" s="8"/>
      <c r="E321" s="9"/>
      <c r="F321" s="8"/>
      <c r="G321" s="8"/>
      <c r="H321" s="10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</row>
    <row r="322">
      <c r="A322" s="12"/>
      <c r="B322" s="12"/>
      <c r="C322" s="12"/>
      <c r="D322" s="8"/>
      <c r="E322" s="9"/>
      <c r="F322" s="8"/>
      <c r="G322" s="8"/>
      <c r="H322" s="10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</row>
    <row r="323">
      <c r="A323" s="12"/>
      <c r="B323" s="12"/>
      <c r="C323" s="12"/>
      <c r="D323" s="8"/>
      <c r="E323" s="9"/>
      <c r="F323" s="8"/>
      <c r="G323" s="8"/>
      <c r="H323" s="10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</row>
    <row r="324">
      <c r="A324" s="12"/>
      <c r="B324" s="12"/>
      <c r="C324" s="12"/>
      <c r="D324" s="8"/>
      <c r="E324" s="9"/>
      <c r="F324" s="8"/>
      <c r="G324" s="8"/>
      <c r="H324" s="10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</row>
    <row r="325">
      <c r="A325" s="12"/>
      <c r="B325" s="12"/>
      <c r="C325" s="12"/>
      <c r="D325" s="8"/>
      <c r="E325" s="9"/>
      <c r="F325" s="8"/>
      <c r="G325" s="8"/>
      <c r="H325" s="10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</row>
    <row r="326">
      <c r="A326" s="12"/>
      <c r="B326" s="12"/>
      <c r="C326" s="12"/>
      <c r="D326" s="8"/>
      <c r="E326" s="9"/>
      <c r="F326" s="8"/>
      <c r="G326" s="8"/>
      <c r="H326" s="10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</row>
    <row r="327">
      <c r="A327" s="12"/>
      <c r="B327" s="12"/>
      <c r="C327" s="12"/>
      <c r="D327" s="8"/>
      <c r="E327" s="9"/>
      <c r="F327" s="8"/>
      <c r="G327" s="8"/>
      <c r="H327" s="1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</row>
    <row r="328">
      <c r="A328" s="12"/>
      <c r="B328" s="12"/>
      <c r="C328" s="12"/>
      <c r="D328" s="8"/>
      <c r="E328" s="9"/>
      <c r="F328" s="8"/>
      <c r="G328" s="8"/>
      <c r="H328" s="1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</row>
    <row r="329">
      <c r="A329" s="12"/>
      <c r="B329" s="12"/>
      <c r="C329" s="12"/>
      <c r="D329" s="8"/>
      <c r="E329" s="9"/>
      <c r="F329" s="8"/>
      <c r="G329" s="8"/>
      <c r="H329" s="10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</row>
    <row r="330">
      <c r="A330" s="12"/>
      <c r="B330" s="12"/>
      <c r="C330" s="12"/>
      <c r="D330" s="8"/>
      <c r="E330" s="9"/>
      <c r="F330" s="8"/>
      <c r="G330" s="8"/>
      <c r="H330" s="1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</row>
    <row r="331">
      <c r="A331" s="12"/>
      <c r="B331" s="12"/>
      <c r="C331" s="12"/>
      <c r="D331" s="8"/>
      <c r="E331" s="9"/>
      <c r="F331" s="8"/>
      <c r="G331" s="8"/>
      <c r="H331" s="10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</row>
    <row r="332">
      <c r="A332" s="12"/>
      <c r="B332" s="12"/>
      <c r="C332" s="12"/>
      <c r="D332" s="8"/>
      <c r="E332" s="9"/>
      <c r="F332" s="8"/>
      <c r="G332" s="8"/>
      <c r="H332" s="10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</row>
    <row r="333">
      <c r="A333" s="12"/>
      <c r="B333" s="12"/>
      <c r="C333" s="12"/>
      <c r="D333" s="8"/>
      <c r="E333" s="9"/>
      <c r="F333" s="8"/>
      <c r="G333" s="8"/>
      <c r="H333" s="10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</row>
    <row r="334">
      <c r="A334" s="12"/>
      <c r="B334" s="12"/>
      <c r="C334" s="12"/>
      <c r="D334" s="8"/>
      <c r="E334" s="9"/>
      <c r="F334" s="8"/>
      <c r="G334" s="8"/>
      <c r="H334" s="10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</row>
    <row r="335">
      <c r="A335" s="12"/>
      <c r="B335" s="12"/>
      <c r="C335" s="12"/>
      <c r="D335" s="8"/>
      <c r="E335" s="9"/>
      <c r="F335" s="8"/>
      <c r="G335" s="8"/>
      <c r="H335" s="10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</row>
    <row r="336">
      <c r="A336" s="12"/>
      <c r="B336" s="12"/>
      <c r="C336" s="12"/>
      <c r="D336" s="8"/>
      <c r="E336" s="9"/>
      <c r="F336" s="8"/>
      <c r="G336" s="8"/>
      <c r="H336" s="10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</row>
    <row r="337">
      <c r="A337" s="12"/>
      <c r="B337" s="12"/>
      <c r="C337" s="12"/>
      <c r="D337" s="8"/>
      <c r="E337" s="9"/>
      <c r="F337" s="8"/>
      <c r="G337" s="8"/>
      <c r="H337" s="10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</row>
    <row r="338">
      <c r="A338" s="12"/>
      <c r="B338" s="12"/>
      <c r="C338" s="12"/>
      <c r="D338" s="8"/>
      <c r="E338" s="9"/>
      <c r="F338" s="8"/>
      <c r="G338" s="8"/>
      <c r="H338" s="1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</row>
    <row r="339">
      <c r="A339" s="12"/>
      <c r="B339" s="12"/>
      <c r="C339" s="12"/>
      <c r="D339" s="8"/>
      <c r="E339" s="9"/>
      <c r="F339" s="8"/>
      <c r="G339" s="8"/>
      <c r="H339" s="1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</row>
    <row r="340">
      <c r="A340" s="12"/>
      <c r="B340" s="12"/>
      <c r="C340" s="12"/>
      <c r="D340" s="8"/>
      <c r="E340" s="9"/>
      <c r="F340" s="8"/>
      <c r="G340" s="8"/>
      <c r="H340" s="1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</row>
    <row r="341">
      <c r="A341" s="12"/>
      <c r="B341" s="12"/>
      <c r="C341" s="12"/>
      <c r="D341" s="8"/>
      <c r="E341" s="9"/>
      <c r="F341" s="8"/>
      <c r="G341" s="8"/>
      <c r="H341" s="10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</row>
    <row r="342">
      <c r="A342" s="12"/>
      <c r="B342" s="12"/>
      <c r="C342" s="12"/>
      <c r="D342" s="8"/>
      <c r="E342" s="9"/>
      <c r="F342" s="8"/>
      <c r="G342" s="8"/>
      <c r="H342" s="10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</row>
    <row r="343">
      <c r="A343" s="12"/>
      <c r="B343" s="12"/>
      <c r="C343" s="12"/>
      <c r="D343" s="8"/>
      <c r="E343" s="9"/>
      <c r="F343" s="8"/>
      <c r="G343" s="8"/>
      <c r="H343" s="10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</row>
    <row r="344">
      <c r="A344" s="12"/>
      <c r="B344" s="12"/>
      <c r="C344" s="12"/>
      <c r="D344" s="8"/>
      <c r="E344" s="9"/>
      <c r="F344" s="8"/>
      <c r="G344" s="8"/>
      <c r="H344" s="10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</row>
    <row r="345">
      <c r="A345" s="12"/>
      <c r="B345" s="12"/>
      <c r="C345" s="12"/>
      <c r="D345" s="8"/>
      <c r="E345" s="9"/>
      <c r="F345" s="8"/>
      <c r="G345" s="8"/>
      <c r="H345" s="10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</row>
    <row r="346">
      <c r="A346" s="12"/>
      <c r="B346" s="12"/>
      <c r="C346" s="12"/>
      <c r="D346" s="8"/>
      <c r="E346" s="9"/>
      <c r="F346" s="8"/>
      <c r="G346" s="8"/>
      <c r="H346" s="10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</row>
    <row r="347">
      <c r="A347" s="12"/>
      <c r="B347" s="12"/>
      <c r="C347" s="12"/>
      <c r="D347" s="8"/>
      <c r="E347" s="9"/>
      <c r="F347" s="8"/>
      <c r="G347" s="8"/>
      <c r="H347" s="10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</row>
    <row r="348">
      <c r="A348" s="12"/>
      <c r="B348" s="12"/>
      <c r="C348" s="12"/>
      <c r="D348" s="8"/>
      <c r="E348" s="9"/>
      <c r="F348" s="8"/>
      <c r="G348" s="8"/>
      <c r="H348" s="10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</row>
    <row r="349">
      <c r="A349" s="12"/>
      <c r="B349" s="12"/>
      <c r="C349" s="12"/>
      <c r="D349" s="8"/>
      <c r="E349" s="9"/>
      <c r="F349" s="8"/>
      <c r="G349" s="8"/>
      <c r="H349" s="1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</row>
    <row r="350">
      <c r="A350" s="12"/>
      <c r="B350" s="12"/>
      <c r="C350" s="12"/>
      <c r="D350" s="8"/>
      <c r="E350" s="9"/>
      <c r="F350" s="8"/>
      <c r="G350" s="8"/>
      <c r="H350" s="1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</row>
    <row r="351">
      <c r="A351" s="12"/>
      <c r="B351" s="12"/>
      <c r="C351" s="12"/>
      <c r="D351" s="8"/>
      <c r="E351" s="9"/>
      <c r="F351" s="8"/>
      <c r="G351" s="8"/>
      <c r="H351" s="10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</row>
    <row r="352">
      <c r="A352" s="12"/>
      <c r="B352" s="12"/>
      <c r="C352" s="12"/>
      <c r="D352" s="8"/>
      <c r="E352" s="9"/>
      <c r="F352" s="8"/>
      <c r="G352" s="8"/>
      <c r="H352" s="10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</row>
    <row r="353">
      <c r="A353" s="12"/>
      <c r="B353" s="12"/>
      <c r="C353" s="12"/>
      <c r="D353" s="8"/>
      <c r="E353" s="9"/>
      <c r="F353" s="8"/>
      <c r="G353" s="8"/>
      <c r="H353" s="10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</row>
    <row r="354">
      <c r="A354" s="12"/>
      <c r="B354" s="12"/>
      <c r="C354" s="12"/>
      <c r="D354" s="8"/>
      <c r="E354" s="9"/>
      <c r="F354" s="8"/>
      <c r="G354" s="8"/>
      <c r="H354" s="10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</row>
    <row r="355">
      <c r="A355" s="12"/>
      <c r="B355" s="12"/>
      <c r="C355" s="12"/>
      <c r="D355" s="8"/>
      <c r="E355" s="9"/>
      <c r="F355" s="8"/>
      <c r="G355" s="8"/>
      <c r="H355" s="10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</row>
    <row r="356">
      <c r="A356" s="12"/>
      <c r="B356" s="12"/>
      <c r="C356" s="12"/>
      <c r="D356" s="8"/>
      <c r="E356" s="9"/>
      <c r="F356" s="8"/>
      <c r="G356" s="8"/>
      <c r="H356" s="10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</row>
    <row r="357">
      <c r="A357" s="12"/>
      <c r="B357" s="12"/>
      <c r="C357" s="12"/>
      <c r="D357" s="8"/>
      <c r="E357" s="9"/>
      <c r="F357" s="8"/>
      <c r="G357" s="8"/>
      <c r="H357" s="10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</row>
    <row r="358">
      <c r="A358" s="12"/>
      <c r="B358" s="12"/>
      <c r="C358" s="12"/>
      <c r="D358" s="8"/>
      <c r="E358" s="9"/>
      <c r="F358" s="8"/>
      <c r="G358" s="8"/>
      <c r="H358" s="10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</row>
    <row r="359">
      <c r="A359" s="12"/>
      <c r="B359" s="12"/>
      <c r="C359" s="12"/>
      <c r="D359" s="8"/>
      <c r="E359" s="9"/>
      <c r="F359" s="8"/>
      <c r="G359" s="8"/>
      <c r="H359" s="10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</row>
    <row r="360">
      <c r="A360" s="12"/>
      <c r="B360" s="12"/>
      <c r="C360" s="12"/>
      <c r="D360" s="8"/>
      <c r="E360" s="9"/>
      <c r="F360" s="8"/>
      <c r="G360" s="8"/>
      <c r="H360" s="1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</row>
    <row r="361">
      <c r="A361" s="12"/>
      <c r="B361" s="12"/>
      <c r="C361" s="12"/>
      <c r="D361" s="8"/>
      <c r="E361" s="9"/>
      <c r="F361" s="8"/>
      <c r="G361" s="8"/>
      <c r="H361" s="1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</row>
    <row r="362">
      <c r="A362" s="12"/>
      <c r="B362" s="12"/>
      <c r="C362" s="12"/>
      <c r="D362" s="8"/>
      <c r="E362" s="9"/>
      <c r="F362" s="8"/>
      <c r="G362" s="8"/>
      <c r="H362" s="10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</row>
    <row r="363">
      <c r="A363" s="12"/>
      <c r="B363" s="12"/>
      <c r="C363" s="12"/>
      <c r="D363" s="8"/>
      <c r="E363" s="9"/>
      <c r="F363" s="8"/>
      <c r="G363" s="8"/>
      <c r="H363" s="10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</row>
    <row r="364">
      <c r="A364" s="12"/>
      <c r="B364" s="12"/>
      <c r="C364" s="12"/>
      <c r="D364" s="8"/>
      <c r="E364" s="9"/>
      <c r="F364" s="8"/>
      <c r="G364" s="8"/>
      <c r="H364" s="10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</row>
    <row r="365">
      <c r="A365" s="12"/>
      <c r="B365" s="12"/>
      <c r="C365" s="12"/>
      <c r="D365" s="8"/>
      <c r="E365" s="9"/>
      <c r="F365" s="8"/>
      <c r="G365" s="8"/>
      <c r="H365" s="10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</row>
    <row r="366">
      <c r="A366" s="12"/>
      <c r="B366" s="12"/>
      <c r="C366" s="12"/>
      <c r="D366" s="8"/>
      <c r="E366" s="9"/>
      <c r="F366" s="8"/>
      <c r="G366" s="8"/>
      <c r="H366" s="10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</row>
    <row r="367">
      <c r="A367" s="12"/>
      <c r="B367" s="12"/>
      <c r="C367" s="12"/>
      <c r="D367" s="8"/>
      <c r="E367" s="9"/>
      <c r="F367" s="8"/>
      <c r="G367" s="8"/>
      <c r="H367" s="10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</row>
    <row r="368">
      <c r="A368" s="12"/>
      <c r="B368" s="12"/>
      <c r="C368" s="12"/>
      <c r="D368" s="8"/>
      <c r="E368" s="9"/>
      <c r="F368" s="8"/>
      <c r="G368" s="8"/>
      <c r="H368" s="10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</row>
    <row r="369">
      <c r="A369" s="12"/>
      <c r="B369" s="12"/>
      <c r="C369" s="12"/>
      <c r="D369" s="8"/>
      <c r="E369" s="9"/>
      <c r="F369" s="8"/>
      <c r="G369" s="8"/>
      <c r="H369" s="10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</row>
    <row r="370">
      <c r="A370" s="12"/>
      <c r="B370" s="12"/>
      <c r="C370" s="12"/>
      <c r="D370" s="8"/>
      <c r="E370" s="9"/>
      <c r="F370" s="8"/>
      <c r="G370" s="8"/>
      <c r="H370" s="1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</row>
    <row r="371">
      <c r="A371" s="12"/>
      <c r="B371" s="12"/>
      <c r="C371" s="12"/>
      <c r="D371" s="8"/>
      <c r="E371" s="9"/>
      <c r="F371" s="8"/>
      <c r="G371" s="8"/>
      <c r="H371" s="1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</row>
    <row r="372">
      <c r="A372" s="12"/>
      <c r="B372" s="12"/>
      <c r="C372" s="12"/>
      <c r="D372" s="8"/>
      <c r="E372" s="9"/>
      <c r="F372" s="8"/>
      <c r="G372" s="8"/>
      <c r="H372" s="10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</row>
    <row r="373">
      <c r="A373" s="12"/>
      <c r="B373" s="12"/>
      <c r="C373" s="12"/>
      <c r="D373" s="8"/>
      <c r="E373" s="9"/>
      <c r="F373" s="8"/>
      <c r="G373" s="8"/>
      <c r="H373" s="10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</row>
    <row r="374">
      <c r="A374" s="12"/>
      <c r="B374" s="12"/>
      <c r="C374" s="12"/>
      <c r="D374" s="8"/>
      <c r="E374" s="9"/>
      <c r="F374" s="8"/>
      <c r="G374" s="8"/>
      <c r="H374" s="10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</row>
    <row r="375">
      <c r="A375" s="12"/>
      <c r="B375" s="12"/>
      <c r="C375" s="12"/>
      <c r="D375" s="8"/>
      <c r="E375" s="9"/>
      <c r="F375" s="8"/>
      <c r="G375" s="8"/>
      <c r="H375" s="10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</row>
    <row r="376">
      <c r="A376" s="12"/>
      <c r="B376" s="12"/>
      <c r="C376" s="12"/>
      <c r="D376" s="8"/>
      <c r="E376" s="9"/>
      <c r="F376" s="8"/>
      <c r="G376" s="8"/>
      <c r="H376" s="10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</row>
    <row r="377">
      <c r="A377" s="12"/>
      <c r="B377" s="12"/>
      <c r="C377" s="12"/>
      <c r="D377" s="8"/>
      <c r="E377" s="9"/>
      <c r="F377" s="8"/>
      <c r="G377" s="8"/>
      <c r="H377" s="10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</row>
    <row r="378">
      <c r="A378" s="12"/>
      <c r="B378" s="12"/>
      <c r="C378" s="12"/>
      <c r="D378" s="8"/>
      <c r="E378" s="9"/>
      <c r="F378" s="8"/>
      <c r="G378" s="8"/>
      <c r="H378" s="10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</row>
    <row r="379">
      <c r="A379" s="12"/>
      <c r="B379" s="12"/>
      <c r="C379" s="12"/>
      <c r="D379" s="8"/>
      <c r="E379" s="9"/>
      <c r="F379" s="8"/>
      <c r="G379" s="8"/>
      <c r="H379" s="10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</row>
    <row r="380">
      <c r="A380" s="12"/>
      <c r="B380" s="12"/>
      <c r="C380" s="12"/>
      <c r="D380" s="8"/>
      <c r="E380" s="9"/>
      <c r="F380" s="8"/>
      <c r="G380" s="8"/>
      <c r="H380" s="1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</row>
    <row r="381">
      <c r="A381" s="12"/>
      <c r="B381" s="12"/>
      <c r="C381" s="12"/>
      <c r="D381" s="8"/>
      <c r="E381" s="9"/>
      <c r="F381" s="8"/>
      <c r="G381" s="8"/>
      <c r="H381" s="10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</row>
    <row r="382">
      <c r="A382" s="12"/>
      <c r="B382" s="12"/>
      <c r="C382" s="12"/>
      <c r="D382" s="8"/>
      <c r="E382" s="9"/>
      <c r="F382" s="8"/>
      <c r="G382" s="8"/>
      <c r="H382" s="10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</row>
    <row r="383">
      <c r="A383" s="12"/>
      <c r="B383" s="12"/>
      <c r="C383" s="12"/>
      <c r="D383" s="8"/>
      <c r="E383" s="9"/>
      <c r="F383" s="8"/>
      <c r="G383" s="8"/>
      <c r="H383" s="10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</row>
    <row r="384">
      <c r="A384" s="12"/>
      <c r="B384" s="12"/>
      <c r="C384" s="12"/>
      <c r="D384" s="8"/>
      <c r="E384" s="9"/>
      <c r="F384" s="8"/>
      <c r="G384" s="8"/>
      <c r="H384" s="10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</row>
    <row r="385">
      <c r="A385" s="12"/>
      <c r="B385" s="12"/>
      <c r="C385" s="12"/>
      <c r="D385" s="8"/>
      <c r="E385" s="9"/>
      <c r="F385" s="8"/>
      <c r="G385" s="8"/>
      <c r="H385" s="10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</row>
    <row r="386">
      <c r="A386" s="12"/>
      <c r="B386" s="12"/>
      <c r="C386" s="12"/>
      <c r="D386" s="8"/>
      <c r="E386" s="9"/>
      <c r="F386" s="8"/>
      <c r="G386" s="8"/>
      <c r="H386" s="10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</row>
    <row r="387">
      <c r="A387" s="12"/>
      <c r="B387" s="12"/>
      <c r="C387" s="12"/>
      <c r="D387" s="8"/>
      <c r="E387" s="9"/>
      <c r="F387" s="8"/>
      <c r="G387" s="8"/>
      <c r="H387" s="10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</row>
    <row r="388">
      <c r="A388" s="12"/>
      <c r="B388" s="12"/>
      <c r="C388" s="12"/>
      <c r="D388" s="8"/>
      <c r="E388" s="9"/>
      <c r="F388" s="8"/>
      <c r="G388" s="8"/>
      <c r="H388" s="10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</row>
    <row r="389">
      <c r="A389" s="12"/>
      <c r="B389" s="12"/>
      <c r="C389" s="12"/>
      <c r="D389" s="8"/>
      <c r="E389" s="9"/>
      <c r="F389" s="8"/>
      <c r="G389" s="8"/>
      <c r="H389" s="10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</row>
    <row r="390">
      <c r="A390" s="12"/>
      <c r="B390" s="12"/>
      <c r="C390" s="12"/>
      <c r="D390" s="8"/>
      <c r="E390" s="9"/>
      <c r="F390" s="8"/>
      <c r="G390" s="8"/>
      <c r="H390" s="1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</row>
    <row r="391">
      <c r="A391" s="12"/>
      <c r="B391" s="12"/>
      <c r="C391" s="12"/>
      <c r="D391" s="8"/>
      <c r="E391" s="9"/>
      <c r="F391" s="8"/>
      <c r="G391" s="8"/>
      <c r="H391" s="10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</row>
    <row r="392">
      <c r="A392" s="12"/>
      <c r="B392" s="12"/>
      <c r="C392" s="12"/>
      <c r="D392" s="8"/>
      <c r="E392" s="9"/>
      <c r="F392" s="8"/>
      <c r="G392" s="8"/>
      <c r="H392" s="10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</row>
    <row r="393">
      <c r="A393" s="12"/>
      <c r="B393" s="12"/>
      <c r="C393" s="12"/>
      <c r="D393" s="8"/>
      <c r="E393" s="9"/>
      <c r="F393" s="8"/>
      <c r="G393" s="8"/>
      <c r="H393" s="1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</row>
    <row r="394">
      <c r="A394" s="12"/>
      <c r="B394" s="12"/>
      <c r="C394" s="12"/>
      <c r="D394" s="8"/>
      <c r="E394" s="9"/>
      <c r="F394" s="8"/>
      <c r="G394" s="8"/>
      <c r="H394" s="1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</row>
    <row r="395">
      <c r="A395" s="12"/>
      <c r="B395" s="12"/>
      <c r="C395" s="12"/>
      <c r="D395" s="8"/>
      <c r="E395" s="9"/>
      <c r="F395" s="8"/>
      <c r="G395" s="8"/>
      <c r="H395" s="10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</row>
    <row r="396">
      <c r="A396" s="12"/>
      <c r="B396" s="12"/>
      <c r="C396" s="12"/>
      <c r="D396" s="8"/>
      <c r="E396" s="9"/>
      <c r="F396" s="8"/>
      <c r="G396" s="8"/>
      <c r="H396" s="10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</row>
    <row r="397">
      <c r="A397" s="12"/>
      <c r="B397" s="12"/>
      <c r="C397" s="12"/>
      <c r="D397" s="8"/>
      <c r="E397" s="9"/>
      <c r="F397" s="8"/>
      <c r="G397" s="8"/>
      <c r="H397" s="10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</row>
    <row r="398">
      <c r="A398" s="12"/>
      <c r="B398" s="12"/>
      <c r="C398" s="12"/>
      <c r="D398" s="8"/>
      <c r="E398" s="9"/>
      <c r="F398" s="8"/>
      <c r="G398" s="8"/>
      <c r="H398" s="10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</row>
    <row r="399">
      <c r="A399" s="12"/>
      <c r="B399" s="12"/>
      <c r="C399" s="12"/>
      <c r="D399" s="8"/>
      <c r="E399" s="9"/>
      <c r="F399" s="8"/>
      <c r="G399" s="8"/>
      <c r="H399" s="10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</row>
    <row r="400">
      <c r="A400" s="12"/>
      <c r="B400" s="12"/>
      <c r="C400" s="12"/>
      <c r="D400" s="8"/>
      <c r="E400" s="9"/>
      <c r="F400" s="8"/>
      <c r="G400" s="8"/>
      <c r="H400" s="1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</row>
    <row r="401">
      <c r="A401" s="12"/>
      <c r="B401" s="12"/>
      <c r="C401" s="12"/>
      <c r="D401" s="8"/>
      <c r="E401" s="9"/>
      <c r="F401" s="8"/>
      <c r="G401" s="8"/>
      <c r="H401" s="10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</row>
    <row r="402">
      <c r="A402" s="12"/>
      <c r="B402" s="12"/>
      <c r="C402" s="12"/>
      <c r="D402" s="8"/>
      <c r="E402" s="9"/>
      <c r="F402" s="8"/>
      <c r="G402" s="8"/>
      <c r="H402" s="10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</row>
    <row r="403">
      <c r="A403" s="12"/>
      <c r="B403" s="12"/>
      <c r="C403" s="12"/>
      <c r="D403" s="8"/>
      <c r="E403" s="9"/>
      <c r="F403" s="8"/>
      <c r="G403" s="8"/>
      <c r="H403" s="10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</row>
    <row r="404">
      <c r="A404" s="12"/>
      <c r="B404" s="12"/>
      <c r="C404" s="12"/>
      <c r="D404" s="8"/>
      <c r="E404" s="9"/>
      <c r="F404" s="8"/>
      <c r="G404" s="8"/>
      <c r="H404" s="10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</row>
    <row r="405">
      <c r="A405" s="12"/>
      <c r="B405" s="12"/>
      <c r="C405" s="12"/>
      <c r="D405" s="8"/>
      <c r="E405" s="9"/>
      <c r="F405" s="8"/>
      <c r="G405" s="8"/>
      <c r="H405" s="10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</row>
    <row r="406">
      <c r="A406" s="12"/>
      <c r="B406" s="12"/>
      <c r="C406" s="12"/>
      <c r="D406" s="8"/>
      <c r="E406" s="9"/>
      <c r="F406" s="8"/>
      <c r="G406" s="8"/>
      <c r="H406" s="10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</row>
    <row r="407">
      <c r="A407" s="12"/>
      <c r="B407" s="12"/>
      <c r="C407" s="12"/>
      <c r="D407" s="8"/>
      <c r="E407" s="9"/>
      <c r="F407" s="8"/>
      <c r="G407" s="8"/>
      <c r="H407" s="10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</row>
    <row r="408">
      <c r="A408" s="12"/>
      <c r="B408" s="12"/>
      <c r="C408" s="12"/>
      <c r="D408" s="8"/>
      <c r="E408" s="9"/>
      <c r="F408" s="8"/>
      <c r="G408" s="8"/>
      <c r="H408" s="10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</row>
    <row r="409">
      <c r="A409" s="12"/>
      <c r="B409" s="12"/>
      <c r="C409" s="12"/>
      <c r="D409" s="8"/>
      <c r="E409" s="9"/>
      <c r="F409" s="8"/>
      <c r="G409" s="8"/>
      <c r="H409" s="10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</row>
    <row r="410">
      <c r="A410" s="12"/>
      <c r="B410" s="12"/>
      <c r="C410" s="12"/>
      <c r="D410" s="8"/>
      <c r="E410" s="9"/>
      <c r="F410" s="8"/>
      <c r="G410" s="8"/>
      <c r="H410" s="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</row>
    <row r="411">
      <c r="A411" s="12"/>
      <c r="B411" s="12"/>
      <c r="C411" s="12"/>
      <c r="D411" s="8"/>
      <c r="E411" s="9"/>
      <c r="F411" s="8"/>
      <c r="G411" s="8"/>
      <c r="H411" s="10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</row>
    <row r="412">
      <c r="A412" s="12"/>
      <c r="B412" s="12"/>
      <c r="C412" s="12"/>
      <c r="D412" s="8"/>
      <c r="E412" s="9"/>
      <c r="F412" s="8"/>
      <c r="G412" s="8"/>
      <c r="H412" s="10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</row>
    <row r="413">
      <c r="A413" s="12"/>
      <c r="B413" s="12"/>
      <c r="C413" s="12"/>
      <c r="D413" s="8"/>
      <c r="E413" s="9"/>
      <c r="F413" s="8"/>
      <c r="G413" s="8"/>
      <c r="H413" s="10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</row>
    <row r="414">
      <c r="A414" s="12"/>
      <c r="B414" s="12"/>
      <c r="C414" s="12"/>
      <c r="D414" s="8"/>
      <c r="E414" s="9"/>
      <c r="F414" s="8"/>
      <c r="G414" s="8"/>
      <c r="H414" s="10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</row>
    <row r="415">
      <c r="A415" s="12"/>
      <c r="B415" s="12"/>
      <c r="C415" s="12"/>
      <c r="D415" s="8"/>
      <c r="E415" s="9"/>
      <c r="F415" s="8"/>
      <c r="G415" s="8"/>
      <c r="H415" s="10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</row>
    <row r="416">
      <c r="A416" s="12"/>
      <c r="B416" s="12"/>
      <c r="C416" s="12"/>
      <c r="D416" s="8"/>
      <c r="E416" s="9"/>
      <c r="F416" s="8"/>
      <c r="G416" s="8"/>
      <c r="H416" s="10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</row>
    <row r="417">
      <c r="A417" s="12"/>
      <c r="B417" s="12"/>
      <c r="C417" s="12"/>
      <c r="D417" s="8"/>
      <c r="E417" s="9"/>
      <c r="F417" s="8"/>
      <c r="G417" s="8"/>
      <c r="H417" s="10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</row>
    <row r="418">
      <c r="A418" s="12"/>
      <c r="B418" s="12"/>
      <c r="C418" s="12"/>
      <c r="D418" s="8"/>
      <c r="E418" s="9"/>
      <c r="F418" s="8"/>
      <c r="G418" s="8"/>
      <c r="H418" s="10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</row>
    <row r="419">
      <c r="A419" s="12"/>
      <c r="B419" s="12"/>
      <c r="C419" s="12"/>
      <c r="D419" s="8"/>
      <c r="E419" s="9"/>
      <c r="F419" s="8"/>
      <c r="G419" s="8"/>
      <c r="H419" s="10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</row>
    <row r="420">
      <c r="A420" s="12"/>
      <c r="B420" s="12"/>
      <c r="C420" s="12"/>
      <c r="D420" s="8"/>
      <c r="E420" s="9"/>
      <c r="F420" s="8"/>
      <c r="G420" s="8"/>
      <c r="H420" s="1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</row>
    <row r="421">
      <c r="A421" s="12"/>
      <c r="B421" s="12"/>
      <c r="C421" s="12"/>
      <c r="D421" s="8"/>
      <c r="E421" s="9"/>
      <c r="F421" s="8"/>
      <c r="G421" s="8"/>
      <c r="H421" s="10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</row>
    <row r="422">
      <c r="A422" s="12"/>
      <c r="B422" s="12"/>
      <c r="C422" s="12"/>
      <c r="D422" s="8"/>
      <c r="E422" s="9"/>
      <c r="F422" s="8"/>
      <c r="G422" s="8"/>
      <c r="H422" s="10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</row>
    <row r="423">
      <c r="A423" s="12"/>
      <c r="B423" s="12"/>
      <c r="C423" s="12"/>
      <c r="D423" s="8"/>
      <c r="E423" s="9"/>
      <c r="F423" s="8"/>
      <c r="G423" s="8"/>
      <c r="H423" s="10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</row>
    <row r="424">
      <c r="A424" s="12"/>
      <c r="B424" s="12"/>
      <c r="C424" s="12"/>
      <c r="D424" s="8"/>
      <c r="E424" s="9"/>
      <c r="F424" s="8"/>
      <c r="G424" s="8"/>
      <c r="H424" s="10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</row>
    <row r="425">
      <c r="A425" s="12"/>
      <c r="B425" s="12"/>
      <c r="C425" s="12"/>
      <c r="D425" s="8"/>
      <c r="E425" s="9"/>
      <c r="F425" s="8"/>
      <c r="G425" s="8"/>
      <c r="H425" s="10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</row>
    <row r="426">
      <c r="A426" s="12"/>
      <c r="B426" s="12"/>
      <c r="C426" s="12"/>
      <c r="D426" s="8"/>
      <c r="E426" s="9"/>
      <c r="F426" s="8"/>
      <c r="G426" s="8"/>
      <c r="H426" s="10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</row>
    <row r="427">
      <c r="A427" s="12"/>
      <c r="B427" s="12"/>
      <c r="C427" s="12"/>
      <c r="D427" s="8"/>
      <c r="E427" s="9"/>
      <c r="F427" s="8"/>
      <c r="G427" s="8"/>
      <c r="H427" s="10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</row>
    <row r="428">
      <c r="A428" s="12"/>
      <c r="B428" s="12"/>
      <c r="C428" s="12"/>
      <c r="D428" s="8"/>
      <c r="E428" s="9"/>
      <c r="F428" s="8"/>
      <c r="G428" s="8"/>
      <c r="H428" s="10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</row>
    <row r="429">
      <c r="A429" s="12"/>
      <c r="B429" s="12"/>
      <c r="C429" s="12"/>
      <c r="D429" s="8"/>
      <c r="E429" s="9"/>
      <c r="F429" s="8"/>
      <c r="G429" s="8"/>
      <c r="H429" s="10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</row>
    <row r="430">
      <c r="A430" s="12"/>
      <c r="B430" s="12"/>
      <c r="C430" s="12"/>
      <c r="D430" s="8"/>
      <c r="E430" s="9"/>
      <c r="F430" s="8"/>
      <c r="G430" s="8"/>
      <c r="H430" s="1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</row>
    <row r="431">
      <c r="A431" s="12"/>
      <c r="B431" s="12"/>
      <c r="C431" s="12"/>
      <c r="D431" s="8"/>
      <c r="E431" s="9"/>
      <c r="F431" s="8"/>
      <c r="G431" s="8"/>
      <c r="H431" s="10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</row>
    <row r="432">
      <c r="A432" s="12"/>
      <c r="B432" s="12"/>
      <c r="C432" s="12"/>
      <c r="D432" s="8"/>
      <c r="E432" s="9"/>
      <c r="F432" s="8"/>
      <c r="G432" s="8"/>
      <c r="H432" s="10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</row>
    <row r="433">
      <c r="A433" s="12"/>
      <c r="B433" s="12"/>
      <c r="C433" s="12"/>
      <c r="D433" s="8"/>
      <c r="E433" s="9"/>
      <c r="F433" s="8"/>
      <c r="G433" s="8"/>
      <c r="H433" s="10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</row>
    <row r="434">
      <c r="A434" s="12"/>
      <c r="B434" s="12"/>
      <c r="C434" s="12"/>
      <c r="D434" s="8"/>
      <c r="E434" s="9"/>
      <c r="F434" s="8"/>
      <c r="G434" s="8"/>
      <c r="H434" s="10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</row>
    <row r="435">
      <c r="A435" s="12"/>
      <c r="B435" s="12"/>
      <c r="C435" s="12"/>
      <c r="D435" s="8"/>
      <c r="E435" s="9"/>
      <c r="F435" s="8"/>
      <c r="G435" s="8"/>
      <c r="H435" s="10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</row>
    <row r="436">
      <c r="A436" s="12"/>
      <c r="B436" s="12"/>
      <c r="C436" s="12"/>
      <c r="D436" s="8"/>
      <c r="E436" s="9"/>
      <c r="F436" s="8"/>
      <c r="G436" s="8"/>
      <c r="H436" s="10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</row>
    <row r="437">
      <c r="A437" s="12"/>
      <c r="B437" s="12"/>
      <c r="C437" s="12"/>
      <c r="D437" s="8"/>
      <c r="E437" s="9"/>
      <c r="F437" s="8"/>
      <c r="G437" s="8"/>
      <c r="H437" s="10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</row>
    <row r="438">
      <c r="A438" s="12"/>
      <c r="B438" s="12"/>
      <c r="C438" s="12"/>
      <c r="D438" s="8"/>
      <c r="E438" s="9"/>
      <c r="F438" s="8"/>
      <c r="G438" s="8"/>
      <c r="H438" s="10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</row>
    <row r="439">
      <c r="A439" s="12"/>
      <c r="B439" s="12"/>
      <c r="C439" s="12"/>
      <c r="D439" s="8"/>
      <c r="E439" s="9"/>
      <c r="F439" s="8"/>
      <c r="G439" s="8"/>
      <c r="H439" s="10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</row>
    <row r="440">
      <c r="A440" s="12"/>
      <c r="B440" s="12"/>
      <c r="C440" s="12"/>
      <c r="D440" s="8"/>
      <c r="E440" s="9"/>
      <c r="F440" s="8"/>
      <c r="G440" s="8"/>
      <c r="H440" s="1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</row>
    <row r="441">
      <c r="A441" s="12"/>
      <c r="B441" s="12"/>
      <c r="C441" s="12"/>
      <c r="D441" s="8"/>
      <c r="E441" s="9"/>
      <c r="F441" s="8"/>
      <c r="G441" s="8"/>
      <c r="H441" s="10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</row>
    <row r="442">
      <c r="A442" s="12"/>
      <c r="B442" s="12"/>
      <c r="C442" s="12"/>
      <c r="D442" s="8"/>
      <c r="E442" s="9"/>
      <c r="F442" s="8"/>
      <c r="G442" s="8"/>
      <c r="H442" s="10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</row>
    <row r="443">
      <c r="A443" s="12"/>
      <c r="B443" s="12"/>
      <c r="C443" s="12"/>
      <c r="D443" s="8"/>
      <c r="E443" s="9"/>
      <c r="F443" s="8"/>
      <c r="G443" s="8"/>
      <c r="H443" s="10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</row>
    <row r="444">
      <c r="A444" s="12"/>
      <c r="B444" s="12"/>
      <c r="C444" s="12"/>
      <c r="D444" s="8"/>
      <c r="E444" s="9"/>
      <c r="F444" s="8"/>
      <c r="G444" s="8"/>
      <c r="H444" s="10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</row>
    <row r="445">
      <c r="A445" s="12"/>
      <c r="B445" s="12"/>
      <c r="C445" s="12"/>
      <c r="D445" s="8"/>
      <c r="E445" s="9"/>
      <c r="F445" s="8"/>
      <c r="G445" s="8"/>
      <c r="H445" s="10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</row>
    <row r="446">
      <c r="A446" s="12"/>
      <c r="B446" s="12"/>
      <c r="C446" s="12"/>
      <c r="D446" s="8"/>
      <c r="E446" s="9"/>
      <c r="F446" s="8"/>
      <c r="G446" s="8"/>
      <c r="H446" s="10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</row>
    <row r="447">
      <c r="A447" s="12"/>
      <c r="B447" s="12"/>
      <c r="C447" s="12"/>
      <c r="D447" s="8"/>
      <c r="E447" s="9"/>
      <c r="F447" s="8"/>
      <c r="G447" s="8"/>
      <c r="H447" s="10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</row>
    <row r="448">
      <c r="A448" s="12"/>
      <c r="B448" s="12"/>
      <c r="C448" s="12"/>
      <c r="D448" s="8"/>
      <c r="E448" s="9"/>
      <c r="F448" s="8"/>
      <c r="G448" s="8"/>
      <c r="H448" s="10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</row>
    <row r="449">
      <c r="A449" s="12"/>
      <c r="B449" s="12"/>
      <c r="C449" s="12"/>
      <c r="D449" s="8"/>
      <c r="E449" s="9"/>
      <c r="F449" s="8"/>
      <c r="G449" s="8"/>
      <c r="H449" s="10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</row>
    <row r="450">
      <c r="A450" s="12"/>
      <c r="B450" s="12"/>
      <c r="C450" s="12"/>
      <c r="D450" s="8"/>
      <c r="E450" s="9"/>
      <c r="F450" s="8"/>
      <c r="G450" s="8"/>
      <c r="H450" s="1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</row>
    <row r="451">
      <c r="A451" s="12"/>
      <c r="B451" s="12"/>
      <c r="C451" s="12"/>
      <c r="D451" s="8"/>
      <c r="E451" s="9"/>
      <c r="F451" s="8"/>
      <c r="G451" s="8"/>
      <c r="H451" s="10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</row>
    <row r="452">
      <c r="A452" s="12"/>
      <c r="B452" s="12"/>
      <c r="C452" s="12"/>
      <c r="D452" s="8"/>
      <c r="E452" s="9"/>
      <c r="F452" s="8"/>
      <c r="G452" s="8"/>
      <c r="H452" s="10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</row>
    <row r="453">
      <c r="A453" s="12"/>
      <c r="B453" s="12"/>
      <c r="C453" s="12"/>
      <c r="D453" s="8"/>
      <c r="E453" s="9"/>
      <c r="F453" s="8"/>
      <c r="G453" s="8"/>
      <c r="H453" s="10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</row>
    <row r="454">
      <c r="A454" s="12"/>
      <c r="B454" s="12"/>
      <c r="C454" s="12"/>
      <c r="D454" s="8"/>
      <c r="E454" s="9"/>
      <c r="F454" s="8"/>
      <c r="G454" s="8"/>
      <c r="H454" s="10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</row>
    <row r="455">
      <c r="A455" s="12"/>
      <c r="B455" s="12"/>
      <c r="C455" s="12"/>
      <c r="D455" s="8"/>
      <c r="E455" s="9"/>
      <c r="F455" s="8"/>
      <c r="G455" s="8"/>
      <c r="H455" s="10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</row>
    <row r="456">
      <c r="A456" s="12"/>
      <c r="B456" s="12"/>
      <c r="C456" s="12"/>
      <c r="D456" s="8"/>
      <c r="E456" s="9"/>
      <c r="F456" s="8"/>
      <c r="G456" s="8"/>
      <c r="H456" s="10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</row>
    <row r="457">
      <c r="A457" s="12"/>
      <c r="B457" s="12"/>
      <c r="C457" s="12"/>
      <c r="D457" s="8"/>
      <c r="E457" s="9"/>
      <c r="F457" s="8"/>
      <c r="G457" s="8"/>
      <c r="H457" s="10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</row>
    <row r="458">
      <c r="A458" s="12"/>
      <c r="B458" s="12"/>
      <c r="C458" s="12"/>
      <c r="D458" s="8"/>
      <c r="E458" s="9"/>
      <c r="F458" s="8"/>
      <c r="G458" s="8"/>
      <c r="H458" s="10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</row>
    <row r="459">
      <c r="A459" s="12"/>
      <c r="B459" s="12"/>
      <c r="C459" s="12"/>
      <c r="D459" s="8"/>
      <c r="E459" s="9"/>
      <c r="F459" s="8"/>
      <c r="G459" s="8"/>
      <c r="H459" s="10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</row>
    <row r="460">
      <c r="A460" s="12"/>
      <c r="B460" s="12"/>
      <c r="C460" s="12"/>
      <c r="D460" s="8"/>
      <c r="E460" s="9"/>
      <c r="F460" s="8"/>
      <c r="G460" s="8"/>
      <c r="H460" s="1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</row>
    <row r="461">
      <c r="A461" s="12"/>
      <c r="B461" s="12"/>
      <c r="C461" s="12"/>
      <c r="D461" s="8"/>
      <c r="E461" s="9"/>
      <c r="F461" s="8"/>
      <c r="G461" s="8"/>
      <c r="H461" s="10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</row>
    <row r="462">
      <c r="A462" s="12"/>
      <c r="B462" s="12"/>
      <c r="C462" s="12"/>
      <c r="D462" s="8"/>
      <c r="E462" s="9"/>
      <c r="F462" s="8"/>
      <c r="G462" s="8"/>
      <c r="H462" s="10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</row>
    <row r="463">
      <c r="A463" s="12"/>
      <c r="B463" s="12"/>
      <c r="C463" s="12"/>
      <c r="D463" s="8"/>
      <c r="E463" s="9"/>
      <c r="F463" s="8"/>
      <c r="G463" s="8"/>
      <c r="H463" s="10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</row>
    <row r="464">
      <c r="A464" s="12"/>
      <c r="B464" s="12"/>
      <c r="C464" s="12"/>
      <c r="D464" s="8"/>
      <c r="E464" s="9"/>
      <c r="F464" s="8"/>
      <c r="G464" s="8"/>
      <c r="H464" s="10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</row>
    <row r="465">
      <c r="A465" s="12"/>
      <c r="B465" s="12"/>
      <c r="C465" s="12"/>
      <c r="D465" s="8"/>
      <c r="E465" s="9"/>
      <c r="F465" s="8"/>
      <c r="G465" s="8"/>
      <c r="H465" s="10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</row>
    <row r="466">
      <c r="A466" s="12"/>
      <c r="B466" s="12"/>
      <c r="C466" s="12"/>
      <c r="D466" s="8"/>
      <c r="E466" s="9"/>
      <c r="F466" s="8"/>
      <c r="G466" s="8"/>
      <c r="H466" s="10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</row>
    <row r="467">
      <c r="A467" s="12"/>
      <c r="B467" s="12"/>
      <c r="C467" s="12"/>
      <c r="D467" s="8"/>
      <c r="E467" s="9"/>
      <c r="F467" s="8"/>
      <c r="G467" s="8"/>
      <c r="H467" s="10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</row>
    <row r="468">
      <c r="A468" s="12"/>
      <c r="B468" s="12"/>
      <c r="C468" s="12"/>
      <c r="D468" s="8"/>
      <c r="E468" s="9"/>
      <c r="F468" s="8"/>
      <c r="G468" s="8"/>
      <c r="H468" s="10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</row>
    <row r="469">
      <c r="A469" s="12"/>
      <c r="B469" s="12"/>
      <c r="C469" s="12"/>
      <c r="D469" s="8"/>
      <c r="E469" s="9"/>
      <c r="F469" s="8"/>
      <c r="G469" s="8"/>
      <c r="H469" s="10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</row>
    <row r="470">
      <c r="A470" s="12"/>
      <c r="B470" s="12"/>
      <c r="C470" s="12"/>
      <c r="D470" s="8"/>
      <c r="E470" s="9"/>
      <c r="F470" s="8"/>
      <c r="G470" s="8"/>
      <c r="H470" s="1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</row>
    <row r="471">
      <c r="A471" s="12"/>
      <c r="B471" s="12"/>
      <c r="C471" s="12"/>
      <c r="D471" s="8"/>
      <c r="E471" s="9"/>
      <c r="F471" s="8"/>
      <c r="G471" s="8"/>
      <c r="H471" s="10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</row>
    <row r="472">
      <c r="A472" s="12"/>
      <c r="B472" s="12"/>
      <c r="C472" s="12"/>
      <c r="D472" s="8"/>
      <c r="E472" s="9"/>
      <c r="F472" s="8"/>
      <c r="G472" s="8"/>
      <c r="H472" s="10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</row>
    <row r="473">
      <c r="A473" s="12"/>
      <c r="B473" s="12"/>
      <c r="C473" s="12"/>
      <c r="D473" s="8"/>
      <c r="E473" s="9"/>
      <c r="F473" s="8"/>
      <c r="G473" s="8"/>
      <c r="H473" s="10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</row>
    <row r="474">
      <c r="A474" s="12"/>
      <c r="B474" s="12"/>
      <c r="C474" s="12"/>
      <c r="D474" s="8"/>
      <c r="E474" s="9"/>
      <c r="F474" s="8"/>
      <c r="G474" s="8"/>
      <c r="H474" s="10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</row>
    <row r="475">
      <c r="A475" s="12"/>
      <c r="B475" s="12"/>
      <c r="C475" s="12"/>
      <c r="D475" s="8"/>
      <c r="E475" s="9"/>
      <c r="F475" s="8"/>
      <c r="G475" s="8"/>
      <c r="H475" s="10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</row>
    <row r="476">
      <c r="A476" s="12"/>
      <c r="B476" s="12"/>
      <c r="C476" s="12"/>
      <c r="D476" s="8"/>
      <c r="E476" s="9"/>
      <c r="F476" s="8"/>
      <c r="G476" s="8"/>
      <c r="H476" s="10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</row>
    <row r="477">
      <c r="A477" s="12"/>
      <c r="B477" s="12"/>
      <c r="C477" s="12"/>
      <c r="D477" s="8"/>
      <c r="E477" s="9"/>
      <c r="F477" s="8"/>
      <c r="G477" s="8"/>
      <c r="H477" s="10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</row>
    <row r="478">
      <c r="A478" s="12"/>
      <c r="B478" s="12"/>
      <c r="C478" s="12"/>
      <c r="D478" s="8"/>
      <c r="E478" s="9"/>
      <c r="F478" s="8"/>
      <c r="G478" s="8"/>
      <c r="H478" s="10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</row>
    <row r="479">
      <c r="A479" s="12"/>
      <c r="B479" s="12"/>
      <c r="C479" s="12"/>
      <c r="D479" s="8"/>
      <c r="E479" s="9"/>
      <c r="F479" s="8"/>
      <c r="G479" s="8"/>
      <c r="H479" s="10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</row>
    <row r="480">
      <c r="A480" s="12"/>
      <c r="B480" s="12"/>
      <c r="C480" s="12"/>
      <c r="D480" s="8"/>
      <c r="E480" s="9"/>
      <c r="F480" s="8"/>
      <c r="G480" s="8"/>
      <c r="H480" s="1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</row>
    <row r="481">
      <c r="A481" s="12"/>
      <c r="B481" s="12"/>
      <c r="C481" s="12"/>
      <c r="D481" s="8"/>
      <c r="E481" s="9"/>
      <c r="F481" s="8"/>
      <c r="G481" s="8"/>
      <c r="H481" s="10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</row>
    <row r="482">
      <c r="A482" s="12"/>
      <c r="B482" s="12"/>
      <c r="C482" s="12"/>
      <c r="D482" s="8"/>
      <c r="E482" s="9"/>
      <c r="F482" s="8"/>
      <c r="G482" s="8"/>
      <c r="H482" s="10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</row>
    <row r="483">
      <c r="A483" s="12"/>
      <c r="B483" s="12"/>
      <c r="C483" s="12"/>
      <c r="D483" s="8"/>
      <c r="E483" s="9"/>
      <c r="F483" s="8"/>
      <c r="G483" s="8"/>
      <c r="H483" s="10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</row>
    <row r="484">
      <c r="A484" s="12"/>
      <c r="B484" s="12"/>
      <c r="C484" s="12"/>
      <c r="D484" s="8"/>
      <c r="E484" s="9"/>
      <c r="F484" s="8"/>
      <c r="G484" s="8"/>
      <c r="H484" s="10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</row>
    <row r="485">
      <c r="A485" s="12"/>
      <c r="B485" s="12"/>
      <c r="C485" s="12"/>
      <c r="D485" s="8"/>
      <c r="E485" s="9"/>
      <c r="F485" s="8"/>
      <c r="G485" s="8"/>
      <c r="H485" s="10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</row>
    <row r="486">
      <c r="A486" s="12"/>
      <c r="B486" s="12"/>
      <c r="C486" s="12"/>
      <c r="D486" s="8"/>
      <c r="E486" s="9"/>
      <c r="F486" s="8"/>
      <c r="G486" s="8"/>
      <c r="H486" s="10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</row>
    <row r="487">
      <c r="A487" s="12"/>
      <c r="B487" s="12"/>
      <c r="C487" s="12"/>
      <c r="D487" s="8"/>
      <c r="E487" s="9"/>
      <c r="F487" s="8"/>
      <c r="G487" s="8"/>
      <c r="H487" s="10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</row>
    <row r="488">
      <c r="A488" s="12"/>
      <c r="B488" s="12"/>
      <c r="C488" s="12"/>
      <c r="D488" s="8"/>
      <c r="E488" s="9"/>
      <c r="F488" s="8"/>
      <c r="G488" s="8"/>
      <c r="H488" s="10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</row>
    <row r="489">
      <c r="A489" s="12"/>
      <c r="B489" s="12"/>
      <c r="C489" s="12"/>
      <c r="D489" s="8"/>
      <c r="E489" s="9"/>
      <c r="F489" s="8"/>
      <c r="G489" s="8"/>
      <c r="H489" s="10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</row>
    <row r="490">
      <c r="A490" s="12"/>
      <c r="B490" s="12"/>
      <c r="C490" s="12"/>
      <c r="D490" s="8"/>
      <c r="E490" s="9"/>
      <c r="F490" s="8"/>
      <c r="G490" s="8"/>
      <c r="H490" s="1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</row>
    <row r="491">
      <c r="A491" s="12"/>
      <c r="B491" s="12"/>
      <c r="C491" s="12"/>
      <c r="D491" s="8"/>
      <c r="E491" s="9"/>
      <c r="F491" s="8"/>
      <c r="G491" s="8"/>
      <c r="H491" s="10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</row>
    <row r="492">
      <c r="A492" s="12"/>
      <c r="B492" s="12"/>
      <c r="C492" s="12"/>
      <c r="D492" s="8"/>
      <c r="E492" s="9"/>
      <c r="F492" s="8"/>
      <c r="G492" s="8"/>
      <c r="H492" s="10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</row>
    <row r="493">
      <c r="A493" s="12"/>
      <c r="B493" s="12"/>
      <c r="C493" s="12"/>
      <c r="D493" s="8"/>
      <c r="E493" s="9"/>
      <c r="F493" s="8"/>
      <c r="G493" s="8"/>
      <c r="H493" s="10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</row>
    <row r="494">
      <c r="A494" s="12"/>
      <c r="B494" s="12"/>
      <c r="C494" s="12"/>
      <c r="D494" s="8"/>
      <c r="E494" s="9"/>
      <c r="F494" s="8"/>
      <c r="G494" s="8"/>
      <c r="H494" s="10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</row>
    <row r="495">
      <c r="A495" s="12"/>
      <c r="B495" s="12"/>
      <c r="C495" s="12"/>
      <c r="D495" s="8"/>
      <c r="E495" s="9"/>
      <c r="F495" s="8"/>
      <c r="G495" s="8"/>
      <c r="H495" s="10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</row>
    <row r="496">
      <c r="A496" s="12"/>
      <c r="B496" s="12"/>
      <c r="C496" s="12"/>
      <c r="D496" s="8"/>
      <c r="E496" s="9"/>
      <c r="F496" s="8"/>
      <c r="G496" s="8"/>
      <c r="H496" s="10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</row>
    <row r="497">
      <c r="A497" s="12"/>
      <c r="B497" s="12"/>
      <c r="C497" s="12"/>
      <c r="D497" s="8"/>
      <c r="E497" s="9"/>
      <c r="F497" s="8"/>
      <c r="G497" s="8"/>
      <c r="H497" s="10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</row>
    <row r="498">
      <c r="A498" s="12"/>
      <c r="B498" s="12"/>
      <c r="C498" s="12"/>
      <c r="D498" s="8"/>
      <c r="E498" s="9"/>
      <c r="F498" s="8"/>
      <c r="G498" s="8"/>
      <c r="H498" s="10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</row>
    <row r="499">
      <c r="A499" s="12"/>
      <c r="B499" s="12"/>
      <c r="C499" s="12"/>
      <c r="D499" s="8"/>
      <c r="E499" s="9"/>
      <c r="F499" s="8"/>
      <c r="G499" s="8"/>
      <c r="H499" s="10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</row>
    <row r="500">
      <c r="A500" s="12"/>
      <c r="B500" s="12"/>
      <c r="C500" s="12"/>
      <c r="D500" s="8"/>
      <c r="E500" s="9"/>
      <c r="F500" s="8"/>
      <c r="G500" s="8"/>
      <c r="H500" s="1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</row>
    <row r="501">
      <c r="A501" s="12"/>
      <c r="B501" s="12"/>
      <c r="C501" s="12"/>
      <c r="D501" s="8"/>
      <c r="E501" s="9"/>
      <c r="F501" s="8"/>
      <c r="G501" s="8"/>
      <c r="H501" s="10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</row>
    <row r="502">
      <c r="A502" s="12"/>
      <c r="B502" s="12"/>
      <c r="C502" s="12"/>
      <c r="D502" s="8"/>
      <c r="E502" s="9"/>
      <c r="F502" s="8"/>
      <c r="G502" s="8"/>
      <c r="H502" s="10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</row>
    <row r="503">
      <c r="A503" s="12"/>
      <c r="B503" s="12"/>
      <c r="C503" s="12"/>
      <c r="D503" s="8"/>
      <c r="E503" s="9"/>
      <c r="F503" s="8"/>
      <c r="G503" s="8"/>
      <c r="H503" s="10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</row>
    <row r="504">
      <c r="A504" s="12"/>
      <c r="B504" s="12"/>
      <c r="C504" s="12"/>
      <c r="D504" s="8"/>
      <c r="E504" s="9"/>
      <c r="F504" s="8"/>
      <c r="G504" s="8"/>
      <c r="H504" s="10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</row>
    <row r="505">
      <c r="A505" s="12"/>
      <c r="B505" s="12"/>
      <c r="C505" s="12"/>
      <c r="D505" s="8"/>
      <c r="E505" s="9"/>
      <c r="F505" s="8"/>
      <c r="G505" s="8"/>
      <c r="H505" s="10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</row>
    <row r="506">
      <c r="A506" s="12"/>
      <c r="B506" s="12"/>
      <c r="C506" s="12"/>
      <c r="D506" s="8"/>
      <c r="E506" s="9"/>
      <c r="F506" s="8"/>
      <c r="G506" s="8"/>
      <c r="H506" s="10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</row>
    <row r="507">
      <c r="A507" s="12"/>
      <c r="B507" s="12"/>
      <c r="C507" s="12"/>
      <c r="D507" s="8"/>
      <c r="E507" s="9"/>
      <c r="F507" s="8"/>
      <c r="G507" s="8"/>
      <c r="H507" s="10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</row>
    <row r="508">
      <c r="A508" s="12"/>
      <c r="B508" s="12"/>
      <c r="C508" s="12"/>
      <c r="D508" s="8"/>
      <c r="E508" s="9"/>
      <c r="F508" s="8"/>
      <c r="G508" s="8"/>
      <c r="H508" s="10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</row>
    <row r="509">
      <c r="A509" s="12"/>
      <c r="B509" s="12"/>
      <c r="C509" s="12"/>
      <c r="D509" s="8"/>
      <c r="E509" s="9"/>
      <c r="F509" s="8"/>
      <c r="G509" s="8"/>
      <c r="H509" s="10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</row>
    <row r="510">
      <c r="A510" s="12"/>
      <c r="B510" s="12"/>
      <c r="C510" s="12"/>
      <c r="D510" s="8"/>
      <c r="E510" s="9"/>
      <c r="F510" s="8"/>
      <c r="G510" s="8"/>
      <c r="H510" s="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</row>
    <row r="511">
      <c r="A511" s="12"/>
      <c r="B511" s="12"/>
      <c r="C511" s="12"/>
      <c r="D511" s="8"/>
      <c r="E511" s="9"/>
      <c r="F511" s="8"/>
      <c r="G511" s="8"/>
      <c r="H511" s="10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</row>
    <row r="512">
      <c r="A512" s="12"/>
      <c r="B512" s="12"/>
      <c r="C512" s="12"/>
      <c r="D512" s="8"/>
      <c r="E512" s="9"/>
      <c r="F512" s="8"/>
      <c r="G512" s="8"/>
      <c r="H512" s="10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</row>
    <row r="513">
      <c r="A513" s="12"/>
      <c r="B513" s="12"/>
      <c r="C513" s="12"/>
      <c r="D513" s="8"/>
      <c r="E513" s="9"/>
      <c r="F513" s="8"/>
      <c r="G513" s="8"/>
      <c r="H513" s="10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</row>
    <row r="514">
      <c r="A514" s="12"/>
      <c r="B514" s="12"/>
      <c r="C514" s="12"/>
      <c r="D514" s="8"/>
      <c r="E514" s="9"/>
      <c r="F514" s="8"/>
      <c r="G514" s="8"/>
      <c r="H514" s="10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</row>
    <row r="515">
      <c r="A515" s="12"/>
      <c r="B515" s="12"/>
      <c r="C515" s="12"/>
      <c r="D515" s="8"/>
      <c r="E515" s="9"/>
      <c r="F515" s="8"/>
      <c r="G515" s="8"/>
      <c r="H515" s="10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</row>
    <row r="516">
      <c r="A516" s="12"/>
      <c r="B516" s="12"/>
      <c r="C516" s="12"/>
      <c r="D516" s="8"/>
      <c r="E516" s="9"/>
      <c r="F516" s="8"/>
      <c r="G516" s="8"/>
      <c r="H516" s="10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</row>
    <row r="517">
      <c r="A517" s="12"/>
      <c r="B517" s="12"/>
      <c r="C517" s="12"/>
      <c r="D517" s="8"/>
      <c r="E517" s="9"/>
      <c r="F517" s="8"/>
      <c r="G517" s="8"/>
      <c r="H517" s="10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</row>
    <row r="518">
      <c r="A518" s="12"/>
      <c r="B518" s="12"/>
      <c r="C518" s="12"/>
      <c r="D518" s="8"/>
      <c r="E518" s="9"/>
      <c r="F518" s="8"/>
      <c r="G518" s="8"/>
      <c r="H518" s="10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>
      <c r="A519" s="12"/>
      <c r="B519" s="12"/>
      <c r="C519" s="12"/>
      <c r="D519" s="8"/>
      <c r="E519" s="9"/>
      <c r="F519" s="8"/>
      <c r="G519" s="8"/>
      <c r="H519" s="10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>
      <c r="A520" s="12"/>
      <c r="B520" s="12"/>
      <c r="C520" s="12"/>
      <c r="D520" s="8"/>
      <c r="E520" s="9"/>
      <c r="F520" s="8"/>
      <c r="G520" s="8"/>
      <c r="H520" s="10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  <row r="521">
      <c r="A521" s="12"/>
      <c r="B521" s="12"/>
      <c r="C521" s="12"/>
      <c r="D521" s="8"/>
      <c r="E521" s="9"/>
      <c r="F521" s="8"/>
      <c r="G521" s="8"/>
      <c r="H521" s="10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</row>
    <row r="522">
      <c r="A522" s="12"/>
      <c r="B522" s="12"/>
      <c r="C522" s="12"/>
      <c r="D522" s="8"/>
      <c r="E522" s="9"/>
      <c r="F522" s="8"/>
      <c r="G522" s="8"/>
      <c r="H522" s="10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</row>
    <row r="523">
      <c r="A523" s="12"/>
      <c r="B523" s="12"/>
      <c r="C523" s="12"/>
      <c r="D523" s="8"/>
      <c r="E523" s="9"/>
      <c r="F523" s="8"/>
      <c r="G523" s="8"/>
      <c r="H523" s="10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</row>
    <row r="524">
      <c r="A524" s="12"/>
      <c r="B524" s="12"/>
      <c r="C524" s="12"/>
      <c r="D524" s="8"/>
      <c r="E524" s="9"/>
      <c r="F524" s="8"/>
      <c r="G524" s="8"/>
      <c r="H524" s="10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</row>
    <row r="525">
      <c r="A525" s="12"/>
      <c r="B525" s="12"/>
      <c r="C525" s="12"/>
      <c r="D525" s="8"/>
      <c r="E525" s="9"/>
      <c r="F525" s="8"/>
      <c r="G525" s="8"/>
      <c r="H525" s="10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</row>
    <row r="526">
      <c r="A526" s="12"/>
      <c r="B526" s="12"/>
      <c r="C526" s="12"/>
      <c r="D526" s="8"/>
      <c r="E526" s="9"/>
      <c r="F526" s="8"/>
      <c r="G526" s="8"/>
      <c r="H526" s="10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</row>
    <row r="527">
      <c r="A527" s="12"/>
      <c r="B527" s="12"/>
      <c r="C527" s="12"/>
      <c r="D527" s="8"/>
      <c r="E527" s="9"/>
      <c r="F527" s="8"/>
      <c r="G527" s="8"/>
      <c r="H527" s="10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</row>
    <row r="528">
      <c r="A528" s="12"/>
      <c r="B528" s="12"/>
      <c r="C528" s="12"/>
      <c r="D528" s="8"/>
      <c r="E528" s="9"/>
      <c r="F528" s="8"/>
      <c r="G528" s="8"/>
      <c r="H528" s="10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</row>
    <row r="529">
      <c r="A529" s="12"/>
      <c r="B529" s="12"/>
      <c r="C529" s="12"/>
      <c r="D529" s="8"/>
      <c r="E529" s="9"/>
      <c r="F529" s="8"/>
      <c r="G529" s="8"/>
      <c r="H529" s="10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</row>
    <row r="530">
      <c r="A530" s="12"/>
      <c r="B530" s="12"/>
      <c r="C530" s="12"/>
      <c r="D530" s="8"/>
      <c r="E530" s="9"/>
      <c r="F530" s="8"/>
      <c r="G530" s="8"/>
      <c r="H530" s="10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</row>
    <row r="531">
      <c r="A531" s="12"/>
      <c r="B531" s="12"/>
      <c r="C531" s="12"/>
      <c r="D531" s="8"/>
      <c r="E531" s="9"/>
      <c r="F531" s="8"/>
      <c r="G531" s="8"/>
      <c r="H531" s="10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</row>
    <row r="532">
      <c r="A532" s="12"/>
      <c r="B532" s="12"/>
      <c r="C532" s="12"/>
      <c r="D532" s="8"/>
      <c r="E532" s="9"/>
      <c r="F532" s="8"/>
      <c r="G532" s="8"/>
      <c r="H532" s="10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</row>
    <row r="533">
      <c r="A533" s="12"/>
      <c r="B533" s="12"/>
      <c r="C533" s="12"/>
      <c r="D533" s="8"/>
      <c r="E533" s="9"/>
      <c r="F533" s="8"/>
      <c r="G533" s="8"/>
      <c r="H533" s="10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</row>
    <row r="534">
      <c r="A534" s="12"/>
      <c r="B534" s="12"/>
      <c r="C534" s="12"/>
      <c r="D534" s="8"/>
      <c r="E534" s="9"/>
      <c r="F534" s="8"/>
      <c r="G534" s="8"/>
      <c r="H534" s="10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</row>
    <row r="535">
      <c r="A535" s="12"/>
      <c r="B535" s="12"/>
      <c r="C535" s="12"/>
      <c r="D535" s="8"/>
      <c r="E535" s="9"/>
      <c r="F535" s="8"/>
      <c r="G535" s="8"/>
      <c r="H535" s="10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</row>
    <row r="536">
      <c r="A536" s="12"/>
      <c r="B536" s="12"/>
      <c r="C536" s="12"/>
      <c r="D536" s="8"/>
      <c r="E536" s="9"/>
      <c r="F536" s="8"/>
      <c r="G536" s="8"/>
      <c r="H536" s="10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</row>
    <row r="537">
      <c r="A537" s="12"/>
      <c r="B537" s="12"/>
      <c r="C537" s="12"/>
      <c r="D537" s="8"/>
      <c r="E537" s="9"/>
      <c r="F537" s="8"/>
      <c r="G537" s="8"/>
      <c r="H537" s="10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</row>
    <row r="538">
      <c r="A538" s="12"/>
      <c r="B538" s="12"/>
      <c r="C538" s="12"/>
      <c r="D538" s="8"/>
      <c r="E538" s="9"/>
      <c r="F538" s="8"/>
      <c r="G538" s="8"/>
      <c r="H538" s="10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</row>
    <row r="539">
      <c r="A539" s="12"/>
      <c r="B539" s="12"/>
      <c r="C539" s="12"/>
      <c r="D539" s="8"/>
      <c r="E539" s="9"/>
      <c r="F539" s="8"/>
      <c r="G539" s="8"/>
      <c r="H539" s="10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</row>
    <row r="540">
      <c r="A540" s="12"/>
      <c r="B540" s="12"/>
      <c r="C540" s="12"/>
      <c r="D540" s="8"/>
      <c r="E540" s="9"/>
      <c r="F540" s="8"/>
      <c r="G540" s="8"/>
      <c r="H540" s="10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</row>
    <row r="541">
      <c r="A541" s="12"/>
      <c r="B541" s="12"/>
      <c r="C541" s="12"/>
      <c r="D541" s="8"/>
      <c r="E541" s="9"/>
      <c r="F541" s="8"/>
      <c r="G541" s="8"/>
      <c r="H541" s="10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</row>
    <row r="542">
      <c r="A542" s="12"/>
      <c r="B542" s="12"/>
      <c r="C542" s="12"/>
      <c r="D542" s="8"/>
      <c r="E542" s="9"/>
      <c r="F542" s="8"/>
      <c r="G542" s="8"/>
      <c r="H542" s="10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</row>
    <row r="543">
      <c r="A543" s="12"/>
      <c r="B543" s="12"/>
      <c r="C543" s="12"/>
      <c r="D543" s="8"/>
      <c r="E543" s="9"/>
      <c r="F543" s="8"/>
      <c r="G543" s="8"/>
      <c r="H543" s="10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</row>
    <row r="544">
      <c r="A544" s="12"/>
      <c r="B544" s="12"/>
      <c r="C544" s="12"/>
      <c r="D544" s="8"/>
      <c r="E544" s="9"/>
      <c r="F544" s="8"/>
      <c r="G544" s="8"/>
      <c r="H544" s="10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</row>
    <row r="545">
      <c r="A545" s="12"/>
      <c r="B545" s="12"/>
      <c r="C545" s="12"/>
      <c r="D545" s="8"/>
      <c r="E545" s="9"/>
      <c r="F545" s="8"/>
      <c r="G545" s="8"/>
      <c r="H545" s="10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</row>
    <row r="546">
      <c r="A546" s="12"/>
      <c r="B546" s="12"/>
      <c r="C546" s="12"/>
      <c r="D546" s="8"/>
      <c r="E546" s="9"/>
      <c r="F546" s="8"/>
      <c r="G546" s="8"/>
      <c r="H546" s="10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</row>
    <row r="547">
      <c r="A547" s="12"/>
      <c r="B547" s="12"/>
      <c r="C547" s="12"/>
      <c r="D547" s="8"/>
      <c r="E547" s="9"/>
      <c r="F547" s="8"/>
      <c r="G547" s="8"/>
      <c r="H547" s="10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</row>
    <row r="548">
      <c r="A548" s="12"/>
      <c r="B548" s="12"/>
      <c r="C548" s="12"/>
      <c r="D548" s="8"/>
      <c r="E548" s="9"/>
      <c r="F548" s="8"/>
      <c r="G548" s="8"/>
      <c r="H548" s="10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</row>
    <row r="549">
      <c r="A549" s="12"/>
      <c r="B549" s="12"/>
      <c r="C549" s="12"/>
      <c r="D549" s="8"/>
      <c r="E549" s="9"/>
      <c r="F549" s="8"/>
      <c r="G549" s="8"/>
      <c r="H549" s="10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</row>
    <row r="550">
      <c r="A550" s="12"/>
      <c r="B550" s="12"/>
      <c r="C550" s="12"/>
      <c r="D550" s="8"/>
      <c r="E550" s="9"/>
      <c r="F550" s="8"/>
      <c r="G550" s="8"/>
      <c r="H550" s="10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</row>
    <row r="551">
      <c r="A551" s="12"/>
      <c r="B551" s="12"/>
      <c r="C551" s="12"/>
      <c r="D551" s="8"/>
      <c r="E551" s="9"/>
      <c r="F551" s="8"/>
      <c r="G551" s="8"/>
      <c r="H551" s="10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</row>
    <row r="552">
      <c r="A552" s="12"/>
      <c r="B552" s="12"/>
      <c r="C552" s="12"/>
      <c r="D552" s="8"/>
      <c r="E552" s="9"/>
      <c r="F552" s="8"/>
      <c r="G552" s="8"/>
      <c r="H552" s="10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</row>
    <row r="553">
      <c r="A553" s="12"/>
      <c r="B553" s="12"/>
      <c r="C553" s="12"/>
      <c r="D553" s="8"/>
      <c r="E553" s="9"/>
      <c r="F553" s="8"/>
      <c r="G553" s="8"/>
      <c r="H553" s="10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</row>
    <row r="554">
      <c r="A554" s="12"/>
      <c r="B554" s="12"/>
      <c r="C554" s="12"/>
      <c r="D554" s="8"/>
      <c r="E554" s="9"/>
      <c r="F554" s="8"/>
      <c r="G554" s="8"/>
      <c r="H554" s="10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</row>
    <row r="555">
      <c r="A555" s="12"/>
      <c r="B555" s="12"/>
      <c r="C555" s="12"/>
      <c r="D555" s="8"/>
      <c r="E555" s="9"/>
      <c r="F555" s="8"/>
      <c r="G555" s="8"/>
      <c r="H555" s="10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</row>
    <row r="556">
      <c r="A556" s="12"/>
      <c r="B556" s="12"/>
      <c r="C556" s="12"/>
      <c r="D556" s="8"/>
      <c r="E556" s="9"/>
      <c r="F556" s="8"/>
      <c r="G556" s="8"/>
      <c r="H556" s="10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</row>
    <row r="557">
      <c r="A557" s="12"/>
      <c r="B557" s="12"/>
      <c r="C557" s="12"/>
      <c r="D557" s="8"/>
      <c r="E557" s="9"/>
      <c r="F557" s="8"/>
      <c r="G557" s="8"/>
      <c r="H557" s="10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</row>
    <row r="558">
      <c r="A558" s="12"/>
      <c r="B558" s="12"/>
      <c r="C558" s="12"/>
      <c r="D558" s="8"/>
      <c r="E558" s="9"/>
      <c r="F558" s="8"/>
      <c r="G558" s="8"/>
      <c r="H558" s="10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</row>
    <row r="559">
      <c r="A559" s="12"/>
      <c r="B559" s="12"/>
      <c r="C559" s="12"/>
      <c r="D559" s="8"/>
      <c r="E559" s="9"/>
      <c r="F559" s="8"/>
      <c r="G559" s="8"/>
      <c r="H559" s="10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</row>
    <row r="560">
      <c r="A560" s="12"/>
      <c r="B560" s="12"/>
      <c r="C560" s="12"/>
      <c r="D560" s="8"/>
      <c r="E560" s="9"/>
      <c r="F560" s="8"/>
      <c r="G560" s="8"/>
      <c r="H560" s="10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</row>
    <row r="561">
      <c r="A561" s="12"/>
      <c r="B561" s="12"/>
      <c r="C561" s="12"/>
      <c r="D561" s="8"/>
      <c r="E561" s="9"/>
      <c r="F561" s="8"/>
      <c r="G561" s="8"/>
      <c r="H561" s="10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</row>
    <row r="562">
      <c r="A562" s="12"/>
      <c r="B562" s="12"/>
      <c r="C562" s="12"/>
      <c r="D562" s="8"/>
      <c r="E562" s="9"/>
      <c r="F562" s="8"/>
      <c r="G562" s="8"/>
      <c r="H562" s="10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</row>
    <row r="563">
      <c r="A563" s="12"/>
      <c r="B563" s="12"/>
      <c r="C563" s="12"/>
      <c r="D563" s="8"/>
      <c r="E563" s="9"/>
      <c r="F563" s="8"/>
      <c r="G563" s="8"/>
      <c r="H563" s="10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</row>
    <row r="564">
      <c r="A564" s="12"/>
      <c r="B564" s="12"/>
      <c r="C564" s="12"/>
      <c r="D564" s="8"/>
      <c r="E564" s="9"/>
      <c r="F564" s="8"/>
      <c r="G564" s="8"/>
      <c r="H564" s="10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</row>
    <row r="565">
      <c r="A565" s="12"/>
      <c r="B565" s="12"/>
      <c r="C565" s="12"/>
      <c r="D565" s="8"/>
      <c r="E565" s="9"/>
      <c r="F565" s="8"/>
      <c r="G565" s="8"/>
      <c r="H565" s="10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</row>
    <row r="566">
      <c r="A566" s="12"/>
      <c r="B566" s="12"/>
      <c r="C566" s="12"/>
      <c r="D566" s="8"/>
      <c r="E566" s="9"/>
      <c r="F566" s="8"/>
      <c r="G566" s="8"/>
      <c r="H566" s="10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</row>
    <row r="567">
      <c r="A567" s="12"/>
      <c r="B567" s="12"/>
      <c r="C567" s="12"/>
      <c r="D567" s="8"/>
      <c r="E567" s="9"/>
      <c r="F567" s="8"/>
      <c r="G567" s="8"/>
      <c r="H567" s="10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</row>
    <row r="568">
      <c r="A568" s="12"/>
      <c r="B568" s="12"/>
      <c r="C568" s="12"/>
      <c r="D568" s="8"/>
      <c r="E568" s="9"/>
      <c r="F568" s="8"/>
      <c r="G568" s="8"/>
      <c r="H568" s="10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</row>
    <row r="569">
      <c r="A569" s="12"/>
      <c r="B569" s="12"/>
      <c r="C569" s="12"/>
      <c r="D569" s="8"/>
      <c r="E569" s="9"/>
      <c r="F569" s="8"/>
      <c r="G569" s="8"/>
      <c r="H569" s="10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</row>
    <row r="570">
      <c r="A570" s="12"/>
      <c r="B570" s="12"/>
      <c r="C570" s="12"/>
      <c r="D570" s="8"/>
      <c r="E570" s="9"/>
      <c r="F570" s="8"/>
      <c r="G570" s="8"/>
      <c r="H570" s="10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</row>
    <row r="571">
      <c r="A571" s="12"/>
      <c r="B571" s="12"/>
      <c r="C571" s="12"/>
      <c r="D571" s="8"/>
      <c r="E571" s="9"/>
      <c r="F571" s="8"/>
      <c r="G571" s="8"/>
      <c r="H571" s="10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</row>
    <row r="572">
      <c r="A572" s="12"/>
      <c r="B572" s="12"/>
      <c r="C572" s="12"/>
      <c r="D572" s="8"/>
      <c r="E572" s="9"/>
      <c r="F572" s="8"/>
      <c r="G572" s="8"/>
      <c r="H572" s="10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</row>
    <row r="573">
      <c r="A573" s="12"/>
      <c r="B573" s="12"/>
      <c r="C573" s="12"/>
      <c r="D573" s="8"/>
      <c r="E573" s="9"/>
      <c r="F573" s="8"/>
      <c r="G573" s="8"/>
      <c r="H573" s="10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</row>
    <row r="574">
      <c r="A574" s="12"/>
      <c r="B574" s="12"/>
      <c r="C574" s="12"/>
      <c r="D574" s="8"/>
      <c r="E574" s="9"/>
      <c r="F574" s="8"/>
      <c r="G574" s="8"/>
      <c r="H574" s="10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</row>
    <row r="575">
      <c r="A575" s="12"/>
      <c r="B575" s="12"/>
      <c r="C575" s="12"/>
      <c r="D575" s="8"/>
      <c r="E575" s="9"/>
      <c r="F575" s="8"/>
      <c r="G575" s="8"/>
      <c r="H575" s="10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</row>
    <row r="576">
      <c r="A576" s="12"/>
      <c r="B576" s="12"/>
      <c r="C576" s="12"/>
      <c r="D576" s="8"/>
      <c r="E576" s="9"/>
      <c r="F576" s="8"/>
      <c r="G576" s="8"/>
      <c r="H576" s="10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</row>
    <row r="577">
      <c r="A577" s="12"/>
      <c r="B577" s="12"/>
      <c r="C577" s="12"/>
      <c r="D577" s="8"/>
      <c r="E577" s="9"/>
      <c r="F577" s="8"/>
      <c r="G577" s="8"/>
      <c r="H577" s="10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</row>
    <row r="578">
      <c r="A578" s="12"/>
      <c r="B578" s="12"/>
      <c r="C578" s="12"/>
      <c r="D578" s="8"/>
      <c r="E578" s="9"/>
      <c r="F578" s="8"/>
      <c r="G578" s="8"/>
      <c r="H578" s="10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</row>
    <row r="579">
      <c r="A579" s="12"/>
      <c r="B579" s="12"/>
      <c r="C579" s="12"/>
      <c r="D579" s="8"/>
      <c r="E579" s="9"/>
      <c r="F579" s="8"/>
      <c r="G579" s="8"/>
      <c r="H579" s="10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</row>
    <row r="580">
      <c r="A580" s="12"/>
      <c r="B580" s="12"/>
      <c r="C580" s="12"/>
      <c r="D580" s="8"/>
      <c r="E580" s="9"/>
      <c r="F580" s="8"/>
      <c r="G580" s="8"/>
      <c r="H580" s="10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</row>
    <row r="581">
      <c r="A581" s="12"/>
      <c r="B581" s="12"/>
      <c r="C581" s="12"/>
      <c r="D581" s="8"/>
      <c r="E581" s="9"/>
      <c r="F581" s="8"/>
      <c r="G581" s="8"/>
      <c r="H581" s="10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</row>
    <row r="582">
      <c r="A582" s="12"/>
      <c r="B582" s="12"/>
      <c r="C582" s="12"/>
      <c r="D582" s="8"/>
      <c r="E582" s="9"/>
      <c r="F582" s="8"/>
      <c r="G582" s="8"/>
      <c r="H582" s="10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</row>
    <row r="583">
      <c r="A583" s="12"/>
      <c r="B583" s="12"/>
      <c r="C583" s="12"/>
      <c r="D583" s="8"/>
      <c r="E583" s="9"/>
      <c r="F583" s="8"/>
      <c r="G583" s="8"/>
      <c r="H583" s="10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</row>
    <row r="584">
      <c r="A584" s="12"/>
      <c r="B584" s="12"/>
      <c r="C584" s="12"/>
      <c r="D584" s="8"/>
      <c r="E584" s="9"/>
      <c r="F584" s="8"/>
      <c r="G584" s="8"/>
      <c r="H584" s="10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</row>
    <row r="585">
      <c r="A585" s="12"/>
      <c r="B585" s="12"/>
      <c r="C585" s="12"/>
      <c r="D585" s="8"/>
      <c r="E585" s="9"/>
      <c r="F585" s="8"/>
      <c r="G585" s="8"/>
      <c r="H585" s="10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</row>
    <row r="586">
      <c r="A586" s="12"/>
      <c r="B586" s="12"/>
      <c r="C586" s="12"/>
      <c r="D586" s="8"/>
      <c r="E586" s="9"/>
      <c r="F586" s="8"/>
      <c r="G586" s="8"/>
      <c r="H586" s="10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</row>
    <row r="587">
      <c r="A587" s="12"/>
      <c r="B587" s="12"/>
      <c r="C587" s="12"/>
      <c r="D587" s="8"/>
      <c r="E587" s="9"/>
      <c r="F587" s="8"/>
      <c r="G587" s="8"/>
      <c r="H587" s="10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</row>
    <row r="588">
      <c r="A588" s="12"/>
      <c r="B588" s="12"/>
      <c r="C588" s="12"/>
      <c r="D588" s="8"/>
      <c r="E588" s="9"/>
      <c r="F588" s="8"/>
      <c r="G588" s="8"/>
      <c r="H588" s="10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</row>
    <row r="589">
      <c r="A589" s="12"/>
      <c r="B589" s="12"/>
      <c r="C589" s="12"/>
      <c r="D589" s="8"/>
      <c r="E589" s="9"/>
      <c r="F589" s="8"/>
      <c r="G589" s="8"/>
      <c r="H589" s="10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</row>
    <row r="590">
      <c r="A590" s="12"/>
      <c r="B590" s="12"/>
      <c r="C590" s="12"/>
      <c r="D590" s="8"/>
      <c r="E590" s="9"/>
      <c r="F590" s="8"/>
      <c r="G590" s="8"/>
      <c r="H590" s="1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</row>
    <row r="591">
      <c r="A591" s="12"/>
      <c r="B591" s="12"/>
      <c r="C591" s="12"/>
      <c r="D591" s="8"/>
      <c r="E591" s="9"/>
      <c r="F591" s="8"/>
      <c r="G591" s="8"/>
      <c r="H591" s="10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</row>
    <row r="592">
      <c r="A592" s="12"/>
      <c r="B592" s="12"/>
      <c r="C592" s="12"/>
      <c r="D592" s="8"/>
      <c r="E592" s="9"/>
      <c r="F592" s="8"/>
      <c r="G592" s="8"/>
      <c r="H592" s="10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</row>
    <row r="593">
      <c r="A593" s="12"/>
      <c r="B593" s="12"/>
      <c r="C593" s="12"/>
      <c r="D593" s="8"/>
      <c r="E593" s="9"/>
      <c r="F593" s="8"/>
      <c r="G593" s="8"/>
      <c r="H593" s="10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</row>
    <row r="594">
      <c r="A594" s="12"/>
      <c r="B594" s="12"/>
      <c r="C594" s="12"/>
      <c r="D594" s="8"/>
      <c r="E594" s="9"/>
      <c r="F594" s="8"/>
      <c r="G594" s="8"/>
      <c r="H594" s="10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</row>
    <row r="595">
      <c r="A595" s="12"/>
      <c r="B595" s="12"/>
      <c r="C595" s="12"/>
      <c r="D595" s="8"/>
      <c r="E595" s="9"/>
      <c r="F595" s="8"/>
      <c r="G595" s="8"/>
      <c r="H595" s="10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</row>
    <row r="596">
      <c r="A596" s="12"/>
      <c r="B596" s="12"/>
      <c r="C596" s="12"/>
      <c r="D596" s="8"/>
      <c r="E596" s="9"/>
      <c r="F596" s="8"/>
      <c r="G596" s="8"/>
      <c r="H596" s="10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</row>
    <row r="597">
      <c r="A597" s="12"/>
      <c r="B597" s="12"/>
      <c r="C597" s="12"/>
      <c r="D597" s="8"/>
      <c r="E597" s="9"/>
      <c r="F597" s="8"/>
      <c r="G597" s="8"/>
      <c r="H597" s="10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</row>
    <row r="598">
      <c r="A598" s="12"/>
      <c r="B598" s="12"/>
      <c r="C598" s="12"/>
      <c r="D598" s="8"/>
      <c r="E598" s="9"/>
      <c r="F598" s="8"/>
      <c r="G598" s="8"/>
      <c r="H598" s="10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</row>
    <row r="599">
      <c r="A599" s="12"/>
      <c r="B599" s="12"/>
      <c r="C599" s="12"/>
      <c r="D599" s="8"/>
      <c r="E599" s="9"/>
      <c r="F599" s="8"/>
      <c r="G599" s="8"/>
      <c r="H599" s="10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</row>
    <row r="600">
      <c r="A600" s="12"/>
      <c r="B600" s="12"/>
      <c r="C600" s="12"/>
      <c r="D600" s="8"/>
      <c r="E600" s="9"/>
      <c r="F600" s="8"/>
      <c r="G600" s="8"/>
      <c r="H600" s="1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</row>
    <row r="601">
      <c r="A601" s="12"/>
      <c r="B601" s="12"/>
      <c r="C601" s="12"/>
      <c r="D601" s="8"/>
      <c r="E601" s="9"/>
      <c r="F601" s="8"/>
      <c r="G601" s="8"/>
      <c r="H601" s="10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</row>
    <row r="602">
      <c r="A602" s="12"/>
      <c r="B602" s="12"/>
      <c r="C602" s="12"/>
      <c r="D602" s="8"/>
      <c r="E602" s="9"/>
      <c r="F602" s="8"/>
      <c r="G602" s="8"/>
      <c r="H602" s="10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</row>
    <row r="603">
      <c r="A603" s="12"/>
      <c r="B603" s="12"/>
      <c r="C603" s="12"/>
      <c r="D603" s="8"/>
      <c r="E603" s="9"/>
      <c r="F603" s="8"/>
      <c r="G603" s="8"/>
      <c r="H603" s="10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</row>
    <row r="604">
      <c r="A604" s="12"/>
      <c r="B604" s="12"/>
      <c r="C604" s="12"/>
      <c r="D604" s="8"/>
      <c r="E604" s="9"/>
      <c r="F604" s="8"/>
      <c r="G604" s="8"/>
      <c r="H604" s="10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</row>
    <row r="605">
      <c r="A605" s="12"/>
      <c r="B605" s="12"/>
      <c r="C605" s="12"/>
      <c r="D605" s="8"/>
      <c r="E605" s="9"/>
      <c r="F605" s="8"/>
      <c r="G605" s="8"/>
      <c r="H605" s="10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</row>
    <row r="606">
      <c r="A606" s="12"/>
      <c r="B606" s="12"/>
      <c r="C606" s="12"/>
      <c r="D606" s="8"/>
      <c r="E606" s="9"/>
      <c r="F606" s="8"/>
      <c r="G606" s="8"/>
      <c r="H606" s="10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</row>
    <row r="607">
      <c r="A607" s="12"/>
      <c r="B607" s="12"/>
      <c r="C607" s="12"/>
      <c r="D607" s="8"/>
      <c r="E607" s="9"/>
      <c r="F607" s="8"/>
      <c r="G607" s="8"/>
      <c r="H607" s="10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</row>
    <row r="608">
      <c r="A608" s="12"/>
      <c r="B608" s="12"/>
      <c r="C608" s="12"/>
      <c r="D608" s="8"/>
      <c r="E608" s="9"/>
      <c r="F608" s="8"/>
      <c r="G608" s="8"/>
      <c r="H608" s="10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</row>
    <row r="609">
      <c r="A609" s="12"/>
      <c r="B609" s="12"/>
      <c r="C609" s="12"/>
      <c r="D609" s="8"/>
      <c r="E609" s="9"/>
      <c r="F609" s="8"/>
      <c r="G609" s="8"/>
      <c r="H609" s="10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</row>
    <row r="610">
      <c r="A610" s="12"/>
      <c r="B610" s="12"/>
      <c r="C610" s="12"/>
      <c r="D610" s="8"/>
      <c r="E610" s="9"/>
      <c r="F610" s="8"/>
      <c r="G610" s="8"/>
      <c r="H610" s="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</row>
    <row r="611">
      <c r="A611" s="12"/>
      <c r="B611" s="12"/>
      <c r="C611" s="12"/>
      <c r="D611" s="8"/>
      <c r="E611" s="9"/>
      <c r="F611" s="8"/>
      <c r="G611" s="8"/>
      <c r="H611" s="10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</row>
    <row r="612">
      <c r="A612" s="12"/>
      <c r="B612" s="12"/>
      <c r="C612" s="12"/>
      <c r="D612" s="8"/>
      <c r="E612" s="9"/>
      <c r="F612" s="8"/>
      <c r="G612" s="8"/>
      <c r="H612" s="10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</row>
    <row r="613">
      <c r="A613" s="12"/>
      <c r="B613" s="12"/>
      <c r="C613" s="12"/>
      <c r="D613" s="8"/>
      <c r="E613" s="9"/>
      <c r="F613" s="8"/>
      <c r="G613" s="8"/>
      <c r="H613" s="10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</row>
    <row r="614">
      <c r="A614" s="12"/>
      <c r="B614" s="12"/>
      <c r="C614" s="12"/>
      <c r="D614" s="8"/>
      <c r="E614" s="9"/>
      <c r="F614" s="8"/>
      <c r="G614" s="8"/>
      <c r="H614" s="10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</row>
    <row r="615">
      <c r="A615" s="12"/>
      <c r="B615" s="12"/>
      <c r="C615" s="12"/>
      <c r="D615" s="8"/>
      <c r="E615" s="9"/>
      <c r="F615" s="8"/>
      <c r="G615" s="8"/>
      <c r="H615" s="10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</row>
    <row r="616">
      <c r="A616" s="12"/>
      <c r="B616" s="12"/>
      <c r="C616" s="12"/>
      <c r="D616" s="8"/>
      <c r="E616" s="9"/>
      <c r="F616" s="8"/>
      <c r="G616" s="8"/>
      <c r="H616" s="10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</row>
    <row r="617">
      <c r="A617" s="12"/>
      <c r="B617" s="12"/>
      <c r="C617" s="12"/>
      <c r="D617" s="8"/>
      <c r="E617" s="9"/>
      <c r="F617" s="8"/>
      <c r="G617" s="8"/>
      <c r="H617" s="10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</row>
    <row r="618">
      <c r="A618" s="12"/>
      <c r="B618" s="12"/>
      <c r="C618" s="12"/>
      <c r="D618" s="8"/>
      <c r="E618" s="9"/>
      <c r="F618" s="8"/>
      <c r="G618" s="8"/>
      <c r="H618" s="10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</row>
    <row r="619">
      <c r="A619" s="12"/>
      <c r="B619" s="12"/>
      <c r="C619" s="12"/>
      <c r="D619" s="8"/>
      <c r="E619" s="9"/>
      <c r="F619" s="8"/>
      <c r="G619" s="8"/>
      <c r="H619" s="10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</row>
    <row r="620">
      <c r="A620" s="12"/>
      <c r="B620" s="12"/>
      <c r="C620" s="12"/>
      <c r="D620" s="8"/>
      <c r="E620" s="9"/>
      <c r="F620" s="8"/>
      <c r="G620" s="8"/>
      <c r="H620" s="1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</row>
    <row r="621">
      <c r="A621" s="12"/>
      <c r="B621" s="12"/>
      <c r="C621" s="12"/>
      <c r="D621" s="8"/>
      <c r="E621" s="9"/>
      <c r="F621" s="8"/>
      <c r="G621" s="8"/>
      <c r="H621" s="10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</row>
    <row r="622">
      <c r="A622" s="12"/>
      <c r="B622" s="12"/>
      <c r="C622" s="12"/>
      <c r="D622" s="8"/>
      <c r="E622" s="9"/>
      <c r="F622" s="8"/>
      <c r="G622" s="8"/>
      <c r="H622" s="10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</row>
    <row r="623">
      <c r="A623" s="12"/>
      <c r="B623" s="12"/>
      <c r="C623" s="12"/>
      <c r="D623" s="8"/>
      <c r="E623" s="9"/>
      <c r="F623" s="8"/>
      <c r="G623" s="8"/>
      <c r="H623" s="10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</row>
    <row r="624">
      <c r="A624" s="12"/>
      <c r="B624" s="12"/>
      <c r="C624" s="12"/>
      <c r="D624" s="8"/>
      <c r="E624" s="9"/>
      <c r="F624" s="8"/>
      <c r="G624" s="8"/>
      <c r="H624" s="10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</row>
    <row r="625">
      <c r="A625" s="12"/>
      <c r="B625" s="12"/>
      <c r="C625" s="12"/>
      <c r="D625" s="8"/>
      <c r="E625" s="9"/>
      <c r="F625" s="8"/>
      <c r="G625" s="8"/>
      <c r="H625" s="10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</row>
    <row r="626">
      <c r="A626" s="12"/>
      <c r="B626" s="12"/>
      <c r="C626" s="12"/>
      <c r="D626" s="8"/>
      <c r="E626" s="9"/>
      <c r="F626" s="8"/>
      <c r="G626" s="8"/>
      <c r="H626" s="10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</row>
    <row r="627">
      <c r="A627" s="12"/>
      <c r="B627" s="12"/>
      <c r="C627" s="12"/>
      <c r="D627" s="8"/>
      <c r="E627" s="9"/>
      <c r="F627" s="8"/>
      <c r="G627" s="8"/>
      <c r="H627" s="10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</row>
    <row r="628">
      <c r="A628" s="12"/>
      <c r="B628" s="12"/>
      <c r="C628" s="12"/>
      <c r="D628" s="8"/>
      <c r="E628" s="9"/>
      <c r="F628" s="8"/>
      <c r="G628" s="8"/>
      <c r="H628" s="10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</row>
    <row r="629">
      <c r="A629" s="12"/>
      <c r="B629" s="12"/>
      <c r="C629" s="12"/>
      <c r="D629" s="8"/>
      <c r="E629" s="9"/>
      <c r="F629" s="8"/>
      <c r="G629" s="8"/>
      <c r="H629" s="10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</row>
    <row r="630">
      <c r="A630" s="12"/>
      <c r="B630" s="12"/>
      <c r="C630" s="12"/>
      <c r="D630" s="8"/>
      <c r="E630" s="9"/>
      <c r="F630" s="8"/>
      <c r="G630" s="8"/>
      <c r="H630" s="1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</row>
    <row r="631">
      <c r="A631" s="12"/>
      <c r="B631" s="12"/>
      <c r="C631" s="12"/>
      <c r="D631" s="8"/>
      <c r="E631" s="9"/>
      <c r="F631" s="8"/>
      <c r="G631" s="8"/>
      <c r="H631" s="10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</row>
    <row r="632">
      <c r="A632" s="12"/>
      <c r="B632" s="12"/>
      <c r="C632" s="12"/>
      <c r="D632" s="8"/>
      <c r="E632" s="9"/>
      <c r="F632" s="8"/>
      <c r="G632" s="8"/>
      <c r="H632" s="10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</row>
    <row r="633">
      <c r="A633" s="12"/>
      <c r="B633" s="12"/>
      <c r="C633" s="12"/>
      <c r="D633" s="8"/>
      <c r="E633" s="9"/>
      <c r="F633" s="8"/>
      <c r="G633" s="8"/>
      <c r="H633" s="10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</row>
    <row r="634">
      <c r="A634" s="12"/>
      <c r="B634" s="12"/>
      <c r="C634" s="12"/>
      <c r="D634" s="8"/>
      <c r="E634" s="9"/>
      <c r="F634" s="8"/>
      <c r="G634" s="8"/>
      <c r="H634" s="10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</row>
    <row r="635">
      <c r="A635" s="12"/>
      <c r="B635" s="12"/>
      <c r="C635" s="12"/>
      <c r="D635" s="8"/>
      <c r="E635" s="9"/>
      <c r="F635" s="8"/>
      <c r="G635" s="8"/>
      <c r="H635" s="10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</row>
    <row r="636">
      <c r="A636" s="12"/>
      <c r="B636" s="12"/>
      <c r="C636" s="12"/>
      <c r="D636" s="8"/>
      <c r="E636" s="9"/>
      <c r="F636" s="8"/>
      <c r="G636" s="8"/>
      <c r="H636" s="10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</row>
    <row r="637">
      <c r="A637" s="12"/>
      <c r="B637" s="12"/>
      <c r="C637" s="12"/>
      <c r="D637" s="8"/>
      <c r="E637" s="9"/>
      <c r="F637" s="8"/>
      <c r="G637" s="8"/>
      <c r="H637" s="10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</row>
    <row r="638">
      <c r="A638" s="12"/>
      <c r="B638" s="12"/>
      <c r="C638" s="12"/>
      <c r="D638" s="8"/>
      <c r="E638" s="9"/>
      <c r="F638" s="8"/>
      <c r="G638" s="8"/>
      <c r="H638" s="10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</row>
    <row r="639">
      <c r="A639" s="12"/>
      <c r="B639" s="12"/>
      <c r="C639" s="12"/>
      <c r="D639" s="8"/>
      <c r="E639" s="9"/>
      <c r="F639" s="8"/>
      <c r="G639" s="8"/>
      <c r="H639" s="10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</row>
    <row r="640">
      <c r="A640" s="12"/>
      <c r="B640" s="12"/>
      <c r="C640" s="12"/>
      <c r="D640" s="8"/>
      <c r="E640" s="9"/>
      <c r="F640" s="8"/>
      <c r="G640" s="8"/>
      <c r="H640" s="1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</row>
    <row r="641">
      <c r="A641" s="12"/>
      <c r="B641" s="12"/>
      <c r="C641" s="12"/>
      <c r="D641" s="8"/>
      <c r="E641" s="9"/>
      <c r="F641" s="8"/>
      <c r="G641" s="8"/>
      <c r="H641" s="10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</row>
    <row r="642">
      <c r="A642" s="12"/>
      <c r="B642" s="12"/>
      <c r="C642" s="12"/>
      <c r="D642" s="8"/>
      <c r="E642" s="9"/>
      <c r="F642" s="8"/>
      <c r="G642" s="8"/>
      <c r="H642" s="10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</row>
    <row r="643">
      <c r="A643" s="12"/>
      <c r="B643" s="12"/>
      <c r="C643" s="12"/>
      <c r="D643" s="8"/>
      <c r="E643" s="9"/>
      <c r="F643" s="8"/>
      <c r="G643" s="8"/>
      <c r="H643" s="10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</row>
    <row r="644">
      <c r="A644" s="12"/>
      <c r="B644" s="12"/>
      <c r="C644" s="12"/>
      <c r="D644" s="8"/>
      <c r="E644" s="9"/>
      <c r="F644" s="8"/>
      <c r="G644" s="8"/>
      <c r="H644" s="10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</row>
    <row r="645">
      <c r="A645" s="12"/>
      <c r="B645" s="12"/>
      <c r="C645" s="12"/>
      <c r="D645" s="8"/>
      <c r="E645" s="9"/>
      <c r="F645" s="8"/>
      <c r="G645" s="8"/>
      <c r="H645" s="10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</row>
    <row r="646">
      <c r="A646" s="12"/>
      <c r="B646" s="12"/>
      <c r="C646" s="12"/>
      <c r="D646" s="8"/>
      <c r="E646" s="9"/>
      <c r="F646" s="8"/>
      <c r="G646" s="8"/>
      <c r="H646" s="10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</row>
    <row r="647">
      <c r="A647" s="12"/>
      <c r="B647" s="12"/>
      <c r="C647" s="12"/>
      <c r="D647" s="8"/>
      <c r="E647" s="9"/>
      <c r="F647" s="8"/>
      <c r="G647" s="8"/>
      <c r="H647" s="10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</row>
    <row r="648">
      <c r="A648" s="12"/>
      <c r="B648" s="12"/>
      <c r="C648" s="12"/>
      <c r="D648" s="8"/>
      <c r="E648" s="9"/>
      <c r="F648" s="8"/>
      <c r="G648" s="8"/>
      <c r="H648" s="10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</row>
    <row r="649">
      <c r="A649" s="12"/>
      <c r="B649" s="12"/>
      <c r="C649" s="12"/>
      <c r="D649" s="8"/>
      <c r="E649" s="9"/>
      <c r="F649" s="8"/>
      <c r="G649" s="8"/>
      <c r="H649" s="10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</row>
    <row r="650">
      <c r="A650" s="12"/>
      <c r="B650" s="12"/>
      <c r="C650" s="12"/>
      <c r="D650" s="8"/>
      <c r="E650" s="9"/>
      <c r="F650" s="8"/>
      <c r="G650" s="8"/>
      <c r="H650" s="1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</row>
    <row r="651">
      <c r="A651" s="12"/>
      <c r="B651" s="12"/>
      <c r="C651" s="12"/>
      <c r="D651" s="8"/>
      <c r="E651" s="9"/>
      <c r="F651" s="8"/>
      <c r="G651" s="8"/>
      <c r="H651" s="10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</row>
    <row r="652">
      <c r="A652" s="12"/>
      <c r="B652" s="12"/>
      <c r="C652" s="12"/>
      <c r="D652" s="8"/>
      <c r="E652" s="9"/>
      <c r="F652" s="8"/>
      <c r="G652" s="8"/>
      <c r="H652" s="10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</row>
    <row r="653">
      <c r="A653" s="12"/>
      <c r="B653" s="12"/>
      <c r="C653" s="12"/>
      <c r="D653" s="8"/>
      <c r="E653" s="9"/>
      <c r="F653" s="8"/>
      <c r="G653" s="8"/>
      <c r="H653" s="10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</row>
    <row r="654">
      <c r="A654" s="12"/>
      <c r="B654" s="12"/>
      <c r="C654" s="12"/>
      <c r="D654" s="8"/>
      <c r="E654" s="9"/>
      <c r="F654" s="8"/>
      <c r="G654" s="8"/>
      <c r="H654" s="10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</row>
    <row r="655">
      <c r="A655" s="12"/>
      <c r="B655" s="12"/>
      <c r="C655" s="12"/>
      <c r="D655" s="8"/>
      <c r="E655" s="9"/>
      <c r="F655" s="8"/>
      <c r="G655" s="8"/>
      <c r="H655" s="10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</row>
    <row r="656">
      <c r="A656" s="12"/>
      <c r="B656" s="12"/>
      <c r="C656" s="12"/>
      <c r="D656" s="8"/>
      <c r="E656" s="9"/>
      <c r="F656" s="8"/>
      <c r="G656" s="8"/>
      <c r="H656" s="10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</row>
    <row r="657">
      <c r="A657" s="12"/>
      <c r="B657" s="12"/>
      <c r="C657" s="12"/>
      <c r="D657" s="8"/>
      <c r="E657" s="9"/>
      <c r="F657" s="8"/>
      <c r="G657" s="8"/>
      <c r="H657" s="10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</row>
    <row r="658">
      <c r="A658" s="12"/>
      <c r="B658" s="12"/>
      <c r="C658" s="12"/>
      <c r="D658" s="8"/>
      <c r="E658" s="9"/>
      <c r="F658" s="8"/>
      <c r="G658" s="8"/>
      <c r="H658" s="10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</row>
    <row r="659">
      <c r="A659" s="12"/>
      <c r="B659" s="12"/>
      <c r="C659" s="12"/>
      <c r="D659" s="8"/>
      <c r="E659" s="9"/>
      <c r="F659" s="8"/>
      <c r="G659" s="8"/>
      <c r="H659" s="10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</row>
    <row r="660">
      <c r="A660" s="12"/>
      <c r="B660" s="12"/>
      <c r="C660" s="12"/>
      <c r="D660" s="8"/>
      <c r="E660" s="9"/>
      <c r="F660" s="8"/>
      <c r="G660" s="8"/>
      <c r="H660" s="1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</row>
    <row r="661">
      <c r="A661" s="12"/>
      <c r="B661" s="12"/>
      <c r="C661" s="12"/>
      <c r="D661" s="8"/>
      <c r="E661" s="9"/>
      <c r="F661" s="8"/>
      <c r="G661" s="8"/>
      <c r="H661" s="10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</row>
    <row r="662">
      <c r="A662" s="12"/>
      <c r="B662" s="12"/>
      <c r="C662" s="12"/>
      <c r="D662" s="8"/>
      <c r="E662" s="9"/>
      <c r="F662" s="8"/>
      <c r="G662" s="8"/>
      <c r="H662" s="10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</row>
    <row r="663">
      <c r="A663" s="12"/>
      <c r="B663" s="12"/>
      <c r="C663" s="12"/>
      <c r="D663" s="8"/>
      <c r="E663" s="9"/>
      <c r="F663" s="8"/>
      <c r="G663" s="8"/>
      <c r="H663" s="10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</row>
    <row r="664">
      <c r="A664" s="12"/>
      <c r="B664" s="12"/>
      <c r="C664" s="12"/>
      <c r="D664" s="8"/>
      <c r="E664" s="9"/>
      <c r="F664" s="8"/>
      <c r="G664" s="8"/>
      <c r="H664" s="10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</row>
    <row r="665">
      <c r="A665" s="12"/>
      <c r="B665" s="12"/>
      <c r="C665" s="12"/>
      <c r="D665" s="8"/>
      <c r="E665" s="9"/>
      <c r="F665" s="8"/>
      <c r="G665" s="8"/>
      <c r="H665" s="10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</row>
    <row r="666">
      <c r="A666" s="12"/>
      <c r="B666" s="12"/>
      <c r="C666" s="12"/>
      <c r="D666" s="8"/>
      <c r="E666" s="9"/>
      <c r="F666" s="8"/>
      <c r="G666" s="8"/>
      <c r="H666" s="10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</row>
    <row r="667">
      <c r="A667" s="12"/>
      <c r="B667" s="12"/>
      <c r="C667" s="12"/>
      <c r="D667" s="8"/>
      <c r="E667" s="9"/>
      <c r="F667" s="8"/>
      <c r="G667" s="8"/>
      <c r="H667" s="10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</row>
    <row r="668">
      <c r="A668" s="12"/>
      <c r="B668" s="12"/>
      <c r="C668" s="12"/>
      <c r="D668" s="8"/>
      <c r="E668" s="9"/>
      <c r="F668" s="8"/>
      <c r="G668" s="8"/>
      <c r="H668" s="10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</row>
    <row r="669">
      <c r="A669" s="12"/>
      <c r="B669" s="12"/>
      <c r="C669" s="12"/>
      <c r="D669" s="8"/>
      <c r="E669" s="9"/>
      <c r="F669" s="8"/>
      <c r="G669" s="8"/>
      <c r="H669" s="10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</row>
    <row r="670">
      <c r="A670" s="12"/>
      <c r="B670" s="12"/>
      <c r="C670" s="12"/>
      <c r="D670" s="8"/>
      <c r="E670" s="9"/>
      <c r="F670" s="8"/>
      <c r="G670" s="8"/>
      <c r="H670" s="1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</row>
    <row r="671">
      <c r="A671" s="12"/>
      <c r="B671" s="12"/>
      <c r="C671" s="12"/>
      <c r="D671" s="8"/>
      <c r="E671" s="9"/>
      <c r="F671" s="8"/>
      <c r="G671" s="8"/>
      <c r="H671" s="10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</row>
    <row r="672">
      <c r="A672" s="12"/>
      <c r="B672" s="12"/>
      <c r="C672" s="12"/>
      <c r="D672" s="8"/>
      <c r="E672" s="9"/>
      <c r="F672" s="8"/>
      <c r="G672" s="8"/>
      <c r="H672" s="10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</row>
    <row r="673">
      <c r="A673" s="12"/>
      <c r="B673" s="12"/>
      <c r="C673" s="12"/>
      <c r="D673" s="8"/>
      <c r="E673" s="9"/>
      <c r="F673" s="8"/>
      <c r="G673" s="8"/>
      <c r="H673" s="10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</row>
    <row r="674">
      <c r="A674" s="12"/>
      <c r="B674" s="12"/>
      <c r="C674" s="12"/>
      <c r="D674" s="8"/>
      <c r="E674" s="9"/>
      <c r="F674" s="8"/>
      <c r="G674" s="8"/>
      <c r="H674" s="10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</row>
    <row r="675">
      <c r="A675" s="12"/>
      <c r="B675" s="12"/>
      <c r="C675" s="12"/>
      <c r="D675" s="8"/>
      <c r="E675" s="9"/>
      <c r="F675" s="8"/>
      <c r="G675" s="8"/>
      <c r="H675" s="10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</row>
    <row r="676">
      <c r="A676" s="12"/>
      <c r="B676" s="12"/>
      <c r="C676" s="12"/>
      <c r="D676" s="8"/>
      <c r="E676" s="9"/>
      <c r="F676" s="8"/>
      <c r="G676" s="8"/>
      <c r="H676" s="10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</row>
    <row r="677">
      <c r="A677" s="12"/>
      <c r="B677" s="12"/>
      <c r="C677" s="12"/>
      <c r="D677" s="8"/>
      <c r="E677" s="9"/>
      <c r="F677" s="8"/>
      <c r="G677" s="8"/>
      <c r="H677" s="10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</row>
    <row r="678">
      <c r="A678" s="12"/>
      <c r="B678" s="12"/>
      <c r="C678" s="12"/>
      <c r="D678" s="8"/>
      <c r="E678" s="9"/>
      <c r="F678" s="8"/>
      <c r="G678" s="8"/>
      <c r="H678" s="10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</row>
    <row r="679">
      <c r="A679" s="12"/>
      <c r="B679" s="12"/>
      <c r="C679" s="12"/>
      <c r="D679" s="8"/>
      <c r="E679" s="9"/>
      <c r="F679" s="8"/>
      <c r="G679" s="8"/>
      <c r="H679" s="10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</row>
    <row r="680">
      <c r="A680" s="12"/>
      <c r="B680" s="12"/>
      <c r="C680" s="12"/>
      <c r="D680" s="8"/>
      <c r="E680" s="9"/>
      <c r="F680" s="8"/>
      <c r="G680" s="8"/>
      <c r="H680" s="1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</row>
    <row r="681">
      <c r="A681" s="12"/>
      <c r="B681" s="12"/>
      <c r="C681" s="12"/>
      <c r="D681" s="8"/>
      <c r="E681" s="9"/>
      <c r="F681" s="8"/>
      <c r="G681" s="8"/>
      <c r="H681" s="10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</row>
    <row r="682">
      <c r="A682" s="12"/>
      <c r="B682" s="12"/>
      <c r="C682" s="12"/>
      <c r="D682" s="8"/>
      <c r="E682" s="9"/>
      <c r="F682" s="8"/>
      <c r="G682" s="8"/>
      <c r="H682" s="10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</row>
    <row r="683">
      <c r="A683" s="12"/>
      <c r="B683" s="12"/>
      <c r="C683" s="12"/>
      <c r="D683" s="8"/>
      <c r="E683" s="9"/>
      <c r="F683" s="8"/>
      <c r="G683" s="8"/>
      <c r="H683" s="10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</row>
    <row r="684">
      <c r="A684" s="12"/>
      <c r="B684" s="12"/>
      <c r="C684" s="12"/>
      <c r="D684" s="8"/>
      <c r="E684" s="9"/>
      <c r="F684" s="8"/>
      <c r="G684" s="8"/>
      <c r="H684" s="10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</row>
    <row r="685">
      <c r="A685" s="12"/>
      <c r="B685" s="12"/>
      <c r="C685" s="12"/>
      <c r="D685" s="8"/>
      <c r="E685" s="9"/>
      <c r="F685" s="8"/>
      <c r="G685" s="8"/>
      <c r="H685" s="10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</row>
    <row r="686">
      <c r="A686" s="12"/>
      <c r="B686" s="12"/>
      <c r="C686" s="12"/>
      <c r="D686" s="8"/>
      <c r="E686" s="9"/>
      <c r="F686" s="8"/>
      <c r="G686" s="8"/>
      <c r="H686" s="10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</row>
    <row r="687">
      <c r="A687" s="12"/>
      <c r="B687" s="12"/>
      <c r="C687" s="12"/>
      <c r="D687" s="8"/>
      <c r="E687" s="9"/>
      <c r="F687" s="8"/>
      <c r="G687" s="8"/>
      <c r="H687" s="10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</row>
    <row r="688">
      <c r="A688" s="12"/>
      <c r="B688" s="12"/>
      <c r="C688" s="12"/>
      <c r="D688" s="8"/>
      <c r="E688" s="9"/>
      <c r="F688" s="8"/>
      <c r="G688" s="8"/>
      <c r="H688" s="10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</row>
    <row r="689">
      <c r="A689" s="12"/>
      <c r="B689" s="12"/>
      <c r="C689" s="12"/>
      <c r="D689" s="8"/>
      <c r="E689" s="9"/>
      <c r="F689" s="8"/>
      <c r="G689" s="8"/>
      <c r="H689" s="10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</row>
    <row r="690">
      <c r="A690" s="12"/>
      <c r="B690" s="12"/>
      <c r="C690" s="12"/>
      <c r="D690" s="8"/>
      <c r="E690" s="9"/>
      <c r="F690" s="8"/>
      <c r="G690" s="8"/>
      <c r="H690" s="1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</row>
    <row r="691">
      <c r="A691" s="12"/>
      <c r="B691" s="12"/>
      <c r="C691" s="12"/>
      <c r="D691" s="8"/>
      <c r="E691" s="9"/>
      <c r="F691" s="8"/>
      <c r="G691" s="8"/>
      <c r="H691" s="10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</row>
    <row r="692">
      <c r="A692" s="12"/>
      <c r="B692" s="12"/>
      <c r="C692" s="12"/>
      <c r="D692" s="8"/>
      <c r="E692" s="9"/>
      <c r="F692" s="8"/>
      <c r="G692" s="8"/>
      <c r="H692" s="10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</row>
    <row r="693">
      <c r="A693" s="12"/>
      <c r="B693" s="12"/>
      <c r="C693" s="12"/>
      <c r="D693" s="8"/>
      <c r="E693" s="9"/>
      <c r="F693" s="8"/>
      <c r="G693" s="8"/>
      <c r="H693" s="10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</row>
    <row r="694">
      <c r="A694" s="12"/>
      <c r="B694" s="12"/>
      <c r="C694" s="12"/>
      <c r="D694" s="8"/>
      <c r="E694" s="9"/>
      <c r="F694" s="8"/>
      <c r="G694" s="8"/>
      <c r="H694" s="10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</row>
    <row r="695">
      <c r="A695" s="12"/>
      <c r="B695" s="12"/>
      <c r="C695" s="12"/>
      <c r="D695" s="8"/>
      <c r="E695" s="9"/>
      <c r="F695" s="8"/>
      <c r="G695" s="8"/>
      <c r="H695" s="10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</row>
    <row r="696">
      <c r="A696" s="12"/>
      <c r="B696" s="12"/>
      <c r="C696" s="12"/>
      <c r="D696" s="8"/>
      <c r="E696" s="9"/>
      <c r="F696" s="8"/>
      <c r="G696" s="8"/>
      <c r="H696" s="10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</row>
    <row r="697">
      <c r="A697" s="12"/>
      <c r="B697" s="12"/>
      <c r="C697" s="12"/>
      <c r="D697" s="8"/>
      <c r="E697" s="9"/>
      <c r="F697" s="8"/>
      <c r="G697" s="8"/>
      <c r="H697" s="10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</row>
    <row r="698">
      <c r="A698" s="12"/>
      <c r="B698" s="12"/>
      <c r="C698" s="12"/>
      <c r="D698" s="8"/>
      <c r="E698" s="9"/>
      <c r="F698" s="8"/>
      <c r="G698" s="8"/>
      <c r="H698" s="10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</row>
    <row r="699">
      <c r="A699" s="12"/>
      <c r="B699" s="12"/>
      <c r="C699" s="12"/>
      <c r="D699" s="8"/>
      <c r="E699" s="9"/>
      <c r="F699" s="8"/>
      <c r="G699" s="8"/>
      <c r="H699" s="10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</row>
    <row r="700">
      <c r="A700" s="12"/>
      <c r="B700" s="12"/>
      <c r="C700" s="12"/>
      <c r="D700" s="8"/>
      <c r="E700" s="9"/>
      <c r="F700" s="8"/>
      <c r="G700" s="8"/>
      <c r="H700" s="1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</row>
    <row r="701">
      <c r="A701" s="12"/>
      <c r="B701" s="12"/>
      <c r="C701" s="12"/>
      <c r="D701" s="8"/>
      <c r="E701" s="9"/>
      <c r="F701" s="8"/>
      <c r="G701" s="8"/>
      <c r="H701" s="10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</row>
    <row r="702">
      <c r="A702" s="12"/>
      <c r="B702" s="12"/>
      <c r="C702" s="12"/>
      <c r="D702" s="8"/>
      <c r="E702" s="9"/>
      <c r="F702" s="8"/>
      <c r="G702" s="8"/>
      <c r="H702" s="10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</row>
    <row r="703">
      <c r="A703" s="12"/>
      <c r="B703" s="12"/>
      <c r="C703" s="12"/>
      <c r="D703" s="8"/>
      <c r="E703" s="9"/>
      <c r="F703" s="8"/>
      <c r="G703" s="8"/>
      <c r="H703" s="10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</row>
    <row r="704">
      <c r="A704" s="12"/>
      <c r="B704" s="12"/>
      <c r="C704" s="12"/>
      <c r="D704" s="8"/>
      <c r="E704" s="9"/>
      <c r="F704" s="8"/>
      <c r="G704" s="8"/>
      <c r="H704" s="10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</row>
    <row r="705">
      <c r="A705" s="12"/>
      <c r="B705" s="12"/>
      <c r="C705" s="12"/>
      <c r="D705" s="8"/>
      <c r="E705" s="9"/>
      <c r="F705" s="8"/>
      <c r="G705" s="8"/>
      <c r="H705" s="10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</row>
    <row r="706">
      <c r="A706" s="12"/>
      <c r="B706" s="12"/>
      <c r="C706" s="12"/>
      <c r="D706" s="8"/>
      <c r="E706" s="9"/>
      <c r="F706" s="8"/>
      <c r="G706" s="8"/>
      <c r="H706" s="10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</row>
    <row r="707">
      <c r="A707" s="12"/>
      <c r="B707" s="12"/>
      <c r="C707" s="12"/>
      <c r="D707" s="8"/>
      <c r="E707" s="9"/>
      <c r="F707" s="8"/>
      <c r="G707" s="8"/>
      <c r="H707" s="10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</row>
    <row r="708">
      <c r="A708" s="12"/>
      <c r="B708" s="12"/>
      <c r="C708" s="12"/>
      <c r="D708" s="8"/>
      <c r="E708" s="9"/>
      <c r="F708" s="8"/>
      <c r="G708" s="8"/>
      <c r="H708" s="10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</row>
    <row r="709">
      <c r="A709" s="12"/>
      <c r="B709" s="12"/>
      <c r="C709" s="12"/>
      <c r="D709" s="8"/>
      <c r="E709" s="9"/>
      <c r="F709" s="8"/>
      <c r="G709" s="8"/>
      <c r="H709" s="10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</row>
    <row r="710">
      <c r="A710" s="12"/>
      <c r="B710" s="12"/>
      <c r="C710" s="12"/>
      <c r="D710" s="8"/>
      <c r="E710" s="9"/>
      <c r="F710" s="8"/>
      <c r="G710" s="8"/>
      <c r="H710" s="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</row>
    <row r="711">
      <c r="A711" s="12"/>
      <c r="B711" s="12"/>
      <c r="C711" s="12"/>
      <c r="D711" s="8"/>
      <c r="E711" s="9"/>
      <c r="F711" s="8"/>
      <c r="G711" s="8"/>
      <c r="H711" s="10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</row>
    <row r="712">
      <c r="A712" s="12"/>
      <c r="B712" s="12"/>
      <c r="C712" s="12"/>
      <c r="D712" s="8"/>
      <c r="E712" s="9"/>
      <c r="F712" s="8"/>
      <c r="G712" s="8"/>
      <c r="H712" s="10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</row>
    <row r="713">
      <c r="A713" s="12"/>
      <c r="B713" s="12"/>
      <c r="C713" s="12"/>
      <c r="D713" s="8"/>
      <c r="E713" s="9"/>
      <c r="F713" s="8"/>
      <c r="G713" s="8"/>
      <c r="H713" s="10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</row>
    <row r="714">
      <c r="A714" s="12"/>
      <c r="B714" s="12"/>
      <c r="C714" s="12"/>
      <c r="D714" s="8"/>
      <c r="E714" s="9"/>
      <c r="F714" s="8"/>
      <c r="G714" s="8"/>
      <c r="H714" s="10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</row>
    <row r="715">
      <c r="A715" s="12"/>
      <c r="B715" s="12"/>
      <c r="C715" s="12"/>
      <c r="D715" s="8"/>
      <c r="E715" s="9"/>
      <c r="F715" s="8"/>
      <c r="G715" s="8"/>
      <c r="H715" s="10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</row>
    <row r="716">
      <c r="A716" s="12"/>
      <c r="B716" s="12"/>
      <c r="C716" s="12"/>
      <c r="D716" s="8"/>
      <c r="E716" s="9"/>
      <c r="F716" s="8"/>
      <c r="G716" s="8"/>
      <c r="H716" s="10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</row>
    <row r="717">
      <c r="A717" s="12"/>
      <c r="B717" s="12"/>
      <c r="C717" s="12"/>
      <c r="D717" s="8"/>
      <c r="E717" s="9"/>
      <c r="F717" s="8"/>
      <c r="G717" s="8"/>
      <c r="H717" s="10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</row>
    <row r="718">
      <c r="A718" s="12"/>
      <c r="B718" s="12"/>
      <c r="C718" s="12"/>
      <c r="D718" s="8"/>
      <c r="E718" s="9"/>
      <c r="F718" s="8"/>
      <c r="G718" s="8"/>
      <c r="H718" s="10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</row>
    <row r="719">
      <c r="A719" s="12"/>
      <c r="B719" s="12"/>
      <c r="C719" s="12"/>
      <c r="D719" s="8"/>
      <c r="E719" s="9"/>
      <c r="F719" s="8"/>
      <c r="G719" s="8"/>
      <c r="H719" s="10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</row>
    <row r="720">
      <c r="A720" s="12"/>
      <c r="B720" s="12"/>
      <c r="C720" s="12"/>
      <c r="D720" s="8"/>
      <c r="E720" s="9"/>
      <c r="F720" s="8"/>
      <c r="G720" s="8"/>
      <c r="H720" s="1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</row>
    <row r="721">
      <c r="A721" s="12"/>
      <c r="B721" s="12"/>
      <c r="C721" s="12"/>
      <c r="D721" s="8"/>
      <c r="E721" s="9"/>
      <c r="F721" s="8"/>
      <c r="G721" s="8"/>
      <c r="H721" s="10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</row>
    <row r="722">
      <c r="A722" s="12"/>
      <c r="B722" s="12"/>
      <c r="C722" s="12"/>
      <c r="D722" s="8"/>
      <c r="E722" s="9"/>
      <c r="F722" s="8"/>
      <c r="G722" s="8"/>
      <c r="H722" s="10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</row>
    <row r="723">
      <c r="A723" s="12"/>
      <c r="B723" s="12"/>
      <c r="C723" s="12"/>
      <c r="D723" s="8"/>
      <c r="E723" s="9"/>
      <c r="F723" s="8"/>
      <c r="G723" s="8"/>
      <c r="H723" s="10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</row>
    <row r="724">
      <c r="A724" s="12"/>
      <c r="B724" s="12"/>
      <c r="C724" s="12"/>
      <c r="D724" s="8"/>
      <c r="E724" s="9"/>
      <c r="F724" s="8"/>
      <c r="G724" s="8"/>
      <c r="H724" s="10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</row>
    <row r="725">
      <c r="A725" s="12"/>
      <c r="B725" s="12"/>
      <c r="C725" s="12"/>
      <c r="D725" s="8"/>
      <c r="E725" s="9"/>
      <c r="F725" s="8"/>
      <c r="G725" s="8"/>
      <c r="H725" s="10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</row>
    <row r="726">
      <c r="A726" s="12"/>
      <c r="B726" s="12"/>
      <c r="C726" s="12"/>
      <c r="D726" s="8"/>
      <c r="E726" s="9"/>
      <c r="F726" s="8"/>
      <c r="G726" s="8"/>
      <c r="H726" s="10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</row>
    <row r="727">
      <c r="A727" s="12"/>
      <c r="B727" s="12"/>
      <c r="C727" s="12"/>
      <c r="D727" s="8"/>
      <c r="E727" s="9"/>
      <c r="F727" s="8"/>
      <c r="G727" s="8"/>
      <c r="H727" s="10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</row>
    <row r="728">
      <c r="A728" s="12"/>
      <c r="B728" s="12"/>
      <c r="C728" s="12"/>
      <c r="D728" s="8"/>
      <c r="E728" s="9"/>
      <c r="F728" s="8"/>
      <c r="G728" s="8"/>
      <c r="H728" s="10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</row>
    <row r="729">
      <c r="A729" s="12"/>
      <c r="B729" s="12"/>
      <c r="C729" s="12"/>
      <c r="D729" s="8"/>
      <c r="E729" s="9"/>
      <c r="F729" s="8"/>
      <c r="G729" s="8"/>
      <c r="H729" s="10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</row>
    <row r="730">
      <c r="A730" s="12"/>
      <c r="B730" s="12"/>
      <c r="C730" s="12"/>
      <c r="D730" s="8"/>
      <c r="E730" s="9"/>
      <c r="F730" s="8"/>
      <c r="G730" s="8"/>
      <c r="H730" s="10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</row>
    <row r="731">
      <c r="A731" s="12"/>
      <c r="B731" s="12"/>
      <c r="C731" s="12"/>
      <c r="D731" s="8"/>
      <c r="E731" s="9"/>
      <c r="F731" s="8"/>
      <c r="G731" s="8"/>
      <c r="H731" s="10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</row>
    <row r="732">
      <c r="A732" s="12"/>
      <c r="B732" s="12"/>
      <c r="C732" s="12"/>
      <c r="D732" s="8"/>
      <c r="E732" s="9"/>
      <c r="F732" s="8"/>
      <c r="G732" s="8"/>
      <c r="H732" s="10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</row>
    <row r="733">
      <c r="A733" s="12"/>
      <c r="B733" s="12"/>
      <c r="C733" s="12"/>
      <c r="D733" s="8"/>
      <c r="E733" s="9"/>
      <c r="F733" s="8"/>
      <c r="G733" s="8"/>
      <c r="H733" s="10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</row>
    <row r="734">
      <c r="A734" s="12"/>
      <c r="B734" s="12"/>
      <c r="C734" s="12"/>
      <c r="D734" s="8"/>
      <c r="E734" s="9"/>
      <c r="F734" s="8"/>
      <c r="G734" s="8"/>
      <c r="H734" s="10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</row>
    <row r="735">
      <c r="A735" s="12"/>
      <c r="B735" s="12"/>
      <c r="C735" s="12"/>
      <c r="D735" s="8"/>
      <c r="E735" s="9"/>
      <c r="F735" s="8"/>
      <c r="G735" s="8"/>
      <c r="H735" s="10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</row>
    <row r="736">
      <c r="A736" s="12"/>
      <c r="B736" s="12"/>
      <c r="C736" s="12"/>
      <c r="D736" s="8"/>
      <c r="E736" s="9"/>
      <c r="F736" s="8"/>
      <c r="G736" s="8"/>
      <c r="H736" s="10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</row>
    <row r="737">
      <c r="A737" s="12"/>
      <c r="B737" s="12"/>
      <c r="C737" s="12"/>
      <c r="D737" s="8"/>
      <c r="E737" s="9"/>
      <c r="F737" s="8"/>
      <c r="G737" s="8"/>
      <c r="H737" s="10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</row>
    <row r="738">
      <c r="A738" s="12"/>
      <c r="B738" s="12"/>
      <c r="C738" s="12"/>
      <c r="D738" s="8"/>
      <c r="E738" s="9"/>
      <c r="F738" s="8"/>
      <c r="G738" s="8"/>
      <c r="H738" s="10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</row>
    <row r="739">
      <c r="A739" s="12"/>
      <c r="B739" s="12"/>
      <c r="C739" s="12"/>
      <c r="D739" s="8"/>
      <c r="E739" s="9"/>
      <c r="F739" s="8"/>
      <c r="G739" s="8"/>
      <c r="H739" s="10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</row>
    <row r="740">
      <c r="A740" s="12"/>
      <c r="B740" s="12"/>
      <c r="C740" s="12"/>
      <c r="D740" s="8"/>
      <c r="E740" s="9"/>
      <c r="F740" s="8"/>
      <c r="G740" s="8"/>
      <c r="H740" s="10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</row>
    <row r="741">
      <c r="A741" s="12"/>
      <c r="B741" s="12"/>
      <c r="C741" s="12"/>
      <c r="D741" s="8"/>
      <c r="E741" s="9"/>
      <c r="F741" s="8"/>
      <c r="G741" s="8"/>
      <c r="H741" s="10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</row>
    <row r="742">
      <c r="A742" s="12"/>
      <c r="B742" s="12"/>
      <c r="C742" s="12"/>
      <c r="D742" s="8"/>
      <c r="E742" s="9"/>
      <c r="F742" s="8"/>
      <c r="G742" s="8"/>
      <c r="H742" s="10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</row>
    <row r="743">
      <c r="A743" s="12"/>
      <c r="B743" s="12"/>
      <c r="C743" s="12"/>
      <c r="D743" s="8"/>
      <c r="E743" s="9"/>
      <c r="F743" s="8"/>
      <c r="G743" s="8"/>
      <c r="H743" s="10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</row>
    <row r="744">
      <c r="A744" s="12"/>
      <c r="B744" s="12"/>
      <c r="C744" s="12"/>
      <c r="D744" s="8"/>
      <c r="E744" s="9"/>
      <c r="F744" s="8"/>
      <c r="G744" s="8"/>
      <c r="H744" s="10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</row>
    <row r="745">
      <c r="A745" s="12"/>
      <c r="B745" s="12"/>
      <c r="C745" s="12"/>
      <c r="D745" s="8"/>
      <c r="E745" s="9"/>
      <c r="F745" s="8"/>
      <c r="G745" s="8"/>
      <c r="H745" s="10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</row>
    <row r="746">
      <c r="A746" s="12"/>
      <c r="B746" s="12"/>
      <c r="C746" s="12"/>
      <c r="D746" s="8"/>
      <c r="E746" s="9"/>
      <c r="F746" s="8"/>
      <c r="G746" s="8"/>
      <c r="H746" s="10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</row>
    <row r="747">
      <c r="A747" s="12"/>
      <c r="B747" s="12"/>
      <c r="C747" s="12"/>
      <c r="D747" s="8"/>
      <c r="E747" s="9"/>
      <c r="F747" s="8"/>
      <c r="G747" s="8"/>
      <c r="H747" s="10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</row>
    <row r="748">
      <c r="A748" s="12"/>
      <c r="B748" s="12"/>
      <c r="C748" s="12"/>
      <c r="D748" s="8"/>
      <c r="E748" s="9"/>
      <c r="F748" s="8"/>
      <c r="G748" s="8"/>
      <c r="H748" s="10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</row>
    <row r="749">
      <c r="A749" s="12"/>
      <c r="B749" s="12"/>
      <c r="C749" s="12"/>
      <c r="D749" s="8"/>
      <c r="E749" s="9"/>
      <c r="F749" s="8"/>
      <c r="G749" s="8"/>
      <c r="H749" s="10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</row>
    <row r="750">
      <c r="A750" s="12"/>
      <c r="B750" s="12"/>
      <c r="C750" s="12"/>
      <c r="D750" s="8"/>
      <c r="E750" s="9"/>
      <c r="F750" s="8"/>
      <c r="G750" s="8"/>
      <c r="H750" s="10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</row>
    <row r="751">
      <c r="A751" s="12"/>
      <c r="B751" s="12"/>
      <c r="C751" s="12"/>
      <c r="D751" s="8"/>
      <c r="E751" s="9"/>
      <c r="F751" s="8"/>
      <c r="G751" s="8"/>
      <c r="H751" s="10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</row>
    <row r="752">
      <c r="A752" s="12"/>
      <c r="B752" s="12"/>
      <c r="C752" s="12"/>
      <c r="D752" s="8"/>
      <c r="E752" s="9"/>
      <c r="F752" s="8"/>
      <c r="G752" s="8"/>
      <c r="H752" s="10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</row>
    <row r="753">
      <c r="A753" s="12"/>
      <c r="B753" s="12"/>
      <c r="C753" s="12"/>
      <c r="D753" s="8"/>
      <c r="E753" s="9"/>
      <c r="F753" s="8"/>
      <c r="G753" s="8"/>
      <c r="H753" s="10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</row>
    <row r="754">
      <c r="A754" s="12"/>
      <c r="B754" s="12"/>
      <c r="C754" s="12"/>
      <c r="D754" s="8"/>
      <c r="E754" s="9"/>
      <c r="F754" s="8"/>
      <c r="G754" s="8"/>
      <c r="H754" s="10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</row>
    <row r="755">
      <c r="A755" s="12"/>
      <c r="B755" s="12"/>
      <c r="C755" s="12"/>
      <c r="D755" s="8"/>
      <c r="E755" s="9"/>
      <c r="F755" s="8"/>
      <c r="G755" s="8"/>
      <c r="H755" s="10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</row>
    <row r="756">
      <c r="A756" s="12"/>
      <c r="B756" s="12"/>
      <c r="C756" s="12"/>
      <c r="D756" s="8"/>
      <c r="E756" s="9"/>
      <c r="F756" s="8"/>
      <c r="G756" s="8"/>
      <c r="H756" s="10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</row>
    <row r="757">
      <c r="A757" s="12"/>
      <c r="B757" s="12"/>
      <c r="C757" s="12"/>
      <c r="D757" s="8"/>
      <c r="E757" s="9"/>
      <c r="F757" s="8"/>
      <c r="G757" s="8"/>
      <c r="H757" s="10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</row>
    <row r="758">
      <c r="A758" s="12"/>
      <c r="B758" s="12"/>
      <c r="C758" s="12"/>
      <c r="D758" s="8"/>
      <c r="E758" s="9"/>
      <c r="F758" s="8"/>
      <c r="G758" s="8"/>
      <c r="H758" s="10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</row>
    <row r="759">
      <c r="A759" s="12"/>
      <c r="B759" s="12"/>
      <c r="C759" s="12"/>
      <c r="D759" s="8"/>
      <c r="E759" s="9"/>
      <c r="F759" s="8"/>
      <c r="G759" s="8"/>
      <c r="H759" s="10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</row>
    <row r="760">
      <c r="A760" s="12"/>
      <c r="B760" s="12"/>
      <c r="C760" s="12"/>
      <c r="D760" s="8"/>
      <c r="E760" s="9"/>
      <c r="F760" s="8"/>
      <c r="G760" s="8"/>
      <c r="H760" s="10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</row>
    <row r="761">
      <c r="A761" s="12"/>
      <c r="B761" s="12"/>
      <c r="C761" s="12"/>
      <c r="D761" s="8"/>
      <c r="E761" s="9"/>
      <c r="F761" s="8"/>
      <c r="G761" s="8"/>
      <c r="H761" s="10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</row>
    <row r="762">
      <c r="A762" s="12"/>
      <c r="B762" s="12"/>
      <c r="C762" s="12"/>
      <c r="D762" s="8"/>
      <c r="E762" s="9"/>
      <c r="F762" s="8"/>
      <c r="G762" s="8"/>
      <c r="H762" s="10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</row>
    <row r="763">
      <c r="A763" s="12"/>
      <c r="B763" s="12"/>
      <c r="C763" s="12"/>
      <c r="D763" s="8"/>
      <c r="E763" s="9"/>
      <c r="F763" s="8"/>
      <c r="G763" s="8"/>
      <c r="H763" s="10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</row>
    <row r="764">
      <c r="A764" s="12"/>
      <c r="B764" s="12"/>
      <c r="C764" s="12"/>
      <c r="D764" s="8"/>
      <c r="E764" s="9"/>
      <c r="F764" s="8"/>
      <c r="G764" s="8"/>
      <c r="H764" s="10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</row>
    <row r="765">
      <c r="A765" s="12"/>
      <c r="B765" s="12"/>
      <c r="C765" s="12"/>
      <c r="D765" s="8"/>
      <c r="E765" s="9"/>
      <c r="F765" s="8"/>
      <c r="G765" s="8"/>
      <c r="H765" s="10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</row>
    <row r="766">
      <c r="A766" s="12"/>
      <c r="B766" s="12"/>
      <c r="C766" s="12"/>
      <c r="D766" s="8"/>
      <c r="E766" s="9"/>
      <c r="F766" s="8"/>
      <c r="G766" s="8"/>
      <c r="H766" s="10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</row>
    <row r="767">
      <c r="A767" s="12"/>
      <c r="B767" s="12"/>
      <c r="C767" s="12"/>
      <c r="D767" s="8"/>
      <c r="E767" s="9"/>
      <c r="F767" s="8"/>
      <c r="G767" s="8"/>
      <c r="H767" s="10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</row>
    <row r="768">
      <c r="A768" s="12"/>
      <c r="B768" s="12"/>
      <c r="C768" s="12"/>
      <c r="D768" s="8"/>
      <c r="E768" s="9"/>
      <c r="F768" s="8"/>
      <c r="G768" s="8"/>
      <c r="H768" s="10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</row>
    <row r="769">
      <c r="A769" s="12"/>
      <c r="B769" s="12"/>
      <c r="C769" s="12"/>
      <c r="D769" s="8"/>
      <c r="E769" s="9"/>
      <c r="F769" s="8"/>
      <c r="G769" s="8"/>
      <c r="H769" s="10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</row>
    <row r="770">
      <c r="A770" s="12"/>
      <c r="B770" s="12"/>
      <c r="C770" s="12"/>
      <c r="D770" s="8"/>
      <c r="E770" s="9"/>
      <c r="F770" s="8"/>
      <c r="G770" s="8"/>
      <c r="H770" s="10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</row>
    <row r="771">
      <c r="A771" s="12"/>
      <c r="B771" s="12"/>
      <c r="C771" s="12"/>
      <c r="D771" s="8"/>
      <c r="E771" s="9"/>
      <c r="F771" s="8"/>
      <c r="G771" s="8"/>
      <c r="H771" s="10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</row>
    <row r="772">
      <c r="A772" s="12"/>
      <c r="B772" s="12"/>
      <c r="C772" s="12"/>
      <c r="D772" s="8"/>
      <c r="E772" s="9"/>
      <c r="F772" s="8"/>
      <c r="G772" s="8"/>
      <c r="H772" s="10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</row>
    <row r="773">
      <c r="A773" s="12"/>
      <c r="B773" s="12"/>
      <c r="C773" s="12"/>
      <c r="D773" s="8"/>
      <c r="E773" s="9"/>
      <c r="F773" s="8"/>
      <c r="G773" s="8"/>
      <c r="H773" s="10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</row>
    <row r="774">
      <c r="A774" s="12"/>
      <c r="B774" s="12"/>
      <c r="C774" s="12"/>
      <c r="D774" s="8"/>
      <c r="E774" s="9"/>
      <c r="F774" s="8"/>
      <c r="G774" s="8"/>
      <c r="H774" s="10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</row>
    <row r="775">
      <c r="A775" s="12"/>
      <c r="B775" s="12"/>
      <c r="C775" s="12"/>
      <c r="D775" s="8"/>
      <c r="E775" s="9"/>
      <c r="F775" s="8"/>
      <c r="G775" s="8"/>
      <c r="H775" s="10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</row>
    <row r="776">
      <c r="A776" s="12"/>
      <c r="B776" s="12"/>
      <c r="C776" s="12"/>
      <c r="D776" s="8"/>
      <c r="E776" s="9"/>
      <c r="F776" s="8"/>
      <c r="G776" s="8"/>
      <c r="H776" s="10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</row>
    <row r="777">
      <c r="A777" s="12"/>
      <c r="B777" s="12"/>
      <c r="C777" s="12"/>
      <c r="D777" s="8"/>
      <c r="E777" s="9"/>
      <c r="F777" s="8"/>
      <c r="G777" s="8"/>
      <c r="H777" s="10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</row>
    <row r="778">
      <c r="A778" s="12"/>
      <c r="B778" s="12"/>
      <c r="C778" s="12"/>
      <c r="D778" s="8"/>
      <c r="E778" s="9"/>
      <c r="F778" s="8"/>
      <c r="G778" s="8"/>
      <c r="H778" s="10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</row>
    <row r="779">
      <c r="A779" s="12"/>
      <c r="B779" s="12"/>
      <c r="C779" s="12"/>
      <c r="D779" s="8"/>
      <c r="E779" s="9"/>
      <c r="F779" s="8"/>
      <c r="G779" s="8"/>
      <c r="H779" s="10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</row>
    <row r="780">
      <c r="A780" s="12"/>
      <c r="B780" s="12"/>
      <c r="C780" s="12"/>
      <c r="D780" s="8"/>
      <c r="E780" s="9"/>
      <c r="F780" s="8"/>
      <c r="G780" s="8"/>
      <c r="H780" s="10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</row>
    <row r="781">
      <c r="A781" s="12"/>
      <c r="B781" s="12"/>
      <c r="C781" s="12"/>
      <c r="D781" s="8"/>
      <c r="E781" s="9"/>
      <c r="F781" s="8"/>
      <c r="G781" s="8"/>
      <c r="H781" s="10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</row>
    <row r="782">
      <c r="A782" s="12"/>
      <c r="B782" s="12"/>
      <c r="C782" s="12"/>
      <c r="D782" s="8"/>
      <c r="E782" s="9"/>
      <c r="F782" s="8"/>
      <c r="G782" s="8"/>
      <c r="H782" s="10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</row>
    <row r="783">
      <c r="A783" s="12"/>
      <c r="B783" s="12"/>
      <c r="C783" s="12"/>
      <c r="D783" s="8"/>
      <c r="E783" s="9"/>
      <c r="F783" s="8"/>
      <c r="G783" s="8"/>
      <c r="H783" s="10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</row>
    <row r="784">
      <c r="A784" s="12"/>
      <c r="B784" s="12"/>
      <c r="C784" s="12"/>
      <c r="D784" s="8"/>
      <c r="E784" s="9"/>
      <c r="F784" s="8"/>
      <c r="G784" s="8"/>
      <c r="H784" s="10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</row>
    <row r="785">
      <c r="A785" s="12"/>
      <c r="B785" s="12"/>
      <c r="C785" s="12"/>
      <c r="D785" s="8"/>
      <c r="E785" s="9"/>
      <c r="F785" s="8"/>
      <c r="G785" s="8"/>
      <c r="H785" s="10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</row>
    <row r="786">
      <c r="A786" s="12"/>
      <c r="B786" s="12"/>
      <c r="C786" s="12"/>
      <c r="D786" s="8"/>
      <c r="E786" s="9"/>
      <c r="F786" s="8"/>
      <c r="G786" s="8"/>
      <c r="H786" s="10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</row>
    <row r="787">
      <c r="A787" s="12"/>
      <c r="B787" s="12"/>
      <c r="C787" s="12"/>
      <c r="D787" s="8"/>
      <c r="E787" s="9"/>
      <c r="F787" s="8"/>
      <c r="G787" s="8"/>
      <c r="H787" s="10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</row>
    <row r="788">
      <c r="A788" s="12"/>
      <c r="B788" s="12"/>
      <c r="C788" s="12"/>
      <c r="D788" s="8"/>
      <c r="E788" s="9"/>
      <c r="F788" s="8"/>
      <c r="G788" s="8"/>
      <c r="H788" s="10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</row>
    <row r="789">
      <c r="A789" s="12"/>
      <c r="B789" s="12"/>
      <c r="C789" s="12"/>
      <c r="D789" s="8"/>
      <c r="E789" s="9"/>
      <c r="F789" s="8"/>
      <c r="G789" s="8"/>
      <c r="H789" s="10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</row>
    <row r="790">
      <c r="A790" s="12"/>
      <c r="B790" s="12"/>
      <c r="C790" s="12"/>
      <c r="D790" s="8"/>
      <c r="E790" s="9"/>
      <c r="F790" s="8"/>
      <c r="G790" s="8"/>
      <c r="H790" s="10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</row>
    <row r="791">
      <c r="A791" s="12"/>
      <c r="B791" s="12"/>
      <c r="C791" s="12"/>
      <c r="D791" s="8"/>
      <c r="E791" s="9"/>
      <c r="F791" s="8"/>
      <c r="G791" s="8"/>
      <c r="H791" s="10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</row>
    <row r="792">
      <c r="A792" s="12"/>
      <c r="B792" s="12"/>
      <c r="C792" s="12"/>
      <c r="D792" s="8"/>
      <c r="E792" s="9"/>
      <c r="F792" s="8"/>
      <c r="G792" s="8"/>
      <c r="H792" s="10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</row>
    <row r="793">
      <c r="A793" s="12"/>
      <c r="B793" s="12"/>
      <c r="C793" s="12"/>
      <c r="D793" s="8"/>
      <c r="E793" s="9"/>
      <c r="F793" s="8"/>
      <c r="G793" s="8"/>
      <c r="H793" s="10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</row>
    <row r="794">
      <c r="A794" s="12"/>
      <c r="B794" s="12"/>
      <c r="C794" s="12"/>
      <c r="D794" s="8"/>
      <c r="E794" s="9"/>
      <c r="F794" s="8"/>
      <c r="G794" s="8"/>
      <c r="H794" s="10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</row>
    <row r="795">
      <c r="A795" s="12"/>
      <c r="B795" s="12"/>
      <c r="C795" s="12"/>
      <c r="D795" s="8"/>
      <c r="E795" s="9"/>
      <c r="F795" s="8"/>
      <c r="G795" s="8"/>
      <c r="H795" s="10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</row>
    <row r="796">
      <c r="A796" s="12"/>
      <c r="B796" s="12"/>
      <c r="C796" s="12"/>
      <c r="D796" s="8"/>
      <c r="E796" s="9"/>
      <c r="F796" s="8"/>
      <c r="G796" s="8"/>
      <c r="H796" s="10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</row>
    <row r="797">
      <c r="A797" s="12"/>
      <c r="B797" s="12"/>
      <c r="C797" s="12"/>
      <c r="D797" s="8"/>
      <c r="E797" s="9"/>
      <c r="F797" s="8"/>
      <c r="G797" s="8"/>
      <c r="H797" s="10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</row>
    <row r="798">
      <c r="A798" s="12"/>
      <c r="B798" s="12"/>
      <c r="C798" s="12"/>
      <c r="D798" s="8"/>
      <c r="E798" s="9"/>
      <c r="F798" s="8"/>
      <c r="G798" s="8"/>
      <c r="H798" s="10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</row>
    <row r="799">
      <c r="A799" s="12"/>
      <c r="B799" s="12"/>
      <c r="C799" s="12"/>
      <c r="D799" s="8"/>
      <c r="E799" s="9"/>
      <c r="F799" s="8"/>
      <c r="G799" s="8"/>
      <c r="H799" s="10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</row>
    <row r="800">
      <c r="A800" s="12"/>
      <c r="B800" s="12"/>
      <c r="C800" s="12"/>
      <c r="D800" s="8"/>
      <c r="E800" s="9"/>
      <c r="F800" s="8"/>
      <c r="G800" s="8"/>
      <c r="H800" s="10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</row>
    <row r="801">
      <c r="A801" s="12"/>
      <c r="B801" s="12"/>
      <c r="C801" s="12"/>
      <c r="D801" s="8"/>
      <c r="E801" s="9"/>
      <c r="F801" s="8"/>
      <c r="G801" s="8"/>
      <c r="H801" s="10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</row>
    <row r="802">
      <c r="A802" s="12"/>
      <c r="B802" s="12"/>
      <c r="C802" s="12"/>
      <c r="D802" s="8"/>
      <c r="E802" s="9"/>
      <c r="F802" s="8"/>
      <c r="G802" s="8"/>
      <c r="H802" s="10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</row>
    <row r="803">
      <c r="A803" s="12"/>
      <c r="B803" s="12"/>
      <c r="C803" s="12"/>
      <c r="D803" s="8"/>
      <c r="E803" s="9"/>
      <c r="F803" s="8"/>
      <c r="G803" s="8"/>
      <c r="H803" s="10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</row>
    <row r="804">
      <c r="A804" s="12"/>
      <c r="B804" s="12"/>
      <c r="C804" s="12"/>
      <c r="D804" s="8"/>
      <c r="E804" s="9"/>
      <c r="F804" s="8"/>
      <c r="G804" s="8"/>
      <c r="H804" s="10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</row>
    <row r="805">
      <c r="A805" s="12"/>
      <c r="B805" s="12"/>
      <c r="C805" s="12"/>
      <c r="D805" s="8"/>
      <c r="E805" s="9"/>
      <c r="F805" s="8"/>
      <c r="G805" s="8"/>
      <c r="H805" s="10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</row>
    <row r="806">
      <c r="A806" s="12"/>
      <c r="B806" s="12"/>
      <c r="C806" s="12"/>
      <c r="D806" s="8"/>
      <c r="E806" s="9"/>
      <c r="F806" s="8"/>
      <c r="G806" s="8"/>
      <c r="H806" s="10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</row>
    <row r="807">
      <c r="A807" s="12"/>
      <c r="B807" s="12"/>
      <c r="C807" s="12"/>
      <c r="D807" s="8"/>
      <c r="E807" s="9"/>
      <c r="F807" s="8"/>
      <c r="G807" s="8"/>
      <c r="H807" s="10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</row>
    <row r="808">
      <c r="A808" s="12"/>
      <c r="B808" s="12"/>
      <c r="C808" s="12"/>
      <c r="D808" s="8"/>
      <c r="E808" s="9"/>
      <c r="F808" s="8"/>
      <c r="G808" s="8"/>
      <c r="H808" s="10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</row>
    <row r="809">
      <c r="A809" s="12"/>
      <c r="B809" s="12"/>
      <c r="C809" s="12"/>
      <c r="D809" s="8"/>
      <c r="E809" s="9"/>
      <c r="F809" s="8"/>
      <c r="G809" s="8"/>
      <c r="H809" s="10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</row>
    <row r="810">
      <c r="A810" s="12"/>
      <c r="B810" s="12"/>
      <c r="C810" s="12"/>
      <c r="D810" s="8"/>
      <c r="E810" s="9"/>
      <c r="F810" s="8"/>
      <c r="G810" s="8"/>
      <c r="H810" s="10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</row>
    <row r="811">
      <c r="A811" s="12"/>
      <c r="B811" s="12"/>
      <c r="C811" s="12"/>
      <c r="D811" s="8"/>
      <c r="E811" s="9"/>
      <c r="F811" s="8"/>
      <c r="G811" s="8"/>
      <c r="H811" s="10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</row>
    <row r="812">
      <c r="A812" s="12"/>
      <c r="B812" s="12"/>
      <c r="C812" s="12"/>
      <c r="D812" s="8"/>
      <c r="E812" s="9"/>
      <c r="F812" s="8"/>
      <c r="G812" s="8"/>
      <c r="H812" s="10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</row>
    <row r="813">
      <c r="A813" s="12"/>
      <c r="B813" s="12"/>
      <c r="C813" s="12"/>
      <c r="D813" s="8"/>
      <c r="E813" s="9"/>
      <c r="F813" s="8"/>
      <c r="G813" s="8"/>
      <c r="H813" s="10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</row>
    <row r="814">
      <c r="A814" s="12"/>
      <c r="B814" s="12"/>
      <c r="C814" s="12"/>
      <c r="D814" s="8"/>
      <c r="E814" s="9"/>
      <c r="F814" s="8"/>
      <c r="G814" s="8"/>
      <c r="H814" s="10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</row>
    <row r="815">
      <c r="A815" s="12"/>
      <c r="B815" s="12"/>
      <c r="C815" s="12"/>
      <c r="D815" s="8"/>
      <c r="E815" s="9"/>
      <c r="F815" s="8"/>
      <c r="G815" s="8"/>
      <c r="H815" s="10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</row>
    <row r="816">
      <c r="A816" s="12"/>
      <c r="B816" s="12"/>
      <c r="C816" s="12"/>
      <c r="D816" s="8"/>
      <c r="E816" s="9"/>
      <c r="F816" s="8"/>
      <c r="G816" s="8"/>
      <c r="H816" s="10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</row>
    <row r="817">
      <c r="A817" s="12"/>
      <c r="B817" s="12"/>
      <c r="C817" s="12"/>
      <c r="D817" s="8"/>
      <c r="E817" s="9"/>
      <c r="F817" s="8"/>
      <c r="G817" s="8"/>
      <c r="H817" s="10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</row>
    <row r="818">
      <c r="A818" s="12"/>
      <c r="B818" s="12"/>
      <c r="C818" s="12"/>
      <c r="D818" s="8"/>
      <c r="E818" s="9"/>
      <c r="F818" s="8"/>
      <c r="G818" s="8"/>
      <c r="H818" s="10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</row>
    <row r="819">
      <c r="A819" s="12"/>
      <c r="B819" s="12"/>
      <c r="C819" s="12"/>
      <c r="D819" s="8"/>
      <c r="E819" s="9"/>
      <c r="F819" s="8"/>
      <c r="G819" s="8"/>
      <c r="H819" s="10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</row>
    <row r="820">
      <c r="A820" s="12"/>
      <c r="B820" s="12"/>
      <c r="C820" s="12"/>
      <c r="D820" s="8"/>
      <c r="E820" s="9"/>
      <c r="F820" s="8"/>
      <c r="G820" s="8"/>
      <c r="H820" s="10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</row>
    <row r="821">
      <c r="A821" s="12"/>
      <c r="B821" s="12"/>
      <c r="C821" s="12"/>
      <c r="D821" s="8"/>
      <c r="E821" s="9"/>
      <c r="F821" s="8"/>
      <c r="G821" s="8"/>
      <c r="H821" s="10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</row>
    <row r="822">
      <c r="A822" s="12"/>
      <c r="B822" s="12"/>
      <c r="C822" s="12"/>
      <c r="D822" s="8"/>
      <c r="E822" s="9"/>
      <c r="F822" s="8"/>
      <c r="G822" s="8"/>
      <c r="H822" s="10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</row>
    <row r="823">
      <c r="A823" s="12"/>
      <c r="B823" s="12"/>
      <c r="C823" s="12"/>
      <c r="D823" s="8"/>
      <c r="E823" s="9"/>
      <c r="F823" s="8"/>
      <c r="G823" s="8"/>
      <c r="H823" s="10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</row>
    <row r="824">
      <c r="A824" s="12"/>
      <c r="B824" s="12"/>
      <c r="C824" s="12"/>
      <c r="D824" s="8"/>
      <c r="E824" s="9"/>
      <c r="F824" s="8"/>
      <c r="G824" s="8"/>
      <c r="H824" s="10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</row>
    <row r="825">
      <c r="A825" s="12"/>
      <c r="B825" s="12"/>
      <c r="C825" s="12"/>
      <c r="D825" s="8"/>
      <c r="E825" s="9"/>
      <c r="F825" s="8"/>
      <c r="G825" s="8"/>
      <c r="H825" s="10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</row>
    <row r="826">
      <c r="A826" s="12"/>
      <c r="B826" s="12"/>
      <c r="C826" s="12"/>
      <c r="D826" s="8"/>
      <c r="E826" s="9"/>
      <c r="F826" s="8"/>
      <c r="G826" s="8"/>
      <c r="H826" s="10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</row>
    <row r="827">
      <c r="A827" s="12"/>
      <c r="B827" s="12"/>
      <c r="C827" s="12"/>
      <c r="D827" s="8"/>
      <c r="E827" s="9"/>
      <c r="F827" s="8"/>
      <c r="G827" s="8"/>
      <c r="H827" s="10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</row>
    <row r="828">
      <c r="A828" s="12"/>
      <c r="B828" s="12"/>
      <c r="C828" s="12"/>
      <c r="D828" s="8"/>
      <c r="E828" s="9"/>
      <c r="F828" s="8"/>
      <c r="G828" s="8"/>
      <c r="H828" s="10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</row>
    <row r="829">
      <c r="A829" s="12"/>
      <c r="B829" s="12"/>
      <c r="C829" s="12"/>
      <c r="D829" s="8"/>
      <c r="E829" s="9"/>
      <c r="F829" s="8"/>
      <c r="G829" s="8"/>
      <c r="H829" s="10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</row>
    <row r="830">
      <c r="A830" s="12"/>
      <c r="B830" s="12"/>
      <c r="C830" s="12"/>
      <c r="D830" s="8"/>
      <c r="E830" s="9"/>
      <c r="F830" s="8"/>
      <c r="G830" s="8"/>
      <c r="H830" s="10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</row>
    <row r="831">
      <c r="A831" s="12"/>
      <c r="B831" s="12"/>
      <c r="C831" s="12"/>
      <c r="D831" s="8"/>
      <c r="E831" s="9"/>
      <c r="F831" s="8"/>
      <c r="G831" s="8"/>
      <c r="H831" s="10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</row>
    <row r="832">
      <c r="A832" s="12"/>
      <c r="B832" s="12"/>
      <c r="C832" s="12"/>
      <c r="D832" s="8"/>
      <c r="E832" s="9"/>
      <c r="F832" s="8"/>
      <c r="G832" s="8"/>
      <c r="H832" s="10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</row>
    <row r="833">
      <c r="A833" s="12"/>
      <c r="B833" s="12"/>
      <c r="C833" s="12"/>
      <c r="D833" s="8"/>
      <c r="E833" s="9"/>
      <c r="F833" s="8"/>
      <c r="G833" s="8"/>
      <c r="H833" s="10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</row>
    <row r="834">
      <c r="A834" s="12"/>
      <c r="B834" s="12"/>
      <c r="C834" s="12"/>
      <c r="D834" s="8"/>
      <c r="E834" s="9"/>
      <c r="F834" s="8"/>
      <c r="G834" s="8"/>
      <c r="H834" s="10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</row>
    <row r="835">
      <c r="A835" s="12"/>
      <c r="B835" s="12"/>
      <c r="C835" s="12"/>
      <c r="D835" s="8"/>
      <c r="E835" s="9"/>
      <c r="F835" s="8"/>
      <c r="G835" s="8"/>
      <c r="H835" s="10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</row>
    <row r="836">
      <c r="A836" s="12"/>
      <c r="B836" s="12"/>
      <c r="C836" s="12"/>
      <c r="D836" s="8"/>
      <c r="E836" s="9"/>
      <c r="F836" s="8"/>
      <c r="G836" s="8"/>
      <c r="H836" s="10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</row>
    <row r="837">
      <c r="A837" s="12"/>
      <c r="B837" s="12"/>
      <c r="C837" s="12"/>
      <c r="D837" s="8"/>
      <c r="E837" s="9"/>
      <c r="F837" s="8"/>
      <c r="G837" s="8"/>
      <c r="H837" s="10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</row>
    <row r="838">
      <c r="A838" s="12"/>
      <c r="B838" s="12"/>
      <c r="C838" s="12"/>
      <c r="D838" s="8"/>
      <c r="E838" s="9"/>
      <c r="F838" s="8"/>
      <c r="G838" s="8"/>
      <c r="H838" s="10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</row>
    <row r="839">
      <c r="A839" s="12"/>
      <c r="B839" s="12"/>
      <c r="C839" s="12"/>
      <c r="D839" s="8"/>
      <c r="E839" s="9"/>
      <c r="F839" s="8"/>
      <c r="G839" s="8"/>
      <c r="H839" s="10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</row>
    <row r="840">
      <c r="A840" s="12"/>
      <c r="B840" s="12"/>
      <c r="C840" s="12"/>
      <c r="D840" s="8"/>
      <c r="E840" s="9"/>
      <c r="F840" s="8"/>
      <c r="G840" s="8"/>
      <c r="H840" s="10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</row>
    <row r="841">
      <c r="A841" s="12"/>
      <c r="B841" s="12"/>
      <c r="C841" s="12"/>
      <c r="D841" s="8"/>
      <c r="E841" s="9"/>
      <c r="F841" s="8"/>
      <c r="G841" s="8"/>
      <c r="H841" s="10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</row>
    <row r="842">
      <c r="A842" s="12"/>
      <c r="B842" s="12"/>
      <c r="C842" s="12"/>
      <c r="D842" s="8"/>
      <c r="E842" s="9"/>
      <c r="F842" s="8"/>
      <c r="G842" s="8"/>
      <c r="H842" s="10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</row>
    <row r="843">
      <c r="A843" s="12"/>
      <c r="B843" s="12"/>
      <c r="C843" s="12"/>
      <c r="D843" s="8"/>
      <c r="E843" s="9"/>
      <c r="F843" s="8"/>
      <c r="G843" s="8"/>
      <c r="H843" s="10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</row>
    <row r="844">
      <c r="A844" s="12"/>
      <c r="B844" s="12"/>
      <c r="C844" s="12"/>
      <c r="D844" s="8"/>
      <c r="E844" s="9"/>
      <c r="F844" s="8"/>
      <c r="G844" s="8"/>
      <c r="H844" s="10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</row>
    <row r="845">
      <c r="A845" s="12"/>
      <c r="B845" s="12"/>
      <c r="C845" s="12"/>
      <c r="D845" s="8"/>
      <c r="E845" s="9"/>
      <c r="F845" s="8"/>
      <c r="G845" s="8"/>
      <c r="H845" s="10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</row>
    <row r="846">
      <c r="A846" s="12"/>
      <c r="B846" s="12"/>
      <c r="C846" s="12"/>
      <c r="D846" s="8"/>
      <c r="E846" s="9"/>
      <c r="F846" s="8"/>
      <c r="G846" s="8"/>
      <c r="H846" s="10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</row>
    <row r="847">
      <c r="A847" s="12"/>
      <c r="B847" s="12"/>
      <c r="C847" s="12"/>
      <c r="D847" s="8"/>
      <c r="E847" s="9"/>
      <c r="F847" s="8"/>
      <c r="G847" s="8"/>
      <c r="H847" s="10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</row>
    <row r="848">
      <c r="A848" s="12"/>
      <c r="B848" s="12"/>
      <c r="C848" s="12"/>
      <c r="D848" s="8"/>
      <c r="E848" s="9"/>
      <c r="F848" s="8"/>
      <c r="G848" s="8"/>
      <c r="H848" s="10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</row>
    <row r="849">
      <c r="A849" s="12"/>
      <c r="B849" s="12"/>
      <c r="C849" s="12"/>
      <c r="D849" s="8"/>
      <c r="E849" s="9"/>
      <c r="F849" s="8"/>
      <c r="G849" s="8"/>
      <c r="H849" s="10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</row>
    <row r="850">
      <c r="A850" s="12"/>
      <c r="B850" s="12"/>
      <c r="C850" s="12"/>
      <c r="D850" s="8"/>
      <c r="E850" s="9"/>
      <c r="F850" s="8"/>
      <c r="G850" s="8"/>
      <c r="H850" s="10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</row>
    <row r="851">
      <c r="A851" s="12"/>
      <c r="B851" s="12"/>
      <c r="C851" s="12"/>
      <c r="D851" s="8"/>
      <c r="E851" s="9"/>
      <c r="F851" s="8"/>
      <c r="G851" s="8"/>
      <c r="H851" s="10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</row>
    <row r="852">
      <c r="A852" s="12"/>
      <c r="B852" s="12"/>
      <c r="C852" s="12"/>
      <c r="D852" s="8"/>
      <c r="E852" s="9"/>
      <c r="F852" s="8"/>
      <c r="G852" s="8"/>
      <c r="H852" s="10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</row>
    <row r="853">
      <c r="A853" s="12"/>
      <c r="B853" s="12"/>
      <c r="C853" s="12"/>
      <c r="D853" s="8"/>
      <c r="E853" s="9"/>
      <c r="F853" s="8"/>
      <c r="G853" s="8"/>
      <c r="H853" s="10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</row>
    <row r="854">
      <c r="A854" s="12"/>
      <c r="B854" s="12"/>
      <c r="C854" s="12"/>
      <c r="D854" s="8"/>
      <c r="E854" s="9"/>
      <c r="F854" s="8"/>
      <c r="G854" s="8"/>
      <c r="H854" s="10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</row>
    <row r="855">
      <c r="A855" s="12"/>
      <c r="B855" s="12"/>
      <c r="C855" s="12"/>
      <c r="D855" s="8"/>
      <c r="E855" s="9"/>
      <c r="F855" s="8"/>
      <c r="G855" s="8"/>
      <c r="H855" s="10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</row>
    <row r="856">
      <c r="A856" s="12"/>
      <c r="B856" s="12"/>
      <c r="C856" s="12"/>
      <c r="D856" s="8"/>
      <c r="E856" s="9"/>
      <c r="F856" s="8"/>
      <c r="G856" s="8"/>
      <c r="H856" s="10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</row>
    <row r="857">
      <c r="A857" s="12"/>
      <c r="B857" s="12"/>
      <c r="C857" s="12"/>
      <c r="D857" s="8"/>
      <c r="E857" s="9"/>
      <c r="F857" s="8"/>
      <c r="G857" s="8"/>
      <c r="H857" s="10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</row>
    <row r="858">
      <c r="A858" s="12"/>
      <c r="B858" s="12"/>
      <c r="C858" s="12"/>
      <c r="D858" s="8"/>
      <c r="E858" s="9"/>
      <c r="F858" s="8"/>
      <c r="G858" s="8"/>
      <c r="H858" s="10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</row>
    <row r="859">
      <c r="A859" s="12"/>
      <c r="B859" s="12"/>
      <c r="C859" s="12"/>
      <c r="D859" s="8"/>
      <c r="E859" s="9"/>
      <c r="F859" s="8"/>
      <c r="G859" s="8"/>
      <c r="H859" s="10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</row>
    <row r="860">
      <c r="A860" s="12"/>
      <c r="B860" s="12"/>
      <c r="C860" s="12"/>
      <c r="D860" s="8"/>
      <c r="E860" s="9"/>
      <c r="F860" s="8"/>
      <c r="G860" s="8"/>
      <c r="H860" s="10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</row>
    <row r="861">
      <c r="A861" s="12"/>
      <c r="B861" s="12"/>
      <c r="C861" s="12"/>
      <c r="D861" s="8"/>
      <c r="E861" s="9"/>
      <c r="F861" s="8"/>
      <c r="G861" s="8"/>
      <c r="H861" s="10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</row>
    <row r="862">
      <c r="A862" s="12"/>
      <c r="B862" s="12"/>
      <c r="C862" s="12"/>
      <c r="D862" s="8"/>
      <c r="E862" s="9"/>
      <c r="F862" s="8"/>
      <c r="G862" s="8"/>
      <c r="H862" s="10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</row>
    <row r="863">
      <c r="A863" s="12"/>
      <c r="B863" s="12"/>
      <c r="C863" s="12"/>
      <c r="D863" s="8"/>
      <c r="E863" s="9"/>
      <c r="F863" s="8"/>
      <c r="G863" s="8"/>
      <c r="H863" s="10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</row>
    <row r="864">
      <c r="A864" s="12"/>
      <c r="B864" s="12"/>
      <c r="C864" s="12"/>
      <c r="D864" s="8"/>
      <c r="E864" s="9"/>
      <c r="F864" s="8"/>
      <c r="G864" s="8"/>
      <c r="H864" s="10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</row>
    <row r="865">
      <c r="A865" s="12"/>
      <c r="B865" s="12"/>
      <c r="C865" s="12"/>
      <c r="D865" s="8"/>
      <c r="E865" s="9"/>
      <c r="F865" s="8"/>
      <c r="G865" s="8"/>
      <c r="H865" s="10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</row>
    <row r="866">
      <c r="A866" s="12"/>
      <c r="B866" s="12"/>
      <c r="C866" s="12"/>
      <c r="D866" s="8"/>
      <c r="E866" s="9"/>
      <c r="F866" s="8"/>
      <c r="G866" s="8"/>
      <c r="H866" s="10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</row>
    <row r="867">
      <c r="A867" s="12"/>
      <c r="B867" s="12"/>
      <c r="C867" s="12"/>
      <c r="D867" s="8"/>
      <c r="E867" s="9"/>
      <c r="F867" s="8"/>
      <c r="G867" s="8"/>
      <c r="H867" s="10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</row>
    <row r="868">
      <c r="A868" s="12"/>
      <c r="B868" s="12"/>
      <c r="C868" s="12"/>
      <c r="D868" s="8"/>
      <c r="E868" s="9"/>
      <c r="F868" s="8"/>
      <c r="G868" s="8"/>
      <c r="H868" s="10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</row>
    <row r="869">
      <c r="A869" s="12"/>
      <c r="B869" s="12"/>
      <c r="C869" s="12"/>
      <c r="D869" s="8"/>
      <c r="E869" s="9"/>
      <c r="F869" s="8"/>
      <c r="G869" s="8"/>
      <c r="H869" s="10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</row>
    <row r="870">
      <c r="A870" s="12"/>
      <c r="B870" s="12"/>
      <c r="C870" s="12"/>
      <c r="D870" s="8"/>
      <c r="E870" s="9"/>
      <c r="F870" s="8"/>
      <c r="G870" s="8"/>
      <c r="H870" s="10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</row>
    <row r="871">
      <c r="A871" s="12"/>
      <c r="B871" s="12"/>
      <c r="C871" s="12"/>
      <c r="D871" s="8"/>
      <c r="E871" s="9"/>
      <c r="F871" s="8"/>
      <c r="G871" s="8"/>
      <c r="H871" s="10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</row>
    <row r="872">
      <c r="A872" s="12"/>
      <c r="B872" s="12"/>
      <c r="C872" s="12"/>
      <c r="D872" s="8"/>
      <c r="E872" s="9"/>
      <c r="F872" s="8"/>
      <c r="G872" s="8"/>
      <c r="H872" s="10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</row>
    <row r="873">
      <c r="A873" s="12"/>
      <c r="B873" s="12"/>
      <c r="C873" s="12"/>
      <c r="D873" s="8"/>
      <c r="E873" s="9"/>
      <c r="F873" s="8"/>
      <c r="G873" s="8"/>
      <c r="H873" s="10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</row>
    <row r="874">
      <c r="A874" s="12"/>
      <c r="B874" s="12"/>
      <c r="C874" s="12"/>
      <c r="D874" s="8"/>
      <c r="E874" s="9"/>
      <c r="F874" s="8"/>
      <c r="G874" s="8"/>
      <c r="H874" s="10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</row>
    <row r="875">
      <c r="A875" s="12"/>
      <c r="B875" s="12"/>
      <c r="C875" s="12"/>
      <c r="D875" s="8"/>
      <c r="E875" s="9"/>
      <c r="F875" s="8"/>
      <c r="G875" s="8"/>
      <c r="H875" s="10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</row>
    <row r="876">
      <c r="A876" s="12"/>
      <c r="B876" s="12"/>
      <c r="C876" s="12"/>
      <c r="D876" s="8"/>
      <c r="E876" s="9"/>
      <c r="F876" s="8"/>
      <c r="G876" s="8"/>
      <c r="H876" s="10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</row>
    <row r="877">
      <c r="A877" s="12"/>
      <c r="B877" s="12"/>
      <c r="C877" s="12"/>
      <c r="D877" s="8"/>
      <c r="E877" s="9"/>
      <c r="F877" s="8"/>
      <c r="G877" s="8"/>
      <c r="H877" s="10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</row>
    <row r="878">
      <c r="A878" s="12"/>
      <c r="B878" s="12"/>
      <c r="C878" s="12"/>
      <c r="D878" s="8"/>
      <c r="E878" s="9"/>
      <c r="F878" s="8"/>
      <c r="G878" s="8"/>
      <c r="H878" s="10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</row>
    <row r="879">
      <c r="A879" s="12"/>
      <c r="B879" s="12"/>
      <c r="C879" s="12"/>
      <c r="D879" s="8"/>
      <c r="E879" s="9"/>
      <c r="F879" s="8"/>
      <c r="G879" s="8"/>
      <c r="H879" s="10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</row>
    <row r="880">
      <c r="A880" s="12"/>
      <c r="B880" s="12"/>
      <c r="C880" s="12"/>
      <c r="D880" s="8"/>
      <c r="E880" s="9"/>
      <c r="F880" s="8"/>
      <c r="G880" s="8"/>
      <c r="H880" s="10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</row>
    <row r="881">
      <c r="A881" s="12"/>
      <c r="B881" s="12"/>
      <c r="C881" s="12"/>
      <c r="D881" s="8"/>
      <c r="E881" s="9"/>
      <c r="F881" s="8"/>
      <c r="G881" s="8"/>
      <c r="H881" s="10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</row>
    <row r="882">
      <c r="A882" s="12"/>
      <c r="B882" s="12"/>
      <c r="C882" s="12"/>
      <c r="D882" s="8"/>
      <c r="E882" s="9"/>
      <c r="F882" s="8"/>
      <c r="G882" s="8"/>
      <c r="H882" s="10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</row>
    <row r="883">
      <c r="A883" s="12"/>
      <c r="B883" s="12"/>
      <c r="C883" s="12"/>
      <c r="D883" s="8"/>
      <c r="E883" s="9"/>
      <c r="F883" s="8"/>
      <c r="G883" s="8"/>
      <c r="H883" s="10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</row>
    <row r="884">
      <c r="A884" s="12"/>
      <c r="B884" s="12"/>
      <c r="C884" s="12"/>
      <c r="D884" s="8"/>
      <c r="E884" s="9"/>
      <c r="F884" s="8"/>
      <c r="G884" s="8"/>
      <c r="H884" s="10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</row>
    <row r="885">
      <c r="A885" s="12"/>
      <c r="B885" s="12"/>
      <c r="C885" s="12"/>
      <c r="D885" s="8"/>
      <c r="E885" s="9"/>
      <c r="F885" s="8"/>
      <c r="G885" s="8"/>
      <c r="H885" s="10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</row>
    <row r="886">
      <c r="A886" s="12"/>
      <c r="B886" s="12"/>
      <c r="C886" s="12"/>
      <c r="D886" s="8"/>
      <c r="E886" s="9"/>
      <c r="F886" s="8"/>
      <c r="G886" s="8"/>
      <c r="H886" s="10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</row>
    <row r="887">
      <c r="A887" s="12"/>
      <c r="B887" s="12"/>
      <c r="C887" s="12"/>
      <c r="D887" s="8"/>
      <c r="E887" s="9"/>
      <c r="F887" s="8"/>
      <c r="G887" s="8"/>
      <c r="H887" s="10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</row>
    <row r="888">
      <c r="A888" s="12"/>
      <c r="B888" s="12"/>
      <c r="C888" s="12"/>
      <c r="D888" s="8"/>
      <c r="E888" s="9"/>
      <c r="F888" s="8"/>
      <c r="G888" s="8"/>
      <c r="H888" s="10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</row>
    <row r="889">
      <c r="A889" s="12"/>
      <c r="B889" s="12"/>
      <c r="C889" s="12"/>
      <c r="D889" s="8"/>
      <c r="E889" s="9"/>
      <c r="F889" s="8"/>
      <c r="G889" s="8"/>
      <c r="H889" s="10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</row>
    <row r="890">
      <c r="A890" s="12"/>
      <c r="B890" s="12"/>
      <c r="C890" s="12"/>
      <c r="D890" s="8"/>
      <c r="E890" s="9"/>
      <c r="F890" s="8"/>
      <c r="G890" s="8"/>
      <c r="H890" s="10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</row>
    <row r="891">
      <c r="A891" s="12"/>
      <c r="B891" s="12"/>
      <c r="C891" s="12"/>
      <c r="D891" s="8"/>
      <c r="E891" s="9"/>
      <c r="F891" s="8"/>
      <c r="G891" s="8"/>
      <c r="H891" s="10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</row>
    <row r="892">
      <c r="A892" s="12"/>
      <c r="B892" s="12"/>
      <c r="C892" s="12"/>
      <c r="D892" s="8"/>
      <c r="E892" s="9"/>
      <c r="F892" s="8"/>
      <c r="G892" s="8"/>
      <c r="H892" s="10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</row>
    <row r="893">
      <c r="A893" s="12"/>
      <c r="B893" s="12"/>
      <c r="C893" s="12"/>
      <c r="D893" s="8"/>
      <c r="E893" s="9"/>
      <c r="F893" s="8"/>
      <c r="G893" s="8"/>
      <c r="H893" s="10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</row>
    <row r="894">
      <c r="A894" s="12"/>
      <c r="B894" s="12"/>
      <c r="C894" s="12"/>
      <c r="D894" s="8"/>
      <c r="E894" s="9"/>
      <c r="F894" s="8"/>
      <c r="G894" s="8"/>
      <c r="H894" s="10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</row>
    <row r="895">
      <c r="A895" s="12"/>
      <c r="B895" s="12"/>
      <c r="C895" s="12"/>
      <c r="D895" s="8"/>
      <c r="E895" s="9"/>
      <c r="F895" s="8"/>
      <c r="G895" s="8"/>
      <c r="H895" s="10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</row>
    <row r="896">
      <c r="A896" s="12"/>
      <c r="B896" s="12"/>
      <c r="C896" s="12"/>
      <c r="D896" s="8"/>
      <c r="E896" s="9"/>
      <c r="F896" s="8"/>
      <c r="G896" s="8"/>
      <c r="H896" s="10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</row>
    <row r="897">
      <c r="A897" s="12"/>
      <c r="B897" s="12"/>
      <c r="C897" s="12"/>
      <c r="D897" s="8"/>
      <c r="E897" s="9"/>
      <c r="F897" s="8"/>
      <c r="G897" s="8"/>
      <c r="H897" s="10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</row>
    <row r="898">
      <c r="A898" s="12"/>
      <c r="B898" s="12"/>
      <c r="C898" s="12"/>
      <c r="D898" s="8"/>
      <c r="E898" s="9"/>
      <c r="F898" s="8"/>
      <c r="G898" s="8"/>
      <c r="H898" s="10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</row>
    <row r="899">
      <c r="A899" s="12"/>
      <c r="B899" s="12"/>
      <c r="C899" s="12"/>
      <c r="D899" s="8"/>
      <c r="E899" s="9"/>
      <c r="F899" s="8"/>
      <c r="G899" s="8"/>
      <c r="H899" s="10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</row>
    <row r="900">
      <c r="A900" s="12"/>
      <c r="B900" s="12"/>
      <c r="C900" s="12"/>
      <c r="D900" s="8"/>
      <c r="E900" s="9"/>
      <c r="F900" s="8"/>
      <c r="G900" s="8"/>
      <c r="H900" s="10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</row>
    <row r="901">
      <c r="A901" s="12"/>
      <c r="B901" s="12"/>
      <c r="C901" s="12"/>
      <c r="D901" s="8"/>
      <c r="E901" s="9"/>
      <c r="F901" s="8"/>
      <c r="G901" s="8"/>
      <c r="H901" s="10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</row>
    <row r="902">
      <c r="A902" s="12"/>
      <c r="B902" s="12"/>
      <c r="C902" s="12"/>
      <c r="D902" s="8"/>
      <c r="E902" s="9"/>
      <c r="F902" s="8"/>
      <c r="G902" s="8"/>
      <c r="H902" s="10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</row>
    <row r="903">
      <c r="A903" s="12"/>
      <c r="B903" s="12"/>
      <c r="C903" s="12"/>
      <c r="D903" s="8"/>
      <c r="E903" s="9"/>
      <c r="F903" s="8"/>
      <c r="G903" s="8"/>
      <c r="H903" s="10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</row>
    <row r="904">
      <c r="A904" s="12"/>
      <c r="B904" s="12"/>
      <c r="C904" s="12"/>
      <c r="D904" s="8"/>
      <c r="E904" s="9"/>
      <c r="F904" s="8"/>
      <c r="G904" s="8"/>
      <c r="H904" s="10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</row>
    <row r="905">
      <c r="A905" s="12"/>
      <c r="B905" s="12"/>
      <c r="C905" s="12"/>
      <c r="D905" s="8"/>
      <c r="E905" s="9"/>
      <c r="F905" s="8"/>
      <c r="G905" s="8"/>
      <c r="H905" s="10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</row>
    <row r="906">
      <c r="A906" s="12"/>
      <c r="B906" s="12"/>
      <c r="C906" s="12"/>
      <c r="D906" s="8"/>
      <c r="E906" s="9"/>
      <c r="F906" s="8"/>
      <c r="G906" s="8"/>
      <c r="H906" s="10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</row>
    <row r="907">
      <c r="A907" s="12"/>
      <c r="B907" s="12"/>
      <c r="C907" s="12"/>
      <c r="D907" s="8"/>
      <c r="E907" s="9"/>
      <c r="F907" s="8"/>
      <c r="G907" s="8"/>
      <c r="H907" s="10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</row>
    <row r="908">
      <c r="A908" s="12"/>
      <c r="B908" s="12"/>
      <c r="C908" s="12"/>
      <c r="D908" s="8"/>
      <c r="E908" s="9"/>
      <c r="F908" s="8"/>
      <c r="G908" s="8"/>
      <c r="H908" s="10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</row>
    <row r="909">
      <c r="A909" s="12"/>
      <c r="B909" s="12"/>
      <c r="C909" s="12"/>
      <c r="D909" s="8"/>
      <c r="E909" s="9"/>
      <c r="F909" s="8"/>
      <c r="G909" s="8"/>
      <c r="H909" s="10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</row>
    <row r="910">
      <c r="A910" s="12"/>
      <c r="B910" s="12"/>
      <c r="C910" s="12"/>
      <c r="D910" s="8"/>
      <c r="E910" s="9"/>
      <c r="F910" s="8"/>
      <c r="G910" s="8"/>
      <c r="H910" s="10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</row>
    <row r="911">
      <c r="A911" s="12"/>
      <c r="B911" s="12"/>
      <c r="C911" s="12"/>
      <c r="D911" s="8"/>
      <c r="E911" s="9"/>
      <c r="F911" s="8"/>
      <c r="G911" s="8"/>
      <c r="H911" s="10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</row>
    <row r="912">
      <c r="A912" s="12"/>
      <c r="B912" s="12"/>
      <c r="C912" s="12"/>
      <c r="D912" s="8"/>
      <c r="E912" s="9"/>
      <c r="F912" s="8"/>
      <c r="G912" s="8"/>
      <c r="H912" s="10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</row>
    <row r="913">
      <c r="A913" s="12"/>
      <c r="B913" s="12"/>
      <c r="C913" s="12"/>
      <c r="D913" s="8"/>
      <c r="E913" s="9"/>
      <c r="F913" s="8"/>
      <c r="G913" s="8"/>
      <c r="H913" s="10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</row>
    <row r="914">
      <c r="A914" s="12"/>
      <c r="B914" s="12"/>
      <c r="C914" s="12"/>
      <c r="D914" s="8"/>
      <c r="E914" s="9"/>
      <c r="F914" s="8"/>
      <c r="G914" s="8"/>
      <c r="H914" s="10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</row>
    <row r="915">
      <c r="A915" s="12"/>
      <c r="B915" s="12"/>
      <c r="C915" s="12"/>
      <c r="D915" s="8"/>
      <c r="E915" s="9"/>
      <c r="F915" s="8"/>
      <c r="G915" s="8"/>
      <c r="H915" s="10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</row>
    <row r="916">
      <c r="A916" s="12"/>
      <c r="B916" s="12"/>
      <c r="C916" s="12"/>
      <c r="D916" s="8"/>
      <c r="E916" s="9"/>
      <c r="F916" s="8"/>
      <c r="G916" s="8"/>
      <c r="H916" s="10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</row>
    <row r="917">
      <c r="A917" s="12"/>
      <c r="B917" s="12"/>
      <c r="C917" s="12"/>
      <c r="D917" s="8"/>
      <c r="E917" s="9"/>
      <c r="F917" s="8"/>
      <c r="G917" s="8"/>
      <c r="H917" s="10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</row>
    <row r="918">
      <c r="A918" s="12"/>
      <c r="B918" s="12"/>
      <c r="C918" s="12"/>
      <c r="D918" s="8"/>
      <c r="E918" s="9"/>
      <c r="F918" s="8"/>
      <c r="G918" s="8"/>
      <c r="H918" s="10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</row>
    <row r="919">
      <c r="A919" s="12"/>
      <c r="B919" s="12"/>
      <c r="C919" s="12"/>
      <c r="D919" s="8"/>
      <c r="E919" s="9"/>
      <c r="F919" s="8"/>
      <c r="G919" s="8"/>
      <c r="H919" s="10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</row>
    <row r="920">
      <c r="A920" s="12"/>
      <c r="B920" s="12"/>
      <c r="C920" s="12"/>
      <c r="D920" s="8"/>
      <c r="E920" s="9"/>
      <c r="F920" s="8"/>
      <c r="G920" s="8"/>
      <c r="H920" s="10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</row>
    <row r="921">
      <c r="A921" s="12"/>
      <c r="B921" s="12"/>
      <c r="C921" s="12"/>
      <c r="D921" s="8"/>
      <c r="E921" s="9"/>
      <c r="F921" s="8"/>
      <c r="G921" s="8"/>
      <c r="H921" s="10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</row>
    <row r="922">
      <c r="A922" s="12"/>
      <c r="B922" s="12"/>
      <c r="C922" s="12"/>
      <c r="D922" s="8"/>
      <c r="E922" s="9"/>
      <c r="F922" s="8"/>
      <c r="G922" s="8"/>
      <c r="H922" s="10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</row>
    <row r="923">
      <c r="A923" s="12"/>
      <c r="B923" s="12"/>
      <c r="C923" s="12"/>
      <c r="D923" s="8"/>
      <c r="E923" s="9"/>
      <c r="F923" s="8"/>
      <c r="G923" s="8"/>
      <c r="H923" s="10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</row>
    <row r="924">
      <c r="A924" s="12"/>
      <c r="B924" s="12"/>
      <c r="C924" s="12"/>
      <c r="D924" s="8"/>
      <c r="E924" s="9"/>
      <c r="F924" s="8"/>
      <c r="G924" s="8"/>
      <c r="H924" s="10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</row>
    <row r="925">
      <c r="A925" s="12"/>
      <c r="B925" s="12"/>
      <c r="C925" s="12"/>
      <c r="D925" s="8"/>
      <c r="E925" s="9"/>
      <c r="F925" s="8"/>
      <c r="G925" s="8"/>
      <c r="H925" s="10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</row>
    <row r="926">
      <c r="A926" s="12"/>
      <c r="B926" s="12"/>
      <c r="C926" s="12"/>
      <c r="D926" s="8"/>
      <c r="E926" s="9"/>
      <c r="F926" s="8"/>
      <c r="G926" s="8"/>
      <c r="H926" s="10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</row>
    <row r="927">
      <c r="A927" s="12"/>
      <c r="B927" s="12"/>
      <c r="C927" s="12"/>
      <c r="D927" s="8"/>
      <c r="E927" s="9"/>
      <c r="F927" s="8"/>
      <c r="G927" s="8"/>
      <c r="H927" s="10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</row>
    <row r="928">
      <c r="A928" s="12"/>
      <c r="B928" s="12"/>
      <c r="C928" s="12"/>
      <c r="D928" s="8"/>
      <c r="E928" s="9"/>
      <c r="F928" s="8"/>
      <c r="G928" s="8"/>
      <c r="H928" s="10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</row>
    <row r="929">
      <c r="A929" s="12"/>
      <c r="B929" s="12"/>
      <c r="C929" s="12"/>
      <c r="D929" s="8"/>
      <c r="E929" s="9"/>
      <c r="F929" s="8"/>
      <c r="G929" s="8"/>
      <c r="H929" s="10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</row>
    <row r="930">
      <c r="A930" s="12"/>
      <c r="B930" s="12"/>
      <c r="C930" s="12"/>
      <c r="D930" s="8"/>
      <c r="E930" s="9"/>
      <c r="F930" s="8"/>
      <c r="G930" s="8"/>
      <c r="H930" s="10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</row>
    <row r="931">
      <c r="A931" s="12"/>
      <c r="B931" s="12"/>
      <c r="C931" s="12"/>
      <c r="D931" s="8"/>
      <c r="E931" s="9"/>
      <c r="F931" s="8"/>
      <c r="G931" s="8"/>
      <c r="H931" s="10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</row>
    <row r="932">
      <c r="A932" s="12"/>
      <c r="B932" s="12"/>
      <c r="C932" s="12"/>
      <c r="D932" s="8"/>
      <c r="E932" s="9"/>
      <c r="F932" s="8"/>
      <c r="G932" s="8"/>
      <c r="H932" s="10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</row>
    <row r="933">
      <c r="A933" s="12"/>
      <c r="B933" s="12"/>
      <c r="C933" s="12"/>
      <c r="D933" s="8"/>
      <c r="E933" s="9"/>
      <c r="F933" s="8"/>
      <c r="G933" s="8"/>
      <c r="H933" s="10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</row>
    <row r="934">
      <c r="A934" s="12"/>
      <c r="B934" s="12"/>
      <c r="C934" s="12"/>
      <c r="D934" s="8"/>
      <c r="E934" s="9"/>
      <c r="F934" s="8"/>
      <c r="G934" s="8"/>
      <c r="H934" s="10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</row>
    <row r="935">
      <c r="A935" s="12"/>
      <c r="B935" s="12"/>
      <c r="C935" s="12"/>
      <c r="D935" s="8"/>
      <c r="E935" s="9"/>
      <c r="F935" s="8"/>
      <c r="G935" s="8"/>
      <c r="H935" s="10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</row>
    <row r="936">
      <c r="A936" s="12"/>
      <c r="B936" s="12"/>
      <c r="C936" s="12"/>
      <c r="D936" s="8"/>
      <c r="E936" s="9"/>
      <c r="F936" s="8"/>
      <c r="G936" s="8"/>
      <c r="H936" s="10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</row>
    <row r="937">
      <c r="A937" s="12"/>
      <c r="B937" s="12"/>
      <c r="C937" s="12"/>
      <c r="D937" s="8"/>
      <c r="E937" s="9"/>
      <c r="F937" s="8"/>
      <c r="G937" s="8"/>
      <c r="H937" s="10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</row>
    <row r="938">
      <c r="A938" s="12"/>
      <c r="B938" s="12"/>
      <c r="C938" s="12"/>
      <c r="D938" s="8"/>
      <c r="E938" s="9"/>
      <c r="F938" s="8"/>
      <c r="G938" s="8"/>
      <c r="H938" s="10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</row>
    <row r="939">
      <c r="A939" s="12"/>
      <c r="B939" s="12"/>
      <c r="C939" s="12"/>
      <c r="D939" s="8"/>
      <c r="E939" s="9"/>
      <c r="F939" s="8"/>
      <c r="G939" s="8"/>
      <c r="H939" s="10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</row>
    <row r="940">
      <c r="A940" s="12"/>
      <c r="B940" s="12"/>
      <c r="C940" s="12"/>
      <c r="D940" s="8"/>
      <c r="E940" s="9"/>
      <c r="F940" s="8"/>
      <c r="G940" s="8"/>
      <c r="H940" s="10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</row>
    <row r="941">
      <c r="A941" s="12"/>
      <c r="B941" s="12"/>
      <c r="C941" s="12"/>
      <c r="D941" s="8"/>
      <c r="E941" s="9"/>
      <c r="F941" s="8"/>
      <c r="G941" s="8"/>
      <c r="H941" s="10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</row>
    <row r="942">
      <c r="A942" s="12"/>
      <c r="B942" s="12"/>
      <c r="C942" s="12"/>
      <c r="D942" s="8"/>
      <c r="E942" s="9"/>
      <c r="F942" s="8"/>
      <c r="G942" s="8"/>
      <c r="H942" s="10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</row>
    <row r="943">
      <c r="A943" s="12"/>
      <c r="B943" s="12"/>
      <c r="C943" s="12"/>
      <c r="D943" s="8"/>
      <c r="E943" s="9"/>
      <c r="F943" s="8"/>
      <c r="G943" s="8"/>
      <c r="H943" s="10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</row>
    <row r="944">
      <c r="A944" s="12"/>
      <c r="B944" s="12"/>
      <c r="C944" s="12"/>
      <c r="D944" s="8"/>
      <c r="E944" s="9"/>
      <c r="F944" s="8"/>
      <c r="G944" s="8"/>
      <c r="H944" s="10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</row>
    <row r="945">
      <c r="A945" s="12"/>
      <c r="B945" s="12"/>
      <c r="C945" s="12"/>
      <c r="D945" s="8"/>
      <c r="E945" s="9"/>
      <c r="F945" s="8"/>
      <c r="G945" s="8"/>
      <c r="H945" s="10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</row>
    <row r="946">
      <c r="A946" s="12"/>
      <c r="B946" s="12"/>
      <c r="C946" s="12"/>
      <c r="D946" s="8"/>
      <c r="E946" s="9"/>
      <c r="F946" s="8"/>
      <c r="G946" s="8"/>
      <c r="H946" s="10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</row>
    <row r="947">
      <c r="A947" s="12"/>
      <c r="B947" s="12"/>
      <c r="C947" s="12"/>
      <c r="D947" s="8"/>
      <c r="E947" s="9"/>
      <c r="F947" s="8"/>
      <c r="G947" s="8"/>
      <c r="H947" s="10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</row>
    <row r="948">
      <c r="A948" s="12"/>
      <c r="B948" s="12"/>
      <c r="C948" s="12"/>
      <c r="D948" s="8"/>
      <c r="E948" s="9"/>
      <c r="F948" s="8"/>
      <c r="G948" s="8"/>
      <c r="H948" s="10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</row>
    <row r="949">
      <c r="A949" s="12"/>
      <c r="B949" s="12"/>
      <c r="C949" s="12"/>
      <c r="D949" s="8"/>
      <c r="E949" s="9"/>
      <c r="F949" s="8"/>
      <c r="G949" s="8"/>
      <c r="H949" s="10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</row>
    <row r="950">
      <c r="A950" s="12"/>
      <c r="B950" s="12"/>
      <c r="C950" s="12"/>
      <c r="D950" s="8"/>
      <c r="E950" s="9"/>
      <c r="F950" s="8"/>
      <c r="G950" s="8"/>
      <c r="H950" s="10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</row>
    <row r="951">
      <c r="A951" s="12"/>
      <c r="B951" s="12"/>
      <c r="C951" s="12"/>
      <c r="D951" s="8"/>
      <c r="E951" s="9"/>
      <c r="F951" s="8"/>
      <c r="G951" s="8"/>
      <c r="H951" s="10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</row>
    <row r="952">
      <c r="A952" s="12"/>
      <c r="B952" s="12"/>
      <c r="C952" s="12"/>
      <c r="D952" s="8"/>
      <c r="E952" s="9"/>
      <c r="F952" s="8"/>
      <c r="G952" s="8"/>
      <c r="H952" s="10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</row>
    <row r="953">
      <c r="A953" s="12"/>
      <c r="B953" s="12"/>
      <c r="C953" s="12"/>
      <c r="D953" s="8"/>
      <c r="E953" s="9"/>
      <c r="F953" s="8"/>
      <c r="G953" s="8"/>
      <c r="H953" s="10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</row>
    <row r="954">
      <c r="A954" s="12"/>
      <c r="B954" s="12"/>
      <c r="C954" s="12"/>
      <c r="D954" s="8"/>
      <c r="E954" s="9"/>
      <c r="F954" s="8"/>
      <c r="G954" s="8"/>
      <c r="H954" s="10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</row>
    <row r="955">
      <c r="A955" s="12"/>
      <c r="B955" s="12"/>
      <c r="C955" s="12"/>
      <c r="D955" s="8"/>
      <c r="E955" s="9"/>
      <c r="F955" s="8"/>
      <c r="G955" s="8"/>
      <c r="H955" s="10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</row>
    <row r="956">
      <c r="A956" s="12"/>
      <c r="B956" s="12"/>
      <c r="C956" s="12"/>
      <c r="D956" s="8"/>
      <c r="E956" s="9"/>
      <c r="F956" s="8"/>
      <c r="G956" s="8"/>
      <c r="H956" s="10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</row>
    <row r="957">
      <c r="A957" s="12"/>
      <c r="B957" s="12"/>
      <c r="C957" s="12"/>
      <c r="D957" s="8"/>
      <c r="E957" s="9"/>
      <c r="F957" s="8"/>
      <c r="G957" s="8"/>
      <c r="H957" s="10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</row>
    <row r="958">
      <c r="A958" s="12"/>
      <c r="B958" s="12"/>
      <c r="C958" s="12"/>
      <c r="D958" s="8"/>
      <c r="E958" s="9"/>
      <c r="F958" s="8"/>
      <c r="G958" s="8"/>
      <c r="H958" s="10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</row>
    <row r="959">
      <c r="A959" s="12"/>
      <c r="B959" s="12"/>
      <c r="C959" s="12"/>
      <c r="D959" s="8"/>
      <c r="E959" s="9"/>
      <c r="F959" s="8"/>
      <c r="G959" s="8"/>
      <c r="H959" s="10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</row>
    <row r="960">
      <c r="A960" s="12"/>
      <c r="B960" s="12"/>
      <c r="C960" s="12"/>
      <c r="D960" s="8"/>
      <c r="E960" s="9"/>
      <c r="F960" s="8"/>
      <c r="G960" s="8"/>
      <c r="H960" s="10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</row>
    <row r="961">
      <c r="A961" s="12"/>
      <c r="B961" s="12"/>
      <c r="C961" s="12"/>
      <c r="D961" s="8"/>
      <c r="E961" s="9"/>
      <c r="F961" s="8"/>
      <c r="G961" s="8"/>
      <c r="H961" s="10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</row>
    <row r="962">
      <c r="A962" s="12"/>
      <c r="B962" s="12"/>
      <c r="C962" s="12"/>
      <c r="D962" s="8"/>
      <c r="E962" s="9"/>
      <c r="F962" s="8"/>
      <c r="G962" s="8"/>
      <c r="H962" s="10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</row>
    <row r="963">
      <c r="A963" s="12"/>
      <c r="B963" s="12"/>
      <c r="C963" s="12"/>
      <c r="D963" s="8"/>
      <c r="E963" s="9"/>
      <c r="F963" s="8"/>
      <c r="G963" s="8"/>
      <c r="H963" s="10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</row>
    <row r="964">
      <c r="A964" s="12"/>
      <c r="B964" s="12"/>
      <c r="C964" s="12"/>
      <c r="D964" s="8"/>
      <c r="E964" s="9"/>
      <c r="F964" s="8"/>
      <c r="G964" s="8"/>
      <c r="H964" s="10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</row>
    <row r="965">
      <c r="A965" s="12"/>
      <c r="B965" s="12"/>
      <c r="C965" s="12"/>
      <c r="D965" s="8"/>
      <c r="E965" s="9"/>
      <c r="F965" s="8"/>
      <c r="G965" s="8"/>
      <c r="H965" s="10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</row>
    <row r="966">
      <c r="A966" s="12"/>
      <c r="B966" s="12"/>
      <c r="C966" s="12"/>
      <c r="D966" s="8"/>
      <c r="E966" s="9"/>
      <c r="F966" s="8"/>
      <c r="G966" s="8"/>
      <c r="H966" s="10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</row>
    <row r="967">
      <c r="A967" s="12"/>
      <c r="B967" s="12"/>
      <c r="C967" s="12"/>
      <c r="D967" s="8"/>
      <c r="E967" s="9"/>
      <c r="F967" s="8"/>
      <c r="G967" s="8"/>
      <c r="H967" s="10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</row>
    <row r="968">
      <c r="A968" s="12"/>
      <c r="B968" s="12"/>
      <c r="C968" s="12"/>
      <c r="D968" s="8"/>
      <c r="E968" s="9"/>
      <c r="F968" s="8"/>
      <c r="G968" s="8"/>
      <c r="H968" s="10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</row>
    <row r="969">
      <c r="A969" s="12"/>
      <c r="B969" s="12"/>
      <c r="C969" s="12"/>
      <c r="D969" s="8"/>
      <c r="E969" s="9"/>
      <c r="F969" s="8"/>
      <c r="G969" s="8"/>
      <c r="H969" s="10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</row>
    <row r="970">
      <c r="A970" s="12"/>
      <c r="B970" s="12"/>
      <c r="C970" s="12"/>
      <c r="D970" s="8"/>
      <c r="E970" s="9"/>
      <c r="F970" s="8"/>
      <c r="G970" s="8"/>
      <c r="H970" s="10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</row>
    <row r="971">
      <c r="A971" s="12"/>
      <c r="B971" s="12"/>
      <c r="C971" s="12"/>
      <c r="D971" s="8"/>
      <c r="E971" s="9"/>
      <c r="F971" s="8"/>
      <c r="G971" s="8"/>
      <c r="H971" s="10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</row>
    <row r="972">
      <c r="A972" s="12"/>
      <c r="B972" s="12"/>
      <c r="C972" s="12"/>
      <c r="D972" s="8"/>
      <c r="E972" s="9"/>
      <c r="F972" s="8"/>
      <c r="G972" s="8"/>
      <c r="H972" s="10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</row>
    <row r="973">
      <c r="A973" s="12"/>
      <c r="B973" s="12"/>
      <c r="C973" s="12"/>
      <c r="D973" s="8"/>
      <c r="E973" s="9"/>
      <c r="F973" s="8"/>
      <c r="G973" s="8"/>
      <c r="H973" s="10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</row>
    <row r="974">
      <c r="A974" s="12"/>
      <c r="B974" s="12"/>
      <c r="C974" s="12"/>
      <c r="D974" s="8"/>
      <c r="E974" s="9"/>
      <c r="F974" s="8"/>
      <c r="G974" s="8"/>
      <c r="H974" s="10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</row>
    <row r="975">
      <c r="A975" s="12"/>
      <c r="B975" s="12"/>
      <c r="C975" s="12"/>
      <c r="D975" s="8"/>
      <c r="E975" s="9"/>
      <c r="F975" s="8"/>
      <c r="G975" s="8"/>
      <c r="H975" s="10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</row>
    <row r="976">
      <c r="A976" s="12"/>
      <c r="B976" s="12"/>
      <c r="C976" s="12"/>
      <c r="D976" s="8"/>
      <c r="E976" s="9"/>
      <c r="F976" s="8"/>
      <c r="G976" s="8"/>
      <c r="H976" s="10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</row>
    <row r="977">
      <c r="A977" s="12"/>
      <c r="B977" s="12"/>
      <c r="C977" s="12"/>
      <c r="D977" s="8"/>
      <c r="E977" s="9"/>
      <c r="F977" s="8"/>
      <c r="G977" s="8"/>
      <c r="H977" s="10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</row>
    <row r="978">
      <c r="A978" s="12"/>
      <c r="B978" s="12"/>
      <c r="C978" s="12"/>
      <c r="D978" s="8"/>
      <c r="E978" s="9"/>
      <c r="F978" s="8"/>
      <c r="G978" s="8"/>
      <c r="H978" s="10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</row>
    <row r="979">
      <c r="A979" s="12"/>
      <c r="B979" s="12"/>
      <c r="C979" s="12"/>
      <c r="D979" s="8"/>
      <c r="E979" s="9"/>
      <c r="F979" s="8"/>
      <c r="G979" s="8"/>
      <c r="H979" s="10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</row>
    <row r="980">
      <c r="A980" s="12"/>
      <c r="B980" s="12"/>
      <c r="C980" s="12"/>
      <c r="D980" s="8"/>
      <c r="E980" s="9"/>
      <c r="F980" s="8"/>
      <c r="G980" s="8"/>
      <c r="H980" s="10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</row>
    <row r="981">
      <c r="A981" s="12"/>
      <c r="B981" s="12"/>
      <c r="C981" s="12"/>
      <c r="D981" s="8"/>
      <c r="E981" s="9"/>
      <c r="F981" s="8"/>
      <c r="G981" s="8"/>
      <c r="H981" s="10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</row>
    <row r="982">
      <c r="A982" s="12"/>
      <c r="B982" s="12"/>
      <c r="C982" s="12"/>
      <c r="D982" s="8"/>
      <c r="E982" s="9"/>
      <c r="F982" s="8"/>
      <c r="G982" s="8"/>
      <c r="H982" s="10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</row>
    <row r="983">
      <c r="A983" s="12"/>
      <c r="B983" s="12"/>
      <c r="C983" s="12"/>
      <c r="D983" s="8"/>
      <c r="E983" s="9"/>
      <c r="F983" s="8"/>
      <c r="G983" s="8"/>
      <c r="H983" s="10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</row>
    <row r="984">
      <c r="A984" s="12"/>
      <c r="B984" s="12"/>
      <c r="C984" s="12"/>
      <c r="D984" s="8"/>
      <c r="E984" s="9"/>
      <c r="F984" s="8"/>
      <c r="G984" s="8"/>
      <c r="H984" s="10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</row>
    <row r="985">
      <c r="A985" s="12"/>
      <c r="B985" s="12"/>
      <c r="C985" s="12"/>
      <c r="D985" s="8"/>
      <c r="E985" s="9"/>
      <c r="F985" s="8"/>
      <c r="G985" s="8"/>
      <c r="H985" s="10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</row>
    <row r="986">
      <c r="A986" s="12"/>
      <c r="B986" s="12"/>
      <c r="C986" s="12"/>
      <c r="D986" s="8"/>
      <c r="E986" s="9"/>
      <c r="F986" s="8"/>
      <c r="G986" s="8"/>
      <c r="H986" s="10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</row>
    <row r="987">
      <c r="A987" s="12"/>
      <c r="B987" s="12"/>
      <c r="C987" s="12"/>
      <c r="D987" s="8"/>
      <c r="E987" s="9"/>
      <c r="F987" s="8"/>
      <c r="G987" s="8"/>
      <c r="H987" s="10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</row>
    <row r="988">
      <c r="A988" s="12"/>
      <c r="B988" s="12"/>
      <c r="C988" s="12"/>
      <c r="D988" s="8"/>
      <c r="E988" s="9"/>
      <c r="F988" s="8"/>
      <c r="G988" s="8"/>
      <c r="H988" s="10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</row>
    <row r="989">
      <c r="A989" s="12"/>
      <c r="B989" s="12"/>
      <c r="C989" s="12"/>
      <c r="D989" s="8"/>
      <c r="E989" s="9"/>
      <c r="F989" s="8"/>
      <c r="G989" s="8"/>
      <c r="H989" s="10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</row>
    <row r="990">
      <c r="A990" s="12"/>
      <c r="B990" s="12"/>
      <c r="C990" s="12"/>
      <c r="D990" s="8"/>
      <c r="E990" s="9"/>
      <c r="F990" s="8"/>
      <c r="G990" s="8"/>
      <c r="H990" s="10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</row>
    <row r="991">
      <c r="A991" s="12"/>
      <c r="B991" s="12"/>
      <c r="C991" s="12"/>
      <c r="D991" s="8"/>
      <c r="E991" s="9"/>
      <c r="F991" s="8"/>
      <c r="G991" s="8"/>
      <c r="H991" s="10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</row>
  </sheetData>
  <autoFilter ref="$A$1:$AM$31">
    <sortState ref="A1:AM31">
      <sortCondition descending="1" ref="D1:D31"/>
      <sortCondition descending="1" ref="G1:G31"/>
      <sortCondition descending="1" ref="E1:E31"/>
      <sortCondition descending="1" ref="F1:F31"/>
      <sortCondition descending="1" ref="AH1:AH31"/>
      <sortCondition descending="1" ref="AE1:AE31"/>
      <sortCondition descending="1" ref="AJ1:AJ31"/>
      <sortCondition descending="1" ref="K1:K31"/>
      <sortCondition descending="1" ref="S1:S31"/>
      <sortCondition descending="1" ref="Q1:Q31"/>
      <sortCondition descending="1" ref="P1:P31"/>
      <sortCondition descending="1" ref="AG1:AG31"/>
      <sortCondition descending="1" ref="AF1:AF31"/>
      <sortCondition ref="A1:A31"/>
      <sortCondition descending="1" ref="AI1:AI31"/>
      <sortCondition descending="1" ref="I1:I31"/>
      <sortCondition descending="1" ref="AC1:AC31"/>
      <sortCondition descending="1" ref="AD1:AD31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7.63"/>
    <col customWidth="1" hidden="1" min="8" max="8" width="7.63"/>
    <col customWidth="1" min="9" max="10" width="7.63"/>
    <col customWidth="1" hidden="1" min="11" max="11" width="7.63"/>
    <col customWidth="1" min="12" max="39" width="7.63"/>
  </cols>
  <sheetData>
    <row r="1">
      <c r="A1" s="1" t="s">
        <v>0</v>
      </c>
      <c r="B1" s="1" t="s">
        <v>1</v>
      </c>
      <c r="C1" s="2" t="s">
        <v>2</v>
      </c>
      <c r="D1" s="4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>
      <c r="A2" s="6" t="s">
        <v>97</v>
      </c>
      <c r="B2" s="6">
        <v>14.0</v>
      </c>
      <c r="C2" s="7"/>
      <c r="D2" s="8">
        <f t="shared" ref="D2:D24" si="1">F2+G2</f>
        <v>2.240541464</v>
      </c>
      <c r="E2" s="9">
        <f t="shared" ref="E2:E24" si="2">IF(I2=0, ,((H2-$H$25)/$H$25*100)+100)</f>
        <v>123.8909149</v>
      </c>
      <c r="F2" s="8">
        <f t="shared" ref="F2:F24" si="3">(E2-90)*I2/600</f>
        <v>1.976970036</v>
      </c>
      <c r="G2" s="8">
        <f>VLOOKUP(A2,'이승훈'!A:AZ,36,0)</f>
        <v>0.2635714286</v>
      </c>
      <c r="H2" s="10">
        <f t="shared" ref="H2:H24" si="4">IF(I2=0,,(0.69*U2+0.72*W2+0.88*L2+1.247*M2+1.578*N2+2.031*O2)/(J2+U2+W2+X2))</f>
        <v>0.4684285714</v>
      </c>
      <c r="I2" s="12">
        <f>VLOOKUP(A2,'이승훈'!A:AA,2,0)</f>
        <v>35</v>
      </c>
      <c r="J2" s="12">
        <f>VLOOKUP(A2,'이승훈'!A:AA,3,0)</f>
        <v>27</v>
      </c>
      <c r="K2" s="12">
        <f t="shared" ref="K2:K24" si="5">SUM(L2:O2)</f>
        <v>11</v>
      </c>
      <c r="L2" s="12">
        <f>VLOOKUP(A2,'이승훈'!A:AA,4,0)</f>
        <v>8</v>
      </c>
      <c r="M2" s="12">
        <f>VLOOKUP(A2,'이승훈'!A:AA,5,0)</f>
        <v>2</v>
      </c>
      <c r="N2" s="12">
        <f>VLOOKUP(A2,'이승훈'!A:AA,6,0)</f>
        <v>0</v>
      </c>
      <c r="O2" s="12">
        <f>VLOOKUP(A2,'이승훈'!A:AA,7,0)</f>
        <v>1</v>
      </c>
      <c r="P2" s="12">
        <f>VLOOKUP(A2,'이승훈'!A:AA,8,0)</f>
        <v>12</v>
      </c>
      <c r="Q2" s="12">
        <f>VLOOKUP(A2,'이승훈'!A:AA,9,0)</f>
        <v>8</v>
      </c>
      <c r="R2" s="12">
        <f t="shared" ref="R2:R24" si="6">L2*1+M2*2+N2*3+O2*4</f>
        <v>16</v>
      </c>
      <c r="S2" s="12">
        <f>VLOOKUP(A2,'이승훈'!A:AA,10,0)</f>
        <v>5</v>
      </c>
      <c r="T2" s="12">
        <f>VLOOKUP(A2,'이승훈'!A:AA,11,0)</f>
        <v>0</v>
      </c>
      <c r="U2" s="12">
        <f>VLOOKUP(A2,'이승훈'!A:AA,12,0)</f>
        <v>7</v>
      </c>
      <c r="V2" s="12">
        <f>VLOOKUP(A2,'이승훈'!A:AA,13,0)</f>
        <v>14</v>
      </c>
      <c r="W2" s="12">
        <f>VLOOKUP(A2,'이승훈'!A:AA,14,0)</f>
        <v>0</v>
      </c>
      <c r="X2" s="12">
        <f>VLOOKUP(A2,'이승훈'!A:AA,15,0)</f>
        <v>1</v>
      </c>
      <c r="Y2" s="12">
        <f>VLOOKUP(A2,'이승훈'!A:AA,16,0)</f>
        <v>2</v>
      </c>
      <c r="Z2" s="12">
        <f>VLOOKUP(A2,'이승훈'!A:AA,17,0)</f>
        <v>1</v>
      </c>
      <c r="AA2" s="12">
        <f>VLOOKUP(A2,'이승훈'!A:AA,18,0)</f>
        <v>0</v>
      </c>
      <c r="AB2" s="12">
        <f>VLOOKUP(A2,'이승훈'!A:AA,19,0)</f>
        <v>0</v>
      </c>
      <c r="AC2" s="14">
        <f t="shared" ref="AC2:AC24" si="7">IF(I2=0, ,V2/I2)</f>
        <v>0.4</v>
      </c>
      <c r="AD2" s="14">
        <f t="shared" ref="AD2:AD24" si="8">IF(I2=0, ,U2/I2)</f>
        <v>0.2</v>
      </c>
      <c r="AE2" s="10">
        <f t="shared" ref="AE2:AE24" si="9">IF(J2=0, ,K2/J2)</f>
        <v>0.4074074074</v>
      </c>
      <c r="AF2" s="10">
        <f t="shared" ref="AF2:AF24" si="10">IF(I2=0, ,(L2+M2+N2+O2+U2+W2)/I2)</f>
        <v>0.5142857143</v>
      </c>
      <c r="AG2" s="10">
        <f t="shared" ref="AG2:AG24" si="11">IF(J2=0, ,R2/J2)</f>
        <v>0.5925925926</v>
      </c>
      <c r="AH2" s="10">
        <f t="shared" ref="AH2:AH24" si="12">IF(I2=0, ,AF2+AG2)</f>
        <v>1.106878307</v>
      </c>
      <c r="AI2" s="15">
        <f t="shared" ref="AI2:AI24" si="13">IF(I2=0, ,AG2-AE2)</f>
        <v>0.1851851852</v>
      </c>
      <c r="AJ2" s="15">
        <f t="shared" ref="AJ2:AJ24" si="14">IF(I2=0, ,(K2-O2)/(J2-V2-O2+X2))</f>
        <v>0.7692307692</v>
      </c>
      <c r="AK2" s="16">
        <f t="shared" ref="AK2:AK24" si="15">IF(Z2=0,,Y2/Z2)</f>
        <v>2</v>
      </c>
      <c r="AL2" s="14">
        <f t="shared" ref="AL2:AL24" si="16">IF(I2=0, ,AA2/J2)</f>
        <v>0</v>
      </c>
      <c r="AM2" s="14">
        <f t="shared" ref="AM2:AM24" si="17">IF(S2+T2=0,,S2/(S2+T2))</f>
        <v>1</v>
      </c>
    </row>
    <row r="3">
      <c r="A3" s="6" t="s">
        <v>98</v>
      </c>
      <c r="B3" s="6">
        <v>17.0</v>
      </c>
      <c r="C3" s="7"/>
      <c r="D3" s="8">
        <f t="shared" si="1"/>
        <v>2.21691708</v>
      </c>
      <c r="E3" s="9">
        <f t="shared" si="2"/>
        <v>111.8621964</v>
      </c>
      <c r="F3" s="8">
        <f t="shared" si="3"/>
        <v>2.113345651</v>
      </c>
      <c r="G3" s="8">
        <f>VLOOKUP(A3,'이재성'!A:AZ,36,0)</f>
        <v>0.1035714286</v>
      </c>
      <c r="H3" s="10">
        <f t="shared" si="4"/>
        <v>0.4229482759</v>
      </c>
      <c r="I3" s="12">
        <f>VLOOKUP(A3,'이재성'!A:AA,2,0)</f>
        <v>58</v>
      </c>
      <c r="J3" s="12">
        <f>VLOOKUP(A3,'이재성'!A:AA,3,0)</f>
        <v>47</v>
      </c>
      <c r="K3" s="12">
        <f t="shared" si="5"/>
        <v>18</v>
      </c>
      <c r="L3" s="12">
        <f>VLOOKUP(A3,'이재성'!A:AA,4,0)</f>
        <v>15</v>
      </c>
      <c r="M3" s="12">
        <f>VLOOKUP(A3,'이재성'!A:AA,5,0)</f>
        <v>3</v>
      </c>
      <c r="N3" s="12">
        <f>VLOOKUP(A3,'이재성'!A:AA,6,0)</f>
        <v>0</v>
      </c>
      <c r="O3" s="12">
        <f>VLOOKUP(A3,'이재성'!A:AA,7,0)</f>
        <v>0</v>
      </c>
      <c r="P3" s="12">
        <f>VLOOKUP(A3,'이재성'!A:AA,8,0)</f>
        <v>9</v>
      </c>
      <c r="Q3" s="12">
        <f>VLOOKUP(A3,'이재성'!A:AA,9,0)</f>
        <v>23</v>
      </c>
      <c r="R3" s="12">
        <f t="shared" si="6"/>
        <v>21</v>
      </c>
      <c r="S3" s="12">
        <f>VLOOKUP(A3,'이재성'!A:AA,10,0)</f>
        <v>3</v>
      </c>
      <c r="T3" s="12">
        <f>VLOOKUP(A3,'이재성'!A:AA,11,0)</f>
        <v>1</v>
      </c>
      <c r="U3" s="12">
        <f>VLOOKUP(A3,'이재성'!A:AA,12,0)</f>
        <v>11</v>
      </c>
      <c r="V3" s="12">
        <f>VLOOKUP(A3,'이재성'!A:AA,13,0)</f>
        <v>8</v>
      </c>
      <c r="W3" s="12">
        <f>VLOOKUP(A3,'이재성'!A:AA,14,0)</f>
        <v>0</v>
      </c>
      <c r="X3" s="12">
        <f>VLOOKUP(A3,'이재성'!A:AA,15,0)</f>
        <v>0</v>
      </c>
      <c r="Y3" s="12">
        <f>VLOOKUP(A3,'이재성'!A:AA,16,0)</f>
        <v>11</v>
      </c>
      <c r="Z3" s="12">
        <f>VLOOKUP(A3,'이재성'!A:AA,17,0)</f>
        <v>10</v>
      </c>
      <c r="AA3" s="12">
        <f>VLOOKUP(A3,'이재성'!A:AA,18,0)</f>
        <v>4</v>
      </c>
      <c r="AB3" s="12">
        <f>VLOOKUP(A3,'이재성'!A:AA,19,0)</f>
        <v>0</v>
      </c>
      <c r="AC3" s="14">
        <f t="shared" si="7"/>
        <v>0.1379310345</v>
      </c>
      <c r="AD3" s="14">
        <f t="shared" si="8"/>
        <v>0.1896551724</v>
      </c>
      <c r="AE3" s="10">
        <f t="shared" si="9"/>
        <v>0.3829787234</v>
      </c>
      <c r="AF3" s="10">
        <f t="shared" si="10"/>
        <v>0.5</v>
      </c>
      <c r="AG3" s="10">
        <f t="shared" si="11"/>
        <v>0.4468085106</v>
      </c>
      <c r="AH3" s="10">
        <f t="shared" si="12"/>
        <v>0.9468085106</v>
      </c>
      <c r="AI3" s="15">
        <f t="shared" si="13"/>
        <v>0.06382978723</v>
      </c>
      <c r="AJ3" s="15">
        <f t="shared" si="14"/>
        <v>0.4615384615</v>
      </c>
      <c r="AK3" s="16">
        <f t="shared" si="15"/>
        <v>1.1</v>
      </c>
      <c r="AL3" s="14">
        <f t="shared" si="16"/>
        <v>0.08510638298</v>
      </c>
      <c r="AM3" s="14">
        <f t="shared" si="17"/>
        <v>0.75</v>
      </c>
    </row>
    <row r="4">
      <c r="A4" s="6" t="s">
        <v>99</v>
      </c>
      <c r="B4" s="6">
        <v>18.0</v>
      </c>
      <c r="C4" s="7"/>
      <c r="D4" s="8">
        <f t="shared" si="1"/>
        <v>2.193018498</v>
      </c>
      <c r="E4" s="9">
        <f t="shared" si="2"/>
        <v>179.2012332</v>
      </c>
      <c r="F4" s="8">
        <f t="shared" si="3"/>
        <v>1.338018498</v>
      </c>
      <c r="G4" s="8">
        <f>VLOOKUP(A4,'강동현'!A:AZ,38,0)</f>
        <v>0.855</v>
      </c>
      <c r="H4" s="10">
        <f t="shared" si="4"/>
        <v>0.6775555556</v>
      </c>
      <c r="I4" s="11">
        <f>VLOOKUP(A4,'강동현'!A:AA,2,0)</f>
        <v>9</v>
      </c>
      <c r="J4" s="12">
        <f>VLOOKUP(A4,'강동현'!A:AA,3,0)</f>
        <v>5</v>
      </c>
      <c r="K4" s="12">
        <f t="shared" si="5"/>
        <v>2</v>
      </c>
      <c r="L4" s="12">
        <f>VLOOKUP(A4,'강동현'!A:AA,4,0)</f>
        <v>0</v>
      </c>
      <c r="M4" s="12">
        <f>VLOOKUP(A4,'강동현'!A:AA,5,0)</f>
        <v>1</v>
      </c>
      <c r="N4" s="12">
        <f>VLOOKUP(A4,'강동현'!A:AA,6,0)</f>
        <v>0</v>
      </c>
      <c r="O4" s="12">
        <f>VLOOKUP(A4,'강동현'!A:AA,7,0)</f>
        <v>1</v>
      </c>
      <c r="P4" s="12">
        <f>VLOOKUP(A4,'강동현'!A:AA,8,0)</f>
        <v>2</v>
      </c>
      <c r="Q4" s="12">
        <f>VLOOKUP(A4,'강동현'!A:AA,9,0)</f>
        <v>4</v>
      </c>
      <c r="R4" s="12">
        <f t="shared" si="6"/>
        <v>6</v>
      </c>
      <c r="S4" s="12">
        <f>VLOOKUP(A4,'강동현'!A:AA,10,0)</f>
        <v>1</v>
      </c>
      <c r="T4" s="12">
        <f>VLOOKUP(A4,'강동현'!A:AA,11,0)</f>
        <v>1</v>
      </c>
      <c r="U4" s="12">
        <f>VLOOKUP(A4,'강동현'!A:AA,12,0)</f>
        <v>2</v>
      </c>
      <c r="V4" s="12">
        <f>VLOOKUP(A4,'강동현'!A:AA,13,0)</f>
        <v>1</v>
      </c>
      <c r="W4" s="12">
        <f>VLOOKUP(A4,'강동현'!A:AA,14,0)</f>
        <v>2</v>
      </c>
      <c r="X4" s="12">
        <f>VLOOKUP(A4,'강동현'!A:AA,15,0)</f>
        <v>0</v>
      </c>
      <c r="Y4" s="13">
        <f>VLOOKUP(A4,'강동현'!A:AA,16,0)</f>
        <v>1</v>
      </c>
      <c r="Z4" s="13">
        <f>VLOOKUP(A4,'강동현'!A:AA,17,0)</f>
        <v>0</v>
      </c>
      <c r="AA4" s="13">
        <f>VLOOKUP(A4,'강동현'!A:AA,18,0)</f>
        <v>0</v>
      </c>
      <c r="AB4" s="13">
        <f>VLOOKUP(A4,'강동현'!A:AA,19,0)</f>
        <v>1</v>
      </c>
      <c r="AC4" s="14">
        <f t="shared" si="7"/>
        <v>0.1111111111</v>
      </c>
      <c r="AD4" s="14">
        <f t="shared" si="8"/>
        <v>0.2222222222</v>
      </c>
      <c r="AE4" s="10">
        <f t="shared" si="9"/>
        <v>0.4</v>
      </c>
      <c r="AF4" s="10">
        <f t="shared" si="10"/>
        <v>0.6666666667</v>
      </c>
      <c r="AG4" s="10">
        <f t="shared" si="11"/>
        <v>1.2</v>
      </c>
      <c r="AH4" s="10">
        <f t="shared" si="12"/>
        <v>1.866666667</v>
      </c>
      <c r="AI4" s="15">
        <f t="shared" si="13"/>
        <v>0.8</v>
      </c>
      <c r="AJ4" s="15">
        <f t="shared" si="14"/>
        <v>0.3333333333</v>
      </c>
      <c r="AK4" s="16" t="str">
        <f t="shared" si="15"/>
        <v/>
      </c>
      <c r="AL4" s="14">
        <f t="shared" si="16"/>
        <v>0</v>
      </c>
      <c r="AM4" s="14">
        <f t="shared" si="17"/>
        <v>0.5</v>
      </c>
    </row>
    <row r="5">
      <c r="A5" s="6" t="s">
        <v>100</v>
      </c>
      <c r="B5" s="6">
        <v>11.0</v>
      </c>
      <c r="C5" s="7"/>
      <c r="D5" s="8">
        <f t="shared" si="1"/>
        <v>2.0904822</v>
      </c>
      <c r="E5" s="9">
        <f t="shared" si="2"/>
        <v>127.5413475</v>
      </c>
      <c r="F5" s="8">
        <f t="shared" si="3"/>
        <v>1.626791724</v>
      </c>
      <c r="G5" s="8">
        <f>VLOOKUP(A5,'정재서'!A:AZ,36,0)</f>
        <v>0.4636904762</v>
      </c>
      <c r="H5" s="10">
        <f t="shared" si="4"/>
        <v>0.4822307692</v>
      </c>
      <c r="I5" s="12">
        <f>VLOOKUP(A5,'정재서'!A:AA,2,0)</f>
        <v>26</v>
      </c>
      <c r="J5" s="12">
        <f>VLOOKUP(A5,'정재서'!A:AA,3,0)</f>
        <v>19</v>
      </c>
      <c r="K5" s="12">
        <f t="shared" si="5"/>
        <v>7</v>
      </c>
      <c r="L5" s="12">
        <f>VLOOKUP(A5,'정재서'!A:AA,4,0)</f>
        <v>5</v>
      </c>
      <c r="M5" s="12">
        <f>VLOOKUP(A5,'정재서'!A:AA,5,0)</f>
        <v>1</v>
      </c>
      <c r="N5" s="12">
        <f>VLOOKUP(A5,'정재서'!A:AA,6,0)</f>
        <v>0</v>
      </c>
      <c r="O5" s="12">
        <f>VLOOKUP(A5,'정재서'!A:AA,7,0)</f>
        <v>1</v>
      </c>
      <c r="P5" s="12">
        <f>VLOOKUP(A5,'정재서'!A:AA,8,0)</f>
        <v>6</v>
      </c>
      <c r="Q5" s="12">
        <f>VLOOKUP(A5,'정재서'!A:AA,9,0)</f>
        <v>6</v>
      </c>
      <c r="R5" s="12">
        <f t="shared" si="6"/>
        <v>11</v>
      </c>
      <c r="S5" s="12">
        <f>VLOOKUP(A5,'정재서'!A:AA,10,0)</f>
        <v>2</v>
      </c>
      <c r="T5" s="12">
        <f>VLOOKUP(A5,'정재서'!A:AA,11,0)</f>
        <v>1</v>
      </c>
      <c r="U5" s="12">
        <f>VLOOKUP(A5,'정재서'!A:AA,12,0)</f>
        <v>6</v>
      </c>
      <c r="V5" s="12">
        <f>VLOOKUP(A5,'정재서'!A:AA,13,0)</f>
        <v>11</v>
      </c>
      <c r="W5" s="12">
        <f>VLOOKUP(A5,'정재서'!A:AA,14,0)</f>
        <v>1</v>
      </c>
      <c r="X5" s="12">
        <f>VLOOKUP(A5,'정재서'!A:AA,15,0)</f>
        <v>0</v>
      </c>
      <c r="Y5" s="12">
        <f>VLOOKUP(A5,'정재서'!A:AA,16,0)</f>
        <v>1</v>
      </c>
      <c r="Z5" s="12">
        <f>VLOOKUP(A5,'정재서'!A:AA,17,0)</f>
        <v>1</v>
      </c>
      <c r="AA5" s="12">
        <f>VLOOKUP(A5,'정재서'!A:AA,18,0)</f>
        <v>1</v>
      </c>
      <c r="AB5" s="12">
        <f>VLOOKUP(A5,'정재서'!A:AA,19,0)</f>
        <v>0</v>
      </c>
      <c r="AC5" s="14">
        <f t="shared" si="7"/>
        <v>0.4230769231</v>
      </c>
      <c r="AD5" s="14">
        <f t="shared" si="8"/>
        <v>0.2307692308</v>
      </c>
      <c r="AE5" s="10">
        <f t="shared" si="9"/>
        <v>0.3684210526</v>
      </c>
      <c r="AF5" s="10">
        <f t="shared" si="10"/>
        <v>0.5384615385</v>
      </c>
      <c r="AG5" s="10">
        <f t="shared" si="11"/>
        <v>0.5789473684</v>
      </c>
      <c r="AH5" s="10">
        <f t="shared" si="12"/>
        <v>1.117408907</v>
      </c>
      <c r="AI5" s="15">
        <f t="shared" si="13"/>
        <v>0.2105263158</v>
      </c>
      <c r="AJ5" s="15">
        <f t="shared" si="14"/>
        <v>0.8571428571</v>
      </c>
      <c r="AK5" s="16">
        <f t="shared" si="15"/>
        <v>1</v>
      </c>
      <c r="AL5" s="14">
        <f t="shared" si="16"/>
        <v>0.05263157895</v>
      </c>
      <c r="AM5" s="14">
        <f t="shared" si="17"/>
        <v>0.6666666667</v>
      </c>
    </row>
    <row r="6">
      <c r="A6" s="6" t="s">
        <v>101</v>
      </c>
      <c r="B6" s="6">
        <v>56.0</v>
      </c>
      <c r="C6" s="7"/>
      <c r="D6" s="8">
        <f t="shared" si="1"/>
        <v>1.442390831</v>
      </c>
      <c r="E6" s="9">
        <f t="shared" si="2"/>
        <v>116.555173</v>
      </c>
      <c r="F6" s="8">
        <f t="shared" si="3"/>
        <v>1.150724164</v>
      </c>
      <c r="G6" s="8">
        <f>VLOOKUP(A6,'최민준'!A:AZ,36,0)</f>
        <v>0.2916666667</v>
      </c>
      <c r="H6" s="10">
        <f t="shared" si="4"/>
        <v>0.4406923077</v>
      </c>
      <c r="I6" s="12">
        <f>VLOOKUP(A6,'최민준'!A:AA,2,0)</f>
        <v>26</v>
      </c>
      <c r="J6" s="12">
        <f>VLOOKUP(A6,'최민준'!A:AA,3,0)</f>
        <v>23</v>
      </c>
      <c r="K6" s="12">
        <f t="shared" si="5"/>
        <v>9</v>
      </c>
      <c r="L6" s="12">
        <f>VLOOKUP(A6,'최민준'!A:AA,4,0)</f>
        <v>5</v>
      </c>
      <c r="M6" s="12">
        <f>VLOOKUP(A6,'최민준'!A:AA,5,0)</f>
        <v>4</v>
      </c>
      <c r="N6" s="12">
        <f>VLOOKUP(A6,'최민준'!A:AA,6,0)</f>
        <v>0</v>
      </c>
      <c r="O6" s="12">
        <f>VLOOKUP(A6,'최민준'!A:AA,7,0)</f>
        <v>0</v>
      </c>
      <c r="P6" s="12">
        <f>VLOOKUP(A6,'최민준'!A:AA,8,0)</f>
        <v>12</v>
      </c>
      <c r="Q6" s="12">
        <f>VLOOKUP(A6,'최민준'!A:AA,9,0)</f>
        <v>8</v>
      </c>
      <c r="R6" s="12">
        <f t="shared" si="6"/>
        <v>13</v>
      </c>
      <c r="S6" s="12">
        <f>VLOOKUP(A6,'최민준'!A:AA,10,0)</f>
        <v>3</v>
      </c>
      <c r="T6" s="12">
        <f>VLOOKUP(A6,'최민준'!A:AA,11,0)</f>
        <v>1</v>
      </c>
      <c r="U6" s="12">
        <f>VLOOKUP(A6,'최민준'!A:AA,12,0)</f>
        <v>3</v>
      </c>
      <c r="V6" s="12">
        <f>VLOOKUP(A6,'최민준'!A:AA,13,0)</f>
        <v>3</v>
      </c>
      <c r="W6" s="12">
        <f>VLOOKUP(A6,'최민준'!A:AA,14,0)</f>
        <v>0</v>
      </c>
      <c r="X6" s="12">
        <f>VLOOKUP(A6,'최민준'!A:AA,15,0)</f>
        <v>0</v>
      </c>
      <c r="Y6" s="12">
        <f>VLOOKUP(A6,'최민준'!A:AA,16,0)</f>
        <v>5</v>
      </c>
      <c r="Z6" s="12">
        <f>VLOOKUP(A6,'최민준'!A:AA,17,0)</f>
        <v>5</v>
      </c>
      <c r="AA6" s="12">
        <f>VLOOKUP(A6,'최민준'!A:AA,18,0)</f>
        <v>2</v>
      </c>
      <c r="AB6" s="12">
        <f>VLOOKUP(A6,'최민준'!A:AA,18,0)</f>
        <v>2</v>
      </c>
      <c r="AC6" s="14">
        <f t="shared" si="7"/>
        <v>0.1153846154</v>
      </c>
      <c r="AD6" s="14">
        <f t="shared" si="8"/>
        <v>0.1153846154</v>
      </c>
      <c r="AE6" s="10">
        <f t="shared" si="9"/>
        <v>0.3913043478</v>
      </c>
      <c r="AF6" s="10">
        <f t="shared" si="10"/>
        <v>0.4615384615</v>
      </c>
      <c r="AG6" s="10">
        <f t="shared" si="11"/>
        <v>0.5652173913</v>
      </c>
      <c r="AH6" s="10">
        <f t="shared" si="12"/>
        <v>1.026755853</v>
      </c>
      <c r="AI6" s="15">
        <f t="shared" si="13"/>
        <v>0.1739130435</v>
      </c>
      <c r="AJ6" s="15">
        <f t="shared" si="14"/>
        <v>0.45</v>
      </c>
      <c r="AK6" s="16">
        <f t="shared" si="15"/>
        <v>1</v>
      </c>
      <c r="AL6" s="14">
        <f t="shared" si="16"/>
        <v>0.08695652174</v>
      </c>
      <c r="AM6" s="14">
        <f t="shared" si="17"/>
        <v>0.75</v>
      </c>
    </row>
    <row r="7">
      <c r="A7" s="6" t="s">
        <v>102</v>
      </c>
      <c r="B7" s="6">
        <v>1.0</v>
      </c>
      <c r="C7" s="7"/>
      <c r="D7" s="8">
        <f t="shared" si="1"/>
        <v>1.094941467</v>
      </c>
      <c r="E7" s="9">
        <f t="shared" si="2"/>
        <v>100.43102</v>
      </c>
      <c r="F7" s="8">
        <f t="shared" si="3"/>
        <v>0.7649414674</v>
      </c>
      <c r="G7" s="8">
        <f>VLOOKUP(A7,'최인열'!A:AZ,36,0)</f>
        <v>0.33</v>
      </c>
      <c r="H7" s="10">
        <f t="shared" si="4"/>
        <v>0.3797272727</v>
      </c>
      <c r="I7" s="12">
        <f>VLOOKUP(A7,'최인열'!A:AA,2,0)</f>
        <v>44</v>
      </c>
      <c r="J7" s="12">
        <f>VLOOKUP(A7,'최인열'!A:AA,3,0)</f>
        <v>31</v>
      </c>
      <c r="K7" s="12">
        <f t="shared" si="5"/>
        <v>8</v>
      </c>
      <c r="L7" s="12">
        <f>VLOOKUP(A7,'최인열'!A:AA,4,0)</f>
        <v>7</v>
      </c>
      <c r="M7" s="12">
        <f>VLOOKUP(A7,'최인열'!A:AA,5,0)</f>
        <v>0</v>
      </c>
      <c r="N7" s="12">
        <f>VLOOKUP(A7,'최인열'!A:AA,6,0)</f>
        <v>1</v>
      </c>
      <c r="O7" s="12">
        <f>VLOOKUP(A7,'최인열'!A:AA,7,0)</f>
        <v>0</v>
      </c>
      <c r="P7" s="12">
        <f>VLOOKUP(A7,'최인열'!A:AA,8,0)</f>
        <v>6</v>
      </c>
      <c r="Q7" s="12">
        <f>VLOOKUP(A7,'최인열'!A:AA,9,0)</f>
        <v>11</v>
      </c>
      <c r="R7" s="12">
        <f t="shared" si="6"/>
        <v>10</v>
      </c>
      <c r="S7" s="12">
        <f>VLOOKUP(A7,'최인열'!A:AA,10,0)</f>
        <v>2</v>
      </c>
      <c r="T7" s="12">
        <f>VLOOKUP(A7,'최인열'!A:AA,11,0)</f>
        <v>0</v>
      </c>
      <c r="U7" s="12">
        <f>VLOOKUP(A7,'최인열'!A:AA,12,0)</f>
        <v>13</v>
      </c>
      <c r="V7" s="12">
        <f>VLOOKUP(A7,'최인열'!A:AA,13,0)</f>
        <v>19</v>
      </c>
      <c r="W7" s="12">
        <f>VLOOKUP(A7,'최인열'!A:AA,14,0)</f>
        <v>0</v>
      </c>
      <c r="X7" s="12">
        <f>VLOOKUP(A7,'최인열'!A:AA,15,0)</f>
        <v>0</v>
      </c>
      <c r="Y7" s="12">
        <f>VLOOKUP(A7,'최인열'!A:AA,16,0)</f>
        <v>2</v>
      </c>
      <c r="Z7" s="12">
        <f>VLOOKUP(A7,'최인열'!A:AA,17,0)</f>
        <v>1</v>
      </c>
      <c r="AA7" s="12">
        <f>VLOOKUP(A7,'최인열'!A:AA,18,0)</f>
        <v>2</v>
      </c>
      <c r="AB7" s="12">
        <f>VLOOKUP(A7,'최인열'!A:AA,19,0)</f>
        <v>0</v>
      </c>
      <c r="AC7" s="14">
        <f t="shared" si="7"/>
        <v>0.4318181818</v>
      </c>
      <c r="AD7" s="14">
        <f t="shared" si="8"/>
        <v>0.2954545455</v>
      </c>
      <c r="AE7" s="10">
        <f t="shared" si="9"/>
        <v>0.2580645161</v>
      </c>
      <c r="AF7" s="10">
        <f t="shared" si="10"/>
        <v>0.4772727273</v>
      </c>
      <c r="AG7" s="10">
        <f t="shared" si="11"/>
        <v>0.3225806452</v>
      </c>
      <c r="AH7" s="10">
        <f t="shared" si="12"/>
        <v>0.7998533724</v>
      </c>
      <c r="AI7" s="15">
        <f t="shared" si="13"/>
        <v>0.06451612903</v>
      </c>
      <c r="AJ7" s="15">
        <f t="shared" si="14"/>
        <v>0.6666666667</v>
      </c>
      <c r="AK7" s="16">
        <f t="shared" si="15"/>
        <v>2</v>
      </c>
      <c r="AL7" s="14">
        <f t="shared" si="16"/>
        <v>0.06451612903</v>
      </c>
      <c r="AM7" s="14">
        <f t="shared" si="17"/>
        <v>1</v>
      </c>
    </row>
    <row r="8">
      <c r="A8" s="6" t="s">
        <v>103</v>
      </c>
      <c r="B8" s="6">
        <v>13.0</v>
      </c>
      <c r="C8" s="7"/>
      <c r="D8" s="8">
        <f t="shared" si="1"/>
        <v>1.083167479</v>
      </c>
      <c r="E8" s="9">
        <f t="shared" si="2"/>
        <v>139.9923452</v>
      </c>
      <c r="F8" s="8">
        <f t="shared" si="3"/>
        <v>1.083167479</v>
      </c>
      <c r="G8" s="20">
        <v>0.0</v>
      </c>
      <c r="H8" s="10">
        <f t="shared" si="4"/>
        <v>0.5293076923</v>
      </c>
      <c r="I8" s="12">
        <f>VLOOKUP(A8,'김창현'!A:AA,2,0)</f>
        <v>13</v>
      </c>
      <c r="J8" s="12">
        <f>VLOOKUP(A8,'김창현'!A:AA,3,0)</f>
        <v>10</v>
      </c>
      <c r="K8" s="12">
        <f t="shared" si="5"/>
        <v>5</v>
      </c>
      <c r="L8" s="12">
        <f>VLOOKUP(A8,'김창현'!A:AA,4,0)</f>
        <v>2</v>
      </c>
      <c r="M8" s="12">
        <f>VLOOKUP(A8,'김창현'!A:AA,5,0)</f>
        <v>3</v>
      </c>
      <c r="N8" s="12">
        <f>VLOOKUP(A8,'김창현'!A:AA,6,0)</f>
        <v>0</v>
      </c>
      <c r="O8" s="12">
        <f>VLOOKUP(A8,'김창현'!A:AA,7,0)</f>
        <v>0</v>
      </c>
      <c r="P8" s="12">
        <f>VLOOKUP(A8,'김창현'!A:AA,8,0)</f>
        <v>5</v>
      </c>
      <c r="Q8" s="12">
        <f>VLOOKUP(A8,'김창현'!A:AA,9,0)</f>
        <v>4</v>
      </c>
      <c r="R8" s="12">
        <f t="shared" si="6"/>
        <v>8</v>
      </c>
      <c r="S8" s="12">
        <f>VLOOKUP(A8,'김창현'!A:AA,10,0)</f>
        <v>0</v>
      </c>
      <c r="T8" s="12">
        <f>VLOOKUP(A8,'김창현'!A:AA,11,0)</f>
        <v>0</v>
      </c>
      <c r="U8" s="12">
        <f>VLOOKUP(A8,'김창현'!A:AA,12,0)</f>
        <v>2</v>
      </c>
      <c r="V8" s="12">
        <f>VLOOKUP(A8,'김창현'!A:AA,13,0)</f>
        <v>1</v>
      </c>
      <c r="W8" s="12">
        <f>VLOOKUP(A8,'김창현'!A:AA,14,0)</f>
        <v>0</v>
      </c>
      <c r="X8" s="12">
        <f>VLOOKUP(A8,'김창현'!A:AA,15,0)</f>
        <v>1</v>
      </c>
      <c r="Y8" s="12">
        <f>VLOOKUP(A8,'김창현'!A:AA,16,0)</f>
        <v>2</v>
      </c>
      <c r="Z8" s="12">
        <f>VLOOKUP(A8,'김창현'!A:AA,17,0)</f>
        <v>2</v>
      </c>
      <c r="AA8" s="12">
        <f>VLOOKUP(A8,'김창현'!A:AA,18,0)</f>
        <v>0</v>
      </c>
      <c r="AB8" s="12">
        <f>VLOOKUP(A8,'김창현'!A:AA,19,0)</f>
        <v>0</v>
      </c>
      <c r="AC8" s="14">
        <f t="shared" si="7"/>
        <v>0.07692307692</v>
      </c>
      <c r="AD8" s="14">
        <f t="shared" si="8"/>
        <v>0.1538461538</v>
      </c>
      <c r="AE8" s="10">
        <f t="shared" si="9"/>
        <v>0.5</v>
      </c>
      <c r="AF8" s="10">
        <f t="shared" si="10"/>
        <v>0.5384615385</v>
      </c>
      <c r="AG8" s="10">
        <f t="shared" si="11"/>
        <v>0.8</v>
      </c>
      <c r="AH8" s="10">
        <f t="shared" si="12"/>
        <v>1.338461538</v>
      </c>
      <c r="AI8" s="15">
        <f t="shared" si="13"/>
        <v>0.3</v>
      </c>
      <c r="AJ8" s="15">
        <f t="shared" si="14"/>
        <v>0.5</v>
      </c>
      <c r="AK8" s="16">
        <f t="shared" si="15"/>
        <v>1</v>
      </c>
      <c r="AL8" s="14">
        <f t="shared" si="16"/>
        <v>0</v>
      </c>
      <c r="AM8" s="14" t="str">
        <f t="shared" si="17"/>
        <v/>
      </c>
    </row>
    <row r="9">
      <c r="A9" s="6" t="s">
        <v>104</v>
      </c>
      <c r="B9" s="6">
        <v>77.0</v>
      </c>
      <c r="C9" s="7"/>
      <c r="D9" s="8">
        <f t="shared" si="1"/>
        <v>0.9236201419</v>
      </c>
      <c r="E9" s="9">
        <f t="shared" si="2"/>
        <v>93.36712829</v>
      </c>
      <c r="F9" s="8">
        <f t="shared" si="3"/>
        <v>0.2974296657</v>
      </c>
      <c r="G9" s="8">
        <f>VLOOKUP(A9,'이건용'!A:AZ,36,0)</f>
        <v>0.6261904762</v>
      </c>
      <c r="H9" s="10">
        <f t="shared" si="4"/>
        <v>0.3530188679</v>
      </c>
      <c r="I9" s="12">
        <f>VLOOKUP(A9,'이건용'!A:AA,2,0)</f>
        <v>53</v>
      </c>
      <c r="J9" s="12">
        <f>VLOOKUP(A9,'이건용'!A:AA,3,0)</f>
        <v>40</v>
      </c>
      <c r="K9" s="12">
        <f t="shared" si="5"/>
        <v>11</v>
      </c>
      <c r="L9" s="12">
        <f>VLOOKUP(A9,'이건용'!A:AA,4,0)</f>
        <v>11</v>
      </c>
      <c r="M9" s="12">
        <f>VLOOKUP(A9,'이건용'!A:AA,5,0)</f>
        <v>0</v>
      </c>
      <c r="N9" s="12">
        <f>VLOOKUP(A9,'이건용'!A:AA,6,0)</f>
        <v>0</v>
      </c>
      <c r="O9" s="12">
        <f>VLOOKUP(A9,'이건용'!A:AA,7,0)</f>
        <v>0</v>
      </c>
      <c r="P9" s="12">
        <f>VLOOKUP(A9,'이건용'!A:AA,8,0)</f>
        <v>8</v>
      </c>
      <c r="Q9" s="12">
        <f>VLOOKUP(A9,'이건용'!A:AA,9,0)</f>
        <v>11</v>
      </c>
      <c r="R9" s="12">
        <f t="shared" si="6"/>
        <v>11</v>
      </c>
      <c r="S9" s="12">
        <f>VLOOKUP(A9,'이건용'!A:AA,10,0)</f>
        <v>0</v>
      </c>
      <c r="T9" s="12">
        <f>VLOOKUP(A9,'이건용'!A:AA,11,0)</f>
        <v>0</v>
      </c>
      <c r="U9" s="12">
        <f>VLOOKUP(A9,'이건용'!A:AA,12,0)</f>
        <v>11</v>
      </c>
      <c r="V9" s="12">
        <f>VLOOKUP(A9,'이건용'!A:AA,13,0)</f>
        <v>19</v>
      </c>
      <c r="W9" s="12">
        <f>VLOOKUP(A9,'이건용'!A:AA,14,0)</f>
        <v>2</v>
      </c>
      <c r="X9" s="12">
        <f>VLOOKUP(A9,'이건용'!A:AA,15,0)</f>
        <v>0</v>
      </c>
      <c r="Y9" s="12">
        <f>VLOOKUP(A9,'이건용'!A:AA,16,0)</f>
        <v>3</v>
      </c>
      <c r="Z9" s="12">
        <f>VLOOKUP(A9,'이건용'!A:AA,17,0)</f>
        <v>8</v>
      </c>
      <c r="AA9" s="12">
        <f>VLOOKUP(A9,'이건용'!A:AA,18,0)</f>
        <v>5</v>
      </c>
      <c r="AB9" s="12">
        <f>VLOOKUP(A9,'이건용'!A:AA,19,0)</f>
        <v>0</v>
      </c>
      <c r="AC9" s="14">
        <f t="shared" si="7"/>
        <v>0.358490566</v>
      </c>
      <c r="AD9" s="14">
        <f t="shared" si="8"/>
        <v>0.2075471698</v>
      </c>
      <c r="AE9" s="10">
        <f t="shared" si="9"/>
        <v>0.275</v>
      </c>
      <c r="AF9" s="10">
        <f t="shared" si="10"/>
        <v>0.4528301887</v>
      </c>
      <c r="AG9" s="10">
        <f t="shared" si="11"/>
        <v>0.275</v>
      </c>
      <c r="AH9" s="10">
        <f t="shared" si="12"/>
        <v>0.7278301887</v>
      </c>
      <c r="AI9" s="15">
        <f t="shared" si="13"/>
        <v>0</v>
      </c>
      <c r="AJ9" s="15">
        <f t="shared" si="14"/>
        <v>0.5238095238</v>
      </c>
      <c r="AK9" s="16">
        <f t="shared" si="15"/>
        <v>0.375</v>
      </c>
      <c r="AL9" s="14">
        <f t="shared" si="16"/>
        <v>0.125</v>
      </c>
      <c r="AM9" s="14" t="str">
        <f t="shared" si="17"/>
        <v/>
      </c>
    </row>
    <row r="10">
      <c r="A10" s="6" t="s">
        <v>105</v>
      </c>
      <c r="B10" s="6">
        <v>32.0</v>
      </c>
      <c r="C10" s="7"/>
      <c r="D10" s="8">
        <f t="shared" si="1"/>
        <v>0.6417428845</v>
      </c>
      <c r="E10" s="9">
        <f t="shared" si="2"/>
        <v>186.2614327</v>
      </c>
      <c r="F10" s="8">
        <f t="shared" si="3"/>
        <v>0.6417428845</v>
      </c>
      <c r="G10" s="25">
        <f>VLOOKUP(A10,'최수민'!A:AZ,36,0)</f>
        <v>0</v>
      </c>
      <c r="H10" s="10">
        <f t="shared" si="4"/>
        <v>0.70425</v>
      </c>
      <c r="I10" s="22">
        <f>VLOOKUP(A10,'최수민'!A:X,2,0)</f>
        <v>4</v>
      </c>
      <c r="J10" s="12">
        <f>VLOOKUP(A10,'최수민'!A:X,3,0)</f>
        <v>3</v>
      </c>
      <c r="K10" s="12">
        <f t="shared" si="5"/>
        <v>2</v>
      </c>
      <c r="L10" s="12">
        <f>VLOOKUP(A10,'최수민'!A:X,4,0)</f>
        <v>1</v>
      </c>
      <c r="M10" s="12">
        <f>VLOOKUP(A10,'최수민'!A:X,5,0)</f>
        <v>1</v>
      </c>
      <c r="N10" s="12">
        <f>VLOOKUP(A10,'최수민'!A:X,6,0)</f>
        <v>0</v>
      </c>
      <c r="O10" s="12">
        <f>VLOOKUP(A10,'최수민'!A:X,7,0)</f>
        <v>0</v>
      </c>
      <c r="P10" s="12">
        <f>VLOOKUP(A10,'최수민'!A:X,8,0)</f>
        <v>2</v>
      </c>
      <c r="Q10" s="12">
        <f>VLOOKUP(A10,'최수민'!A:X,9,0)</f>
        <v>1</v>
      </c>
      <c r="R10" s="12">
        <f t="shared" si="6"/>
        <v>3</v>
      </c>
      <c r="S10" s="12">
        <f>VLOOKUP(A10,'최수민'!A:X,10,0)</f>
        <v>0</v>
      </c>
      <c r="T10" s="12">
        <f>VLOOKUP(A10,'최수민'!A:X,11,0)</f>
        <v>0</v>
      </c>
      <c r="U10" s="12">
        <f>VLOOKUP(A10,'최수민'!A:X,12,0)</f>
        <v>1</v>
      </c>
      <c r="V10" s="12">
        <f>VLOOKUP(A10,'최수민'!A:X,13,0)</f>
        <v>0</v>
      </c>
      <c r="W10" s="12">
        <f>VLOOKUP(A10,'최수민'!A:X,14,0)</f>
        <v>0</v>
      </c>
      <c r="X10" s="12">
        <f>VLOOKUP(A10,'최수민'!A:X,15,0)</f>
        <v>0</v>
      </c>
      <c r="Y10" s="13">
        <f>VLOOKUP(A10,'최수민'!A:X,16,0)</f>
        <v>1</v>
      </c>
      <c r="Z10" s="13">
        <f>VLOOKUP(A10,'최수민'!A:X,17,0)</f>
        <v>0</v>
      </c>
      <c r="AA10" s="13">
        <f>VLOOKUP(A10,'최수민'!A:X,18,0)</f>
        <v>0</v>
      </c>
      <c r="AB10" s="13">
        <f>VLOOKUP(A10,'최수민'!A:X,19,0)</f>
        <v>0</v>
      </c>
      <c r="AC10" s="14">
        <f t="shared" si="7"/>
        <v>0</v>
      </c>
      <c r="AD10" s="14">
        <f t="shared" si="8"/>
        <v>0.25</v>
      </c>
      <c r="AE10" s="10">
        <f t="shared" si="9"/>
        <v>0.6666666667</v>
      </c>
      <c r="AF10" s="10">
        <f t="shared" si="10"/>
        <v>0.75</v>
      </c>
      <c r="AG10" s="10">
        <f t="shared" si="11"/>
        <v>1</v>
      </c>
      <c r="AH10" s="10">
        <f t="shared" si="12"/>
        <v>1.75</v>
      </c>
      <c r="AI10" s="15">
        <f t="shared" si="13"/>
        <v>0.3333333333</v>
      </c>
      <c r="AJ10" s="15">
        <f t="shared" si="14"/>
        <v>0.6666666667</v>
      </c>
      <c r="AK10" s="16" t="str">
        <f t="shared" si="15"/>
        <v/>
      </c>
      <c r="AL10" s="14">
        <f t="shared" si="16"/>
        <v>0</v>
      </c>
      <c r="AM10" s="14" t="str">
        <f t="shared" si="17"/>
        <v/>
      </c>
    </row>
    <row r="11">
      <c r="A11" s="6" t="s">
        <v>106</v>
      </c>
      <c r="B11" s="6">
        <v>0.0</v>
      </c>
      <c r="C11" s="7"/>
      <c r="D11" s="8">
        <f t="shared" si="1"/>
        <v>0.6278492933</v>
      </c>
      <c r="E11" s="9">
        <f t="shared" si="2"/>
        <v>104.8836342</v>
      </c>
      <c r="F11" s="8">
        <f t="shared" si="3"/>
        <v>0.3968969123</v>
      </c>
      <c r="G11" s="8">
        <f>VLOOKUP(A11,'구본우'!A:AZ,36,0)</f>
        <v>0.230952381</v>
      </c>
      <c r="H11" s="10">
        <f t="shared" si="4"/>
        <v>0.3965625</v>
      </c>
      <c r="I11" s="12">
        <f>VLOOKUP(A11,'구본우'!A:AA,2,0)</f>
        <v>16</v>
      </c>
      <c r="J11" s="12">
        <f>VLOOKUP(A11,'구본우'!A:AA,3,0)</f>
        <v>16</v>
      </c>
      <c r="K11" s="12">
        <f t="shared" si="5"/>
        <v>6</v>
      </c>
      <c r="L11" s="12">
        <f>VLOOKUP(A11,'구본우'!A:AA,4,0)</f>
        <v>4</v>
      </c>
      <c r="M11" s="12">
        <f>VLOOKUP(A11,'구본우'!A:AA,5,0)</f>
        <v>1</v>
      </c>
      <c r="N11" s="12">
        <f>VLOOKUP(A11,'구본우'!A:AA,6,0)</f>
        <v>1</v>
      </c>
      <c r="O11" s="12">
        <f>VLOOKUP(A11,'구본우'!A:AA,7,0)</f>
        <v>0</v>
      </c>
      <c r="P11" s="12">
        <f>VLOOKUP(A11,'구본우'!A:AA,8,0)</f>
        <v>7</v>
      </c>
      <c r="Q11" s="12">
        <f>VLOOKUP(A11,'구본우'!A:AA,9,0)</f>
        <v>5</v>
      </c>
      <c r="R11" s="12">
        <f t="shared" si="6"/>
        <v>9</v>
      </c>
      <c r="S11" s="12">
        <f>VLOOKUP(A11,'구본우'!A:AA,10,0)</f>
        <v>1</v>
      </c>
      <c r="T11" s="12">
        <f>VLOOKUP(A11,'구본우'!A:AA,11,0)</f>
        <v>0</v>
      </c>
      <c r="U11" s="12">
        <f>VLOOKUP(A11,'구본우'!A:AA,12,0)</f>
        <v>0</v>
      </c>
      <c r="V11" s="12">
        <f>VLOOKUP(A11,'구본우'!A:AA,13,0)</f>
        <v>2</v>
      </c>
      <c r="W11" s="12">
        <f>VLOOKUP(A11,'구본우'!A:AA,14,0)</f>
        <v>0</v>
      </c>
      <c r="X11" s="12">
        <f>VLOOKUP(A11,'구본우'!A:AA,15,0)</f>
        <v>0</v>
      </c>
      <c r="Y11" s="13">
        <f>VLOOKUP(A11,'구본우'!A:AA,16,0)</f>
        <v>7</v>
      </c>
      <c r="Z11" s="13">
        <f>VLOOKUP(A11,'구본우'!A:AA,17,0)</f>
        <v>1</v>
      </c>
      <c r="AA11" s="13">
        <f>VLOOKUP(A11,'구본우'!A:AA,18,0)</f>
        <v>1</v>
      </c>
      <c r="AB11" s="13">
        <f>VLOOKUP(A11,'구본우'!A:AA,19,0)</f>
        <v>0</v>
      </c>
      <c r="AC11" s="14">
        <f t="shared" si="7"/>
        <v>0.125</v>
      </c>
      <c r="AD11" s="14">
        <f t="shared" si="8"/>
        <v>0</v>
      </c>
      <c r="AE11" s="10">
        <f t="shared" si="9"/>
        <v>0.375</v>
      </c>
      <c r="AF11" s="10">
        <f t="shared" si="10"/>
        <v>0.375</v>
      </c>
      <c r="AG11" s="10">
        <f t="shared" si="11"/>
        <v>0.5625</v>
      </c>
      <c r="AH11" s="10">
        <f t="shared" si="12"/>
        <v>0.9375</v>
      </c>
      <c r="AI11" s="15">
        <f t="shared" si="13"/>
        <v>0.1875</v>
      </c>
      <c r="AJ11" s="15">
        <f t="shared" si="14"/>
        <v>0.4285714286</v>
      </c>
      <c r="AK11" s="16">
        <f t="shared" si="15"/>
        <v>7</v>
      </c>
      <c r="AL11" s="14">
        <f t="shared" si="16"/>
        <v>0.0625</v>
      </c>
      <c r="AM11" s="14">
        <f t="shared" si="17"/>
        <v>1</v>
      </c>
    </row>
    <row r="12">
      <c r="A12" s="6" t="s">
        <v>107</v>
      </c>
      <c r="B12" s="6">
        <v>22.0</v>
      </c>
      <c r="C12" s="7"/>
      <c r="D12" s="8">
        <f t="shared" si="1"/>
        <v>0.5520611745</v>
      </c>
      <c r="E12" s="9">
        <f t="shared" si="2"/>
        <v>103.8091762</v>
      </c>
      <c r="F12" s="8">
        <f t="shared" si="3"/>
        <v>0.09206117452</v>
      </c>
      <c r="G12" s="8">
        <f>VLOOKUP(A12,'이재우'!A:AZ,38,0)</f>
        <v>0.46</v>
      </c>
      <c r="H12" s="10">
        <f t="shared" si="4"/>
        <v>0.3925</v>
      </c>
      <c r="I12" s="12">
        <f>VLOOKUP(A12,'이재우'!A:X,2,0)</f>
        <v>4</v>
      </c>
      <c r="J12" s="12">
        <f>VLOOKUP(A12,'이재우'!A:X,3,0)</f>
        <v>3</v>
      </c>
      <c r="K12" s="12">
        <f t="shared" si="5"/>
        <v>1</v>
      </c>
      <c r="L12" s="17">
        <f>VLOOKUP(A12,'이재우'!A:X,4,0)</f>
        <v>1</v>
      </c>
      <c r="M12" s="12">
        <f>VLOOKUP(A12,'이재우'!A:X,5,0)</f>
        <v>0</v>
      </c>
      <c r="N12" s="12">
        <f>VLOOKUP(A12,'이재우'!A:X,6,0)</f>
        <v>0</v>
      </c>
      <c r="O12" s="12">
        <f>VLOOKUP(A12,'이재우'!A:X,7,0)</f>
        <v>0</v>
      </c>
      <c r="P12" s="12">
        <f>VLOOKUP(A12,'이재우'!A:X,8,0)</f>
        <v>0</v>
      </c>
      <c r="Q12" s="12">
        <f>VLOOKUP(A12,'이재우'!A:X,9,0)</f>
        <v>0</v>
      </c>
      <c r="R12" s="12">
        <f t="shared" si="6"/>
        <v>1</v>
      </c>
      <c r="S12" s="12">
        <f>VLOOKUP(A12,'이재우'!A:X,10,0)</f>
        <v>0</v>
      </c>
      <c r="T12" s="12">
        <f>VLOOKUP(A12,'이재우'!A:X,11,0)</f>
        <v>0</v>
      </c>
      <c r="U12" s="12">
        <f>VLOOKUP(A12,'이재우'!A:X,12,0)</f>
        <v>1</v>
      </c>
      <c r="V12" s="12">
        <f>VLOOKUP(A12,'이재우'!A:X,13,0)</f>
        <v>2</v>
      </c>
      <c r="W12" s="12">
        <f>VLOOKUP(A12,'이재우'!A:X,14,0)</f>
        <v>0</v>
      </c>
      <c r="X12" s="12">
        <f>VLOOKUP(A12,'이재우'!A:X,15,0)</f>
        <v>0</v>
      </c>
      <c r="Y12" s="18">
        <f>VLOOKUP(A12,'이재우'!A:X,16,0)</f>
        <v>0</v>
      </c>
      <c r="Z12" s="13">
        <f>VLOOKUP(A12,'이재우'!A:X,17,0)</f>
        <v>0</v>
      </c>
      <c r="AA12" s="13">
        <f>VLOOKUP(A12,'이재우'!A:X,18,0)</f>
        <v>0</v>
      </c>
      <c r="AB12" s="13">
        <f>VLOOKUP(A12,'이재우'!A:X,19,0)</f>
        <v>0</v>
      </c>
      <c r="AC12" s="14">
        <f t="shared" si="7"/>
        <v>0.5</v>
      </c>
      <c r="AD12" s="14">
        <f t="shared" si="8"/>
        <v>0.25</v>
      </c>
      <c r="AE12" s="10">
        <f t="shared" si="9"/>
        <v>0.3333333333</v>
      </c>
      <c r="AF12" s="10">
        <f t="shared" si="10"/>
        <v>0.5</v>
      </c>
      <c r="AG12" s="10">
        <f t="shared" si="11"/>
        <v>0.3333333333</v>
      </c>
      <c r="AH12" s="10">
        <f t="shared" si="12"/>
        <v>0.8333333333</v>
      </c>
      <c r="AI12" s="15">
        <f t="shared" si="13"/>
        <v>0</v>
      </c>
      <c r="AJ12" s="15">
        <f t="shared" si="14"/>
        <v>1</v>
      </c>
      <c r="AK12" s="16" t="str">
        <f t="shared" si="15"/>
        <v/>
      </c>
      <c r="AL12" s="14">
        <f t="shared" si="16"/>
        <v>0</v>
      </c>
      <c r="AM12" s="14" t="str">
        <f t="shared" si="17"/>
        <v/>
      </c>
    </row>
    <row r="13">
      <c r="A13" s="6" t="s">
        <v>108</v>
      </c>
      <c r="B13" s="6">
        <v>10.0</v>
      </c>
      <c r="C13" s="7"/>
      <c r="D13" s="8">
        <f t="shared" si="1"/>
        <v>0.2549432899</v>
      </c>
      <c r="E13" s="9">
        <f t="shared" si="2"/>
        <v>101.2965974</v>
      </c>
      <c r="F13" s="8">
        <f t="shared" si="3"/>
        <v>0.1882766232</v>
      </c>
      <c r="G13" s="8">
        <f>VLOOKUP(A13,'김상학'!A:AY,36,0)</f>
        <v>0.06666666667</v>
      </c>
      <c r="H13" s="10">
        <f t="shared" si="4"/>
        <v>0.383</v>
      </c>
      <c r="I13" s="12">
        <f>VLOOKUP(A13,'김상학'!A:AA,2,0)</f>
        <v>10</v>
      </c>
      <c r="J13" s="12">
        <f>VLOOKUP(A13,'김상학'!A:AA,3,0)</f>
        <v>7</v>
      </c>
      <c r="K13" s="12">
        <f t="shared" si="5"/>
        <v>2</v>
      </c>
      <c r="L13" s="12">
        <f>VLOOKUP(A13,'김상학'!A:AA,4,0)</f>
        <v>2</v>
      </c>
      <c r="M13" s="12">
        <f>VLOOKUP(A13,'김상학'!A:AA,5,0)</f>
        <v>0</v>
      </c>
      <c r="N13" s="12">
        <f>VLOOKUP(A13,'김상학'!A:AA,6,0)</f>
        <v>0</v>
      </c>
      <c r="O13" s="12">
        <f>VLOOKUP(A13,'김상학'!A:AA,7,0)</f>
        <v>0</v>
      </c>
      <c r="P13" s="12">
        <f>VLOOKUP(A13,'김상학'!A:AA,8,0)</f>
        <v>0</v>
      </c>
      <c r="Q13" s="12">
        <f>VLOOKUP(A13,'김상학'!A:AA,9,0)</f>
        <v>0</v>
      </c>
      <c r="R13" s="12">
        <f t="shared" si="6"/>
        <v>2</v>
      </c>
      <c r="S13" s="12">
        <f>VLOOKUP(A13,'김상학'!A:AA,10,0)</f>
        <v>0</v>
      </c>
      <c r="T13" s="12">
        <f>VLOOKUP(A13,'김상학'!A:AA,11,0)</f>
        <v>0</v>
      </c>
      <c r="U13" s="12">
        <f>VLOOKUP(A13,'김상학'!A:AA,12,0)</f>
        <v>3</v>
      </c>
      <c r="V13" s="12">
        <f>VLOOKUP(A13,'김상학'!A:AA,13,0)</f>
        <v>4</v>
      </c>
      <c r="W13" s="12">
        <f>VLOOKUP(A13,'김상학'!A:AA,14,0)</f>
        <v>0</v>
      </c>
      <c r="X13" s="12">
        <f>VLOOKUP(A13,'김상학'!A:AA,15,0)</f>
        <v>0</v>
      </c>
      <c r="Y13" s="12">
        <f>VLOOKUP(A13,'김상학'!A:AA,16,0)</f>
        <v>0</v>
      </c>
      <c r="Z13" s="12">
        <f>VLOOKUP(A13,'김상학'!A:AA,17,0)</f>
        <v>1</v>
      </c>
      <c r="AA13" s="12">
        <f>VLOOKUP(A13,'김상학'!A:AA,18,0)</f>
        <v>0</v>
      </c>
      <c r="AB13" s="12">
        <f>VLOOKUP(A13,'김상학'!A:X,19,0)</f>
        <v>0</v>
      </c>
      <c r="AC13" s="14">
        <f t="shared" si="7"/>
        <v>0.4</v>
      </c>
      <c r="AD13" s="14">
        <f t="shared" si="8"/>
        <v>0.3</v>
      </c>
      <c r="AE13" s="10">
        <f t="shared" si="9"/>
        <v>0.2857142857</v>
      </c>
      <c r="AF13" s="10">
        <f t="shared" si="10"/>
        <v>0.5</v>
      </c>
      <c r="AG13" s="10">
        <f t="shared" si="11"/>
        <v>0.2857142857</v>
      </c>
      <c r="AH13" s="10">
        <f t="shared" si="12"/>
        <v>0.7857142857</v>
      </c>
      <c r="AI13" s="15">
        <f t="shared" si="13"/>
        <v>0</v>
      </c>
      <c r="AJ13" s="15">
        <f t="shared" si="14"/>
        <v>0.6666666667</v>
      </c>
      <c r="AK13" s="16">
        <f t="shared" si="15"/>
        <v>0</v>
      </c>
      <c r="AL13" s="14">
        <f t="shared" si="16"/>
        <v>0</v>
      </c>
      <c r="AM13" s="14" t="str">
        <f t="shared" si="17"/>
        <v/>
      </c>
    </row>
    <row r="14">
      <c r="A14" s="6" t="s">
        <v>109</v>
      </c>
      <c r="B14" s="6">
        <v>2.0</v>
      </c>
      <c r="C14" s="7"/>
      <c r="D14" s="8">
        <f t="shared" si="1"/>
        <v>0.1541542742</v>
      </c>
      <c r="E14" s="9">
        <f t="shared" si="2"/>
        <v>182.4925645</v>
      </c>
      <c r="F14" s="8">
        <f t="shared" si="3"/>
        <v>0.1541542742</v>
      </c>
      <c r="G14" s="8">
        <f>VLOOKUP(A14,'김민규'!A:AZ,36,0)</f>
        <v>0</v>
      </c>
      <c r="H14" s="10">
        <f t="shared" si="4"/>
        <v>0.69</v>
      </c>
      <c r="I14" s="12">
        <f>VLOOKUP(A14,'김민규'!A:AA,2,0)</f>
        <v>1</v>
      </c>
      <c r="J14" s="12">
        <f>VLOOKUP(A14,'김민규'!A:AA,3,0)</f>
        <v>0</v>
      </c>
      <c r="K14" s="12">
        <f t="shared" si="5"/>
        <v>0</v>
      </c>
      <c r="L14" s="12">
        <f>VLOOKUP(A14,'김민규'!A:AA,4,0)</f>
        <v>0</v>
      </c>
      <c r="M14" s="12">
        <f>VLOOKUP(A14,'김민규'!A:AA,5,0)</f>
        <v>0</v>
      </c>
      <c r="N14" s="12">
        <f>VLOOKUP(A14,'김민규'!A:AA,6,0)</f>
        <v>0</v>
      </c>
      <c r="O14" s="12">
        <f>VLOOKUP(A14,'김민규'!A:AA,7,0)</f>
        <v>0</v>
      </c>
      <c r="P14" s="12">
        <f>VLOOKUP(A14,'김민규'!A:AA,8,0)</f>
        <v>0</v>
      </c>
      <c r="Q14" s="12">
        <f>VLOOKUP(A14,'김민규'!A:AA,9,0)</f>
        <v>0</v>
      </c>
      <c r="R14" s="12">
        <f t="shared" si="6"/>
        <v>0</v>
      </c>
      <c r="S14" s="12">
        <f>VLOOKUP(A14,'김민규'!A:AA,10,0)</f>
        <v>0</v>
      </c>
      <c r="T14" s="12">
        <f>VLOOKUP(A14,'김민규'!A:AA,11,0)</f>
        <v>0</v>
      </c>
      <c r="U14" s="12">
        <f>VLOOKUP(A14,'김민규'!A:AA,12,0)</f>
        <v>1</v>
      </c>
      <c r="V14" s="12">
        <f>VLOOKUP(A14,'김민규'!A:AA,13,0)</f>
        <v>0</v>
      </c>
      <c r="W14" s="12">
        <f>VLOOKUP(A14,'김민규'!A:AA,14,0)</f>
        <v>0</v>
      </c>
      <c r="X14" s="12">
        <f>VLOOKUP(A14,'김민규'!A:AA,15,0)</f>
        <v>0</v>
      </c>
      <c r="Y14" s="13">
        <f>VLOOKUP(A14,'김민규'!A:AA,16,0)</f>
        <v>0</v>
      </c>
      <c r="Z14" s="13">
        <f>VLOOKUP(A14,'김민규'!A:AA,17,0)</f>
        <v>0</v>
      </c>
      <c r="AA14" s="13">
        <f>VLOOKUP(A14,'김민규'!A:AA,18,0)</f>
        <v>0</v>
      </c>
      <c r="AB14" s="13">
        <f>VLOOKUP(A14,'김민규'!A:AA,19,0)</f>
        <v>0</v>
      </c>
      <c r="AC14" s="14">
        <f t="shared" si="7"/>
        <v>0</v>
      </c>
      <c r="AD14" s="14">
        <f t="shared" si="8"/>
        <v>1</v>
      </c>
      <c r="AE14" s="10" t="str">
        <f t="shared" si="9"/>
        <v/>
      </c>
      <c r="AF14" s="10">
        <f t="shared" si="10"/>
        <v>1</v>
      </c>
      <c r="AG14" s="10" t="str">
        <f t="shared" si="11"/>
        <v/>
      </c>
      <c r="AH14" s="10">
        <f t="shared" si="12"/>
        <v>1</v>
      </c>
      <c r="AI14" s="15">
        <f t="shared" si="13"/>
        <v>0</v>
      </c>
      <c r="AJ14" s="15" t="str">
        <f t="shared" si="14"/>
        <v>#DIV/0!</v>
      </c>
      <c r="AK14" s="16" t="str">
        <f t="shared" si="15"/>
        <v/>
      </c>
      <c r="AL14" s="14" t="str">
        <f t="shared" si="16"/>
        <v>#DIV/0!</v>
      </c>
      <c r="AM14" s="14" t="str">
        <f t="shared" si="17"/>
        <v/>
      </c>
    </row>
    <row r="15">
      <c r="A15" s="6" t="s">
        <v>110</v>
      </c>
      <c r="B15" s="6">
        <v>52.0</v>
      </c>
      <c r="C15" s="7"/>
      <c r="D15" s="8">
        <f t="shared" si="1"/>
        <v>0.1379069004</v>
      </c>
      <c r="E15" s="9">
        <f t="shared" si="2"/>
        <v>116.3720701</v>
      </c>
      <c r="F15" s="8">
        <f t="shared" si="3"/>
        <v>0.08790690037</v>
      </c>
      <c r="G15" s="8">
        <f>VLOOKUP(A15,'정근석'!A:AZ,36,0)</f>
        <v>0.05</v>
      </c>
      <c r="H15" s="10">
        <f t="shared" si="4"/>
        <v>0.44</v>
      </c>
      <c r="I15" s="12">
        <f>VLOOKUP(A15,'정근석'!A:X,2,0)</f>
        <v>2</v>
      </c>
      <c r="J15" s="12">
        <f>VLOOKUP(A15,'정근석'!A:X,3,0)</f>
        <v>2</v>
      </c>
      <c r="K15" s="12">
        <f t="shared" si="5"/>
        <v>1</v>
      </c>
      <c r="L15" s="12">
        <f>VLOOKUP(A15,'정근석'!A:X,4,0)</f>
        <v>1</v>
      </c>
      <c r="M15" s="12">
        <f>VLOOKUP(A15,'정근석'!A:X,5,0)</f>
        <v>0</v>
      </c>
      <c r="N15" s="12">
        <f>VLOOKUP(A15,'정근석'!A:X,6,0)</f>
        <v>0</v>
      </c>
      <c r="O15" s="12">
        <f>VLOOKUP(A15,'정근석'!A:X,7,0)</f>
        <v>0</v>
      </c>
      <c r="P15" s="12">
        <f>VLOOKUP(A15,'정근석'!A:X,8,0)</f>
        <v>0</v>
      </c>
      <c r="Q15" s="12">
        <f>VLOOKUP(A15,'정근석'!A:X,9,0)</f>
        <v>0</v>
      </c>
      <c r="R15" s="12">
        <f t="shared" si="6"/>
        <v>1</v>
      </c>
      <c r="S15" s="12">
        <f>VLOOKUP(A15,'정근석'!A:X,10,0)</f>
        <v>0</v>
      </c>
      <c r="T15" s="12">
        <f>VLOOKUP(A15,'정근석'!A:X,11,0)</f>
        <v>0</v>
      </c>
      <c r="U15" s="12">
        <f>VLOOKUP(A15,'정근석'!A:X,12,0)</f>
        <v>0</v>
      </c>
      <c r="V15" s="12">
        <f>VLOOKUP(A15,'정근석'!A:X,13,0)</f>
        <v>1</v>
      </c>
      <c r="W15" s="12">
        <f>VLOOKUP(A15,'정근석'!A:X,14,0)</f>
        <v>0</v>
      </c>
      <c r="X15" s="12">
        <f>VLOOKUP(A15,'정근석'!A:X,15,0)</f>
        <v>0</v>
      </c>
      <c r="Y15" s="13">
        <f>VLOOKUP(A15,'정근석'!A:X,16,0)</f>
        <v>0</v>
      </c>
      <c r="Z15" s="13">
        <f>VLOOKUP(A15,'정근석'!A:X,17,0)</f>
        <v>0</v>
      </c>
      <c r="AA15" s="13">
        <f>VLOOKUP(A15,'정근석'!A:X,18,0)</f>
        <v>0</v>
      </c>
      <c r="AB15" s="13">
        <f>VLOOKUP(A15,'정근석'!A:X,19,0)</f>
        <v>0</v>
      </c>
      <c r="AC15" s="14">
        <f t="shared" si="7"/>
        <v>0.5</v>
      </c>
      <c r="AD15" s="14">
        <f t="shared" si="8"/>
        <v>0</v>
      </c>
      <c r="AE15" s="10">
        <f t="shared" si="9"/>
        <v>0.5</v>
      </c>
      <c r="AF15" s="10">
        <f t="shared" si="10"/>
        <v>0.5</v>
      </c>
      <c r="AG15" s="10">
        <f t="shared" si="11"/>
        <v>0.5</v>
      </c>
      <c r="AH15" s="10">
        <f t="shared" si="12"/>
        <v>1</v>
      </c>
      <c r="AI15" s="15">
        <f t="shared" si="13"/>
        <v>0</v>
      </c>
      <c r="AJ15" s="15">
        <f t="shared" si="14"/>
        <v>1</v>
      </c>
      <c r="AK15" s="16" t="str">
        <f t="shared" si="15"/>
        <v/>
      </c>
      <c r="AL15" s="14">
        <f t="shared" si="16"/>
        <v>0</v>
      </c>
      <c r="AM15" s="14" t="str">
        <f t="shared" si="17"/>
        <v/>
      </c>
    </row>
    <row r="16">
      <c r="A16" s="6" t="s">
        <v>111</v>
      </c>
      <c r="B16" s="6">
        <v>23.0</v>
      </c>
      <c r="C16" s="7"/>
      <c r="D16" s="8">
        <f t="shared" si="1"/>
        <v>-0.001753508</v>
      </c>
      <c r="E16" s="9">
        <f t="shared" si="2"/>
        <v>88.45452804</v>
      </c>
      <c r="F16" s="8">
        <f t="shared" si="3"/>
        <v>-0.02318207943</v>
      </c>
      <c r="G16" s="8">
        <f>VLOOKUP(A16,'임채헌'!A:AZ,36,0)</f>
        <v>0.02142857143</v>
      </c>
      <c r="H16" s="10">
        <f t="shared" si="4"/>
        <v>0.3344444444</v>
      </c>
      <c r="I16" s="12">
        <f>VLOOKUP(A16,'임채헌'!A:AA,2,0)</f>
        <v>9</v>
      </c>
      <c r="J16" s="12">
        <f>VLOOKUP(A16,'임채헌'!A:AA,3,0)</f>
        <v>6</v>
      </c>
      <c r="K16" s="12">
        <f t="shared" si="5"/>
        <v>1</v>
      </c>
      <c r="L16" s="12">
        <f>VLOOKUP(A16,'임채헌'!A:AA,4,0)</f>
        <v>1</v>
      </c>
      <c r="M16" s="12">
        <f>VLOOKUP(A16,'임채헌'!A:AA,5,0)</f>
        <v>0</v>
      </c>
      <c r="N16" s="12">
        <f>VLOOKUP(A16,'임채헌'!A:AA,6,0)</f>
        <v>0</v>
      </c>
      <c r="O16" s="12">
        <f>VLOOKUP(A16,'임채헌'!A:AA,7,0)</f>
        <v>0</v>
      </c>
      <c r="P16" s="12">
        <f>VLOOKUP(A16,'임채헌'!A:AA,8,0)</f>
        <v>0</v>
      </c>
      <c r="Q16" s="12">
        <f>VLOOKUP(A16,'임채헌'!A:AA,9,0)</f>
        <v>2</v>
      </c>
      <c r="R16" s="12">
        <f t="shared" si="6"/>
        <v>1</v>
      </c>
      <c r="S16" s="12">
        <f>VLOOKUP(A16,'임채헌'!A:AA,10,0)</f>
        <v>0</v>
      </c>
      <c r="T16" s="12">
        <f>VLOOKUP(A16,'임채헌'!A:AA,11,0)</f>
        <v>0</v>
      </c>
      <c r="U16" s="12">
        <f>VLOOKUP(A16,'임채헌'!A:AA,12,0)</f>
        <v>1</v>
      </c>
      <c r="V16" s="12">
        <f>VLOOKUP(A16,'임채헌'!A:AA,13,0)</f>
        <v>4</v>
      </c>
      <c r="W16" s="12">
        <f>VLOOKUP(A16,'임채헌'!A:AA,14,0)</f>
        <v>2</v>
      </c>
      <c r="X16" s="12">
        <f>VLOOKUP(A16,'임채헌'!A:AA,15,0)</f>
        <v>0</v>
      </c>
      <c r="Y16" s="12">
        <f>VLOOKUP(A16,'임채헌'!A:AA,16,0)</f>
        <v>1</v>
      </c>
      <c r="Z16" s="12">
        <f>VLOOKUP(A16,'임채헌'!A:AA,17,0)</f>
        <v>0</v>
      </c>
      <c r="AA16" s="12">
        <f>VLOOKUP(A16,'임채헌'!A:AA,18,0)</f>
        <v>0</v>
      </c>
      <c r="AB16" s="12">
        <f>VLOOKUP(A16,'임채헌'!A:AA,19,0)</f>
        <v>0</v>
      </c>
      <c r="AC16" s="14">
        <f t="shared" si="7"/>
        <v>0.4444444444</v>
      </c>
      <c r="AD16" s="14">
        <f t="shared" si="8"/>
        <v>0.1111111111</v>
      </c>
      <c r="AE16" s="10">
        <f t="shared" si="9"/>
        <v>0.1666666667</v>
      </c>
      <c r="AF16" s="10">
        <f t="shared" si="10"/>
        <v>0.4444444444</v>
      </c>
      <c r="AG16" s="10">
        <f t="shared" si="11"/>
        <v>0.1666666667</v>
      </c>
      <c r="AH16" s="10">
        <f t="shared" si="12"/>
        <v>0.6111111111</v>
      </c>
      <c r="AI16" s="15">
        <f t="shared" si="13"/>
        <v>0</v>
      </c>
      <c r="AJ16" s="15">
        <f t="shared" si="14"/>
        <v>0.5</v>
      </c>
      <c r="AK16" s="16" t="str">
        <f t="shared" si="15"/>
        <v/>
      </c>
      <c r="AL16" s="14">
        <f t="shared" si="16"/>
        <v>0</v>
      </c>
      <c r="AM16" s="14" t="str">
        <f t="shared" si="17"/>
        <v/>
      </c>
    </row>
    <row r="17">
      <c r="A17" s="6" t="s">
        <v>112</v>
      </c>
      <c r="B17" s="6">
        <v>26.0</v>
      </c>
      <c r="C17" s="7"/>
      <c r="D17" s="8">
        <f t="shared" si="1"/>
        <v>-0.0718072639</v>
      </c>
      <c r="E17" s="9">
        <f t="shared" si="2"/>
        <v>86.44045119</v>
      </c>
      <c r="F17" s="8">
        <f t="shared" si="3"/>
        <v>-0.2432358353</v>
      </c>
      <c r="G17" s="8">
        <f>VLOOKUP(A17,'인광은'!A:AZ,36,0)</f>
        <v>0.1714285714</v>
      </c>
      <c r="H17" s="10">
        <f t="shared" si="4"/>
        <v>0.3268292683</v>
      </c>
      <c r="I17" s="12">
        <f>VLOOKUP(A17,'인광은'!A:AA,2,0)</f>
        <v>41</v>
      </c>
      <c r="J17" s="12">
        <f>VLOOKUP(A17,'인광은'!A:AA,3,0)</f>
        <v>28</v>
      </c>
      <c r="K17" s="12">
        <f t="shared" si="5"/>
        <v>5</v>
      </c>
      <c r="L17" s="12">
        <f>VLOOKUP(A17,'인광은'!A:AA,4,0)</f>
        <v>5</v>
      </c>
      <c r="M17" s="12">
        <f>VLOOKUP(A17,'인광은'!A:AA,5,0)</f>
        <v>0</v>
      </c>
      <c r="N17" s="12">
        <f>VLOOKUP(A17,'인광은'!A:AA,6,0)</f>
        <v>0</v>
      </c>
      <c r="O17" s="12">
        <f>VLOOKUP(A17,'인광은'!A:AA,7,0)</f>
        <v>0</v>
      </c>
      <c r="P17" s="12">
        <f>VLOOKUP(A17,'인광은'!A:AA,8,0)</f>
        <v>7</v>
      </c>
      <c r="Q17" s="12">
        <f>VLOOKUP(A17,'인광은'!A:AA,9,0)</f>
        <v>6</v>
      </c>
      <c r="R17" s="12">
        <f t="shared" si="6"/>
        <v>5</v>
      </c>
      <c r="S17" s="12">
        <f>VLOOKUP(A17,'인광은'!A:AA,10,0)</f>
        <v>0</v>
      </c>
      <c r="T17" s="12">
        <f>VLOOKUP(A17,'인광은'!A:AA,11,0)</f>
        <v>0</v>
      </c>
      <c r="U17" s="12">
        <f>VLOOKUP(A17,'인광은'!A:AA,12,0)</f>
        <v>12</v>
      </c>
      <c r="V17" s="12">
        <f>VLOOKUP(A17,'인광은'!A:AA,13,0)</f>
        <v>15</v>
      </c>
      <c r="W17" s="12">
        <f>VLOOKUP(A17,'인광은'!A:AA,14,0)</f>
        <v>1</v>
      </c>
      <c r="X17" s="12">
        <f>VLOOKUP(A17,'인광은'!A:AA,15,0)</f>
        <v>0</v>
      </c>
      <c r="Y17" s="12">
        <f>VLOOKUP(A17,'인광은'!A:AA,16,0)</f>
        <v>7</v>
      </c>
      <c r="Z17" s="12">
        <f>VLOOKUP(A17,'인광은'!A:AA,17,0)</f>
        <v>0</v>
      </c>
      <c r="AA17" s="12">
        <f>VLOOKUP(A17,'인광은'!A:AA,18,0)</f>
        <v>0</v>
      </c>
      <c r="AB17" s="12">
        <f>VLOOKUP(A17,'인광은'!A:AA,19,0)</f>
        <v>0</v>
      </c>
      <c r="AC17" s="14">
        <f t="shared" si="7"/>
        <v>0.3658536585</v>
      </c>
      <c r="AD17" s="14">
        <f t="shared" si="8"/>
        <v>0.2926829268</v>
      </c>
      <c r="AE17" s="10">
        <f t="shared" si="9"/>
        <v>0.1785714286</v>
      </c>
      <c r="AF17" s="10">
        <f t="shared" si="10"/>
        <v>0.4390243902</v>
      </c>
      <c r="AG17" s="10">
        <f t="shared" si="11"/>
        <v>0.1785714286</v>
      </c>
      <c r="AH17" s="10">
        <f t="shared" si="12"/>
        <v>0.6175958188</v>
      </c>
      <c r="AI17" s="15">
        <f t="shared" si="13"/>
        <v>0</v>
      </c>
      <c r="AJ17" s="15">
        <f t="shared" si="14"/>
        <v>0.3846153846</v>
      </c>
      <c r="AK17" s="16" t="str">
        <f t="shared" si="15"/>
        <v/>
      </c>
      <c r="AL17" s="14">
        <f t="shared" si="16"/>
        <v>0</v>
      </c>
      <c r="AM17" s="14" t="str">
        <f t="shared" si="17"/>
        <v/>
      </c>
    </row>
    <row r="18">
      <c r="A18" s="6" t="s">
        <v>113</v>
      </c>
      <c r="B18" s="6">
        <v>59.0</v>
      </c>
      <c r="C18" s="7"/>
      <c r="D18" s="8">
        <f t="shared" si="1"/>
        <v>-0.1</v>
      </c>
      <c r="E18" s="9">
        <f t="shared" si="2"/>
        <v>0</v>
      </c>
      <c r="F18" s="8">
        <f t="shared" si="3"/>
        <v>-0.3</v>
      </c>
      <c r="G18" s="8">
        <f>VLOOKUP(A18,'박민혁'!A:AZ,36,0)</f>
        <v>0.2</v>
      </c>
      <c r="H18" s="10">
        <f t="shared" si="4"/>
        <v>0</v>
      </c>
      <c r="I18" s="12">
        <f>VLOOKUP(A18,'박민혁'!A:X,2,0)</f>
        <v>2</v>
      </c>
      <c r="J18" s="12">
        <f>VLOOKUP(A18,'박민혁'!A:X,3,0)</f>
        <v>2</v>
      </c>
      <c r="K18" s="12">
        <f t="shared" si="5"/>
        <v>0</v>
      </c>
      <c r="L18" s="12">
        <f>VLOOKUP(A18,'박민혁'!A:X,4,0)</f>
        <v>0</v>
      </c>
      <c r="M18" s="12">
        <f>VLOOKUP(A18,'박민혁'!A:X,5,0)</f>
        <v>0</v>
      </c>
      <c r="N18" s="12">
        <f>VLOOKUP(A18,'박민혁'!A:X,6,0)</f>
        <v>0</v>
      </c>
      <c r="O18" s="12">
        <f>VLOOKUP(A18,'박민혁'!A:X,7,0)</f>
        <v>0</v>
      </c>
      <c r="P18" s="12">
        <f>VLOOKUP(A18,'박민혁'!A:X,8,0)</f>
        <v>0</v>
      </c>
      <c r="Q18" s="12">
        <f>VLOOKUP(A18,'박민혁'!A:X,9,0)</f>
        <v>0</v>
      </c>
      <c r="R18" s="12">
        <f t="shared" si="6"/>
        <v>0</v>
      </c>
      <c r="S18" s="12">
        <f>VLOOKUP(A18,'박민혁'!A:X,10,0)</f>
        <v>0</v>
      </c>
      <c r="T18" s="12">
        <f>VLOOKUP(A18,'박민혁'!A:X,11,0)</f>
        <v>0</v>
      </c>
      <c r="U18" s="12">
        <f>VLOOKUP(A18,'박민혁'!A:X,12,0)</f>
        <v>0</v>
      </c>
      <c r="V18" s="12">
        <f>VLOOKUP(A18,'박민혁'!A:X,13,0)</f>
        <v>2</v>
      </c>
      <c r="W18" s="12">
        <f>VLOOKUP(A18,'박민혁'!A:X,14,0)</f>
        <v>0</v>
      </c>
      <c r="X18" s="12">
        <f>VLOOKUP(A18,'박민혁'!A:X,15,0)</f>
        <v>0</v>
      </c>
      <c r="Y18" s="13">
        <f>VLOOKUP(A18,'박민혁'!A:X,16,0)</f>
        <v>0</v>
      </c>
      <c r="Z18" s="13">
        <f>VLOOKUP(A18,'박민혁'!A:X,17,0)</f>
        <v>0</v>
      </c>
      <c r="AA18" s="13">
        <f>VLOOKUP(A18,'박민혁'!A:X,18,0)</f>
        <v>0</v>
      </c>
      <c r="AB18" s="13">
        <f>VLOOKUP(A18,'박민혁'!A:X,19,0)</f>
        <v>0</v>
      </c>
      <c r="AC18" s="14">
        <f t="shared" si="7"/>
        <v>1</v>
      </c>
      <c r="AD18" s="14">
        <f t="shared" si="8"/>
        <v>0</v>
      </c>
      <c r="AE18" s="10">
        <f t="shared" si="9"/>
        <v>0</v>
      </c>
      <c r="AF18" s="10">
        <f t="shared" si="10"/>
        <v>0</v>
      </c>
      <c r="AG18" s="10">
        <f t="shared" si="11"/>
        <v>0</v>
      </c>
      <c r="AH18" s="10">
        <f t="shared" si="12"/>
        <v>0</v>
      </c>
      <c r="AI18" s="15">
        <f t="shared" si="13"/>
        <v>0</v>
      </c>
      <c r="AJ18" s="15" t="str">
        <f t="shared" si="14"/>
        <v>#DIV/0!</v>
      </c>
      <c r="AK18" s="16" t="str">
        <f t="shared" si="15"/>
        <v/>
      </c>
      <c r="AL18" s="14">
        <f t="shared" si="16"/>
        <v>0</v>
      </c>
      <c r="AM18" s="14" t="str">
        <f t="shared" si="17"/>
        <v/>
      </c>
    </row>
    <row r="19">
      <c r="A19" s="6" t="s">
        <v>114</v>
      </c>
      <c r="B19" s="6">
        <v>7.0</v>
      </c>
      <c r="C19" s="7"/>
      <c r="D19" s="8">
        <f t="shared" si="1"/>
        <v>0.1674533918</v>
      </c>
      <c r="E19" s="9">
        <f t="shared" si="2"/>
        <v>63.47567461</v>
      </c>
      <c r="F19" s="8">
        <f t="shared" si="3"/>
        <v>-0.132621627</v>
      </c>
      <c r="G19" s="8">
        <f>VLOOKUP(A19,'홍윤석'!A:AZ,36,0)</f>
        <v>0.3000750188</v>
      </c>
      <c r="H19" s="10">
        <f t="shared" si="4"/>
        <v>0.24</v>
      </c>
      <c r="I19" s="12">
        <f>VLOOKUP(A19,'홍윤석'!A:AA,2,0)</f>
        <v>3</v>
      </c>
      <c r="J19" s="12">
        <f>VLOOKUP(A19,'홍윤석'!A:AA,3,0)</f>
        <v>2</v>
      </c>
      <c r="K19" s="12">
        <f t="shared" si="5"/>
        <v>0</v>
      </c>
      <c r="L19" s="12">
        <f>VLOOKUP(A19,'홍윤석'!A:AA,4,0)</f>
        <v>0</v>
      </c>
      <c r="M19" s="12">
        <f>VLOOKUP(A19,'홍윤석'!A:AA,5,0)</f>
        <v>0</v>
      </c>
      <c r="N19" s="12">
        <f>VLOOKUP(A19,'홍윤석'!A:AA,6,0)</f>
        <v>0</v>
      </c>
      <c r="O19" s="12">
        <f>VLOOKUP(A19,'홍윤석'!A:AA,7,0)</f>
        <v>0</v>
      </c>
      <c r="P19" s="12">
        <f>VLOOKUP(A19,'홍윤석'!A:AA,8,0)</f>
        <v>1</v>
      </c>
      <c r="Q19" s="12">
        <f>VLOOKUP(A19,'홍윤석'!A:AA,9,0)</f>
        <v>0</v>
      </c>
      <c r="R19" s="12">
        <f t="shared" si="6"/>
        <v>0</v>
      </c>
      <c r="S19" s="19">
        <f>VLOOKUP(A19,'홍윤석'!A:AA,10,0)</f>
        <v>0</v>
      </c>
      <c r="T19" s="19">
        <f>VLOOKUP(A19,'홍윤석'!A:AA,11,0)</f>
        <v>0</v>
      </c>
      <c r="U19" s="19">
        <f>VLOOKUP(A19,'홍윤석'!A:AA,12,0)</f>
        <v>0</v>
      </c>
      <c r="V19" s="19">
        <f>VLOOKUP(A19,'홍윤석'!A:AA,13,0)</f>
        <v>1</v>
      </c>
      <c r="W19" s="19">
        <f>VLOOKUP(A19,'홍윤석'!A:AA,14,0)</f>
        <v>1</v>
      </c>
      <c r="X19" s="12">
        <f>VLOOKUP(A19,'홍윤석'!A:AA,15,0)</f>
        <v>0</v>
      </c>
      <c r="Y19" s="13">
        <f>VLOOKUP(A19,'홍윤석'!A:AA,16,0)</f>
        <v>1</v>
      </c>
      <c r="Z19" s="13">
        <f>VLOOKUP(A19,'홍윤석'!A:AA,17,0)</f>
        <v>0</v>
      </c>
      <c r="AA19" s="13">
        <f>VLOOKUP(A19,'홍윤석'!A:AA,18,0)</f>
        <v>0</v>
      </c>
      <c r="AB19" s="13">
        <f>VLOOKUP(A19,'홍윤석'!A:AA,19,0)</f>
        <v>0</v>
      </c>
      <c r="AC19" s="14">
        <f t="shared" si="7"/>
        <v>0.3333333333</v>
      </c>
      <c r="AD19" s="14">
        <f t="shared" si="8"/>
        <v>0</v>
      </c>
      <c r="AE19" s="10">
        <f t="shared" si="9"/>
        <v>0</v>
      </c>
      <c r="AF19" s="10">
        <f t="shared" si="10"/>
        <v>0.3333333333</v>
      </c>
      <c r="AG19" s="10">
        <f t="shared" si="11"/>
        <v>0</v>
      </c>
      <c r="AH19" s="10">
        <f t="shared" si="12"/>
        <v>0.3333333333</v>
      </c>
      <c r="AI19" s="15">
        <f t="shared" si="13"/>
        <v>0</v>
      </c>
      <c r="AJ19" s="15">
        <f t="shared" si="14"/>
        <v>0</v>
      </c>
      <c r="AK19" s="16" t="str">
        <f t="shared" si="15"/>
        <v/>
      </c>
      <c r="AL19" s="14">
        <f t="shared" si="16"/>
        <v>0</v>
      </c>
      <c r="AM19" s="14" t="str">
        <f t="shared" si="17"/>
        <v/>
      </c>
    </row>
    <row r="20">
      <c r="A20" s="6" t="s">
        <v>115</v>
      </c>
      <c r="B20" s="6">
        <v>4.0</v>
      </c>
      <c r="C20" s="7"/>
      <c r="D20" s="8">
        <f t="shared" si="1"/>
        <v>-0.15</v>
      </c>
      <c r="E20" s="9">
        <f t="shared" si="2"/>
        <v>0</v>
      </c>
      <c r="F20" s="8">
        <f t="shared" si="3"/>
        <v>-0.15</v>
      </c>
      <c r="G20" s="8">
        <f>VLOOKUP(A20,'윤형선'!A:AZ,36,0)</f>
        <v>0</v>
      </c>
      <c r="H20" s="10">
        <f t="shared" si="4"/>
        <v>0</v>
      </c>
      <c r="I20" s="12">
        <f>VLOOKUP(A20,'윤형선'!A:AA,2,0)</f>
        <v>1</v>
      </c>
      <c r="J20" s="12">
        <f>VLOOKUP(A20,'윤형선'!A:AA,3,0)</f>
        <v>1</v>
      </c>
      <c r="K20" s="12">
        <f t="shared" si="5"/>
        <v>0</v>
      </c>
      <c r="L20" s="12">
        <f>VLOOKUP(A20,'윤형선'!A:AA,4,0)</f>
        <v>0</v>
      </c>
      <c r="M20" s="12">
        <f>VLOOKUP(A20,'윤형선'!A:AA,5,0)</f>
        <v>0</v>
      </c>
      <c r="N20" s="12">
        <f>VLOOKUP(A20,'윤형선'!A:AA,6,0)</f>
        <v>0</v>
      </c>
      <c r="O20" s="12">
        <f>VLOOKUP(A20,'윤형선'!A:AA,7,0)</f>
        <v>0</v>
      </c>
      <c r="P20" s="12">
        <f>VLOOKUP(A20,'윤형선'!A:AA,8,0)</f>
        <v>0</v>
      </c>
      <c r="Q20" s="12">
        <f>VLOOKUP(A20,'윤형선'!A:AA,9,0)</f>
        <v>0</v>
      </c>
      <c r="R20" s="12">
        <f t="shared" si="6"/>
        <v>0</v>
      </c>
      <c r="S20" s="12">
        <f>VLOOKUP(A20,'윤형선'!A:AA,10,0)</f>
        <v>0</v>
      </c>
      <c r="T20" s="12">
        <f>VLOOKUP(A20,'윤형선'!A:AA,11,0)</f>
        <v>0</v>
      </c>
      <c r="U20" s="12">
        <f>VLOOKUP(A20,'윤형선'!A:AA,12,0)</f>
        <v>0</v>
      </c>
      <c r="V20" s="12">
        <f>VLOOKUP(A20,'윤형선'!A:AA,13,0)</f>
        <v>1</v>
      </c>
      <c r="W20" s="12">
        <f>VLOOKUP(A20,'윤형선'!A:AA,14,0)</f>
        <v>0</v>
      </c>
      <c r="X20" s="12">
        <f>VLOOKUP(A20,'윤형선'!A:AA,15,0)</f>
        <v>0</v>
      </c>
      <c r="Y20" s="13">
        <f>VLOOKUP(A20,'윤형선'!A:AA,16,0)</f>
        <v>0</v>
      </c>
      <c r="Z20" s="13">
        <f>VLOOKUP(A20,'윤형선'!A:AA,17,0)</f>
        <v>0</v>
      </c>
      <c r="AA20" s="13">
        <f>VLOOKUP(A20,'윤형선'!A:AA,18,0)</f>
        <v>0</v>
      </c>
      <c r="AB20" s="13">
        <f>VLOOKUP(A20,'윤형선'!A:AA,19,0)</f>
        <v>0</v>
      </c>
      <c r="AC20" s="14">
        <f t="shared" si="7"/>
        <v>1</v>
      </c>
      <c r="AD20" s="14">
        <f t="shared" si="8"/>
        <v>0</v>
      </c>
      <c r="AE20" s="10">
        <f t="shared" si="9"/>
        <v>0</v>
      </c>
      <c r="AF20" s="10">
        <f t="shared" si="10"/>
        <v>0</v>
      </c>
      <c r="AG20" s="10">
        <f t="shared" si="11"/>
        <v>0</v>
      </c>
      <c r="AH20" s="10">
        <f t="shared" si="12"/>
        <v>0</v>
      </c>
      <c r="AI20" s="15">
        <f t="shared" si="13"/>
        <v>0</v>
      </c>
      <c r="AJ20" s="15" t="str">
        <f t="shared" si="14"/>
        <v>#DIV/0!</v>
      </c>
      <c r="AK20" s="16" t="str">
        <f t="shared" si="15"/>
        <v/>
      </c>
      <c r="AL20" s="14">
        <f t="shared" si="16"/>
        <v>0</v>
      </c>
      <c r="AM20" s="14" t="str">
        <f t="shared" si="17"/>
        <v/>
      </c>
    </row>
    <row r="21">
      <c r="A21" s="6" t="s">
        <v>116</v>
      </c>
      <c r="B21" s="6">
        <v>99.0</v>
      </c>
      <c r="C21" s="7"/>
      <c r="D21" s="8">
        <f t="shared" si="1"/>
        <v>-0.1573559799</v>
      </c>
      <c r="E21" s="9">
        <f t="shared" si="2"/>
        <v>74.71615865</v>
      </c>
      <c r="F21" s="8">
        <f t="shared" si="3"/>
        <v>-0.2037845513</v>
      </c>
      <c r="G21" s="8">
        <f>VLOOKUP(A21,'박영찬'!A:AZ,36,0)</f>
        <v>0.04642857143</v>
      </c>
      <c r="H21" s="10">
        <f t="shared" si="4"/>
        <v>0.2825</v>
      </c>
      <c r="I21" s="12">
        <f>VLOOKUP(A21,'박영찬'!A:AA,2,0)</f>
        <v>8</v>
      </c>
      <c r="J21" s="12">
        <f>VLOOKUP(A21,'박영찬'!A:AA,3,0)</f>
        <v>6</v>
      </c>
      <c r="K21" s="12">
        <f t="shared" si="5"/>
        <v>1</v>
      </c>
      <c r="L21" s="12">
        <f>VLOOKUP(A21,'박영찬'!A:AA,4,0)</f>
        <v>1</v>
      </c>
      <c r="M21" s="12">
        <f>VLOOKUP(A21,'박영찬'!A:AA,5,0)</f>
        <v>0</v>
      </c>
      <c r="N21" s="12">
        <f>VLOOKUP(A21,'박영찬'!A:AA,6,0)</f>
        <v>0</v>
      </c>
      <c r="O21" s="12">
        <f>VLOOKUP(A21,'박영찬'!A:AA,7,0)</f>
        <v>0</v>
      </c>
      <c r="P21" s="12">
        <f>VLOOKUP(A21,'박영찬'!A:AA,8,0)</f>
        <v>0</v>
      </c>
      <c r="Q21" s="12">
        <f>VLOOKUP(A21,'박영찬'!A:AA,9,0)</f>
        <v>1</v>
      </c>
      <c r="R21" s="12">
        <f t="shared" si="6"/>
        <v>1</v>
      </c>
      <c r="S21" s="12">
        <f>VLOOKUP(A21,'박영찬'!A:AA,10,0)</f>
        <v>0</v>
      </c>
      <c r="T21" s="12">
        <f>VLOOKUP(A21,'박영찬'!A:AA,11,0)</f>
        <v>0</v>
      </c>
      <c r="U21" s="12">
        <f>VLOOKUP(A21,'박영찬'!A:AA,12,0)</f>
        <v>2</v>
      </c>
      <c r="V21" s="12">
        <f>VLOOKUP(A21,'박영찬'!A:AA,13,0)</f>
        <v>4</v>
      </c>
      <c r="W21" s="12">
        <f>VLOOKUP(A21,'박영찬'!A:AA,14,0)</f>
        <v>0</v>
      </c>
      <c r="X21" s="12">
        <f>VLOOKUP(A21,'박영찬'!A:AA,15,0)</f>
        <v>0</v>
      </c>
      <c r="Y21" s="12">
        <f>VLOOKUP(A21,'박영찬'!A:AA,16,0)</f>
        <v>1</v>
      </c>
      <c r="Z21" s="12">
        <f>VLOOKUP(A21,'박영찬'!A:AA,17,0)</f>
        <v>0</v>
      </c>
      <c r="AA21" s="12">
        <f>VLOOKUP(A21,'박영찬'!A:AA,18,0)</f>
        <v>0</v>
      </c>
      <c r="AB21" s="12">
        <f>VLOOKUP(A21,'박영찬'!A:AA,19,0)</f>
        <v>0</v>
      </c>
      <c r="AC21" s="14">
        <f t="shared" si="7"/>
        <v>0.5</v>
      </c>
      <c r="AD21" s="14">
        <f t="shared" si="8"/>
        <v>0.25</v>
      </c>
      <c r="AE21" s="10">
        <f t="shared" si="9"/>
        <v>0.1666666667</v>
      </c>
      <c r="AF21" s="10">
        <f t="shared" si="10"/>
        <v>0.375</v>
      </c>
      <c r="AG21" s="10">
        <f t="shared" si="11"/>
        <v>0.1666666667</v>
      </c>
      <c r="AH21" s="10">
        <f t="shared" si="12"/>
        <v>0.5416666667</v>
      </c>
      <c r="AI21" s="15">
        <f t="shared" si="13"/>
        <v>0</v>
      </c>
      <c r="AJ21" s="15">
        <f t="shared" si="14"/>
        <v>0.5</v>
      </c>
      <c r="AK21" s="16" t="str">
        <f t="shared" si="15"/>
        <v/>
      </c>
      <c r="AL21" s="14">
        <f t="shared" si="16"/>
        <v>0</v>
      </c>
      <c r="AM21" s="14" t="str">
        <f t="shared" si="17"/>
        <v/>
      </c>
    </row>
    <row r="22">
      <c r="A22" s="6" t="s">
        <v>117</v>
      </c>
      <c r="B22" s="6">
        <v>8.0</v>
      </c>
      <c r="C22" s="7"/>
      <c r="D22" s="8">
        <f t="shared" si="1"/>
        <v>-0.2035657544</v>
      </c>
      <c r="E22" s="9">
        <f t="shared" si="2"/>
        <v>83.94853879</v>
      </c>
      <c r="F22" s="8">
        <f t="shared" si="3"/>
        <v>-0.2723157544</v>
      </c>
      <c r="G22" s="8">
        <f>VLOOKUP(A22,'박현빈'!A:AZ,36,0)</f>
        <v>0.06875</v>
      </c>
      <c r="H22" s="10">
        <f t="shared" si="4"/>
        <v>0.3174074074</v>
      </c>
      <c r="I22" s="12">
        <f>VLOOKUP(A22,'박현빈'!A:AA,2,0)</f>
        <v>27</v>
      </c>
      <c r="J22" s="12">
        <f>VLOOKUP(A22,'박현빈'!A:AA,3,0)</f>
        <v>20</v>
      </c>
      <c r="K22" s="12">
        <f t="shared" si="5"/>
        <v>5</v>
      </c>
      <c r="L22" s="12">
        <f>VLOOKUP(A22,'박현빈'!A:AA,4,0)</f>
        <v>5</v>
      </c>
      <c r="M22" s="12">
        <f>VLOOKUP(A22,'박현빈'!A:AA,5,0)</f>
        <v>0</v>
      </c>
      <c r="N22" s="12">
        <f>VLOOKUP(A22,'박현빈'!A:AA,6,0)</f>
        <v>0</v>
      </c>
      <c r="O22" s="12">
        <f>VLOOKUP(A22,'박현빈'!A:AA,7,0)</f>
        <v>0</v>
      </c>
      <c r="P22" s="12">
        <f>VLOOKUP(A22,'박현빈'!A:AA,8,0)</f>
        <v>4</v>
      </c>
      <c r="Q22" s="12">
        <f>VLOOKUP(A22,'박현빈'!A:AA,9,0)</f>
        <v>5</v>
      </c>
      <c r="R22" s="12">
        <f t="shared" si="6"/>
        <v>5</v>
      </c>
      <c r="S22" s="12">
        <f>VLOOKUP(A22,'박현빈'!A:AA,10,0)</f>
        <v>0</v>
      </c>
      <c r="T22" s="12">
        <f>VLOOKUP(A22,'박현빈'!A:AA,11,0)</f>
        <v>0</v>
      </c>
      <c r="U22" s="12">
        <f>VLOOKUP(A22,'박현빈'!A:AA,12,0)</f>
        <v>5</v>
      </c>
      <c r="V22" s="12">
        <f>VLOOKUP(A22,'박현빈'!A:AA,13,0)</f>
        <v>5</v>
      </c>
      <c r="W22" s="12">
        <f>VLOOKUP(A22,'박현빈'!A:AA,14,0)</f>
        <v>1</v>
      </c>
      <c r="X22" s="12">
        <f>VLOOKUP(A22,'박현빈'!A:AA,15,0)</f>
        <v>1</v>
      </c>
      <c r="Y22" s="12">
        <f>VLOOKUP(A22,'박현빈'!A:AA,16,0)</f>
        <v>6</v>
      </c>
      <c r="Z22" s="12">
        <f>VLOOKUP(A22,'박현빈'!A:AA,17,0)</f>
        <v>4</v>
      </c>
      <c r="AA22" s="12">
        <f>VLOOKUP(A22,'박현빈'!A:AA,18,0)</f>
        <v>0</v>
      </c>
      <c r="AB22" s="12">
        <f>VLOOKUP(A22,'박현빈'!A:AA,19,0)</f>
        <v>0</v>
      </c>
      <c r="AC22" s="14">
        <f t="shared" si="7"/>
        <v>0.1851851852</v>
      </c>
      <c r="AD22" s="14">
        <f t="shared" si="8"/>
        <v>0.1851851852</v>
      </c>
      <c r="AE22" s="10">
        <f t="shared" si="9"/>
        <v>0.25</v>
      </c>
      <c r="AF22" s="10">
        <f t="shared" si="10"/>
        <v>0.4074074074</v>
      </c>
      <c r="AG22" s="10">
        <f t="shared" si="11"/>
        <v>0.25</v>
      </c>
      <c r="AH22" s="10">
        <f t="shared" si="12"/>
        <v>0.6574074074</v>
      </c>
      <c r="AI22" s="15">
        <f t="shared" si="13"/>
        <v>0</v>
      </c>
      <c r="AJ22" s="15">
        <f t="shared" si="14"/>
        <v>0.3125</v>
      </c>
      <c r="AK22" s="16">
        <f t="shared" si="15"/>
        <v>1.5</v>
      </c>
      <c r="AL22" s="14">
        <f t="shared" si="16"/>
        <v>0</v>
      </c>
      <c r="AM22" s="14" t="str">
        <f t="shared" si="17"/>
        <v/>
      </c>
    </row>
    <row r="23">
      <c r="A23" s="6" t="s">
        <v>118</v>
      </c>
      <c r="B23" s="6">
        <v>12.0</v>
      </c>
      <c r="C23" s="7"/>
      <c r="D23" s="8">
        <f t="shared" si="1"/>
        <v>-0.353111222</v>
      </c>
      <c r="E23" s="9">
        <f t="shared" si="2"/>
        <v>76.89129491</v>
      </c>
      <c r="F23" s="8">
        <f t="shared" si="3"/>
        <v>-0.6335874125</v>
      </c>
      <c r="G23" s="20">
        <f>VLOOKUP(A23,'유민영'!A:AZ,36,0)</f>
        <v>0.2804761905</v>
      </c>
      <c r="H23" s="10">
        <f t="shared" si="4"/>
        <v>0.2907241379</v>
      </c>
      <c r="I23" s="12">
        <f>VLOOKUP(A23,'유민영'!A:X,2,0)</f>
        <v>29</v>
      </c>
      <c r="J23" s="12">
        <f>VLOOKUP(A23,'유민영'!A:X,3,0)</f>
        <v>21</v>
      </c>
      <c r="K23" s="12">
        <f t="shared" si="5"/>
        <v>2</v>
      </c>
      <c r="L23" s="12">
        <f>VLOOKUP(A23,'유민영'!A:X,4,0)</f>
        <v>1</v>
      </c>
      <c r="M23" s="12">
        <f>VLOOKUP(A23,'유민영'!A:X,5,0)</f>
        <v>0</v>
      </c>
      <c r="N23" s="12">
        <f>VLOOKUP(A23,'유민영'!A:X,6,0)</f>
        <v>0</v>
      </c>
      <c r="O23" s="12">
        <f>VLOOKUP(A23,'유민영'!A:X,7,0)</f>
        <v>1</v>
      </c>
      <c r="P23" s="12">
        <f>VLOOKUP(A23,'유민영'!A:X,8,0)</f>
        <v>1</v>
      </c>
      <c r="Q23" s="12">
        <f>VLOOKUP(A23,'유민영'!A:X,9,0)</f>
        <v>10</v>
      </c>
      <c r="R23" s="12">
        <f t="shared" si="6"/>
        <v>5</v>
      </c>
      <c r="S23" s="12">
        <f>VLOOKUP(A23,'유민영'!A:X,10,0)</f>
        <v>2</v>
      </c>
      <c r="T23" s="12">
        <f>VLOOKUP(A23,'유민영'!A:X,11,0)</f>
        <v>0</v>
      </c>
      <c r="U23" s="12">
        <f>VLOOKUP(A23,'유민영'!A:X,12,0)</f>
        <v>8</v>
      </c>
      <c r="V23" s="12">
        <f>VLOOKUP(A23,'유민영'!A:X,13,0)</f>
        <v>7</v>
      </c>
      <c r="W23" s="12">
        <f>VLOOKUP(A23,'유민영'!A:X,14,0)</f>
        <v>0</v>
      </c>
      <c r="X23" s="12">
        <f>VLOOKUP(A23,'유민영'!A:X,15,0)</f>
        <v>0</v>
      </c>
      <c r="Y23" s="13">
        <f>VLOOKUP(A23,'유민영'!A:X,16,0)</f>
        <v>8</v>
      </c>
      <c r="Z23" s="13">
        <f>VLOOKUP(A23,'유민영'!A:X,17,0)</f>
        <v>4</v>
      </c>
      <c r="AA23" s="13">
        <f>VLOOKUP(A23,'유민영'!A:X,18,0)</f>
        <v>1</v>
      </c>
      <c r="AB23" s="13">
        <f>VLOOKUP(A23,'유민영'!A:X,19,0)</f>
        <v>0</v>
      </c>
      <c r="AC23" s="14">
        <f t="shared" si="7"/>
        <v>0.2413793103</v>
      </c>
      <c r="AD23" s="14">
        <f t="shared" si="8"/>
        <v>0.275862069</v>
      </c>
      <c r="AE23" s="10">
        <f t="shared" si="9"/>
        <v>0.09523809524</v>
      </c>
      <c r="AF23" s="10">
        <f t="shared" si="10"/>
        <v>0.3448275862</v>
      </c>
      <c r="AG23" s="10">
        <f t="shared" si="11"/>
        <v>0.2380952381</v>
      </c>
      <c r="AH23" s="10">
        <f t="shared" si="12"/>
        <v>0.5829228243</v>
      </c>
      <c r="AI23" s="15">
        <f t="shared" si="13"/>
        <v>0.1428571429</v>
      </c>
      <c r="AJ23" s="15">
        <f t="shared" si="14"/>
        <v>0.07692307692</v>
      </c>
      <c r="AK23" s="16">
        <f t="shared" si="15"/>
        <v>2</v>
      </c>
      <c r="AL23" s="14">
        <f t="shared" si="16"/>
        <v>0.04761904762</v>
      </c>
      <c r="AM23" s="14">
        <f t="shared" si="17"/>
        <v>1</v>
      </c>
    </row>
    <row r="24">
      <c r="A24" s="6" t="s">
        <v>119</v>
      </c>
      <c r="B24" s="6">
        <v>27.0</v>
      </c>
      <c r="C24" s="7"/>
      <c r="D24" s="8">
        <f t="shared" si="1"/>
        <v>-1.203365258</v>
      </c>
      <c r="E24" s="9">
        <f t="shared" si="2"/>
        <v>38.11652029</v>
      </c>
      <c r="F24" s="8">
        <f t="shared" si="3"/>
        <v>-1.470031925</v>
      </c>
      <c r="G24" s="8">
        <f>VLOOKUP(A24,'이상준'!A:AZ,36,0)</f>
        <v>0.2666666667</v>
      </c>
      <c r="H24" s="10">
        <f t="shared" si="4"/>
        <v>0.1441176471</v>
      </c>
      <c r="I24" s="12">
        <f>VLOOKUP(A24,'이상준'!A:AA,2,0)</f>
        <v>17</v>
      </c>
      <c r="J24" s="12">
        <f>VLOOKUP(A24,'이상준'!A:AA,3,0)</f>
        <v>16</v>
      </c>
      <c r="K24" s="12">
        <f t="shared" si="5"/>
        <v>2</v>
      </c>
      <c r="L24" s="12">
        <f>VLOOKUP(A24,'이상준'!A:AA,4,0)</f>
        <v>2</v>
      </c>
      <c r="M24" s="12">
        <f>VLOOKUP(A24,'이상준'!A:AA,5,0)</f>
        <v>0</v>
      </c>
      <c r="N24" s="12">
        <f>VLOOKUP(A24,'이상준'!A:AA,6,0)</f>
        <v>0</v>
      </c>
      <c r="O24" s="12">
        <f>VLOOKUP(A24,'이상준'!A:AA,7,0)</f>
        <v>0</v>
      </c>
      <c r="P24" s="12">
        <f>VLOOKUP(A24,'이상준'!A:AA,8,0)</f>
        <v>1</v>
      </c>
      <c r="Q24" s="12">
        <f>VLOOKUP(A24,'이상준'!A:AA,9,0)</f>
        <v>2</v>
      </c>
      <c r="R24" s="12">
        <f t="shared" si="6"/>
        <v>2</v>
      </c>
      <c r="S24" s="12">
        <f>VLOOKUP(A24,'이상준'!A:AA,10,0)</f>
        <v>0</v>
      </c>
      <c r="T24" s="12">
        <f>VLOOKUP(A24,'이상준'!A:AA,11,0)</f>
        <v>0</v>
      </c>
      <c r="U24" s="12">
        <f>VLOOKUP(A24,'이상준'!A:AA,12,0)</f>
        <v>1</v>
      </c>
      <c r="V24" s="12">
        <f>VLOOKUP(A24,'이상준'!A:AA,13,0)</f>
        <v>11</v>
      </c>
      <c r="W24" s="12">
        <f>VLOOKUP(A24,'이상준'!A:AA,14,0)</f>
        <v>0</v>
      </c>
      <c r="X24" s="12">
        <f>VLOOKUP(A24,'이상준'!A:AA,15,0)</f>
        <v>0</v>
      </c>
      <c r="Y24" s="12">
        <f>VLOOKUP(A24,'이상준'!A:AA,16,0)</f>
        <v>3</v>
      </c>
      <c r="Z24" s="12">
        <f>VLOOKUP(A24,'이상준'!A:AA,17,0)</f>
        <v>0</v>
      </c>
      <c r="AA24" s="12">
        <f>VLOOKUP(A24,'이상준'!A:AA,18,0)</f>
        <v>0</v>
      </c>
      <c r="AB24" s="12">
        <f>VLOOKUP(A24,'이상준'!A:AA,19,0)</f>
        <v>0</v>
      </c>
      <c r="AC24" s="14">
        <f t="shared" si="7"/>
        <v>0.6470588235</v>
      </c>
      <c r="AD24" s="14">
        <f t="shared" si="8"/>
        <v>0.05882352941</v>
      </c>
      <c r="AE24" s="10">
        <f t="shared" si="9"/>
        <v>0.125</v>
      </c>
      <c r="AF24" s="10">
        <f t="shared" si="10"/>
        <v>0.1764705882</v>
      </c>
      <c r="AG24" s="10">
        <f t="shared" si="11"/>
        <v>0.125</v>
      </c>
      <c r="AH24" s="10">
        <f t="shared" si="12"/>
        <v>0.3014705882</v>
      </c>
      <c r="AI24" s="15">
        <f t="shared" si="13"/>
        <v>0</v>
      </c>
      <c r="AJ24" s="15">
        <f t="shared" si="14"/>
        <v>0.4</v>
      </c>
      <c r="AK24" s="16" t="str">
        <f t="shared" si="15"/>
        <v/>
      </c>
      <c r="AL24" s="14">
        <f t="shared" si="16"/>
        <v>0</v>
      </c>
      <c r="AM24" s="14" t="str">
        <f t="shared" si="17"/>
        <v/>
      </c>
    </row>
    <row r="25">
      <c r="A25" s="12"/>
      <c r="B25" s="12"/>
      <c r="C25" s="12"/>
      <c r="D25" s="20"/>
      <c r="E25" s="9"/>
      <c r="F25" s="8"/>
      <c r="G25" s="8"/>
      <c r="H25" s="23">
        <f>AVERAGE(H2:H24)</f>
        <v>0.3780975964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>
      <c r="A26" s="12"/>
      <c r="B26" s="12"/>
      <c r="C26" s="12"/>
      <c r="D26" s="8"/>
      <c r="E26" s="9"/>
      <c r="F26" s="8"/>
      <c r="G26" s="8"/>
      <c r="H26" s="10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>
      <c r="A27" s="12"/>
      <c r="B27" s="12"/>
      <c r="C27" s="12"/>
      <c r="D27" s="8"/>
      <c r="E27" s="9"/>
      <c r="F27" s="8"/>
      <c r="G27" s="8"/>
      <c r="H27" s="10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>
      <c r="A28" s="12"/>
      <c r="B28" s="12"/>
      <c r="C28" s="12"/>
      <c r="D28" s="8"/>
      <c r="E28" s="9"/>
      <c r="F28" s="8"/>
      <c r="G28" s="8"/>
      <c r="H28" s="10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>
      <c r="A29" s="12"/>
      <c r="B29" s="12"/>
      <c r="C29" s="12"/>
      <c r="D29" s="8"/>
      <c r="E29" s="9"/>
      <c r="F29" s="8"/>
      <c r="G29" s="8"/>
      <c r="H29" s="10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>
      <c r="A30" s="12"/>
      <c r="B30" s="12"/>
      <c r="C30" s="12"/>
      <c r="D30" s="8"/>
      <c r="E30" s="9"/>
      <c r="F30" s="8"/>
      <c r="G30" s="8"/>
      <c r="H30" s="10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>
      <c r="A31" s="12"/>
      <c r="B31" s="12"/>
      <c r="C31" s="12"/>
      <c r="D31" s="8"/>
      <c r="E31" s="9"/>
      <c r="F31" s="8"/>
      <c r="G31" s="8"/>
      <c r="H31" s="10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>
      <c r="A32" s="12"/>
      <c r="B32" s="12"/>
      <c r="C32" s="12"/>
      <c r="D32" s="8"/>
      <c r="E32" s="9"/>
      <c r="F32" s="8"/>
      <c r="G32" s="8"/>
      <c r="H32" s="10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>
      <c r="A33" s="12"/>
      <c r="B33" s="12"/>
      <c r="C33" s="12"/>
      <c r="D33" s="8"/>
      <c r="E33" s="9"/>
      <c r="F33" s="8"/>
      <c r="G33" s="8"/>
      <c r="H33" s="10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>
      <c r="A34" s="12"/>
      <c r="B34" s="12"/>
      <c r="C34" s="12"/>
      <c r="D34" s="8"/>
      <c r="E34" s="9"/>
      <c r="F34" s="8"/>
      <c r="G34" s="8"/>
      <c r="H34" s="10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>
      <c r="A35" s="12"/>
      <c r="B35" s="12"/>
      <c r="C35" s="12"/>
      <c r="D35" s="8"/>
      <c r="E35" s="9"/>
      <c r="F35" s="8"/>
      <c r="G35" s="8"/>
      <c r="H35" s="10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>
      <c r="A36" s="12"/>
      <c r="B36" s="12"/>
      <c r="C36" s="12"/>
      <c r="D36" s="8"/>
      <c r="E36" s="9"/>
      <c r="F36" s="8"/>
      <c r="G36" s="8"/>
      <c r="H36" s="10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>
      <c r="A37" s="12"/>
      <c r="B37" s="12"/>
      <c r="C37" s="12"/>
      <c r="D37" s="8"/>
      <c r="E37" s="9"/>
      <c r="F37" s="8"/>
      <c r="G37" s="8"/>
      <c r="H37" s="10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>
      <c r="A38" s="12"/>
      <c r="B38" s="12"/>
      <c r="C38" s="12"/>
      <c r="D38" s="8"/>
      <c r="E38" s="9"/>
      <c r="F38" s="8"/>
      <c r="G38" s="8"/>
      <c r="H38" s="10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>
      <c r="A39" s="12"/>
      <c r="B39" s="12"/>
      <c r="C39" s="12"/>
      <c r="D39" s="8"/>
      <c r="E39" s="9"/>
      <c r="F39" s="8"/>
      <c r="G39" s="8"/>
      <c r="H39" s="10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>
      <c r="A40" s="12"/>
      <c r="B40" s="12"/>
      <c r="C40" s="12"/>
      <c r="D40" s="8"/>
      <c r="E40" s="9"/>
      <c r="F40" s="8"/>
      <c r="G40" s="8"/>
      <c r="H40" s="10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>
      <c r="A41" s="12"/>
      <c r="B41" s="12"/>
      <c r="C41" s="12"/>
      <c r="D41" s="8"/>
      <c r="E41" s="9"/>
      <c r="F41" s="8"/>
      <c r="G41" s="8"/>
      <c r="H41" s="10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>
      <c r="A42" s="12"/>
      <c r="B42" s="12"/>
      <c r="C42" s="12"/>
      <c r="D42" s="8"/>
      <c r="E42" s="9"/>
      <c r="F42" s="8"/>
      <c r="G42" s="8"/>
      <c r="H42" s="10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>
      <c r="A43" s="12"/>
      <c r="B43" s="12"/>
      <c r="C43" s="12"/>
      <c r="D43" s="8"/>
      <c r="E43" s="9"/>
      <c r="F43" s="8"/>
      <c r="G43" s="8"/>
      <c r="H43" s="10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>
      <c r="A44" s="12"/>
      <c r="B44" s="12"/>
      <c r="C44" s="12"/>
      <c r="D44" s="8"/>
      <c r="E44" s="9"/>
      <c r="F44" s="8"/>
      <c r="G44" s="8"/>
      <c r="H44" s="10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>
      <c r="A45" s="12"/>
      <c r="B45" s="12"/>
      <c r="C45" s="12"/>
      <c r="D45" s="8"/>
      <c r="E45" s="9"/>
      <c r="F45" s="8"/>
      <c r="G45" s="8"/>
      <c r="H45" s="10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>
      <c r="A46" s="12"/>
      <c r="B46" s="12"/>
      <c r="C46" s="12"/>
      <c r="D46" s="8"/>
      <c r="E46" s="9"/>
      <c r="F46" s="8"/>
      <c r="G46" s="8"/>
      <c r="H46" s="10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>
      <c r="A47" s="12"/>
      <c r="B47" s="12"/>
      <c r="C47" s="12"/>
      <c r="D47" s="8"/>
      <c r="E47" s="9"/>
      <c r="F47" s="8"/>
      <c r="G47" s="8"/>
      <c r="H47" s="10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>
      <c r="A48" s="12"/>
      <c r="B48" s="12"/>
      <c r="C48" s="12"/>
      <c r="D48" s="8"/>
      <c r="E48" s="9"/>
      <c r="F48" s="8"/>
      <c r="G48" s="8"/>
      <c r="H48" s="10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>
      <c r="A49" s="12"/>
      <c r="B49" s="12"/>
      <c r="C49" s="12"/>
      <c r="D49" s="8"/>
      <c r="E49" s="9"/>
      <c r="F49" s="8"/>
      <c r="G49" s="8"/>
      <c r="H49" s="10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>
      <c r="A50" s="12"/>
      <c r="B50" s="12"/>
      <c r="C50" s="12"/>
      <c r="D50" s="8"/>
      <c r="E50" s="9"/>
      <c r="F50" s="8"/>
      <c r="G50" s="8"/>
      <c r="H50" s="10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>
      <c r="A51" s="12"/>
      <c r="B51" s="12"/>
      <c r="C51" s="12"/>
      <c r="D51" s="8"/>
      <c r="E51" s="9"/>
      <c r="F51" s="8"/>
      <c r="G51" s="8"/>
      <c r="H51" s="10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>
      <c r="A52" s="12"/>
      <c r="B52" s="12"/>
      <c r="C52" s="12"/>
      <c r="D52" s="8"/>
      <c r="E52" s="9"/>
      <c r="F52" s="8"/>
      <c r="G52" s="8"/>
      <c r="H52" s="10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>
      <c r="A53" s="12"/>
      <c r="B53" s="12"/>
      <c r="C53" s="12"/>
      <c r="D53" s="8"/>
      <c r="E53" s="9"/>
      <c r="F53" s="8"/>
      <c r="G53" s="8"/>
      <c r="H53" s="10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>
      <c r="A54" s="12"/>
      <c r="B54" s="12"/>
      <c r="C54" s="12"/>
      <c r="D54" s="8"/>
      <c r="E54" s="9"/>
      <c r="F54" s="8"/>
      <c r="G54" s="8"/>
      <c r="H54" s="10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>
      <c r="A55" s="12"/>
      <c r="B55" s="12"/>
      <c r="C55" s="12"/>
      <c r="D55" s="8"/>
      <c r="E55" s="9"/>
      <c r="F55" s="8"/>
      <c r="G55" s="8"/>
      <c r="H55" s="10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>
      <c r="A56" s="12"/>
      <c r="B56" s="12"/>
      <c r="C56" s="12"/>
      <c r="D56" s="8"/>
      <c r="E56" s="9"/>
      <c r="F56" s="8"/>
      <c r="G56" s="8"/>
      <c r="H56" s="10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>
      <c r="A57" s="12"/>
      <c r="B57" s="12"/>
      <c r="C57" s="12"/>
      <c r="D57" s="8"/>
      <c r="E57" s="9"/>
      <c r="F57" s="8"/>
      <c r="G57" s="8"/>
      <c r="H57" s="10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>
      <c r="A58" s="12"/>
      <c r="B58" s="12"/>
      <c r="C58" s="12"/>
      <c r="D58" s="8"/>
      <c r="E58" s="9"/>
      <c r="F58" s="8"/>
      <c r="G58" s="8"/>
      <c r="H58" s="10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>
      <c r="A59" s="12"/>
      <c r="B59" s="12"/>
      <c r="C59" s="12"/>
      <c r="D59" s="8"/>
      <c r="E59" s="9"/>
      <c r="F59" s="8"/>
      <c r="G59" s="8"/>
      <c r="H59" s="10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>
      <c r="A60" s="12"/>
      <c r="B60" s="12"/>
      <c r="C60" s="12"/>
      <c r="D60" s="8"/>
      <c r="E60" s="9"/>
      <c r="F60" s="8"/>
      <c r="G60" s="8"/>
      <c r="H60" s="10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>
      <c r="A61" s="12"/>
      <c r="B61" s="12"/>
      <c r="C61" s="12"/>
      <c r="D61" s="8"/>
      <c r="E61" s="9"/>
      <c r="F61" s="8"/>
      <c r="G61" s="8"/>
      <c r="H61" s="10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>
      <c r="A62" s="12"/>
      <c r="B62" s="12"/>
      <c r="C62" s="12"/>
      <c r="D62" s="8"/>
      <c r="E62" s="9"/>
      <c r="F62" s="8"/>
      <c r="G62" s="8"/>
      <c r="H62" s="10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>
      <c r="A63" s="12"/>
      <c r="B63" s="12"/>
      <c r="C63" s="12"/>
      <c r="D63" s="8"/>
      <c r="E63" s="9"/>
      <c r="F63" s="8"/>
      <c r="G63" s="8"/>
      <c r="H63" s="10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>
      <c r="A64" s="12"/>
      <c r="B64" s="12"/>
      <c r="C64" s="12"/>
      <c r="D64" s="8"/>
      <c r="E64" s="9"/>
      <c r="F64" s="8"/>
      <c r="G64" s="8"/>
      <c r="H64" s="10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>
      <c r="A65" s="12"/>
      <c r="B65" s="12"/>
      <c r="C65" s="12"/>
      <c r="D65" s="8"/>
      <c r="E65" s="9"/>
      <c r="F65" s="8"/>
      <c r="G65" s="8"/>
      <c r="H65" s="10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>
      <c r="A66" s="12"/>
      <c r="B66" s="12"/>
      <c r="C66" s="12"/>
      <c r="D66" s="8"/>
      <c r="E66" s="9"/>
      <c r="F66" s="8"/>
      <c r="G66" s="8"/>
      <c r="H66" s="10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>
      <c r="A67" s="12"/>
      <c r="B67" s="12"/>
      <c r="C67" s="12"/>
      <c r="D67" s="8"/>
      <c r="E67" s="9"/>
      <c r="F67" s="8"/>
      <c r="G67" s="8"/>
      <c r="H67" s="10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</row>
    <row r="68">
      <c r="A68" s="12"/>
      <c r="B68" s="12"/>
      <c r="C68" s="12"/>
      <c r="D68" s="8"/>
      <c r="E68" s="9"/>
      <c r="F68" s="8"/>
      <c r="G68" s="8"/>
      <c r="H68" s="10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</row>
    <row r="69">
      <c r="A69" s="12"/>
      <c r="B69" s="12"/>
      <c r="C69" s="12"/>
      <c r="D69" s="8"/>
      <c r="E69" s="9"/>
      <c r="F69" s="8"/>
      <c r="G69" s="8"/>
      <c r="H69" s="10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</row>
    <row r="70">
      <c r="A70" s="12"/>
      <c r="B70" s="12"/>
      <c r="C70" s="12"/>
      <c r="D70" s="8"/>
      <c r="E70" s="9"/>
      <c r="F70" s="8"/>
      <c r="G70" s="8"/>
      <c r="H70" s="10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</row>
    <row r="71">
      <c r="A71" s="12"/>
      <c r="B71" s="12"/>
      <c r="C71" s="12"/>
      <c r="D71" s="8"/>
      <c r="E71" s="9"/>
      <c r="F71" s="8"/>
      <c r="G71" s="8"/>
      <c r="H71" s="10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</row>
    <row r="72">
      <c r="A72" s="12"/>
      <c r="B72" s="12"/>
      <c r="C72" s="12"/>
      <c r="D72" s="8"/>
      <c r="E72" s="9"/>
      <c r="F72" s="8"/>
      <c r="G72" s="8"/>
      <c r="H72" s="10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</row>
    <row r="73">
      <c r="A73" s="12"/>
      <c r="B73" s="12"/>
      <c r="C73" s="12"/>
      <c r="D73" s="8"/>
      <c r="E73" s="9"/>
      <c r="F73" s="8"/>
      <c r="G73" s="8"/>
      <c r="H73" s="10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</row>
    <row r="74">
      <c r="A74" s="12"/>
      <c r="B74" s="12"/>
      <c r="C74" s="12"/>
      <c r="D74" s="8"/>
      <c r="E74" s="9"/>
      <c r="F74" s="8"/>
      <c r="G74" s="8"/>
      <c r="H74" s="10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</row>
    <row r="75">
      <c r="A75" s="12"/>
      <c r="B75" s="12"/>
      <c r="C75" s="12"/>
      <c r="D75" s="8"/>
      <c r="E75" s="9"/>
      <c r="F75" s="8"/>
      <c r="G75" s="8"/>
      <c r="H75" s="10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</row>
    <row r="76">
      <c r="A76" s="12"/>
      <c r="B76" s="12"/>
      <c r="C76" s="12"/>
      <c r="D76" s="8"/>
      <c r="E76" s="9"/>
      <c r="F76" s="8"/>
      <c r="G76" s="8"/>
      <c r="H76" s="10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</row>
    <row r="77">
      <c r="A77" s="12"/>
      <c r="B77" s="12"/>
      <c r="C77" s="12"/>
      <c r="D77" s="8"/>
      <c r="E77" s="9"/>
      <c r="F77" s="8"/>
      <c r="G77" s="8"/>
      <c r="H77" s="10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</row>
    <row r="78">
      <c r="A78" s="12"/>
      <c r="B78" s="12"/>
      <c r="C78" s="12"/>
      <c r="D78" s="8"/>
      <c r="E78" s="9"/>
      <c r="F78" s="8"/>
      <c r="G78" s="8"/>
      <c r="H78" s="10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</row>
    <row r="79">
      <c r="A79" s="12"/>
      <c r="B79" s="12"/>
      <c r="C79" s="12"/>
      <c r="D79" s="8"/>
      <c r="E79" s="9"/>
      <c r="F79" s="8"/>
      <c r="G79" s="8"/>
      <c r="H79" s="10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</row>
    <row r="80">
      <c r="A80" s="12"/>
      <c r="B80" s="12"/>
      <c r="C80" s="12"/>
      <c r="D80" s="8"/>
      <c r="E80" s="9"/>
      <c r="F80" s="8"/>
      <c r="G80" s="8"/>
      <c r="H80" s="10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</row>
    <row r="81">
      <c r="A81" s="12"/>
      <c r="B81" s="12"/>
      <c r="C81" s="12"/>
      <c r="D81" s="8"/>
      <c r="E81" s="9"/>
      <c r="F81" s="8"/>
      <c r="G81" s="8"/>
      <c r="H81" s="10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</row>
    <row r="82">
      <c r="A82" s="12"/>
      <c r="B82" s="12"/>
      <c r="C82" s="12"/>
      <c r="D82" s="8"/>
      <c r="E82" s="9"/>
      <c r="F82" s="8"/>
      <c r="G82" s="8"/>
      <c r="H82" s="10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</row>
    <row r="83">
      <c r="A83" s="12"/>
      <c r="B83" s="12"/>
      <c r="C83" s="12"/>
      <c r="D83" s="8"/>
      <c r="E83" s="9"/>
      <c r="F83" s="8"/>
      <c r="G83" s="8"/>
      <c r="H83" s="10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</row>
    <row r="84">
      <c r="A84" s="12"/>
      <c r="B84" s="12"/>
      <c r="C84" s="12"/>
      <c r="D84" s="8"/>
      <c r="E84" s="9"/>
      <c r="F84" s="8"/>
      <c r="G84" s="8"/>
      <c r="H84" s="10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</row>
    <row r="85">
      <c r="A85" s="12"/>
      <c r="B85" s="12"/>
      <c r="C85" s="12"/>
      <c r="D85" s="8"/>
      <c r="E85" s="9"/>
      <c r="F85" s="8"/>
      <c r="G85" s="8"/>
      <c r="H85" s="10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</row>
    <row r="86">
      <c r="A86" s="12"/>
      <c r="B86" s="12"/>
      <c r="C86" s="12"/>
      <c r="D86" s="8"/>
      <c r="E86" s="9"/>
      <c r="F86" s="8"/>
      <c r="G86" s="8"/>
      <c r="H86" s="10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</row>
    <row r="87">
      <c r="A87" s="12"/>
      <c r="B87" s="12"/>
      <c r="C87" s="12"/>
      <c r="D87" s="8"/>
      <c r="E87" s="9"/>
      <c r="F87" s="8"/>
      <c r="G87" s="8"/>
      <c r="H87" s="10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</row>
    <row r="88">
      <c r="A88" s="12"/>
      <c r="B88" s="12"/>
      <c r="C88" s="12"/>
      <c r="D88" s="8"/>
      <c r="E88" s="9"/>
      <c r="F88" s="8"/>
      <c r="G88" s="8"/>
      <c r="H88" s="10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</row>
    <row r="89">
      <c r="A89" s="12"/>
      <c r="B89" s="12"/>
      <c r="C89" s="12"/>
      <c r="D89" s="8"/>
      <c r="E89" s="9"/>
      <c r="F89" s="8"/>
      <c r="G89" s="8"/>
      <c r="H89" s="10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</row>
    <row r="90">
      <c r="A90" s="12"/>
      <c r="B90" s="12"/>
      <c r="C90" s="12"/>
      <c r="D90" s="8"/>
      <c r="E90" s="9"/>
      <c r="F90" s="8"/>
      <c r="G90" s="8"/>
      <c r="H90" s="10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</row>
    <row r="91">
      <c r="A91" s="12"/>
      <c r="B91" s="12"/>
      <c r="C91" s="12"/>
      <c r="D91" s="8"/>
      <c r="E91" s="9"/>
      <c r="F91" s="8"/>
      <c r="G91" s="8"/>
      <c r="H91" s="10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</row>
    <row r="92">
      <c r="A92" s="12"/>
      <c r="B92" s="12"/>
      <c r="C92" s="12"/>
      <c r="D92" s="8"/>
      <c r="E92" s="9"/>
      <c r="F92" s="8"/>
      <c r="G92" s="8"/>
      <c r="H92" s="10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</row>
    <row r="93">
      <c r="A93" s="12"/>
      <c r="B93" s="12"/>
      <c r="C93" s="12"/>
      <c r="D93" s="8"/>
      <c r="E93" s="9"/>
      <c r="F93" s="8"/>
      <c r="G93" s="8"/>
      <c r="H93" s="10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</row>
    <row r="94">
      <c r="A94" s="12"/>
      <c r="B94" s="12"/>
      <c r="C94" s="12"/>
      <c r="D94" s="8"/>
      <c r="E94" s="9"/>
      <c r="F94" s="8"/>
      <c r="G94" s="8"/>
      <c r="H94" s="10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</row>
    <row r="95">
      <c r="A95" s="12"/>
      <c r="B95" s="12"/>
      <c r="C95" s="12"/>
      <c r="D95" s="8"/>
      <c r="E95" s="9"/>
      <c r="F95" s="8"/>
      <c r="G95" s="8"/>
      <c r="H95" s="10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</row>
    <row r="96">
      <c r="A96" s="12"/>
      <c r="B96" s="12"/>
      <c r="C96" s="12"/>
      <c r="D96" s="8"/>
      <c r="E96" s="9"/>
      <c r="F96" s="8"/>
      <c r="G96" s="8"/>
      <c r="H96" s="10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>
      <c r="A97" s="12"/>
      <c r="B97" s="12"/>
      <c r="C97" s="12"/>
      <c r="D97" s="8"/>
      <c r="E97" s="9"/>
      <c r="F97" s="8"/>
      <c r="G97" s="8"/>
      <c r="H97" s="10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>
      <c r="A98" s="12"/>
      <c r="B98" s="12"/>
      <c r="C98" s="12"/>
      <c r="D98" s="8"/>
      <c r="E98" s="9"/>
      <c r="F98" s="8"/>
      <c r="G98" s="8"/>
      <c r="H98" s="10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>
      <c r="A99" s="12"/>
      <c r="B99" s="12"/>
      <c r="C99" s="12"/>
      <c r="D99" s="8"/>
      <c r="E99" s="9"/>
      <c r="F99" s="8"/>
      <c r="G99" s="8"/>
      <c r="H99" s="10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>
      <c r="A100" s="12"/>
      <c r="B100" s="12"/>
      <c r="C100" s="12"/>
      <c r="D100" s="8"/>
      <c r="E100" s="9"/>
      <c r="F100" s="8"/>
      <c r="G100" s="8"/>
      <c r="H100" s="10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>
      <c r="A101" s="12"/>
      <c r="B101" s="12"/>
      <c r="C101" s="12"/>
      <c r="D101" s="8"/>
      <c r="E101" s="9"/>
      <c r="F101" s="8"/>
      <c r="G101" s="8"/>
      <c r="H101" s="10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>
      <c r="A102" s="12"/>
      <c r="B102" s="12"/>
      <c r="C102" s="12"/>
      <c r="D102" s="8"/>
      <c r="E102" s="9"/>
      <c r="F102" s="8"/>
      <c r="G102" s="8"/>
      <c r="H102" s="10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>
      <c r="A103" s="12"/>
      <c r="B103" s="12"/>
      <c r="C103" s="12"/>
      <c r="D103" s="8"/>
      <c r="E103" s="9"/>
      <c r="F103" s="8"/>
      <c r="G103" s="8"/>
      <c r="H103" s="10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>
      <c r="A104" s="12"/>
      <c r="B104" s="12"/>
      <c r="C104" s="12"/>
      <c r="D104" s="8"/>
      <c r="E104" s="9"/>
      <c r="F104" s="8"/>
      <c r="G104" s="8"/>
      <c r="H104" s="10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>
      <c r="A105" s="12"/>
      <c r="B105" s="12"/>
      <c r="C105" s="12"/>
      <c r="D105" s="8"/>
      <c r="E105" s="9"/>
      <c r="F105" s="8"/>
      <c r="G105" s="8"/>
      <c r="H105" s="10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>
      <c r="A106" s="12"/>
      <c r="B106" s="12"/>
      <c r="C106" s="12"/>
      <c r="D106" s="8"/>
      <c r="E106" s="9"/>
      <c r="F106" s="8"/>
      <c r="G106" s="8"/>
      <c r="H106" s="10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</row>
    <row r="107">
      <c r="A107" s="12"/>
      <c r="B107" s="12"/>
      <c r="C107" s="12"/>
      <c r="D107" s="8"/>
      <c r="E107" s="9"/>
      <c r="F107" s="8"/>
      <c r="G107" s="8"/>
      <c r="H107" s="10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</row>
    <row r="108">
      <c r="A108" s="12"/>
      <c r="B108" s="12"/>
      <c r="C108" s="12"/>
      <c r="D108" s="8"/>
      <c r="E108" s="9"/>
      <c r="F108" s="8"/>
      <c r="G108" s="8"/>
      <c r="H108" s="10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</row>
    <row r="109">
      <c r="A109" s="12"/>
      <c r="B109" s="12"/>
      <c r="C109" s="12"/>
      <c r="D109" s="8"/>
      <c r="E109" s="9"/>
      <c r="F109" s="8"/>
      <c r="G109" s="8"/>
      <c r="H109" s="10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</row>
    <row r="110">
      <c r="A110" s="12"/>
      <c r="B110" s="12"/>
      <c r="C110" s="12"/>
      <c r="D110" s="8"/>
      <c r="E110" s="9"/>
      <c r="F110" s="8"/>
      <c r="G110" s="8"/>
      <c r="H110" s="10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</row>
    <row r="111">
      <c r="A111" s="12"/>
      <c r="B111" s="12"/>
      <c r="C111" s="12"/>
      <c r="D111" s="8"/>
      <c r="E111" s="9"/>
      <c r="F111" s="8"/>
      <c r="G111" s="8"/>
      <c r="H111" s="10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</row>
    <row r="112">
      <c r="A112" s="12"/>
      <c r="B112" s="12"/>
      <c r="C112" s="12"/>
      <c r="D112" s="8"/>
      <c r="E112" s="9"/>
      <c r="F112" s="8"/>
      <c r="G112" s="8"/>
      <c r="H112" s="10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</row>
    <row r="113">
      <c r="A113" s="12"/>
      <c r="B113" s="12"/>
      <c r="C113" s="12"/>
      <c r="D113" s="8"/>
      <c r="E113" s="9"/>
      <c r="F113" s="8"/>
      <c r="G113" s="8"/>
      <c r="H113" s="10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</row>
    <row r="114">
      <c r="A114" s="12"/>
      <c r="B114" s="12"/>
      <c r="C114" s="12"/>
      <c r="D114" s="8"/>
      <c r="E114" s="9"/>
      <c r="F114" s="8"/>
      <c r="G114" s="8"/>
      <c r="H114" s="10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</row>
    <row r="115">
      <c r="A115" s="12"/>
      <c r="B115" s="12"/>
      <c r="C115" s="12"/>
      <c r="D115" s="8"/>
      <c r="E115" s="9"/>
      <c r="F115" s="8"/>
      <c r="G115" s="8"/>
      <c r="H115" s="10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</row>
    <row r="116">
      <c r="A116" s="12"/>
      <c r="B116" s="12"/>
      <c r="C116" s="12"/>
      <c r="D116" s="8"/>
      <c r="E116" s="9"/>
      <c r="F116" s="8"/>
      <c r="G116" s="8"/>
      <c r="H116" s="10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</row>
    <row r="117">
      <c r="A117" s="12"/>
      <c r="B117" s="12"/>
      <c r="C117" s="12"/>
      <c r="D117" s="8"/>
      <c r="E117" s="9"/>
      <c r="F117" s="8"/>
      <c r="G117" s="8"/>
      <c r="H117" s="10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</row>
    <row r="118">
      <c r="A118" s="12"/>
      <c r="B118" s="12"/>
      <c r="C118" s="12"/>
      <c r="D118" s="8"/>
      <c r="E118" s="9"/>
      <c r="F118" s="8"/>
      <c r="G118" s="8"/>
      <c r="H118" s="10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</row>
    <row r="119">
      <c r="A119" s="12"/>
      <c r="B119" s="12"/>
      <c r="C119" s="12"/>
      <c r="D119" s="8"/>
      <c r="E119" s="9"/>
      <c r="F119" s="8"/>
      <c r="G119" s="8"/>
      <c r="H119" s="10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</row>
    <row r="120">
      <c r="A120" s="12"/>
      <c r="B120" s="12"/>
      <c r="C120" s="12"/>
      <c r="D120" s="8"/>
      <c r="E120" s="9"/>
      <c r="F120" s="8"/>
      <c r="G120" s="8"/>
      <c r="H120" s="10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</row>
    <row r="121">
      <c r="A121" s="12"/>
      <c r="B121" s="12"/>
      <c r="C121" s="12"/>
      <c r="D121" s="8"/>
      <c r="E121" s="9"/>
      <c r="F121" s="8"/>
      <c r="G121" s="8"/>
      <c r="H121" s="10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</row>
    <row r="122">
      <c r="A122" s="12"/>
      <c r="B122" s="12"/>
      <c r="C122" s="12"/>
      <c r="D122" s="8"/>
      <c r="E122" s="9"/>
      <c r="F122" s="8"/>
      <c r="G122" s="8"/>
      <c r="H122" s="10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</row>
    <row r="123">
      <c r="A123" s="12"/>
      <c r="B123" s="12"/>
      <c r="C123" s="12"/>
      <c r="D123" s="8"/>
      <c r="E123" s="9"/>
      <c r="F123" s="8"/>
      <c r="G123" s="8"/>
      <c r="H123" s="10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</row>
    <row r="124">
      <c r="A124" s="12"/>
      <c r="B124" s="12"/>
      <c r="C124" s="12"/>
      <c r="D124" s="8"/>
      <c r="E124" s="9"/>
      <c r="F124" s="8"/>
      <c r="G124" s="8"/>
      <c r="H124" s="10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</row>
    <row r="125">
      <c r="A125" s="12"/>
      <c r="B125" s="12"/>
      <c r="C125" s="12"/>
      <c r="D125" s="8"/>
      <c r="E125" s="9"/>
      <c r="F125" s="8"/>
      <c r="G125" s="8"/>
      <c r="H125" s="10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</row>
    <row r="126">
      <c r="A126" s="12"/>
      <c r="B126" s="12"/>
      <c r="C126" s="12"/>
      <c r="D126" s="8"/>
      <c r="E126" s="9"/>
      <c r="F126" s="8"/>
      <c r="G126" s="8"/>
      <c r="H126" s="10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</row>
    <row r="127">
      <c r="A127" s="12"/>
      <c r="B127" s="12"/>
      <c r="C127" s="12"/>
      <c r="D127" s="8"/>
      <c r="E127" s="9"/>
      <c r="F127" s="8"/>
      <c r="G127" s="8"/>
      <c r="H127" s="10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</row>
    <row r="128">
      <c r="A128" s="12"/>
      <c r="B128" s="12"/>
      <c r="C128" s="12"/>
      <c r="D128" s="8"/>
      <c r="E128" s="9"/>
      <c r="F128" s="8"/>
      <c r="G128" s="8"/>
      <c r="H128" s="10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</row>
    <row r="129">
      <c r="A129" s="12"/>
      <c r="B129" s="12"/>
      <c r="C129" s="12"/>
      <c r="D129" s="8"/>
      <c r="E129" s="9"/>
      <c r="F129" s="8"/>
      <c r="G129" s="8"/>
      <c r="H129" s="10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</row>
    <row r="130">
      <c r="A130" s="12"/>
      <c r="B130" s="12"/>
      <c r="C130" s="12"/>
      <c r="D130" s="8"/>
      <c r="E130" s="9"/>
      <c r="F130" s="8"/>
      <c r="G130" s="8"/>
      <c r="H130" s="10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</row>
    <row r="131">
      <c r="A131" s="12"/>
      <c r="B131" s="12"/>
      <c r="C131" s="12"/>
      <c r="D131" s="8"/>
      <c r="E131" s="9"/>
      <c r="F131" s="8"/>
      <c r="G131" s="8"/>
      <c r="H131" s="10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</row>
    <row r="132">
      <c r="A132" s="12"/>
      <c r="B132" s="12"/>
      <c r="C132" s="12"/>
      <c r="D132" s="8"/>
      <c r="E132" s="9"/>
      <c r="F132" s="8"/>
      <c r="G132" s="8"/>
      <c r="H132" s="10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</row>
    <row r="133">
      <c r="A133" s="12"/>
      <c r="B133" s="12"/>
      <c r="C133" s="12"/>
      <c r="D133" s="8"/>
      <c r="E133" s="9"/>
      <c r="F133" s="8"/>
      <c r="G133" s="8"/>
      <c r="H133" s="10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</row>
    <row r="134">
      <c r="A134" s="12"/>
      <c r="B134" s="12"/>
      <c r="C134" s="12"/>
      <c r="D134" s="8"/>
      <c r="E134" s="9"/>
      <c r="F134" s="8"/>
      <c r="G134" s="8"/>
      <c r="H134" s="10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</row>
    <row r="135">
      <c r="A135" s="12"/>
      <c r="B135" s="12"/>
      <c r="C135" s="12"/>
      <c r="D135" s="8"/>
      <c r="E135" s="9"/>
      <c r="F135" s="8"/>
      <c r="G135" s="8"/>
      <c r="H135" s="10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</row>
    <row r="136">
      <c r="A136" s="12"/>
      <c r="B136" s="12"/>
      <c r="C136" s="12"/>
      <c r="D136" s="8"/>
      <c r="E136" s="9"/>
      <c r="F136" s="8"/>
      <c r="G136" s="8"/>
      <c r="H136" s="10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</row>
    <row r="137">
      <c r="A137" s="12"/>
      <c r="B137" s="12"/>
      <c r="C137" s="12"/>
      <c r="D137" s="8"/>
      <c r="E137" s="9"/>
      <c r="F137" s="8"/>
      <c r="G137" s="8"/>
      <c r="H137" s="10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</row>
    <row r="138">
      <c r="A138" s="12"/>
      <c r="B138" s="12"/>
      <c r="C138" s="12"/>
      <c r="D138" s="8"/>
      <c r="E138" s="9"/>
      <c r="F138" s="8"/>
      <c r="G138" s="8"/>
      <c r="H138" s="10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</row>
    <row r="139">
      <c r="A139" s="12"/>
      <c r="B139" s="12"/>
      <c r="C139" s="12"/>
      <c r="D139" s="8"/>
      <c r="E139" s="9"/>
      <c r="F139" s="8"/>
      <c r="G139" s="8"/>
      <c r="H139" s="10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</row>
    <row r="140">
      <c r="A140" s="12"/>
      <c r="B140" s="12"/>
      <c r="C140" s="12"/>
      <c r="D140" s="8"/>
      <c r="E140" s="9"/>
      <c r="F140" s="8"/>
      <c r="G140" s="8"/>
      <c r="H140" s="10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</row>
    <row r="141">
      <c r="A141" s="12"/>
      <c r="B141" s="12"/>
      <c r="C141" s="12"/>
      <c r="D141" s="8"/>
      <c r="E141" s="9"/>
      <c r="F141" s="8"/>
      <c r="G141" s="8"/>
      <c r="H141" s="10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</row>
    <row r="142">
      <c r="A142" s="12"/>
      <c r="B142" s="12"/>
      <c r="C142" s="12"/>
      <c r="D142" s="8"/>
      <c r="E142" s="9"/>
      <c r="F142" s="8"/>
      <c r="G142" s="8"/>
      <c r="H142" s="10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</row>
    <row r="143">
      <c r="A143" s="12"/>
      <c r="B143" s="12"/>
      <c r="C143" s="12"/>
      <c r="D143" s="8"/>
      <c r="E143" s="9"/>
      <c r="F143" s="8"/>
      <c r="G143" s="8"/>
      <c r="H143" s="10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</row>
    <row r="144">
      <c r="A144" s="12"/>
      <c r="B144" s="12"/>
      <c r="C144" s="12"/>
      <c r="D144" s="8"/>
      <c r="E144" s="9"/>
      <c r="F144" s="8"/>
      <c r="G144" s="8"/>
      <c r="H144" s="10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</row>
    <row r="145">
      <c r="A145" s="12"/>
      <c r="B145" s="12"/>
      <c r="C145" s="12"/>
      <c r="D145" s="8"/>
      <c r="E145" s="9"/>
      <c r="F145" s="8"/>
      <c r="G145" s="8"/>
      <c r="H145" s="10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</row>
    <row r="146">
      <c r="A146" s="12"/>
      <c r="B146" s="12"/>
      <c r="C146" s="12"/>
      <c r="D146" s="8"/>
      <c r="E146" s="9"/>
      <c r="F146" s="8"/>
      <c r="G146" s="8"/>
      <c r="H146" s="10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</row>
    <row r="147">
      <c r="A147" s="12"/>
      <c r="B147" s="12"/>
      <c r="C147" s="12"/>
      <c r="D147" s="8"/>
      <c r="E147" s="9"/>
      <c r="F147" s="8"/>
      <c r="G147" s="8"/>
      <c r="H147" s="10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</row>
    <row r="148">
      <c r="A148" s="12"/>
      <c r="B148" s="12"/>
      <c r="C148" s="12"/>
      <c r="D148" s="8"/>
      <c r="E148" s="9"/>
      <c r="F148" s="8"/>
      <c r="G148" s="8"/>
      <c r="H148" s="10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</row>
    <row r="149">
      <c r="A149" s="12"/>
      <c r="B149" s="12"/>
      <c r="C149" s="12"/>
      <c r="D149" s="8"/>
      <c r="E149" s="9"/>
      <c r="F149" s="8"/>
      <c r="G149" s="8"/>
      <c r="H149" s="10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</row>
    <row r="150">
      <c r="A150" s="12"/>
      <c r="B150" s="12"/>
      <c r="C150" s="12"/>
      <c r="D150" s="8"/>
      <c r="E150" s="9"/>
      <c r="F150" s="8"/>
      <c r="G150" s="8"/>
      <c r="H150" s="10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</row>
    <row r="151">
      <c r="A151" s="12"/>
      <c r="B151" s="12"/>
      <c r="C151" s="12"/>
      <c r="D151" s="8"/>
      <c r="E151" s="9"/>
      <c r="F151" s="8"/>
      <c r="G151" s="8"/>
      <c r="H151" s="10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</row>
    <row r="152">
      <c r="A152" s="12"/>
      <c r="B152" s="12"/>
      <c r="C152" s="12"/>
      <c r="D152" s="8"/>
      <c r="E152" s="9"/>
      <c r="F152" s="8"/>
      <c r="G152" s="8"/>
      <c r="H152" s="10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</row>
    <row r="153">
      <c r="A153" s="12"/>
      <c r="B153" s="12"/>
      <c r="C153" s="12"/>
      <c r="D153" s="8"/>
      <c r="E153" s="9"/>
      <c r="F153" s="8"/>
      <c r="G153" s="8"/>
      <c r="H153" s="10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</row>
    <row r="154">
      <c r="A154" s="12"/>
      <c r="B154" s="12"/>
      <c r="C154" s="12"/>
      <c r="D154" s="8"/>
      <c r="E154" s="9"/>
      <c r="F154" s="8"/>
      <c r="G154" s="8"/>
      <c r="H154" s="10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</row>
    <row r="155">
      <c r="A155" s="12"/>
      <c r="B155" s="12"/>
      <c r="C155" s="12"/>
      <c r="D155" s="8"/>
      <c r="E155" s="9"/>
      <c r="F155" s="8"/>
      <c r="G155" s="8"/>
      <c r="H155" s="10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</row>
    <row r="156">
      <c r="A156" s="12"/>
      <c r="B156" s="12"/>
      <c r="C156" s="12"/>
      <c r="D156" s="8"/>
      <c r="E156" s="9"/>
      <c r="F156" s="8"/>
      <c r="G156" s="8"/>
      <c r="H156" s="10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</row>
    <row r="157">
      <c r="A157" s="12"/>
      <c r="B157" s="12"/>
      <c r="C157" s="12"/>
      <c r="D157" s="8"/>
      <c r="E157" s="9"/>
      <c r="F157" s="8"/>
      <c r="G157" s="8"/>
      <c r="H157" s="10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</row>
    <row r="158">
      <c r="A158" s="12"/>
      <c r="B158" s="12"/>
      <c r="C158" s="12"/>
      <c r="D158" s="8"/>
      <c r="E158" s="9"/>
      <c r="F158" s="8"/>
      <c r="G158" s="8"/>
      <c r="H158" s="10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</row>
    <row r="159">
      <c r="A159" s="12"/>
      <c r="B159" s="12"/>
      <c r="C159" s="12"/>
      <c r="D159" s="8"/>
      <c r="E159" s="9"/>
      <c r="F159" s="8"/>
      <c r="G159" s="8"/>
      <c r="H159" s="10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</row>
    <row r="160">
      <c r="A160" s="12"/>
      <c r="B160" s="12"/>
      <c r="C160" s="12"/>
      <c r="D160" s="8"/>
      <c r="E160" s="9"/>
      <c r="F160" s="8"/>
      <c r="G160" s="8"/>
      <c r="H160" s="10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</row>
    <row r="161">
      <c r="A161" s="12"/>
      <c r="B161" s="12"/>
      <c r="C161" s="12"/>
      <c r="D161" s="8"/>
      <c r="E161" s="9"/>
      <c r="F161" s="8"/>
      <c r="G161" s="8"/>
      <c r="H161" s="10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</row>
    <row r="162">
      <c r="A162" s="12"/>
      <c r="B162" s="12"/>
      <c r="C162" s="12"/>
      <c r="D162" s="8"/>
      <c r="E162" s="9"/>
      <c r="F162" s="8"/>
      <c r="G162" s="8"/>
      <c r="H162" s="10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</row>
    <row r="163">
      <c r="A163" s="12"/>
      <c r="B163" s="12"/>
      <c r="C163" s="12"/>
      <c r="D163" s="8"/>
      <c r="E163" s="9"/>
      <c r="F163" s="8"/>
      <c r="G163" s="8"/>
      <c r="H163" s="10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</row>
    <row r="164">
      <c r="A164" s="12"/>
      <c r="B164" s="12"/>
      <c r="C164" s="12"/>
      <c r="D164" s="8"/>
      <c r="E164" s="9"/>
      <c r="F164" s="8"/>
      <c r="G164" s="8"/>
      <c r="H164" s="10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</row>
    <row r="165">
      <c r="A165" s="12"/>
      <c r="B165" s="12"/>
      <c r="C165" s="12"/>
      <c r="D165" s="8"/>
      <c r="E165" s="9"/>
      <c r="F165" s="8"/>
      <c r="G165" s="8"/>
      <c r="H165" s="10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</row>
    <row r="166">
      <c r="A166" s="12"/>
      <c r="B166" s="12"/>
      <c r="C166" s="12"/>
      <c r="D166" s="8"/>
      <c r="E166" s="9"/>
      <c r="F166" s="8"/>
      <c r="G166" s="8"/>
      <c r="H166" s="10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</row>
    <row r="167">
      <c r="A167" s="12"/>
      <c r="B167" s="12"/>
      <c r="C167" s="12"/>
      <c r="D167" s="8"/>
      <c r="E167" s="9"/>
      <c r="F167" s="8"/>
      <c r="G167" s="8"/>
      <c r="H167" s="10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</row>
    <row r="168">
      <c r="A168" s="12"/>
      <c r="B168" s="12"/>
      <c r="C168" s="12"/>
      <c r="D168" s="8"/>
      <c r="E168" s="9"/>
      <c r="F168" s="8"/>
      <c r="G168" s="8"/>
      <c r="H168" s="10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</row>
    <row r="169">
      <c r="A169" s="12"/>
      <c r="B169" s="12"/>
      <c r="C169" s="12"/>
      <c r="D169" s="8"/>
      <c r="E169" s="9"/>
      <c r="F169" s="8"/>
      <c r="G169" s="8"/>
      <c r="H169" s="10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</row>
    <row r="170">
      <c r="A170" s="12"/>
      <c r="B170" s="12"/>
      <c r="C170" s="12"/>
      <c r="D170" s="8"/>
      <c r="E170" s="9"/>
      <c r="F170" s="8"/>
      <c r="G170" s="8"/>
      <c r="H170" s="1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</row>
    <row r="171">
      <c r="A171" s="12"/>
      <c r="B171" s="12"/>
      <c r="C171" s="12"/>
      <c r="D171" s="8"/>
      <c r="E171" s="9"/>
      <c r="F171" s="8"/>
      <c r="G171" s="8"/>
      <c r="H171" s="10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</row>
    <row r="172">
      <c r="A172" s="12"/>
      <c r="B172" s="12"/>
      <c r="C172" s="12"/>
      <c r="D172" s="8"/>
      <c r="E172" s="9"/>
      <c r="F172" s="8"/>
      <c r="G172" s="8"/>
      <c r="H172" s="10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</row>
    <row r="173">
      <c r="A173" s="12"/>
      <c r="B173" s="12"/>
      <c r="C173" s="12"/>
      <c r="D173" s="8"/>
      <c r="E173" s="9"/>
      <c r="F173" s="8"/>
      <c r="G173" s="8"/>
      <c r="H173" s="10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</row>
    <row r="174">
      <c r="A174" s="12"/>
      <c r="B174" s="12"/>
      <c r="C174" s="12"/>
      <c r="D174" s="8"/>
      <c r="E174" s="9"/>
      <c r="F174" s="8"/>
      <c r="G174" s="8"/>
      <c r="H174" s="10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</row>
    <row r="175">
      <c r="A175" s="12"/>
      <c r="B175" s="12"/>
      <c r="C175" s="12"/>
      <c r="D175" s="8"/>
      <c r="E175" s="9"/>
      <c r="F175" s="8"/>
      <c r="G175" s="8"/>
      <c r="H175" s="10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</row>
    <row r="176">
      <c r="A176" s="12"/>
      <c r="B176" s="12"/>
      <c r="C176" s="12"/>
      <c r="D176" s="8"/>
      <c r="E176" s="9"/>
      <c r="F176" s="8"/>
      <c r="G176" s="8"/>
      <c r="H176" s="10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</row>
    <row r="177">
      <c r="A177" s="12"/>
      <c r="B177" s="12"/>
      <c r="C177" s="12"/>
      <c r="D177" s="8"/>
      <c r="E177" s="9"/>
      <c r="F177" s="8"/>
      <c r="G177" s="8"/>
      <c r="H177" s="10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</row>
    <row r="178">
      <c r="A178" s="12"/>
      <c r="B178" s="12"/>
      <c r="C178" s="12"/>
      <c r="D178" s="8"/>
      <c r="E178" s="9"/>
      <c r="F178" s="8"/>
      <c r="G178" s="8"/>
      <c r="H178" s="10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</row>
    <row r="179">
      <c r="A179" s="12"/>
      <c r="B179" s="12"/>
      <c r="C179" s="12"/>
      <c r="D179" s="8"/>
      <c r="E179" s="9"/>
      <c r="F179" s="8"/>
      <c r="G179" s="8"/>
      <c r="H179" s="10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</row>
    <row r="180">
      <c r="A180" s="12"/>
      <c r="B180" s="12"/>
      <c r="C180" s="12"/>
      <c r="D180" s="8"/>
      <c r="E180" s="9"/>
      <c r="F180" s="8"/>
      <c r="G180" s="8"/>
      <c r="H180" s="10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</row>
    <row r="181">
      <c r="A181" s="12"/>
      <c r="B181" s="12"/>
      <c r="C181" s="12"/>
      <c r="D181" s="8"/>
      <c r="E181" s="9"/>
      <c r="F181" s="8"/>
      <c r="G181" s="8"/>
      <c r="H181" s="10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</row>
    <row r="182">
      <c r="A182" s="12"/>
      <c r="B182" s="12"/>
      <c r="C182" s="12"/>
      <c r="D182" s="8"/>
      <c r="E182" s="9"/>
      <c r="F182" s="8"/>
      <c r="G182" s="8"/>
      <c r="H182" s="10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</row>
    <row r="183">
      <c r="A183" s="12"/>
      <c r="B183" s="12"/>
      <c r="C183" s="12"/>
      <c r="D183" s="8"/>
      <c r="E183" s="9"/>
      <c r="F183" s="8"/>
      <c r="G183" s="8"/>
      <c r="H183" s="10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</row>
    <row r="184">
      <c r="A184" s="12"/>
      <c r="B184" s="12"/>
      <c r="C184" s="12"/>
      <c r="D184" s="8"/>
      <c r="E184" s="9"/>
      <c r="F184" s="8"/>
      <c r="G184" s="8"/>
      <c r="H184" s="10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</row>
    <row r="185">
      <c r="A185" s="12"/>
      <c r="B185" s="12"/>
      <c r="C185" s="12"/>
      <c r="D185" s="8"/>
      <c r="E185" s="9"/>
      <c r="F185" s="8"/>
      <c r="G185" s="8"/>
      <c r="H185" s="10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</row>
    <row r="186">
      <c r="A186" s="12"/>
      <c r="B186" s="12"/>
      <c r="C186" s="12"/>
      <c r="D186" s="8"/>
      <c r="E186" s="9"/>
      <c r="F186" s="8"/>
      <c r="G186" s="8"/>
      <c r="H186" s="10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</row>
    <row r="187">
      <c r="A187" s="12"/>
      <c r="B187" s="12"/>
      <c r="C187" s="12"/>
      <c r="D187" s="8"/>
      <c r="E187" s="9"/>
      <c r="F187" s="8"/>
      <c r="G187" s="8"/>
      <c r="H187" s="10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</row>
    <row r="188">
      <c r="A188" s="12"/>
      <c r="B188" s="12"/>
      <c r="C188" s="12"/>
      <c r="D188" s="8"/>
      <c r="E188" s="9"/>
      <c r="F188" s="8"/>
      <c r="G188" s="8"/>
      <c r="H188" s="10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</row>
    <row r="189">
      <c r="A189" s="12"/>
      <c r="B189" s="12"/>
      <c r="C189" s="12"/>
      <c r="D189" s="8"/>
      <c r="E189" s="9"/>
      <c r="F189" s="8"/>
      <c r="G189" s="8"/>
      <c r="H189" s="10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</row>
    <row r="190">
      <c r="A190" s="12"/>
      <c r="B190" s="12"/>
      <c r="C190" s="12"/>
      <c r="D190" s="8"/>
      <c r="E190" s="9"/>
      <c r="F190" s="8"/>
      <c r="G190" s="8"/>
      <c r="H190" s="10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</row>
    <row r="191">
      <c r="A191" s="12"/>
      <c r="B191" s="12"/>
      <c r="C191" s="12"/>
      <c r="D191" s="8"/>
      <c r="E191" s="9"/>
      <c r="F191" s="8"/>
      <c r="G191" s="8"/>
      <c r="H191" s="10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</row>
    <row r="192">
      <c r="A192" s="12"/>
      <c r="B192" s="12"/>
      <c r="C192" s="12"/>
      <c r="D192" s="8"/>
      <c r="E192" s="9"/>
      <c r="F192" s="8"/>
      <c r="G192" s="8"/>
      <c r="H192" s="10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</row>
    <row r="193">
      <c r="A193" s="12"/>
      <c r="B193" s="12"/>
      <c r="C193" s="12"/>
      <c r="D193" s="8"/>
      <c r="E193" s="9"/>
      <c r="F193" s="8"/>
      <c r="G193" s="8"/>
      <c r="H193" s="10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</row>
    <row r="194">
      <c r="A194" s="12"/>
      <c r="B194" s="12"/>
      <c r="C194" s="12"/>
      <c r="D194" s="8"/>
      <c r="E194" s="9"/>
      <c r="F194" s="8"/>
      <c r="G194" s="8"/>
      <c r="H194" s="10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</row>
    <row r="195">
      <c r="A195" s="12"/>
      <c r="B195" s="12"/>
      <c r="C195" s="12"/>
      <c r="D195" s="8"/>
      <c r="E195" s="9"/>
      <c r="F195" s="8"/>
      <c r="G195" s="8"/>
      <c r="H195" s="10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</row>
    <row r="196">
      <c r="A196" s="12"/>
      <c r="B196" s="12"/>
      <c r="C196" s="12"/>
      <c r="D196" s="8"/>
      <c r="E196" s="9"/>
      <c r="F196" s="8"/>
      <c r="G196" s="8"/>
      <c r="H196" s="10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</row>
    <row r="197">
      <c r="A197" s="12"/>
      <c r="B197" s="12"/>
      <c r="C197" s="12"/>
      <c r="D197" s="8"/>
      <c r="E197" s="9"/>
      <c r="F197" s="8"/>
      <c r="G197" s="8"/>
      <c r="H197" s="10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</row>
    <row r="198">
      <c r="A198" s="12"/>
      <c r="B198" s="12"/>
      <c r="C198" s="12"/>
      <c r="D198" s="8"/>
      <c r="E198" s="9"/>
      <c r="F198" s="8"/>
      <c r="G198" s="8"/>
      <c r="H198" s="10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</row>
    <row r="199">
      <c r="A199" s="12"/>
      <c r="B199" s="12"/>
      <c r="C199" s="12"/>
      <c r="D199" s="8"/>
      <c r="E199" s="9"/>
      <c r="F199" s="8"/>
      <c r="G199" s="8"/>
      <c r="H199" s="10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</row>
    <row r="200">
      <c r="A200" s="12"/>
      <c r="B200" s="12"/>
      <c r="C200" s="12"/>
      <c r="D200" s="8"/>
      <c r="E200" s="9"/>
      <c r="F200" s="8"/>
      <c r="G200" s="8"/>
      <c r="H200" s="10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</row>
    <row r="201">
      <c r="A201" s="12"/>
      <c r="B201" s="12"/>
      <c r="C201" s="12"/>
      <c r="D201" s="8"/>
      <c r="E201" s="9"/>
      <c r="F201" s="8"/>
      <c r="G201" s="8"/>
      <c r="H201" s="10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</row>
    <row r="202">
      <c r="A202" s="12"/>
      <c r="B202" s="12"/>
      <c r="C202" s="12"/>
      <c r="D202" s="8"/>
      <c r="E202" s="9"/>
      <c r="F202" s="8"/>
      <c r="G202" s="8"/>
      <c r="H202" s="10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</row>
    <row r="203">
      <c r="A203" s="12"/>
      <c r="B203" s="12"/>
      <c r="C203" s="12"/>
      <c r="D203" s="8"/>
      <c r="E203" s="9"/>
      <c r="F203" s="8"/>
      <c r="G203" s="8"/>
      <c r="H203" s="10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</row>
    <row r="204">
      <c r="A204" s="12"/>
      <c r="B204" s="12"/>
      <c r="C204" s="12"/>
      <c r="D204" s="8"/>
      <c r="E204" s="9"/>
      <c r="F204" s="8"/>
      <c r="G204" s="8"/>
      <c r="H204" s="10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</row>
    <row r="205">
      <c r="A205" s="12"/>
      <c r="B205" s="12"/>
      <c r="C205" s="12"/>
      <c r="D205" s="8"/>
      <c r="E205" s="9"/>
      <c r="F205" s="8"/>
      <c r="G205" s="8"/>
      <c r="H205" s="10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</row>
    <row r="206">
      <c r="A206" s="12"/>
      <c r="B206" s="12"/>
      <c r="C206" s="12"/>
      <c r="D206" s="8"/>
      <c r="E206" s="9"/>
      <c r="F206" s="8"/>
      <c r="G206" s="8"/>
      <c r="H206" s="10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</row>
    <row r="207">
      <c r="A207" s="12"/>
      <c r="B207" s="12"/>
      <c r="C207" s="12"/>
      <c r="D207" s="8"/>
      <c r="E207" s="9"/>
      <c r="F207" s="8"/>
      <c r="G207" s="8"/>
      <c r="H207" s="10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</row>
    <row r="208">
      <c r="A208" s="12"/>
      <c r="B208" s="12"/>
      <c r="C208" s="12"/>
      <c r="D208" s="8"/>
      <c r="E208" s="9"/>
      <c r="F208" s="8"/>
      <c r="G208" s="8"/>
      <c r="H208" s="10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</row>
    <row r="209">
      <c r="A209" s="12"/>
      <c r="B209" s="12"/>
      <c r="C209" s="12"/>
      <c r="D209" s="8"/>
      <c r="E209" s="9"/>
      <c r="F209" s="8"/>
      <c r="G209" s="8"/>
      <c r="H209" s="10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</row>
    <row r="210">
      <c r="A210" s="12"/>
      <c r="B210" s="12"/>
      <c r="C210" s="12"/>
      <c r="D210" s="8"/>
      <c r="E210" s="9"/>
      <c r="F210" s="8"/>
      <c r="G210" s="8"/>
      <c r="H210" s="10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</row>
    <row r="211">
      <c r="A211" s="12"/>
      <c r="B211" s="12"/>
      <c r="C211" s="12"/>
      <c r="D211" s="8"/>
      <c r="E211" s="9"/>
      <c r="F211" s="8"/>
      <c r="G211" s="8"/>
      <c r="H211" s="10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</row>
    <row r="212">
      <c r="A212" s="12"/>
      <c r="B212" s="12"/>
      <c r="C212" s="12"/>
      <c r="D212" s="8"/>
      <c r="E212" s="9"/>
      <c r="F212" s="8"/>
      <c r="G212" s="8"/>
      <c r="H212" s="10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</row>
    <row r="213">
      <c r="A213" s="12"/>
      <c r="B213" s="12"/>
      <c r="C213" s="12"/>
      <c r="D213" s="8"/>
      <c r="E213" s="9"/>
      <c r="F213" s="8"/>
      <c r="G213" s="8"/>
      <c r="H213" s="10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</row>
    <row r="214">
      <c r="A214" s="12"/>
      <c r="B214" s="12"/>
      <c r="C214" s="12"/>
      <c r="D214" s="8"/>
      <c r="E214" s="9"/>
      <c r="F214" s="8"/>
      <c r="G214" s="8"/>
      <c r="H214" s="10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</row>
    <row r="215">
      <c r="A215" s="12"/>
      <c r="B215" s="12"/>
      <c r="C215" s="12"/>
      <c r="D215" s="8"/>
      <c r="E215" s="9"/>
      <c r="F215" s="8"/>
      <c r="G215" s="8"/>
      <c r="H215" s="10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</row>
    <row r="216">
      <c r="A216" s="12"/>
      <c r="B216" s="12"/>
      <c r="C216" s="12"/>
      <c r="D216" s="8"/>
      <c r="E216" s="9"/>
      <c r="F216" s="8"/>
      <c r="G216" s="8"/>
      <c r="H216" s="10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</row>
    <row r="217">
      <c r="A217" s="12"/>
      <c r="B217" s="12"/>
      <c r="C217" s="12"/>
      <c r="D217" s="8"/>
      <c r="E217" s="9"/>
      <c r="F217" s="8"/>
      <c r="G217" s="8"/>
      <c r="H217" s="10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</row>
    <row r="218">
      <c r="A218" s="12"/>
      <c r="B218" s="12"/>
      <c r="C218" s="12"/>
      <c r="D218" s="8"/>
      <c r="E218" s="9"/>
      <c r="F218" s="8"/>
      <c r="G218" s="8"/>
      <c r="H218" s="10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</row>
    <row r="219">
      <c r="A219" s="12"/>
      <c r="B219" s="12"/>
      <c r="C219" s="12"/>
      <c r="D219" s="8"/>
      <c r="E219" s="9"/>
      <c r="F219" s="8"/>
      <c r="G219" s="8"/>
      <c r="H219" s="10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</row>
    <row r="220">
      <c r="A220" s="12"/>
      <c r="B220" s="12"/>
      <c r="C220" s="12"/>
      <c r="D220" s="8"/>
      <c r="E220" s="9"/>
      <c r="F220" s="8"/>
      <c r="G220" s="8"/>
      <c r="H220" s="10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</row>
    <row r="221">
      <c r="A221" s="12"/>
      <c r="B221" s="12"/>
      <c r="C221" s="12"/>
      <c r="D221" s="8"/>
      <c r="E221" s="9"/>
      <c r="F221" s="8"/>
      <c r="G221" s="8"/>
      <c r="H221" s="10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</row>
    <row r="222">
      <c r="A222" s="12"/>
      <c r="B222" s="12"/>
      <c r="C222" s="12"/>
      <c r="D222" s="8"/>
      <c r="E222" s="9"/>
      <c r="F222" s="8"/>
      <c r="G222" s="8"/>
      <c r="H222" s="10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</row>
    <row r="223">
      <c r="A223" s="12"/>
      <c r="B223" s="12"/>
      <c r="C223" s="12"/>
      <c r="D223" s="8"/>
      <c r="E223" s="9"/>
      <c r="F223" s="8"/>
      <c r="G223" s="8"/>
      <c r="H223" s="10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</row>
    <row r="224">
      <c r="A224" s="12"/>
      <c r="B224" s="12"/>
      <c r="C224" s="12"/>
      <c r="D224" s="8"/>
      <c r="E224" s="9"/>
      <c r="F224" s="8"/>
      <c r="G224" s="8"/>
      <c r="H224" s="10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</row>
    <row r="225">
      <c r="A225" s="12"/>
      <c r="B225" s="12"/>
      <c r="C225" s="12"/>
      <c r="D225" s="8"/>
      <c r="E225" s="9"/>
      <c r="F225" s="8"/>
      <c r="G225" s="8"/>
      <c r="H225" s="10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</row>
    <row r="226">
      <c r="A226" s="12"/>
      <c r="B226" s="12"/>
      <c r="C226" s="12"/>
      <c r="D226" s="8"/>
      <c r="E226" s="9"/>
      <c r="F226" s="8"/>
      <c r="G226" s="8"/>
      <c r="H226" s="10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</row>
    <row r="227">
      <c r="A227" s="12"/>
      <c r="B227" s="12"/>
      <c r="C227" s="12"/>
      <c r="D227" s="8"/>
      <c r="E227" s="9"/>
      <c r="F227" s="8"/>
      <c r="G227" s="8"/>
      <c r="H227" s="10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</row>
    <row r="228">
      <c r="A228" s="12"/>
      <c r="B228" s="12"/>
      <c r="C228" s="12"/>
      <c r="D228" s="8"/>
      <c r="E228" s="9"/>
      <c r="F228" s="8"/>
      <c r="G228" s="8"/>
      <c r="H228" s="10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</row>
    <row r="229">
      <c r="A229" s="12"/>
      <c r="B229" s="12"/>
      <c r="C229" s="12"/>
      <c r="D229" s="8"/>
      <c r="E229" s="9"/>
      <c r="F229" s="8"/>
      <c r="G229" s="8"/>
      <c r="H229" s="10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</row>
    <row r="230">
      <c r="A230" s="12"/>
      <c r="B230" s="12"/>
      <c r="C230" s="12"/>
      <c r="D230" s="8"/>
      <c r="E230" s="9"/>
      <c r="F230" s="8"/>
      <c r="G230" s="8"/>
      <c r="H230" s="10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</row>
    <row r="231">
      <c r="A231" s="12"/>
      <c r="B231" s="12"/>
      <c r="C231" s="12"/>
      <c r="D231" s="8"/>
      <c r="E231" s="9"/>
      <c r="F231" s="8"/>
      <c r="G231" s="8"/>
      <c r="H231" s="10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</row>
    <row r="232">
      <c r="A232" s="12"/>
      <c r="B232" s="12"/>
      <c r="C232" s="12"/>
      <c r="D232" s="8"/>
      <c r="E232" s="9"/>
      <c r="F232" s="8"/>
      <c r="G232" s="8"/>
      <c r="H232" s="10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</row>
    <row r="233">
      <c r="A233" s="12"/>
      <c r="B233" s="12"/>
      <c r="C233" s="12"/>
      <c r="D233" s="8"/>
      <c r="E233" s="9"/>
      <c r="F233" s="8"/>
      <c r="G233" s="8"/>
      <c r="H233" s="10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</row>
    <row r="234">
      <c r="A234" s="12"/>
      <c r="B234" s="12"/>
      <c r="C234" s="12"/>
      <c r="D234" s="8"/>
      <c r="E234" s="9"/>
      <c r="F234" s="8"/>
      <c r="G234" s="8"/>
      <c r="H234" s="10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</row>
    <row r="235">
      <c r="A235" s="12"/>
      <c r="B235" s="12"/>
      <c r="C235" s="12"/>
      <c r="D235" s="8"/>
      <c r="E235" s="9"/>
      <c r="F235" s="8"/>
      <c r="G235" s="8"/>
      <c r="H235" s="10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</row>
    <row r="236">
      <c r="A236" s="12"/>
      <c r="B236" s="12"/>
      <c r="C236" s="12"/>
      <c r="D236" s="8"/>
      <c r="E236" s="9"/>
      <c r="F236" s="8"/>
      <c r="G236" s="8"/>
      <c r="H236" s="10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</row>
    <row r="237">
      <c r="A237" s="12"/>
      <c r="B237" s="12"/>
      <c r="C237" s="12"/>
      <c r="D237" s="8"/>
      <c r="E237" s="9"/>
      <c r="F237" s="8"/>
      <c r="G237" s="8"/>
      <c r="H237" s="10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</row>
    <row r="238">
      <c r="A238" s="12"/>
      <c r="B238" s="12"/>
      <c r="C238" s="12"/>
      <c r="D238" s="8"/>
      <c r="E238" s="9"/>
      <c r="F238" s="8"/>
      <c r="G238" s="8"/>
      <c r="H238" s="10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</row>
    <row r="239">
      <c r="A239" s="12"/>
      <c r="B239" s="12"/>
      <c r="C239" s="12"/>
      <c r="D239" s="8"/>
      <c r="E239" s="9"/>
      <c r="F239" s="8"/>
      <c r="G239" s="8"/>
      <c r="H239" s="10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</row>
    <row r="240">
      <c r="A240" s="12"/>
      <c r="B240" s="12"/>
      <c r="C240" s="12"/>
      <c r="D240" s="8"/>
      <c r="E240" s="9"/>
      <c r="F240" s="8"/>
      <c r="G240" s="8"/>
      <c r="H240" s="10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</row>
    <row r="241">
      <c r="A241" s="12"/>
      <c r="B241" s="12"/>
      <c r="C241" s="12"/>
      <c r="D241" s="8"/>
      <c r="E241" s="9"/>
      <c r="F241" s="8"/>
      <c r="G241" s="8"/>
      <c r="H241" s="10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</row>
    <row r="242">
      <c r="A242" s="12"/>
      <c r="B242" s="12"/>
      <c r="C242" s="12"/>
      <c r="D242" s="8"/>
      <c r="E242" s="9"/>
      <c r="F242" s="8"/>
      <c r="G242" s="8"/>
      <c r="H242" s="10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</row>
    <row r="243">
      <c r="A243" s="12"/>
      <c r="B243" s="12"/>
      <c r="C243" s="12"/>
      <c r="D243" s="8"/>
      <c r="E243" s="9"/>
      <c r="F243" s="8"/>
      <c r="G243" s="8"/>
      <c r="H243" s="10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</row>
    <row r="244">
      <c r="A244" s="12"/>
      <c r="B244" s="12"/>
      <c r="C244" s="12"/>
      <c r="D244" s="8"/>
      <c r="E244" s="9"/>
      <c r="F244" s="8"/>
      <c r="G244" s="8"/>
      <c r="H244" s="10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</row>
    <row r="245">
      <c r="A245" s="12"/>
      <c r="B245" s="12"/>
      <c r="C245" s="12"/>
      <c r="D245" s="8"/>
      <c r="E245" s="9"/>
      <c r="F245" s="8"/>
      <c r="G245" s="8"/>
      <c r="H245" s="10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</row>
    <row r="246">
      <c r="A246" s="12"/>
      <c r="B246" s="12"/>
      <c r="C246" s="12"/>
      <c r="D246" s="8"/>
      <c r="E246" s="9"/>
      <c r="F246" s="8"/>
      <c r="G246" s="8"/>
      <c r="H246" s="10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</row>
    <row r="247">
      <c r="A247" s="12"/>
      <c r="B247" s="12"/>
      <c r="C247" s="12"/>
      <c r="D247" s="8"/>
      <c r="E247" s="9"/>
      <c r="F247" s="8"/>
      <c r="G247" s="8"/>
      <c r="H247" s="10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</row>
    <row r="248">
      <c r="A248" s="12"/>
      <c r="B248" s="12"/>
      <c r="C248" s="12"/>
      <c r="D248" s="8"/>
      <c r="E248" s="9"/>
      <c r="F248" s="8"/>
      <c r="G248" s="8"/>
      <c r="H248" s="10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</row>
    <row r="249">
      <c r="A249" s="12"/>
      <c r="B249" s="12"/>
      <c r="C249" s="12"/>
      <c r="D249" s="8"/>
      <c r="E249" s="9"/>
      <c r="F249" s="8"/>
      <c r="G249" s="8"/>
      <c r="H249" s="10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</row>
    <row r="250">
      <c r="A250" s="12"/>
      <c r="B250" s="12"/>
      <c r="C250" s="12"/>
      <c r="D250" s="8"/>
      <c r="E250" s="9"/>
      <c r="F250" s="8"/>
      <c r="G250" s="8"/>
      <c r="H250" s="10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</row>
    <row r="251">
      <c r="A251" s="12"/>
      <c r="B251" s="12"/>
      <c r="C251" s="12"/>
      <c r="D251" s="8"/>
      <c r="E251" s="9"/>
      <c r="F251" s="8"/>
      <c r="G251" s="8"/>
      <c r="H251" s="10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</row>
    <row r="252">
      <c r="A252" s="12"/>
      <c r="B252" s="12"/>
      <c r="C252" s="12"/>
      <c r="D252" s="8"/>
      <c r="E252" s="9"/>
      <c r="F252" s="8"/>
      <c r="G252" s="8"/>
      <c r="H252" s="10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</row>
    <row r="253">
      <c r="A253" s="12"/>
      <c r="B253" s="12"/>
      <c r="C253" s="12"/>
      <c r="D253" s="8"/>
      <c r="E253" s="9"/>
      <c r="F253" s="8"/>
      <c r="G253" s="8"/>
      <c r="H253" s="10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</row>
    <row r="254">
      <c r="A254" s="12"/>
      <c r="B254" s="12"/>
      <c r="C254" s="12"/>
      <c r="D254" s="8"/>
      <c r="E254" s="9"/>
      <c r="F254" s="8"/>
      <c r="G254" s="8"/>
      <c r="H254" s="10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</row>
    <row r="255">
      <c r="A255" s="12"/>
      <c r="B255" s="12"/>
      <c r="C255" s="12"/>
      <c r="D255" s="8"/>
      <c r="E255" s="9"/>
      <c r="F255" s="8"/>
      <c r="G255" s="8"/>
      <c r="H255" s="10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</row>
    <row r="256">
      <c r="A256" s="12"/>
      <c r="B256" s="12"/>
      <c r="C256" s="12"/>
      <c r="D256" s="8"/>
      <c r="E256" s="9"/>
      <c r="F256" s="8"/>
      <c r="G256" s="8"/>
      <c r="H256" s="10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</row>
    <row r="257">
      <c r="A257" s="12"/>
      <c r="B257" s="12"/>
      <c r="C257" s="12"/>
      <c r="D257" s="8"/>
      <c r="E257" s="9"/>
      <c r="F257" s="8"/>
      <c r="G257" s="8"/>
      <c r="H257" s="10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</row>
    <row r="258">
      <c r="A258" s="12"/>
      <c r="B258" s="12"/>
      <c r="C258" s="12"/>
      <c r="D258" s="8"/>
      <c r="E258" s="9"/>
      <c r="F258" s="8"/>
      <c r="G258" s="8"/>
      <c r="H258" s="10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</row>
    <row r="259">
      <c r="A259" s="12"/>
      <c r="B259" s="12"/>
      <c r="C259" s="12"/>
      <c r="D259" s="8"/>
      <c r="E259" s="9"/>
      <c r="F259" s="8"/>
      <c r="G259" s="8"/>
      <c r="H259" s="10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</row>
    <row r="260">
      <c r="A260" s="12"/>
      <c r="B260" s="12"/>
      <c r="C260" s="12"/>
      <c r="D260" s="8"/>
      <c r="E260" s="9"/>
      <c r="F260" s="8"/>
      <c r="G260" s="8"/>
      <c r="H260" s="10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</row>
    <row r="261">
      <c r="A261" s="12"/>
      <c r="B261" s="12"/>
      <c r="C261" s="12"/>
      <c r="D261" s="8"/>
      <c r="E261" s="9"/>
      <c r="F261" s="8"/>
      <c r="G261" s="8"/>
      <c r="H261" s="10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</row>
    <row r="262">
      <c r="A262" s="12"/>
      <c r="B262" s="12"/>
      <c r="C262" s="12"/>
      <c r="D262" s="8"/>
      <c r="E262" s="9"/>
      <c r="F262" s="8"/>
      <c r="G262" s="8"/>
      <c r="H262" s="10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</row>
    <row r="263">
      <c r="A263" s="12"/>
      <c r="B263" s="12"/>
      <c r="C263" s="12"/>
      <c r="D263" s="8"/>
      <c r="E263" s="9"/>
      <c r="F263" s="8"/>
      <c r="G263" s="8"/>
      <c r="H263" s="10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</row>
    <row r="264">
      <c r="A264" s="12"/>
      <c r="B264" s="12"/>
      <c r="C264" s="12"/>
      <c r="D264" s="8"/>
      <c r="E264" s="9"/>
      <c r="F264" s="8"/>
      <c r="G264" s="8"/>
      <c r="H264" s="10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</row>
    <row r="265">
      <c r="A265" s="12"/>
      <c r="B265" s="12"/>
      <c r="C265" s="12"/>
      <c r="D265" s="8"/>
      <c r="E265" s="9"/>
      <c r="F265" s="8"/>
      <c r="G265" s="8"/>
      <c r="H265" s="10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</row>
    <row r="266">
      <c r="A266" s="12"/>
      <c r="B266" s="12"/>
      <c r="C266" s="12"/>
      <c r="D266" s="8"/>
      <c r="E266" s="9"/>
      <c r="F266" s="8"/>
      <c r="G266" s="8"/>
      <c r="H266" s="10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</row>
    <row r="267">
      <c r="A267" s="12"/>
      <c r="B267" s="12"/>
      <c r="C267" s="12"/>
      <c r="D267" s="8"/>
      <c r="E267" s="9"/>
      <c r="F267" s="8"/>
      <c r="G267" s="8"/>
      <c r="H267" s="10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</row>
    <row r="268">
      <c r="A268" s="12"/>
      <c r="B268" s="12"/>
      <c r="C268" s="12"/>
      <c r="D268" s="8"/>
      <c r="E268" s="9"/>
      <c r="F268" s="8"/>
      <c r="G268" s="8"/>
      <c r="H268" s="10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</row>
    <row r="269">
      <c r="A269" s="12"/>
      <c r="B269" s="12"/>
      <c r="C269" s="12"/>
      <c r="D269" s="8"/>
      <c r="E269" s="9"/>
      <c r="F269" s="8"/>
      <c r="G269" s="8"/>
      <c r="H269" s="10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</row>
    <row r="270">
      <c r="A270" s="12"/>
      <c r="B270" s="12"/>
      <c r="C270" s="12"/>
      <c r="D270" s="8"/>
      <c r="E270" s="9"/>
      <c r="F270" s="8"/>
      <c r="G270" s="8"/>
      <c r="H270" s="10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</row>
    <row r="271">
      <c r="A271" s="12"/>
      <c r="B271" s="12"/>
      <c r="C271" s="12"/>
      <c r="D271" s="8"/>
      <c r="E271" s="9"/>
      <c r="F271" s="8"/>
      <c r="G271" s="8"/>
      <c r="H271" s="10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</row>
    <row r="272">
      <c r="A272" s="12"/>
      <c r="B272" s="12"/>
      <c r="C272" s="12"/>
      <c r="D272" s="8"/>
      <c r="E272" s="9"/>
      <c r="F272" s="8"/>
      <c r="G272" s="8"/>
      <c r="H272" s="10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</row>
    <row r="273">
      <c r="A273" s="12"/>
      <c r="B273" s="12"/>
      <c r="C273" s="12"/>
      <c r="D273" s="8"/>
      <c r="E273" s="9"/>
      <c r="F273" s="8"/>
      <c r="G273" s="8"/>
      <c r="H273" s="1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</row>
    <row r="274">
      <c r="A274" s="12"/>
      <c r="B274" s="12"/>
      <c r="C274" s="12"/>
      <c r="D274" s="8"/>
      <c r="E274" s="9"/>
      <c r="F274" s="8"/>
      <c r="G274" s="8"/>
      <c r="H274" s="10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</row>
    <row r="275">
      <c r="A275" s="12"/>
      <c r="B275" s="12"/>
      <c r="C275" s="12"/>
      <c r="D275" s="8"/>
      <c r="E275" s="9"/>
      <c r="F275" s="8"/>
      <c r="G275" s="8"/>
      <c r="H275" s="10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</row>
    <row r="276">
      <c r="A276" s="12"/>
      <c r="B276" s="12"/>
      <c r="C276" s="12"/>
      <c r="D276" s="8"/>
      <c r="E276" s="9"/>
      <c r="F276" s="8"/>
      <c r="G276" s="8"/>
      <c r="H276" s="10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</row>
    <row r="277">
      <c r="A277" s="12"/>
      <c r="B277" s="12"/>
      <c r="C277" s="12"/>
      <c r="D277" s="8"/>
      <c r="E277" s="9"/>
      <c r="F277" s="8"/>
      <c r="G277" s="8"/>
      <c r="H277" s="10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</row>
    <row r="278">
      <c r="A278" s="12"/>
      <c r="B278" s="12"/>
      <c r="C278" s="12"/>
      <c r="D278" s="8"/>
      <c r="E278" s="9"/>
      <c r="F278" s="8"/>
      <c r="G278" s="8"/>
      <c r="H278" s="10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</row>
    <row r="279">
      <c r="A279" s="12"/>
      <c r="B279" s="12"/>
      <c r="C279" s="12"/>
      <c r="D279" s="8"/>
      <c r="E279" s="9"/>
      <c r="F279" s="8"/>
      <c r="G279" s="8"/>
      <c r="H279" s="10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</row>
    <row r="280">
      <c r="A280" s="12"/>
      <c r="B280" s="12"/>
      <c r="C280" s="12"/>
      <c r="D280" s="8"/>
      <c r="E280" s="9"/>
      <c r="F280" s="8"/>
      <c r="G280" s="8"/>
      <c r="H280" s="10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</row>
    <row r="281">
      <c r="A281" s="12"/>
      <c r="B281" s="12"/>
      <c r="C281" s="12"/>
      <c r="D281" s="8"/>
      <c r="E281" s="9"/>
      <c r="F281" s="8"/>
      <c r="G281" s="8"/>
      <c r="H281" s="10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</row>
    <row r="282">
      <c r="A282" s="12"/>
      <c r="B282" s="12"/>
      <c r="C282" s="12"/>
      <c r="D282" s="8"/>
      <c r="E282" s="9"/>
      <c r="F282" s="8"/>
      <c r="G282" s="8"/>
      <c r="H282" s="10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</row>
    <row r="283">
      <c r="A283" s="12"/>
      <c r="B283" s="12"/>
      <c r="C283" s="12"/>
      <c r="D283" s="8"/>
      <c r="E283" s="9"/>
      <c r="F283" s="8"/>
      <c r="G283" s="8"/>
      <c r="H283" s="10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</row>
    <row r="284">
      <c r="A284" s="12"/>
      <c r="B284" s="12"/>
      <c r="C284" s="12"/>
      <c r="D284" s="8"/>
      <c r="E284" s="9"/>
      <c r="F284" s="8"/>
      <c r="G284" s="8"/>
      <c r="H284" s="1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</row>
    <row r="285">
      <c r="A285" s="12"/>
      <c r="B285" s="12"/>
      <c r="C285" s="12"/>
      <c r="D285" s="8"/>
      <c r="E285" s="9"/>
      <c r="F285" s="8"/>
      <c r="G285" s="8"/>
      <c r="H285" s="10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</row>
    <row r="286">
      <c r="A286" s="12"/>
      <c r="B286" s="12"/>
      <c r="C286" s="12"/>
      <c r="D286" s="8"/>
      <c r="E286" s="9"/>
      <c r="F286" s="8"/>
      <c r="G286" s="8"/>
      <c r="H286" s="10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</row>
    <row r="287">
      <c r="A287" s="12"/>
      <c r="B287" s="12"/>
      <c r="C287" s="12"/>
      <c r="D287" s="8"/>
      <c r="E287" s="9"/>
      <c r="F287" s="8"/>
      <c r="G287" s="8"/>
      <c r="H287" s="10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</row>
    <row r="288">
      <c r="A288" s="12"/>
      <c r="B288" s="12"/>
      <c r="C288" s="12"/>
      <c r="D288" s="8"/>
      <c r="E288" s="9"/>
      <c r="F288" s="8"/>
      <c r="G288" s="8"/>
      <c r="H288" s="10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</row>
    <row r="289">
      <c r="A289" s="12"/>
      <c r="B289" s="12"/>
      <c r="C289" s="12"/>
      <c r="D289" s="8"/>
      <c r="E289" s="9"/>
      <c r="F289" s="8"/>
      <c r="G289" s="8"/>
      <c r="H289" s="10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</row>
    <row r="290">
      <c r="A290" s="12"/>
      <c r="B290" s="12"/>
      <c r="C290" s="12"/>
      <c r="D290" s="8"/>
      <c r="E290" s="9"/>
      <c r="F290" s="8"/>
      <c r="G290" s="8"/>
      <c r="H290" s="10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</row>
    <row r="291">
      <c r="A291" s="12"/>
      <c r="B291" s="12"/>
      <c r="C291" s="12"/>
      <c r="D291" s="8"/>
      <c r="E291" s="9"/>
      <c r="F291" s="8"/>
      <c r="G291" s="8"/>
      <c r="H291" s="10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</row>
    <row r="292">
      <c r="A292" s="12"/>
      <c r="B292" s="12"/>
      <c r="C292" s="12"/>
      <c r="D292" s="8"/>
      <c r="E292" s="9"/>
      <c r="F292" s="8"/>
      <c r="G292" s="8"/>
      <c r="H292" s="10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</row>
    <row r="293">
      <c r="A293" s="12"/>
      <c r="B293" s="12"/>
      <c r="C293" s="12"/>
      <c r="D293" s="8"/>
      <c r="E293" s="9"/>
      <c r="F293" s="8"/>
      <c r="G293" s="8"/>
      <c r="H293" s="10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</row>
    <row r="294">
      <c r="A294" s="12"/>
      <c r="B294" s="12"/>
      <c r="C294" s="12"/>
      <c r="D294" s="8"/>
      <c r="E294" s="9"/>
      <c r="F294" s="8"/>
      <c r="G294" s="8"/>
      <c r="H294" s="10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</row>
    <row r="295">
      <c r="A295" s="12"/>
      <c r="B295" s="12"/>
      <c r="C295" s="12"/>
      <c r="D295" s="8"/>
      <c r="E295" s="9"/>
      <c r="F295" s="8"/>
      <c r="G295" s="8"/>
      <c r="H295" s="10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</row>
    <row r="296">
      <c r="A296" s="12"/>
      <c r="B296" s="12"/>
      <c r="C296" s="12"/>
      <c r="D296" s="8"/>
      <c r="E296" s="9"/>
      <c r="F296" s="8"/>
      <c r="G296" s="8"/>
      <c r="H296" s="10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</row>
    <row r="297">
      <c r="A297" s="12"/>
      <c r="B297" s="12"/>
      <c r="C297" s="12"/>
      <c r="D297" s="8"/>
      <c r="E297" s="9"/>
      <c r="F297" s="8"/>
      <c r="G297" s="8"/>
      <c r="H297" s="10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</row>
    <row r="298">
      <c r="A298" s="12"/>
      <c r="B298" s="12"/>
      <c r="C298" s="12"/>
      <c r="D298" s="8"/>
      <c r="E298" s="9"/>
      <c r="F298" s="8"/>
      <c r="G298" s="8"/>
      <c r="H298" s="10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</row>
    <row r="299">
      <c r="A299" s="12"/>
      <c r="B299" s="12"/>
      <c r="C299" s="12"/>
      <c r="D299" s="8"/>
      <c r="E299" s="9"/>
      <c r="F299" s="8"/>
      <c r="G299" s="8"/>
      <c r="H299" s="10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</row>
    <row r="300">
      <c r="A300" s="12"/>
      <c r="B300" s="12"/>
      <c r="C300" s="12"/>
      <c r="D300" s="8"/>
      <c r="E300" s="9"/>
      <c r="F300" s="8"/>
      <c r="G300" s="8"/>
      <c r="H300" s="10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</row>
    <row r="301">
      <c r="A301" s="12"/>
      <c r="B301" s="12"/>
      <c r="C301" s="12"/>
      <c r="D301" s="8"/>
      <c r="E301" s="9"/>
      <c r="F301" s="8"/>
      <c r="G301" s="8"/>
      <c r="H301" s="10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</row>
    <row r="302">
      <c r="A302" s="12"/>
      <c r="B302" s="12"/>
      <c r="C302" s="12"/>
      <c r="D302" s="8"/>
      <c r="E302" s="9"/>
      <c r="F302" s="8"/>
      <c r="G302" s="8"/>
      <c r="H302" s="10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</row>
    <row r="303">
      <c r="A303" s="12"/>
      <c r="B303" s="12"/>
      <c r="C303" s="12"/>
      <c r="D303" s="8"/>
      <c r="E303" s="9"/>
      <c r="F303" s="8"/>
      <c r="G303" s="8"/>
      <c r="H303" s="10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</row>
    <row r="304">
      <c r="A304" s="12"/>
      <c r="B304" s="12"/>
      <c r="C304" s="12"/>
      <c r="D304" s="8"/>
      <c r="E304" s="9"/>
      <c r="F304" s="8"/>
      <c r="G304" s="8"/>
      <c r="H304" s="10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</row>
    <row r="305">
      <c r="A305" s="12"/>
      <c r="B305" s="12"/>
      <c r="C305" s="12"/>
      <c r="D305" s="8"/>
      <c r="E305" s="9"/>
      <c r="F305" s="8"/>
      <c r="G305" s="8"/>
      <c r="H305" s="10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</row>
    <row r="306">
      <c r="A306" s="12"/>
      <c r="B306" s="12"/>
      <c r="C306" s="12"/>
      <c r="D306" s="8"/>
      <c r="E306" s="9"/>
      <c r="F306" s="8"/>
      <c r="G306" s="8"/>
      <c r="H306" s="10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</row>
    <row r="307">
      <c r="A307" s="12"/>
      <c r="B307" s="12"/>
      <c r="C307" s="12"/>
      <c r="D307" s="8"/>
      <c r="E307" s="9"/>
      <c r="F307" s="8"/>
      <c r="G307" s="8"/>
      <c r="H307" s="10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</row>
    <row r="308">
      <c r="A308" s="12"/>
      <c r="B308" s="12"/>
      <c r="C308" s="12"/>
      <c r="D308" s="8"/>
      <c r="E308" s="9"/>
      <c r="F308" s="8"/>
      <c r="G308" s="8"/>
      <c r="H308" s="10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</row>
    <row r="309">
      <c r="A309" s="12"/>
      <c r="B309" s="12"/>
      <c r="C309" s="12"/>
      <c r="D309" s="8"/>
      <c r="E309" s="9"/>
      <c r="F309" s="8"/>
      <c r="G309" s="8"/>
      <c r="H309" s="10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</row>
    <row r="310">
      <c r="A310" s="12"/>
      <c r="B310" s="12"/>
      <c r="C310" s="12"/>
      <c r="D310" s="8"/>
      <c r="E310" s="9"/>
      <c r="F310" s="8"/>
      <c r="G310" s="8"/>
      <c r="H310" s="10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</row>
    <row r="311">
      <c r="A311" s="12"/>
      <c r="B311" s="12"/>
      <c r="C311" s="12"/>
      <c r="D311" s="8"/>
      <c r="E311" s="9"/>
      <c r="F311" s="8"/>
      <c r="G311" s="8"/>
      <c r="H311" s="10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</row>
    <row r="312">
      <c r="A312" s="12"/>
      <c r="B312" s="12"/>
      <c r="C312" s="12"/>
      <c r="D312" s="8"/>
      <c r="E312" s="9"/>
      <c r="F312" s="8"/>
      <c r="G312" s="8"/>
      <c r="H312" s="10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</row>
    <row r="313">
      <c r="A313" s="12"/>
      <c r="B313" s="12"/>
      <c r="C313" s="12"/>
      <c r="D313" s="8"/>
      <c r="E313" s="9"/>
      <c r="F313" s="8"/>
      <c r="G313" s="8"/>
      <c r="H313" s="10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</row>
    <row r="314">
      <c r="A314" s="12"/>
      <c r="B314" s="12"/>
      <c r="C314" s="12"/>
      <c r="D314" s="8"/>
      <c r="E314" s="9"/>
      <c r="F314" s="8"/>
      <c r="G314" s="8"/>
      <c r="H314" s="10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</row>
    <row r="315">
      <c r="A315" s="12"/>
      <c r="B315" s="12"/>
      <c r="C315" s="12"/>
      <c r="D315" s="8"/>
      <c r="E315" s="9"/>
      <c r="F315" s="8"/>
      <c r="G315" s="8"/>
      <c r="H315" s="10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</row>
    <row r="316">
      <c r="A316" s="12"/>
      <c r="B316" s="12"/>
      <c r="C316" s="12"/>
      <c r="D316" s="8"/>
      <c r="E316" s="9"/>
      <c r="F316" s="8"/>
      <c r="G316" s="8"/>
      <c r="H316" s="10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</row>
    <row r="317">
      <c r="A317" s="12"/>
      <c r="B317" s="12"/>
      <c r="C317" s="12"/>
      <c r="D317" s="8"/>
      <c r="E317" s="9"/>
      <c r="F317" s="8"/>
      <c r="G317" s="8"/>
      <c r="H317" s="10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</row>
    <row r="318">
      <c r="A318" s="12"/>
      <c r="B318" s="12"/>
      <c r="C318" s="12"/>
      <c r="D318" s="8"/>
      <c r="E318" s="9"/>
      <c r="F318" s="8"/>
      <c r="G318" s="8"/>
      <c r="H318" s="10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</row>
    <row r="319">
      <c r="A319" s="12"/>
      <c r="B319" s="12"/>
      <c r="C319" s="12"/>
      <c r="D319" s="8"/>
      <c r="E319" s="9"/>
      <c r="F319" s="8"/>
      <c r="G319" s="8"/>
      <c r="H319" s="10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</row>
    <row r="320">
      <c r="A320" s="12"/>
      <c r="B320" s="12"/>
      <c r="C320" s="12"/>
      <c r="D320" s="8"/>
      <c r="E320" s="9"/>
      <c r="F320" s="8"/>
      <c r="G320" s="8"/>
      <c r="H320" s="10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</row>
    <row r="321">
      <c r="A321" s="12"/>
      <c r="B321" s="12"/>
      <c r="C321" s="12"/>
      <c r="D321" s="8"/>
      <c r="E321" s="9"/>
      <c r="F321" s="8"/>
      <c r="G321" s="8"/>
      <c r="H321" s="10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</row>
    <row r="322">
      <c r="A322" s="12"/>
      <c r="B322" s="12"/>
      <c r="C322" s="12"/>
      <c r="D322" s="8"/>
      <c r="E322" s="9"/>
      <c r="F322" s="8"/>
      <c r="G322" s="8"/>
      <c r="H322" s="10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</row>
    <row r="323">
      <c r="A323" s="12"/>
      <c r="B323" s="12"/>
      <c r="C323" s="12"/>
      <c r="D323" s="8"/>
      <c r="E323" s="9"/>
      <c r="F323" s="8"/>
      <c r="G323" s="8"/>
      <c r="H323" s="10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</row>
    <row r="324">
      <c r="A324" s="12"/>
      <c r="B324" s="12"/>
      <c r="C324" s="12"/>
      <c r="D324" s="8"/>
      <c r="E324" s="9"/>
      <c r="F324" s="8"/>
      <c r="G324" s="8"/>
      <c r="H324" s="10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</row>
    <row r="325">
      <c r="A325" s="12"/>
      <c r="B325" s="12"/>
      <c r="C325" s="12"/>
      <c r="D325" s="8"/>
      <c r="E325" s="9"/>
      <c r="F325" s="8"/>
      <c r="G325" s="8"/>
      <c r="H325" s="10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</row>
    <row r="326">
      <c r="A326" s="12"/>
      <c r="B326" s="12"/>
      <c r="C326" s="12"/>
      <c r="D326" s="8"/>
      <c r="E326" s="9"/>
      <c r="F326" s="8"/>
      <c r="G326" s="8"/>
      <c r="H326" s="10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</row>
    <row r="327">
      <c r="A327" s="12"/>
      <c r="B327" s="12"/>
      <c r="C327" s="12"/>
      <c r="D327" s="8"/>
      <c r="E327" s="9"/>
      <c r="F327" s="8"/>
      <c r="G327" s="8"/>
      <c r="H327" s="10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</row>
    <row r="328">
      <c r="A328" s="12"/>
      <c r="B328" s="12"/>
      <c r="C328" s="12"/>
      <c r="D328" s="8"/>
      <c r="E328" s="9"/>
      <c r="F328" s="8"/>
      <c r="G328" s="8"/>
      <c r="H328" s="10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</row>
    <row r="329">
      <c r="A329" s="12"/>
      <c r="B329" s="12"/>
      <c r="C329" s="12"/>
      <c r="D329" s="8"/>
      <c r="E329" s="9"/>
      <c r="F329" s="8"/>
      <c r="G329" s="8"/>
      <c r="H329" s="10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</row>
    <row r="330">
      <c r="A330" s="12"/>
      <c r="B330" s="12"/>
      <c r="C330" s="12"/>
      <c r="D330" s="8"/>
      <c r="E330" s="9"/>
      <c r="F330" s="8"/>
      <c r="G330" s="8"/>
      <c r="H330" s="10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</row>
    <row r="331">
      <c r="A331" s="12"/>
      <c r="B331" s="12"/>
      <c r="C331" s="12"/>
      <c r="D331" s="8"/>
      <c r="E331" s="9"/>
      <c r="F331" s="8"/>
      <c r="G331" s="8"/>
      <c r="H331" s="10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</row>
    <row r="332">
      <c r="A332" s="12"/>
      <c r="B332" s="12"/>
      <c r="C332" s="12"/>
      <c r="D332" s="8"/>
      <c r="E332" s="9"/>
      <c r="F332" s="8"/>
      <c r="G332" s="8"/>
      <c r="H332" s="10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</row>
    <row r="333">
      <c r="A333" s="12"/>
      <c r="B333" s="12"/>
      <c r="C333" s="12"/>
      <c r="D333" s="8"/>
      <c r="E333" s="9"/>
      <c r="F333" s="8"/>
      <c r="G333" s="8"/>
      <c r="H333" s="10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</row>
    <row r="334">
      <c r="A334" s="12"/>
      <c r="B334" s="12"/>
      <c r="C334" s="12"/>
      <c r="D334" s="8"/>
      <c r="E334" s="9"/>
      <c r="F334" s="8"/>
      <c r="G334" s="8"/>
      <c r="H334" s="10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</row>
    <row r="335">
      <c r="A335" s="12"/>
      <c r="B335" s="12"/>
      <c r="C335" s="12"/>
      <c r="D335" s="8"/>
      <c r="E335" s="9"/>
      <c r="F335" s="8"/>
      <c r="G335" s="8"/>
      <c r="H335" s="10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</row>
    <row r="336">
      <c r="A336" s="12"/>
      <c r="B336" s="12"/>
      <c r="C336" s="12"/>
      <c r="D336" s="8"/>
      <c r="E336" s="9"/>
      <c r="F336" s="8"/>
      <c r="G336" s="8"/>
      <c r="H336" s="10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</row>
    <row r="337">
      <c r="A337" s="12"/>
      <c r="B337" s="12"/>
      <c r="C337" s="12"/>
      <c r="D337" s="8"/>
      <c r="E337" s="9"/>
      <c r="F337" s="8"/>
      <c r="G337" s="8"/>
      <c r="H337" s="10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</row>
    <row r="338">
      <c r="A338" s="12"/>
      <c r="B338" s="12"/>
      <c r="C338" s="12"/>
      <c r="D338" s="8"/>
      <c r="E338" s="9"/>
      <c r="F338" s="8"/>
      <c r="G338" s="8"/>
      <c r="H338" s="10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</row>
    <row r="339">
      <c r="A339" s="12"/>
      <c r="B339" s="12"/>
      <c r="C339" s="12"/>
      <c r="D339" s="8"/>
      <c r="E339" s="9"/>
      <c r="F339" s="8"/>
      <c r="G339" s="8"/>
      <c r="H339" s="10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</row>
    <row r="340">
      <c r="A340" s="12"/>
      <c r="B340" s="12"/>
      <c r="C340" s="12"/>
      <c r="D340" s="8"/>
      <c r="E340" s="9"/>
      <c r="F340" s="8"/>
      <c r="G340" s="8"/>
      <c r="H340" s="10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</row>
    <row r="341">
      <c r="A341" s="12"/>
      <c r="B341" s="12"/>
      <c r="C341" s="12"/>
      <c r="D341" s="8"/>
      <c r="E341" s="9"/>
      <c r="F341" s="8"/>
      <c r="G341" s="8"/>
      <c r="H341" s="10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</row>
    <row r="342">
      <c r="A342" s="12"/>
      <c r="B342" s="12"/>
      <c r="C342" s="12"/>
      <c r="D342" s="8"/>
      <c r="E342" s="9"/>
      <c r="F342" s="8"/>
      <c r="G342" s="8"/>
      <c r="H342" s="10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</row>
    <row r="343">
      <c r="A343" s="12"/>
      <c r="B343" s="12"/>
      <c r="C343" s="12"/>
      <c r="D343" s="8"/>
      <c r="E343" s="9"/>
      <c r="F343" s="8"/>
      <c r="G343" s="8"/>
      <c r="H343" s="10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</row>
    <row r="344">
      <c r="A344" s="12"/>
      <c r="B344" s="12"/>
      <c r="C344" s="12"/>
      <c r="D344" s="8"/>
      <c r="E344" s="9"/>
      <c r="F344" s="8"/>
      <c r="G344" s="8"/>
      <c r="H344" s="10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</row>
    <row r="345">
      <c r="A345" s="12"/>
      <c r="B345" s="12"/>
      <c r="C345" s="12"/>
      <c r="D345" s="8"/>
      <c r="E345" s="9"/>
      <c r="F345" s="8"/>
      <c r="G345" s="8"/>
      <c r="H345" s="10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</row>
    <row r="346">
      <c r="A346" s="12"/>
      <c r="B346" s="12"/>
      <c r="C346" s="12"/>
      <c r="D346" s="8"/>
      <c r="E346" s="9"/>
      <c r="F346" s="8"/>
      <c r="G346" s="8"/>
      <c r="H346" s="10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</row>
    <row r="347">
      <c r="A347" s="12"/>
      <c r="B347" s="12"/>
      <c r="C347" s="12"/>
      <c r="D347" s="8"/>
      <c r="E347" s="9"/>
      <c r="F347" s="8"/>
      <c r="G347" s="8"/>
      <c r="H347" s="10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</row>
    <row r="348">
      <c r="A348" s="12"/>
      <c r="B348" s="12"/>
      <c r="C348" s="12"/>
      <c r="D348" s="8"/>
      <c r="E348" s="9"/>
      <c r="F348" s="8"/>
      <c r="G348" s="8"/>
      <c r="H348" s="10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</row>
    <row r="349">
      <c r="A349" s="12"/>
      <c r="B349" s="12"/>
      <c r="C349" s="12"/>
      <c r="D349" s="8"/>
      <c r="E349" s="9"/>
      <c r="F349" s="8"/>
      <c r="G349" s="8"/>
      <c r="H349" s="10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</row>
    <row r="350">
      <c r="A350" s="12"/>
      <c r="B350" s="12"/>
      <c r="C350" s="12"/>
      <c r="D350" s="8"/>
      <c r="E350" s="9"/>
      <c r="F350" s="8"/>
      <c r="G350" s="8"/>
      <c r="H350" s="10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</row>
    <row r="351">
      <c r="A351" s="12"/>
      <c r="B351" s="12"/>
      <c r="C351" s="12"/>
      <c r="D351" s="8"/>
      <c r="E351" s="9"/>
      <c r="F351" s="8"/>
      <c r="G351" s="8"/>
      <c r="H351" s="10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</row>
    <row r="352">
      <c r="A352" s="12"/>
      <c r="B352" s="12"/>
      <c r="C352" s="12"/>
      <c r="D352" s="8"/>
      <c r="E352" s="9"/>
      <c r="F352" s="8"/>
      <c r="G352" s="8"/>
      <c r="H352" s="10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</row>
    <row r="353">
      <c r="A353" s="12"/>
      <c r="B353" s="12"/>
      <c r="C353" s="12"/>
      <c r="D353" s="8"/>
      <c r="E353" s="9"/>
      <c r="F353" s="8"/>
      <c r="G353" s="8"/>
      <c r="H353" s="10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</row>
    <row r="354">
      <c r="A354" s="12"/>
      <c r="B354" s="12"/>
      <c r="C354" s="12"/>
      <c r="D354" s="8"/>
      <c r="E354" s="9"/>
      <c r="F354" s="8"/>
      <c r="G354" s="8"/>
      <c r="H354" s="10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</row>
    <row r="355">
      <c r="A355" s="12"/>
      <c r="B355" s="12"/>
      <c r="C355" s="12"/>
      <c r="D355" s="8"/>
      <c r="E355" s="9"/>
      <c r="F355" s="8"/>
      <c r="G355" s="8"/>
      <c r="H355" s="10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</row>
    <row r="356">
      <c r="A356" s="12"/>
      <c r="B356" s="12"/>
      <c r="C356" s="12"/>
      <c r="D356" s="8"/>
      <c r="E356" s="9"/>
      <c r="F356" s="8"/>
      <c r="G356" s="8"/>
      <c r="H356" s="10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</row>
    <row r="357">
      <c r="A357" s="12"/>
      <c r="B357" s="12"/>
      <c r="C357" s="12"/>
      <c r="D357" s="8"/>
      <c r="E357" s="9"/>
      <c r="F357" s="8"/>
      <c r="G357" s="8"/>
      <c r="H357" s="10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</row>
    <row r="358">
      <c r="A358" s="12"/>
      <c r="B358" s="12"/>
      <c r="C358" s="12"/>
      <c r="D358" s="8"/>
      <c r="E358" s="9"/>
      <c r="F358" s="8"/>
      <c r="G358" s="8"/>
      <c r="H358" s="10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</row>
    <row r="359">
      <c r="A359" s="12"/>
      <c r="B359" s="12"/>
      <c r="C359" s="12"/>
      <c r="D359" s="8"/>
      <c r="E359" s="9"/>
      <c r="F359" s="8"/>
      <c r="G359" s="8"/>
      <c r="H359" s="10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</row>
    <row r="360">
      <c r="A360" s="12"/>
      <c r="B360" s="12"/>
      <c r="C360" s="12"/>
      <c r="D360" s="8"/>
      <c r="E360" s="9"/>
      <c r="F360" s="8"/>
      <c r="G360" s="8"/>
      <c r="H360" s="10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</row>
    <row r="361">
      <c r="A361" s="12"/>
      <c r="B361" s="12"/>
      <c r="C361" s="12"/>
      <c r="D361" s="8"/>
      <c r="E361" s="9"/>
      <c r="F361" s="8"/>
      <c r="G361" s="8"/>
      <c r="H361" s="10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</row>
    <row r="362">
      <c r="A362" s="12"/>
      <c r="B362" s="12"/>
      <c r="C362" s="12"/>
      <c r="D362" s="8"/>
      <c r="E362" s="9"/>
      <c r="F362" s="8"/>
      <c r="G362" s="8"/>
      <c r="H362" s="10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</row>
    <row r="363">
      <c r="A363" s="12"/>
      <c r="B363" s="12"/>
      <c r="C363" s="12"/>
      <c r="D363" s="8"/>
      <c r="E363" s="9"/>
      <c r="F363" s="8"/>
      <c r="G363" s="8"/>
      <c r="H363" s="10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</row>
    <row r="364">
      <c r="A364" s="12"/>
      <c r="B364" s="12"/>
      <c r="C364" s="12"/>
      <c r="D364" s="8"/>
      <c r="E364" s="9"/>
      <c r="F364" s="8"/>
      <c r="G364" s="8"/>
      <c r="H364" s="10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</row>
    <row r="365">
      <c r="A365" s="12"/>
      <c r="B365" s="12"/>
      <c r="C365" s="12"/>
      <c r="D365" s="8"/>
      <c r="E365" s="9"/>
      <c r="F365" s="8"/>
      <c r="G365" s="8"/>
      <c r="H365" s="10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</row>
    <row r="366">
      <c r="A366" s="12"/>
      <c r="B366" s="12"/>
      <c r="C366" s="12"/>
      <c r="D366" s="8"/>
      <c r="E366" s="9"/>
      <c r="F366" s="8"/>
      <c r="G366" s="8"/>
      <c r="H366" s="10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</row>
    <row r="367">
      <c r="A367" s="12"/>
      <c r="B367" s="12"/>
      <c r="C367" s="12"/>
      <c r="D367" s="8"/>
      <c r="E367" s="9"/>
      <c r="F367" s="8"/>
      <c r="G367" s="8"/>
      <c r="H367" s="10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</row>
    <row r="368">
      <c r="A368" s="12"/>
      <c r="B368" s="12"/>
      <c r="C368" s="12"/>
      <c r="D368" s="8"/>
      <c r="E368" s="9"/>
      <c r="F368" s="8"/>
      <c r="G368" s="8"/>
      <c r="H368" s="10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</row>
    <row r="369">
      <c r="A369" s="12"/>
      <c r="B369" s="12"/>
      <c r="C369" s="12"/>
      <c r="D369" s="8"/>
      <c r="E369" s="9"/>
      <c r="F369" s="8"/>
      <c r="G369" s="8"/>
      <c r="H369" s="10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</row>
    <row r="370">
      <c r="A370" s="12"/>
      <c r="B370" s="12"/>
      <c r="C370" s="12"/>
      <c r="D370" s="8"/>
      <c r="E370" s="9"/>
      <c r="F370" s="8"/>
      <c r="G370" s="8"/>
      <c r="H370" s="10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</row>
    <row r="371">
      <c r="A371" s="12"/>
      <c r="B371" s="12"/>
      <c r="C371" s="12"/>
      <c r="D371" s="8"/>
      <c r="E371" s="9"/>
      <c r="F371" s="8"/>
      <c r="G371" s="8"/>
      <c r="H371" s="10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</row>
    <row r="372">
      <c r="A372" s="12"/>
      <c r="B372" s="12"/>
      <c r="C372" s="12"/>
      <c r="D372" s="8"/>
      <c r="E372" s="9"/>
      <c r="F372" s="8"/>
      <c r="G372" s="8"/>
      <c r="H372" s="10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</row>
    <row r="373">
      <c r="A373" s="12"/>
      <c r="B373" s="12"/>
      <c r="C373" s="12"/>
      <c r="D373" s="8"/>
      <c r="E373" s="9"/>
      <c r="F373" s="8"/>
      <c r="G373" s="8"/>
      <c r="H373" s="10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</row>
    <row r="374">
      <c r="A374" s="12"/>
      <c r="B374" s="12"/>
      <c r="C374" s="12"/>
      <c r="D374" s="8"/>
      <c r="E374" s="9"/>
      <c r="F374" s="8"/>
      <c r="G374" s="8"/>
      <c r="H374" s="10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</row>
    <row r="375">
      <c r="A375" s="12"/>
      <c r="B375" s="12"/>
      <c r="C375" s="12"/>
      <c r="D375" s="8"/>
      <c r="E375" s="9"/>
      <c r="F375" s="8"/>
      <c r="G375" s="8"/>
      <c r="H375" s="10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</row>
    <row r="376">
      <c r="A376" s="12"/>
      <c r="B376" s="12"/>
      <c r="C376" s="12"/>
      <c r="D376" s="8"/>
      <c r="E376" s="9"/>
      <c r="F376" s="8"/>
      <c r="G376" s="8"/>
      <c r="H376" s="10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</row>
    <row r="377">
      <c r="A377" s="12"/>
      <c r="B377" s="12"/>
      <c r="C377" s="12"/>
      <c r="D377" s="8"/>
      <c r="E377" s="9"/>
      <c r="F377" s="8"/>
      <c r="G377" s="8"/>
      <c r="H377" s="10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</row>
    <row r="378">
      <c r="A378" s="12"/>
      <c r="B378" s="12"/>
      <c r="C378" s="12"/>
      <c r="D378" s="8"/>
      <c r="E378" s="9"/>
      <c r="F378" s="8"/>
      <c r="G378" s="8"/>
      <c r="H378" s="10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</row>
    <row r="379">
      <c r="A379" s="12"/>
      <c r="B379" s="12"/>
      <c r="C379" s="12"/>
      <c r="D379" s="8"/>
      <c r="E379" s="9"/>
      <c r="F379" s="8"/>
      <c r="G379" s="8"/>
      <c r="H379" s="10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</row>
    <row r="380">
      <c r="A380" s="12"/>
      <c r="B380" s="12"/>
      <c r="C380" s="12"/>
      <c r="D380" s="8"/>
      <c r="E380" s="9"/>
      <c r="F380" s="8"/>
      <c r="G380" s="8"/>
      <c r="H380" s="10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</row>
    <row r="381">
      <c r="A381" s="12"/>
      <c r="B381" s="12"/>
      <c r="C381" s="12"/>
      <c r="D381" s="8"/>
      <c r="E381" s="9"/>
      <c r="F381" s="8"/>
      <c r="G381" s="8"/>
      <c r="H381" s="10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</row>
    <row r="382">
      <c r="A382" s="12"/>
      <c r="B382" s="12"/>
      <c r="C382" s="12"/>
      <c r="D382" s="8"/>
      <c r="E382" s="9"/>
      <c r="F382" s="8"/>
      <c r="G382" s="8"/>
      <c r="H382" s="10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</row>
    <row r="383">
      <c r="A383" s="12"/>
      <c r="B383" s="12"/>
      <c r="C383" s="12"/>
      <c r="D383" s="8"/>
      <c r="E383" s="9"/>
      <c r="F383" s="8"/>
      <c r="G383" s="8"/>
      <c r="H383" s="10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</row>
    <row r="384">
      <c r="A384" s="12"/>
      <c r="B384" s="12"/>
      <c r="C384" s="12"/>
      <c r="D384" s="8"/>
      <c r="E384" s="9"/>
      <c r="F384" s="8"/>
      <c r="G384" s="8"/>
      <c r="H384" s="10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</row>
    <row r="385">
      <c r="A385" s="12"/>
      <c r="B385" s="12"/>
      <c r="C385" s="12"/>
      <c r="D385" s="8"/>
      <c r="E385" s="9"/>
      <c r="F385" s="8"/>
      <c r="G385" s="8"/>
      <c r="H385" s="10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</row>
    <row r="386">
      <c r="A386" s="12"/>
      <c r="B386" s="12"/>
      <c r="C386" s="12"/>
      <c r="D386" s="8"/>
      <c r="E386" s="9"/>
      <c r="F386" s="8"/>
      <c r="G386" s="8"/>
      <c r="H386" s="10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</row>
    <row r="387">
      <c r="A387" s="12"/>
      <c r="B387" s="12"/>
      <c r="C387" s="12"/>
      <c r="D387" s="8"/>
      <c r="E387" s="9"/>
      <c r="F387" s="8"/>
      <c r="G387" s="8"/>
      <c r="H387" s="10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</row>
    <row r="388">
      <c r="A388" s="12"/>
      <c r="B388" s="12"/>
      <c r="C388" s="12"/>
      <c r="D388" s="8"/>
      <c r="E388" s="9"/>
      <c r="F388" s="8"/>
      <c r="G388" s="8"/>
      <c r="H388" s="10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</row>
    <row r="389">
      <c r="A389" s="12"/>
      <c r="B389" s="12"/>
      <c r="C389" s="12"/>
      <c r="D389" s="8"/>
      <c r="E389" s="9"/>
      <c r="F389" s="8"/>
      <c r="G389" s="8"/>
      <c r="H389" s="10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</row>
    <row r="390">
      <c r="A390" s="12"/>
      <c r="B390" s="12"/>
      <c r="C390" s="12"/>
      <c r="D390" s="8"/>
      <c r="E390" s="9"/>
      <c r="F390" s="8"/>
      <c r="G390" s="8"/>
      <c r="H390" s="10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</row>
    <row r="391">
      <c r="A391" s="12"/>
      <c r="B391" s="12"/>
      <c r="C391" s="12"/>
      <c r="D391" s="8"/>
      <c r="E391" s="9"/>
      <c r="F391" s="8"/>
      <c r="G391" s="8"/>
      <c r="H391" s="10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</row>
    <row r="392">
      <c r="A392" s="12"/>
      <c r="B392" s="12"/>
      <c r="C392" s="12"/>
      <c r="D392" s="8"/>
      <c r="E392" s="9"/>
      <c r="F392" s="8"/>
      <c r="G392" s="8"/>
      <c r="H392" s="10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</row>
    <row r="393">
      <c r="A393" s="12"/>
      <c r="B393" s="12"/>
      <c r="C393" s="12"/>
      <c r="D393" s="8"/>
      <c r="E393" s="9"/>
      <c r="F393" s="8"/>
      <c r="G393" s="8"/>
      <c r="H393" s="10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</row>
    <row r="394">
      <c r="A394" s="12"/>
      <c r="B394" s="12"/>
      <c r="C394" s="12"/>
      <c r="D394" s="8"/>
      <c r="E394" s="9"/>
      <c r="F394" s="8"/>
      <c r="G394" s="8"/>
      <c r="H394" s="10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</row>
    <row r="395">
      <c r="A395" s="12"/>
      <c r="B395" s="12"/>
      <c r="C395" s="12"/>
      <c r="D395" s="8"/>
      <c r="E395" s="9"/>
      <c r="F395" s="8"/>
      <c r="G395" s="8"/>
      <c r="H395" s="10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</row>
    <row r="396">
      <c r="A396" s="12"/>
      <c r="B396" s="12"/>
      <c r="C396" s="12"/>
      <c r="D396" s="8"/>
      <c r="E396" s="9"/>
      <c r="F396" s="8"/>
      <c r="G396" s="8"/>
      <c r="H396" s="10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</row>
    <row r="397">
      <c r="A397" s="12"/>
      <c r="B397" s="12"/>
      <c r="C397" s="12"/>
      <c r="D397" s="8"/>
      <c r="E397" s="9"/>
      <c r="F397" s="8"/>
      <c r="G397" s="8"/>
      <c r="H397" s="10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</row>
    <row r="398">
      <c r="A398" s="12"/>
      <c r="B398" s="12"/>
      <c r="C398" s="12"/>
      <c r="D398" s="8"/>
      <c r="E398" s="9"/>
      <c r="F398" s="8"/>
      <c r="G398" s="8"/>
      <c r="H398" s="10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</row>
    <row r="399">
      <c r="A399" s="12"/>
      <c r="B399" s="12"/>
      <c r="C399" s="12"/>
      <c r="D399" s="8"/>
      <c r="E399" s="9"/>
      <c r="F399" s="8"/>
      <c r="G399" s="8"/>
      <c r="H399" s="10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</row>
    <row r="400">
      <c r="A400" s="12"/>
      <c r="B400" s="12"/>
      <c r="C400" s="12"/>
      <c r="D400" s="8"/>
      <c r="E400" s="9"/>
      <c r="F400" s="8"/>
      <c r="G400" s="8"/>
      <c r="H400" s="10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</row>
    <row r="401">
      <c r="A401" s="12"/>
      <c r="B401" s="12"/>
      <c r="C401" s="12"/>
      <c r="D401" s="8"/>
      <c r="E401" s="9"/>
      <c r="F401" s="8"/>
      <c r="G401" s="8"/>
      <c r="H401" s="10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</row>
    <row r="402">
      <c r="A402" s="12"/>
      <c r="B402" s="12"/>
      <c r="C402" s="12"/>
      <c r="D402" s="8"/>
      <c r="E402" s="9"/>
      <c r="F402" s="8"/>
      <c r="G402" s="8"/>
      <c r="H402" s="10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</row>
    <row r="403">
      <c r="A403" s="12"/>
      <c r="B403" s="12"/>
      <c r="C403" s="12"/>
      <c r="D403" s="8"/>
      <c r="E403" s="9"/>
      <c r="F403" s="8"/>
      <c r="G403" s="8"/>
      <c r="H403" s="10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</row>
    <row r="404">
      <c r="A404" s="12"/>
      <c r="B404" s="12"/>
      <c r="C404" s="12"/>
      <c r="D404" s="8"/>
      <c r="E404" s="9"/>
      <c r="F404" s="8"/>
      <c r="G404" s="8"/>
      <c r="H404" s="10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</row>
    <row r="405">
      <c r="A405" s="12"/>
      <c r="B405" s="12"/>
      <c r="C405" s="12"/>
      <c r="D405" s="8"/>
      <c r="E405" s="9"/>
      <c r="F405" s="8"/>
      <c r="G405" s="8"/>
      <c r="H405" s="10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</row>
    <row r="406">
      <c r="A406" s="12"/>
      <c r="B406" s="12"/>
      <c r="C406" s="12"/>
      <c r="D406" s="8"/>
      <c r="E406" s="9"/>
      <c r="F406" s="8"/>
      <c r="G406" s="8"/>
      <c r="H406" s="10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</row>
    <row r="407">
      <c r="A407" s="12"/>
      <c r="B407" s="12"/>
      <c r="C407" s="12"/>
      <c r="D407" s="8"/>
      <c r="E407" s="9"/>
      <c r="F407" s="8"/>
      <c r="G407" s="8"/>
      <c r="H407" s="10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</row>
    <row r="408">
      <c r="A408" s="12"/>
      <c r="B408" s="12"/>
      <c r="C408" s="12"/>
      <c r="D408" s="8"/>
      <c r="E408" s="9"/>
      <c r="F408" s="8"/>
      <c r="G408" s="8"/>
      <c r="H408" s="10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</row>
    <row r="409">
      <c r="A409" s="12"/>
      <c r="B409" s="12"/>
      <c r="C409" s="12"/>
      <c r="D409" s="8"/>
      <c r="E409" s="9"/>
      <c r="F409" s="8"/>
      <c r="G409" s="8"/>
      <c r="H409" s="10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</row>
    <row r="410">
      <c r="A410" s="12"/>
      <c r="B410" s="12"/>
      <c r="C410" s="12"/>
      <c r="D410" s="8"/>
      <c r="E410" s="9"/>
      <c r="F410" s="8"/>
      <c r="G410" s="8"/>
      <c r="H410" s="10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</row>
    <row r="411">
      <c r="A411" s="12"/>
      <c r="B411" s="12"/>
      <c r="C411" s="12"/>
      <c r="D411" s="8"/>
      <c r="E411" s="9"/>
      <c r="F411" s="8"/>
      <c r="G411" s="8"/>
      <c r="H411" s="10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</row>
    <row r="412">
      <c r="A412" s="12"/>
      <c r="B412" s="12"/>
      <c r="C412" s="12"/>
      <c r="D412" s="8"/>
      <c r="E412" s="9"/>
      <c r="F412" s="8"/>
      <c r="G412" s="8"/>
      <c r="H412" s="10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</row>
    <row r="413">
      <c r="A413" s="12"/>
      <c r="B413" s="12"/>
      <c r="C413" s="12"/>
      <c r="D413" s="8"/>
      <c r="E413" s="9"/>
      <c r="F413" s="8"/>
      <c r="G413" s="8"/>
      <c r="H413" s="10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</row>
    <row r="414">
      <c r="A414" s="12"/>
      <c r="B414" s="12"/>
      <c r="C414" s="12"/>
      <c r="D414" s="8"/>
      <c r="E414" s="9"/>
      <c r="F414" s="8"/>
      <c r="G414" s="8"/>
      <c r="H414" s="10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</row>
    <row r="415">
      <c r="A415" s="12"/>
      <c r="B415" s="12"/>
      <c r="C415" s="12"/>
      <c r="D415" s="8"/>
      <c r="E415" s="9"/>
      <c r="F415" s="8"/>
      <c r="G415" s="8"/>
      <c r="H415" s="10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</row>
    <row r="416">
      <c r="A416" s="12"/>
      <c r="B416" s="12"/>
      <c r="C416" s="12"/>
      <c r="D416" s="8"/>
      <c r="E416" s="9"/>
      <c r="F416" s="8"/>
      <c r="G416" s="8"/>
      <c r="H416" s="10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</row>
    <row r="417">
      <c r="A417" s="12"/>
      <c r="B417" s="12"/>
      <c r="C417" s="12"/>
      <c r="D417" s="8"/>
      <c r="E417" s="9"/>
      <c r="F417" s="8"/>
      <c r="G417" s="8"/>
      <c r="H417" s="10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</row>
    <row r="418">
      <c r="A418" s="12"/>
      <c r="B418" s="12"/>
      <c r="C418" s="12"/>
      <c r="D418" s="8"/>
      <c r="E418" s="9"/>
      <c r="F418" s="8"/>
      <c r="G418" s="8"/>
      <c r="H418" s="10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</row>
    <row r="419">
      <c r="A419" s="12"/>
      <c r="B419" s="12"/>
      <c r="C419" s="12"/>
      <c r="D419" s="8"/>
      <c r="E419" s="9"/>
      <c r="F419" s="8"/>
      <c r="G419" s="8"/>
      <c r="H419" s="10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</row>
    <row r="420">
      <c r="A420" s="12"/>
      <c r="B420" s="12"/>
      <c r="C420" s="12"/>
      <c r="D420" s="8"/>
      <c r="E420" s="9"/>
      <c r="F420" s="8"/>
      <c r="G420" s="8"/>
      <c r="H420" s="10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</row>
    <row r="421">
      <c r="A421" s="12"/>
      <c r="B421" s="12"/>
      <c r="C421" s="12"/>
      <c r="D421" s="8"/>
      <c r="E421" s="9"/>
      <c r="F421" s="8"/>
      <c r="G421" s="8"/>
      <c r="H421" s="10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</row>
    <row r="422">
      <c r="A422" s="12"/>
      <c r="B422" s="12"/>
      <c r="C422" s="12"/>
      <c r="D422" s="8"/>
      <c r="E422" s="9"/>
      <c r="F422" s="8"/>
      <c r="G422" s="8"/>
      <c r="H422" s="10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</row>
    <row r="423">
      <c r="A423" s="12"/>
      <c r="B423" s="12"/>
      <c r="C423" s="12"/>
      <c r="D423" s="8"/>
      <c r="E423" s="9"/>
      <c r="F423" s="8"/>
      <c r="G423" s="8"/>
      <c r="H423" s="10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</row>
    <row r="424">
      <c r="A424" s="12"/>
      <c r="B424" s="12"/>
      <c r="C424" s="12"/>
      <c r="D424" s="8"/>
      <c r="E424" s="9"/>
      <c r="F424" s="8"/>
      <c r="G424" s="8"/>
      <c r="H424" s="10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</row>
    <row r="425">
      <c r="A425" s="12"/>
      <c r="B425" s="12"/>
      <c r="C425" s="12"/>
      <c r="D425" s="8"/>
      <c r="E425" s="9"/>
      <c r="F425" s="8"/>
      <c r="G425" s="8"/>
      <c r="H425" s="10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</row>
    <row r="426">
      <c r="A426" s="12"/>
      <c r="B426" s="12"/>
      <c r="C426" s="12"/>
      <c r="D426" s="8"/>
      <c r="E426" s="9"/>
      <c r="F426" s="8"/>
      <c r="G426" s="8"/>
      <c r="H426" s="10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</row>
    <row r="427">
      <c r="A427" s="12"/>
      <c r="B427" s="12"/>
      <c r="C427" s="12"/>
      <c r="D427" s="8"/>
      <c r="E427" s="9"/>
      <c r="F427" s="8"/>
      <c r="G427" s="8"/>
      <c r="H427" s="10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</row>
    <row r="428">
      <c r="A428" s="12"/>
      <c r="B428" s="12"/>
      <c r="C428" s="12"/>
      <c r="D428" s="8"/>
      <c r="E428" s="9"/>
      <c r="F428" s="8"/>
      <c r="G428" s="8"/>
      <c r="H428" s="10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</row>
    <row r="429">
      <c r="A429" s="12"/>
      <c r="B429" s="12"/>
      <c r="C429" s="12"/>
      <c r="D429" s="8"/>
      <c r="E429" s="9"/>
      <c r="F429" s="8"/>
      <c r="G429" s="8"/>
      <c r="H429" s="10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</row>
    <row r="430">
      <c r="A430" s="12"/>
      <c r="B430" s="12"/>
      <c r="C430" s="12"/>
      <c r="D430" s="8"/>
      <c r="E430" s="9"/>
      <c r="F430" s="8"/>
      <c r="G430" s="8"/>
      <c r="H430" s="10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</row>
    <row r="431">
      <c r="A431" s="12"/>
      <c r="B431" s="12"/>
      <c r="C431" s="12"/>
      <c r="D431" s="8"/>
      <c r="E431" s="9"/>
      <c r="F431" s="8"/>
      <c r="G431" s="8"/>
      <c r="H431" s="10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</row>
    <row r="432">
      <c r="A432" s="12"/>
      <c r="B432" s="12"/>
      <c r="C432" s="12"/>
      <c r="D432" s="8"/>
      <c r="E432" s="9"/>
      <c r="F432" s="8"/>
      <c r="G432" s="8"/>
      <c r="H432" s="10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</row>
    <row r="433">
      <c r="A433" s="12"/>
      <c r="B433" s="12"/>
      <c r="C433" s="12"/>
      <c r="D433" s="8"/>
      <c r="E433" s="9"/>
      <c r="F433" s="8"/>
      <c r="G433" s="8"/>
      <c r="H433" s="10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</row>
    <row r="434">
      <c r="A434" s="12"/>
      <c r="B434" s="12"/>
      <c r="C434" s="12"/>
      <c r="D434" s="8"/>
      <c r="E434" s="9"/>
      <c r="F434" s="8"/>
      <c r="G434" s="8"/>
      <c r="H434" s="10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</row>
    <row r="435">
      <c r="A435" s="12"/>
      <c r="B435" s="12"/>
      <c r="C435" s="12"/>
      <c r="D435" s="8"/>
      <c r="E435" s="9"/>
      <c r="F435" s="8"/>
      <c r="G435" s="8"/>
      <c r="H435" s="10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</row>
    <row r="436">
      <c r="A436" s="12"/>
      <c r="B436" s="12"/>
      <c r="C436" s="12"/>
      <c r="D436" s="8"/>
      <c r="E436" s="9"/>
      <c r="F436" s="8"/>
      <c r="G436" s="8"/>
      <c r="H436" s="10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</row>
    <row r="437">
      <c r="A437" s="12"/>
      <c r="B437" s="12"/>
      <c r="C437" s="12"/>
      <c r="D437" s="8"/>
      <c r="E437" s="9"/>
      <c r="F437" s="8"/>
      <c r="G437" s="8"/>
      <c r="H437" s="10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</row>
    <row r="438">
      <c r="A438" s="12"/>
      <c r="B438" s="12"/>
      <c r="C438" s="12"/>
      <c r="D438" s="8"/>
      <c r="E438" s="9"/>
      <c r="F438" s="8"/>
      <c r="G438" s="8"/>
      <c r="H438" s="10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</row>
    <row r="439">
      <c r="A439" s="12"/>
      <c r="B439" s="12"/>
      <c r="C439" s="12"/>
      <c r="D439" s="8"/>
      <c r="E439" s="9"/>
      <c r="F439" s="8"/>
      <c r="G439" s="8"/>
      <c r="H439" s="10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</row>
    <row r="440">
      <c r="A440" s="12"/>
      <c r="B440" s="12"/>
      <c r="C440" s="12"/>
      <c r="D440" s="8"/>
      <c r="E440" s="9"/>
      <c r="F440" s="8"/>
      <c r="G440" s="8"/>
      <c r="H440" s="10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</row>
    <row r="441">
      <c r="A441" s="12"/>
      <c r="B441" s="12"/>
      <c r="C441" s="12"/>
      <c r="D441" s="8"/>
      <c r="E441" s="9"/>
      <c r="F441" s="8"/>
      <c r="G441" s="8"/>
      <c r="H441" s="10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</row>
    <row r="442">
      <c r="A442" s="12"/>
      <c r="B442" s="12"/>
      <c r="C442" s="12"/>
      <c r="D442" s="8"/>
      <c r="E442" s="9"/>
      <c r="F442" s="8"/>
      <c r="G442" s="8"/>
      <c r="H442" s="10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</row>
    <row r="443">
      <c r="A443" s="12"/>
      <c r="B443" s="12"/>
      <c r="C443" s="12"/>
      <c r="D443" s="8"/>
      <c r="E443" s="9"/>
      <c r="F443" s="8"/>
      <c r="G443" s="8"/>
      <c r="H443" s="10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</row>
    <row r="444">
      <c r="A444" s="12"/>
      <c r="B444" s="12"/>
      <c r="C444" s="12"/>
      <c r="D444" s="8"/>
      <c r="E444" s="9"/>
      <c r="F444" s="8"/>
      <c r="G444" s="8"/>
      <c r="H444" s="10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</row>
    <row r="445">
      <c r="A445" s="12"/>
      <c r="B445" s="12"/>
      <c r="C445" s="12"/>
      <c r="D445" s="8"/>
      <c r="E445" s="9"/>
      <c r="F445" s="8"/>
      <c r="G445" s="8"/>
      <c r="H445" s="10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</row>
    <row r="446">
      <c r="A446" s="12"/>
      <c r="B446" s="12"/>
      <c r="C446" s="12"/>
      <c r="D446" s="8"/>
      <c r="E446" s="9"/>
      <c r="F446" s="8"/>
      <c r="G446" s="8"/>
      <c r="H446" s="10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</row>
    <row r="447">
      <c r="A447" s="12"/>
      <c r="B447" s="12"/>
      <c r="C447" s="12"/>
      <c r="D447" s="8"/>
      <c r="E447" s="9"/>
      <c r="F447" s="8"/>
      <c r="G447" s="8"/>
      <c r="H447" s="10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</row>
    <row r="448">
      <c r="A448" s="12"/>
      <c r="B448" s="12"/>
      <c r="C448" s="12"/>
      <c r="D448" s="8"/>
      <c r="E448" s="9"/>
      <c r="F448" s="8"/>
      <c r="G448" s="8"/>
      <c r="H448" s="10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</row>
    <row r="449">
      <c r="A449" s="12"/>
      <c r="B449" s="12"/>
      <c r="C449" s="12"/>
      <c r="D449" s="8"/>
      <c r="E449" s="9"/>
      <c r="F449" s="8"/>
      <c r="G449" s="8"/>
      <c r="H449" s="10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</row>
    <row r="450">
      <c r="A450" s="12"/>
      <c r="B450" s="12"/>
      <c r="C450" s="12"/>
      <c r="D450" s="8"/>
      <c r="E450" s="9"/>
      <c r="F450" s="8"/>
      <c r="G450" s="8"/>
      <c r="H450" s="10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</row>
    <row r="451">
      <c r="A451" s="12"/>
      <c r="B451" s="12"/>
      <c r="C451" s="12"/>
      <c r="D451" s="8"/>
      <c r="E451" s="9"/>
      <c r="F451" s="8"/>
      <c r="G451" s="8"/>
      <c r="H451" s="10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</row>
    <row r="452">
      <c r="A452" s="12"/>
      <c r="B452" s="12"/>
      <c r="C452" s="12"/>
      <c r="D452" s="8"/>
      <c r="E452" s="9"/>
      <c r="F452" s="8"/>
      <c r="G452" s="8"/>
      <c r="H452" s="10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</row>
    <row r="453">
      <c r="A453" s="12"/>
      <c r="B453" s="12"/>
      <c r="C453" s="12"/>
      <c r="D453" s="8"/>
      <c r="E453" s="9"/>
      <c r="F453" s="8"/>
      <c r="G453" s="8"/>
      <c r="H453" s="10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</row>
    <row r="454">
      <c r="A454" s="12"/>
      <c r="B454" s="12"/>
      <c r="C454" s="12"/>
      <c r="D454" s="8"/>
      <c r="E454" s="9"/>
      <c r="F454" s="8"/>
      <c r="G454" s="8"/>
      <c r="H454" s="10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</row>
    <row r="455">
      <c r="A455" s="12"/>
      <c r="B455" s="12"/>
      <c r="C455" s="12"/>
      <c r="D455" s="8"/>
      <c r="E455" s="9"/>
      <c r="F455" s="8"/>
      <c r="G455" s="8"/>
      <c r="H455" s="10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</row>
    <row r="456">
      <c r="A456" s="12"/>
      <c r="B456" s="12"/>
      <c r="C456" s="12"/>
      <c r="D456" s="8"/>
      <c r="E456" s="9"/>
      <c r="F456" s="8"/>
      <c r="G456" s="8"/>
      <c r="H456" s="10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</row>
    <row r="457">
      <c r="A457" s="12"/>
      <c r="B457" s="12"/>
      <c r="C457" s="12"/>
      <c r="D457" s="8"/>
      <c r="E457" s="9"/>
      <c r="F457" s="8"/>
      <c r="G457" s="8"/>
      <c r="H457" s="10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</row>
    <row r="458">
      <c r="A458" s="12"/>
      <c r="B458" s="12"/>
      <c r="C458" s="12"/>
      <c r="D458" s="8"/>
      <c r="E458" s="9"/>
      <c r="F458" s="8"/>
      <c r="G458" s="8"/>
      <c r="H458" s="10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</row>
    <row r="459">
      <c r="A459" s="12"/>
      <c r="B459" s="12"/>
      <c r="C459" s="12"/>
      <c r="D459" s="8"/>
      <c r="E459" s="9"/>
      <c r="F459" s="8"/>
      <c r="G459" s="8"/>
      <c r="H459" s="10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</row>
    <row r="460">
      <c r="A460" s="12"/>
      <c r="B460" s="12"/>
      <c r="C460" s="12"/>
      <c r="D460" s="8"/>
      <c r="E460" s="9"/>
      <c r="F460" s="8"/>
      <c r="G460" s="8"/>
      <c r="H460" s="10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</row>
    <row r="461">
      <c r="A461" s="12"/>
      <c r="B461" s="12"/>
      <c r="C461" s="12"/>
      <c r="D461" s="8"/>
      <c r="E461" s="9"/>
      <c r="F461" s="8"/>
      <c r="G461" s="8"/>
      <c r="H461" s="10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</row>
    <row r="462">
      <c r="A462" s="12"/>
      <c r="B462" s="12"/>
      <c r="C462" s="12"/>
      <c r="D462" s="8"/>
      <c r="E462" s="9"/>
      <c r="F462" s="8"/>
      <c r="G462" s="8"/>
      <c r="H462" s="10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</row>
    <row r="463">
      <c r="A463" s="12"/>
      <c r="B463" s="12"/>
      <c r="C463" s="12"/>
      <c r="D463" s="8"/>
      <c r="E463" s="9"/>
      <c r="F463" s="8"/>
      <c r="G463" s="8"/>
      <c r="H463" s="10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</row>
    <row r="464">
      <c r="A464" s="12"/>
      <c r="B464" s="12"/>
      <c r="C464" s="12"/>
      <c r="D464" s="8"/>
      <c r="E464" s="9"/>
      <c r="F464" s="8"/>
      <c r="G464" s="8"/>
      <c r="H464" s="10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</row>
    <row r="465">
      <c r="A465" s="12"/>
      <c r="B465" s="12"/>
      <c r="C465" s="12"/>
      <c r="D465" s="8"/>
      <c r="E465" s="9"/>
      <c r="F465" s="8"/>
      <c r="G465" s="8"/>
      <c r="H465" s="10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</row>
    <row r="466">
      <c r="A466" s="12"/>
      <c r="B466" s="12"/>
      <c r="C466" s="12"/>
      <c r="D466" s="8"/>
      <c r="E466" s="9"/>
      <c r="F466" s="8"/>
      <c r="G466" s="8"/>
      <c r="H466" s="10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</row>
    <row r="467">
      <c r="A467" s="12"/>
      <c r="B467" s="12"/>
      <c r="C467" s="12"/>
      <c r="D467" s="8"/>
      <c r="E467" s="9"/>
      <c r="F467" s="8"/>
      <c r="G467" s="8"/>
      <c r="H467" s="10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</row>
    <row r="468">
      <c r="A468" s="12"/>
      <c r="B468" s="12"/>
      <c r="C468" s="12"/>
      <c r="D468" s="8"/>
      <c r="E468" s="9"/>
      <c r="F468" s="8"/>
      <c r="G468" s="8"/>
      <c r="H468" s="10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</row>
    <row r="469">
      <c r="A469" s="12"/>
      <c r="B469" s="12"/>
      <c r="C469" s="12"/>
      <c r="D469" s="8"/>
      <c r="E469" s="9"/>
      <c r="F469" s="8"/>
      <c r="G469" s="8"/>
      <c r="H469" s="10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</row>
    <row r="470">
      <c r="A470" s="12"/>
      <c r="B470" s="12"/>
      <c r="C470" s="12"/>
      <c r="D470" s="8"/>
      <c r="E470" s="9"/>
      <c r="F470" s="8"/>
      <c r="G470" s="8"/>
      <c r="H470" s="10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</row>
    <row r="471">
      <c r="A471" s="12"/>
      <c r="B471" s="12"/>
      <c r="C471" s="12"/>
      <c r="D471" s="8"/>
      <c r="E471" s="9"/>
      <c r="F471" s="8"/>
      <c r="G471" s="8"/>
      <c r="H471" s="10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</row>
    <row r="472">
      <c r="A472" s="12"/>
      <c r="B472" s="12"/>
      <c r="C472" s="12"/>
      <c r="D472" s="8"/>
      <c r="E472" s="9"/>
      <c r="F472" s="8"/>
      <c r="G472" s="8"/>
      <c r="H472" s="10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</row>
    <row r="473">
      <c r="A473" s="12"/>
      <c r="B473" s="12"/>
      <c r="C473" s="12"/>
      <c r="D473" s="8"/>
      <c r="E473" s="9"/>
      <c r="F473" s="8"/>
      <c r="G473" s="8"/>
      <c r="H473" s="10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</row>
    <row r="474">
      <c r="A474" s="12"/>
      <c r="B474" s="12"/>
      <c r="C474" s="12"/>
      <c r="D474" s="8"/>
      <c r="E474" s="9"/>
      <c r="F474" s="8"/>
      <c r="G474" s="8"/>
      <c r="H474" s="10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</row>
    <row r="475">
      <c r="A475" s="12"/>
      <c r="B475" s="12"/>
      <c r="C475" s="12"/>
      <c r="D475" s="8"/>
      <c r="E475" s="9"/>
      <c r="F475" s="8"/>
      <c r="G475" s="8"/>
      <c r="H475" s="10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</row>
    <row r="476">
      <c r="A476" s="12"/>
      <c r="B476" s="12"/>
      <c r="C476" s="12"/>
      <c r="D476" s="8"/>
      <c r="E476" s="9"/>
      <c r="F476" s="8"/>
      <c r="G476" s="8"/>
      <c r="H476" s="10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</row>
    <row r="477">
      <c r="A477" s="12"/>
      <c r="B477" s="12"/>
      <c r="C477" s="12"/>
      <c r="D477" s="8"/>
      <c r="E477" s="9"/>
      <c r="F477" s="8"/>
      <c r="G477" s="8"/>
      <c r="H477" s="10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</row>
    <row r="478">
      <c r="A478" s="12"/>
      <c r="B478" s="12"/>
      <c r="C478" s="12"/>
      <c r="D478" s="8"/>
      <c r="E478" s="9"/>
      <c r="F478" s="8"/>
      <c r="G478" s="8"/>
      <c r="H478" s="10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</row>
    <row r="479">
      <c r="A479" s="12"/>
      <c r="B479" s="12"/>
      <c r="C479" s="12"/>
      <c r="D479" s="8"/>
      <c r="E479" s="9"/>
      <c r="F479" s="8"/>
      <c r="G479" s="8"/>
      <c r="H479" s="10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</row>
    <row r="480">
      <c r="A480" s="12"/>
      <c r="B480" s="12"/>
      <c r="C480" s="12"/>
      <c r="D480" s="8"/>
      <c r="E480" s="9"/>
      <c r="F480" s="8"/>
      <c r="G480" s="8"/>
      <c r="H480" s="10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</row>
    <row r="481">
      <c r="A481" s="12"/>
      <c r="B481" s="12"/>
      <c r="C481" s="12"/>
      <c r="D481" s="8"/>
      <c r="E481" s="9"/>
      <c r="F481" s="8"/>
      <c r="G481" s="8"/>
      <c r="H481" s="10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</row>
    <row r="482">
      <c r="A482" s="12"/>
      <c r="B482" s="12"/>
      <c r="C482" s="12"/>
      <c r="D482" s="8"/>
      <c r="E482" s="9"/>
      <c r="F482" s="8"/>
      <c r="G482" s="8"/>
      <c r="H482" s="10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</row>
    <row r="483">
      <c r="A483" s="12"/>
      <c r="B483" s="12"/>
      <c r="C483" s="12"/>
      <c r="D483" s="8"/>
      <c r="E483" s="9"/>
      <c r="F483" s="8"/>
      <c r="G483" s="8"/>
      <c r="H483" s="10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</row>
    <row r="484">
      <c r="A484" s="12"/>
      <c r="B484" s="12"/>
      <c r="C484" s="12"/>
      <c r="D484" s="8"/>
      <c r="E484" s="9"/>
      <c r="F484" s="8"/>
      <c r="G484" s="8"/>
      <c r="H484" s="10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</row>
    <row r="485">
      <c r="A485" s="12"/>
      <c r="B485" s="12"/>
      <c r="C485" s="12"/>
      <c r="D485" s="8"/>
      <c r="E485" s="9"/>
      <c r="F485" s="8"/>
      <c r="G485" s="8"/>
      <c r="H485" s="10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</row>
    <row r="486">
      <c r="A486" s="12"/>
      <c r="B486" s="12"/>
      <c r="C486" s="12"/>
      <c r="D486" s="8"/>
      <c r="E486" s="9"/>
      <c r="F486" s="8"/>
      <c r="G486" s="8"/>
      <c r="H486" s="10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</row>
    <row r="487">
      <c r="A487" s="12"/>
      <c r="B487" s="12"/>
      <c r="C487" s="12"/>
      <c r="D487" s="8"/>
      <c r="E487" s="9"/>
      <c r="F487" s="8"/>
      <c r="G487" s="8"/>
      <c r="H487" s="10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</row>
    <row r="488">
      <c r="A488" s="12"/>
      <c r="B488" s="12"/>
      <c r="C488" s="12"/>
      <c r="D488" s="8"/>
      <c r="E488" s="9"/>
      <c r="F488" s="8"/>
      <c r="G488" s="8"/>
      <c r="H488" s="10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</row>
    <row r="489">
      <c r="A489" s="12"/>
      <c r="B489" s="12"/>
      <c r="C489" s="12"/>
      <c r="D489" s="8"/>
      <c r="E489" s="9"/>
      <c r="F489" s="8"/>
      <c r="G489" s="8"/>
      <c r="H489" s="10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</row>
    <row r="490">
      <c r="A490" s="12"/>
      <c r="B490" s="12"/>
      <c r="C490" s="12"/>
      <c r="D490" s="8"/>
      <c r="E490" s="9"/>
      <c r="F490" s="8"/>
      <c r="G490" s="8"/>
      <c r="H490" s="10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</row>
    <row r="491">
      <c r="A491" s="12"/>
      <c r="B491" s="12"/>
      <c r="C491" s="12"/>
      <c r="D491" s="8"/>
      <c r="E491" s="9"/>
      <c r="F491" s="8"/>
      <c r="G491" s="8"/>
      <c r="H491" s="10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</row>
    <row r="492">
      <c r="A492" s="12"/>
      <c r="B492" s="12"/>
      <c r="C492" s="12"/>
      <c r="D492" s="8"/>
      <c r="E492" s="9"/>
      <c r="F492" s="8"/>
      <c r="G492" s="8"/>
      <c r="H492" s="10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</row>
    <row r="493">
      <c r="A493" s="12"/>
      <c r="B493" s="12"/>
      <c r="C493" s="12"/>
      <c r="D493" s="8"/>
      <c r="E493" s="9"/>
      <c r="F493" s="8"/>
      <c r="G493" s="8"/>
      <c r="H493" s="10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</row>
    <row r="494">
      <c r="A494" s="12"/>
      <c r="B494" s="12"/>
      <c r="C494" s="12"/>
      <c r="D494" s="8"/>
      <c r="E494" s="9"/>
      <c r="F494" s="8"/>
      <c r="G494" s="8"/>
      <c r="H494" s="10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</row>
    <row r="495">
      <c r="A495" s="12"/>
      <c r="B495" s="12"/>
      <c r="C495" s="12"/>
      <c r="D495" s="8"/>
      <c r="E495" s="9"/>
      <c r="F495" s="8"/>
      <c r="G495" s="8"/>
      <c r="H495" s="10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</row>
    <row r="496">
      <c r="A496" s="12"/>
      <c r="B496" s="12"/>
      <c r="C496" s="12"/>
      <c r="D496" s="8"/>
      <c r="E496" s="9"/>
      <c r="F496" s="8"/>
      <c r="G496" s="8"/>
      <c r="H496" s="10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</row>
    <row r="497">
      <c r="A497" s="12"/>
      <c r="B497" s="12"/>
      <c r="C497" s="12"/>
      <c r="D497" s="8"/>
      <c r="E497" s="9"/>
      <c r="F497" s="8"/>
      <c r="G497" s="8"/>
      <c r="H497" s="10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</row>
    <row r="498">
      <c r="A498" s="12"/>
      <c r="B498" s="12"/>
      <c r="C498" s="12"/>
      <c r="D498" s="8"/>
      <c r="E498" s="9"/>
      <c r="F498" s="8"/>
      <c r="G498" s="8"/>
      <c r="H498" s="10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</row>
    <row r="499">
      <c r="A499" s="12"/>
      <c r="B499" s="12"/>
      <c r="C499" s="12"/>
      <c r="D499" s="8"/>
      <c r="E499" s="9"/>
      <c r="F499" s="8"/>
      <c r="G499" s="8"/>
      <c r="H499" s="10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</row>
    <row r="500">
      <c r="A500" s="12"/>
      <c r="B500" s="12"/>
      <c r="C500" s="12"/>
      <c r="D500" s="8"/>
      <c r="E500" s="9"/>
      <c r="F500" s="8"/>
      <c r="G500" s="8"/>
      <c r="H500" s="10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</row>
    <row r="501">
      <c r="A501" s="12"/>
      <c r="B501" s="12"/>
      <c r="C501" s="12"/>
      <c r="D501" s="8"/>
      <c r="E501" s="9"/>
      <c r="F501" s="8"/>
      <c r="G501" s="8"/>
      <c r="H501" s="10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</row>
    <row r="502">
      <c r="A502" s="12"/>
      <c r="B502" s="12"/>
      <c r="C502" s="12"/>
      <c r="D502" s="8"/>
      <c r="E502" s="9"/>
      <c r="F502" s="8"/>
      <c r="G502" s="8"/>
      <c r="H502" s="10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</row>
    <row r="503">
      <c r="A503" s="12"/>
      <c r="B503" s="12"/>
      <c r="C503" s="12"/>
      <c r="D503" s="8"/>
      <c r="E503" s="9"/>
      <c r="F503" s="8"/>
      <c r="G503" s="8"/>
      <c r="H503" s="10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</row>
    <row r="504">
      <c r="A504" s="12"/>
      <c r="B504" s="12"/>
      <c r="C504" s="12"/>
      <c r="D504" s="8"/>
      <c r="E504" s="9"/>
      <c r="F504" s="8"/>
      <c r="G504" s="8"/>
      <c r="H504" s="10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</row>
    <row r="505">
      <c r="A505" s="12"/>
      <c r="B505" s="12"/>
      <c r="C505" s="12"/>
      <c r="D505" s="8"/>
      <c r="E505" s="9"/>
      <c r="F505" s="8"/>
      <c r="G505" s="8"/>
      <c r="H505" s="10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</row>
    <row r="506">
      <c r="A506" s="12"/>
      <c r="B506" s="12"/>
      <c r="C506" s="12"/>
      <c r="D506" s="8"/>
      <c r="E506" s="9"/>
      <c r="F506" s="8"/>
      <c r="G506" s="8"/>
      <c r="H506" s="10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</row>
    <row r="507">
      <c r="A507" s="12"/>
      <c r="B507" s="12"/>
      <c r="C507" s="12"/>
      <c r="D507" s="8"/>
      <c r="E507" s="9"/>
      <c r="F507" s="8"/>
      <c r="G507" s="8"/>
      <c r="H507" s="10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</row>
    <row r="508">
      <c r="A508" s="12"/>
      <c r="B508" s="12"/>
      <c r="C508" s="12"/>
      <c r="D508" s="8"/>
      <c r="E508" s="9"/>
      <c r="F508" s="8"/>
      <c r="G508" s="8"/>
      <c r="H508" s="10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</row>
    <row r="509">
      <c r="A509" s="12"/>
      <c r="B509" s="12"/>
      <c r="C509" s="12"/>
      <c r="D509" s="8"/>
      <c r="E509" s="9"/>
      <c r="F509" s="8"/>
      <c r="G509" s="8"/>
      <c r="H509" s="10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</row>
    <row r="510">
      <c r="A510" s="12"/>
      <c r="B510" s="12"/>
      <c r="C510" s="12"/>
      <c r="D510" s="8"/>
      <c r="E510" s="9"/>
      <c r="F510" s="8"/>
      <c r="G510" s="8"/>
      <c r="H510" s="10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</row>
    <row r="511">
      <c r="A511" s="12"/>
      <c r="B511" s="12"/>
      <c r="C511" s="12"/>
      <c r="D511" s="8"/>
      <c r="E511" s="9"/>
      <c r="F511" s="8"/>
      <c r="G511" s="8"/>
      <c r="H511" s="10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</row>
    <row r="512">
      <c r="A512" s="12"/>
      <c r="B512" s="12"/>
      <c r="C512" s="12"/>
      <c r="D512" s="8"/>
      <c r="E512" s="9"/>
      <c r="F512" s="8"/>
      <c r="G512" s="8"/>
      <c r="H512" s="10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</row>
    <row r="513">
      <c r="A513" s="12"/>
      <c r="B513" s="12"/>
      <c r="C513" s="12"/>
      <c r="D513" s="8"/>
      <c r="E513" s="9"/>
      <c r="F513" s="8"/>
      <c r="G513" s="8"/>
      <c r="H513" s="10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</row>
    <row r="514">
      <c r="A514" s="12"/>
      <c r="B514" s="12"/>
      <c r="C514" s="12"/>
      <c r="D514" s="8"/>
      <c r="E514" s="9"/>
      <c r="F514" s="8"/>
      <c r="G514" s="8"/>
      <c r="H514" s="10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</row>
    <row r="515">
      <c r="A515" s="12"/>
      <c r="B515" s="12"/>
      <c r="C515" s="12"/>
      <c r="D515" s="8"/>
      <c r="E515" s="9"/>
      <c r="F515" s="8"/>
      <c r="G515" s="8"/>
      <c r="H515" s="10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</row>
    <row r="516">
      <c r="A516" s="12"/>
      <c r="B516" s="12"/>
      <c r="C516" s="12"/>
      <c r="D516" s="8"/>
      <c r="E516" s="9"/>
      <c r="F516" s="8"/>
      <c r="G516" s="8"/>
      <c r="H516" s="10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</row>
    <row r="517">
      <c r="A517" s="12"/>
      <c r="B517" s="12"/>
      <c r="C517" s="12"/>
      <c r="D517" s="8"/>
      <c r="E517" s="9"/>
      <c r="F517" s="8"/>
      <c r="G517" s="8"/>
      <c r="H517" s="10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</row>
    <row r="518">
      <c r="A518" s="12"/>
      <c r="B518" s="12"/>
      <c r="C518" s="12"/>
      <c r="D518" s="8"/>
      <c r="E518" s="9"/>
      <c r="F518" s="8"/>
      <c r="G518" s="8"/>
      <c r="H518" s="10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>
      <c r="A519" s="12"/>
      <c r="B519" s="12"/>
      <c r="C519" s="12"/>
      <c r="D519" s="8"/>
      <c r="E519" s="9"/>
      <c r="F519" s="8"/>
      <c r="G519" s="8"/>
      <c r="H519" s="10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>
      <c r="A520" s="12"/>
      <c r="B520" s="12"/>
      <c r="C520" s="12"/>
      <c r="D520" s="8"/>
      <c r="E520" s="9"/>
      <c r="F520" s="8"/>
      <c r="G520" s="8"/>
      <c r="H520" s="10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  <row r="521">
      <c r="A521" s="12"/>
      <c r="B521" s="12"/>
      <c r="C521" s="12"/>
      <c r="D521" s="8"/>
      <c r="E521" s="9"/>
      <c r="F521" s="8"/>
      <c r="G521" s="8"/>
      <c r="H521" s="10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</row>
    <row r="522">
      <c r="A522" s="12"/>
      <c r="B522" s="12"/>
      <c r="C522" s="12"/>
      <c r="D522" s="8"/>
      <c r="E522" s="9"/>
      <c r="F522" s="8"/>
      <c r="G522" s="8"/>
      <c r="H522" s="10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</row>
    <row r="523">
      <c r="A523" s="12"/>
      <c r="B523" s="12"/>
      <c r="C523" s="12"/>
      <c r="D523" s="8"/>
      <c r="E523" s="9"/>
      <c r="F523" s="8"/>
      <c r="G523" s="8"/>
      <c r="H523" s="10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</row>
    <row r="524">
      <c r="A524" s="12"/>
      <c r="B524" s="12"/>
      <c r="C524" s="12"/>
      <c r="D524" s="8"/>
      <c r="E524" s="9"/>
      <c r="F524" s="8"/>
      <c r="G524" s="8"/>
      <c r="H524" s="10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</row>
    <row r="525">
      <c r="A525" s="12"/>
      <c r="B525" s="12"/>
      <c r="C525" s="12"/>
      <c r="D525" s="8"/>
      <c r="E525" s="9"/>
      <c r="F525" s="8"/>
      <c r="G525" s="8"/>
      <c r="H525" s="10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</row>
    <row r="526">
      <c r="A526" s="12"/>
      <c r="B526" s="12"/>
      <c r="C526" s="12"/>
      <c r="D526" s="8"/>
      <c r="E526" s="9"/>
      <c r="F526" s="8"/>
      <c r="G526" s="8"/>
      <c r="H526" s="10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</row>
    <row r="527">
      <c r="A527" s="12"/>
      <c r="B527" s="12"/>
      <c r="C527" s="12"/>
      <c r="D527" s="8"/>
      <c r="E527" s="9"/>
      <c r="F527" s="8"/>
      <c r="G527" s="8"/>
      <c r="H527" s="10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</row>
    <row r="528">
      <c r="A528" s="12"/>
      <c r="B528" s="12"/>
      <c r="C528" s="12"/>
      <c r="D528" s="8"/>
      <c r="E528" s="9"/>
      <c r="F528" s="8"/>
      <c r="G528" s="8"/>
      <c r="H528" s="10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</row>
    <row r="529">
      <c r="A529" s="12"/>
      <c r="B529" s="12"/>
      <c r="C529" s="12"/>
      <c r="D529" s="8"/>
      <c r="E529" s="9"/>
      <c r="F529" s="8"/>
      <c r="G529" s="8"/>
      <c r="H529" s="10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</row>
    <row r="530">
      <c r="A530" s="12"/>
      <c r="B530" s="12"/>
      <c r="C530" s="12"/>
      <c r="D530" s="8"/>
      <c r="E530" s="9"/>
      <c r="F530" s="8"/>
      <c r="G530" s="8"/>
      <c r="H530" s="10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</row>
    <row r="531">
      <c r="A531" s="12"/>
      <c r="B531" s="12"/>
      <c r="C531" s="12"/>
      <c r="D531" s="8"/>
      <c r="E531" s="9"/>
      <c r="F531" s="8"/>
      <c r="G531" s="8"/>
      <c r="H531" s="10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</row>
    <row r="532">
      <c r="A532" s="12"/>
      <c r="B532" s="12"/>
      <c r="C532" s="12"/>
      <c r="D532" s="8"/>
      <c r="E532" s="9"/>
      <c r="F532" s="8"/>
      <c r="G532" s="8"/>
      <c r="H532" s="10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</row>
    <row r="533">
      <c r="A533" s="12"/>
      <c r="B533" s="12"/>
      <c r="C533" s="12"/>
      <c r="D533" s="8"/>
      <c r="E533" s="9"/>
      <c r="F533" s="8"/>
      <c r="G533" s="8"/>
      <c r="H533" s="10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</row>
    <row r="534">
      <c r="A534" s="12"/>
      <c r="B534" s="12"/>
      <c r="C534" s="12"/>
      <c r="D534" s="8"/>
      <c r="E534" s="9"/>
      <c r="F534" s="8"/>
      <c r="G534" s="8"/>
      <c r="H534" s="10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</row>
    <row r="535">
      <c r="A535" s="12"/>
      <c r="B535" s="12"/>
      <c r="C535" s="12"/>
      <c r="D535" s="8"/>
      <c r="E535" s="9"/>
      <c r="F535" s="8"/>
      <c r="G535" s="8"/>
      <c r="H535" s="10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</row>
    <row r="536">
      <c r="A536" s="12"/>
      <c r="B536" s="12"/>
      <c r="C536" s="12"/>
      <c r="D536" s="8"/>
      <c r="E536" s="9"/>
      <c r="F536" s="8"/>
      <c r="G536" s="8"/>
      <c r="H536" s="10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</row>
    <row r="537">
      <c r="A537" s="12"/>
      <c r="B537" s="12"/>
      <c r="C537" s="12"/>
      <c r="D537" s="8"/>
      <c r="E537" s="9"/>
      <c r="F537" s="8"/>
      <c r="G537" s="8"/>
      <c r="H537" s="10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</row>
    <row r="538">
      <c r="A538" s="12"/>
      <c r="B538" s="12"/>
      <c r="C538" s="12"/>
      <c r="D538" s="8"/>
      <c r="E538" s="9"/>
      <c r="F538" s="8"/>
      <c r="G538" s="8"/>
      <c r="H538" s="10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</row>
    <row r="539">
      <c r="A539" s="12"/>
      <c r="B539" s="12"/>
      <c r="C539" s="12"/>
      <c r="D539" s="8"/>
      <c r="E539" s="9"/>
      <c r="F539" s="8"/>
      <c r="G539" s="8"/>
      <c r="H539" s="10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</row>
    <row r="540">
      <c r="A540" s="12"/>
      <c r="B540" s="12"/>
      <c r="C540" s="12"/>
      <c r="D540" s="8"/>
      <c r="E540" s="9"/>
      <c r="F540" s="8"/>
      <c r="G540" s="8"/>
      <c r="H540" s="10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</row>
    <row r="541">
      <c r="A541" s="12"/>
      <c r="B541" s="12"/>
      <c r="C541" s="12"/>
      <c r="D541" s="8"/>
      <c r="E541" s="9"/>
      <c r="F541" s="8"/>
      <c r="G541" s="8"/>
      <c r="H541" s="10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</row>
    <row r="542">
      <c r="A542" s="12"/>
      <c r="B542" s="12"/>
      <c r="C542" s="12"/>
      <c r="D542" s="8"/>
      <c r="E542" s="9"/>
      <c r="F542" s="8"/>
      <c r="G542" s="8"/>
      <c r="H542" s="10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</row>
    <row r="543">
      <c r="A543" s="12"/>
      <c r="B543" s="12"/>
      <c r="C543" s="12"/>
      <c r="D543" s="8"/>
      <c r="E543" s="9"/>
      <c r="F543" s="8"/>
      <c r="G543" s="8"/>
      <c r="H543" s="10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</row>
    <row r="544">
      <c r="A544" s="12"/>
      <c r="B544" s="12"/>
      <c r="C544" s="12"/>
      <c r="D544" s="8"/>
      <c r="E544" s="9"/>
      <c r="F544" s="8"/>
      <c r="G544" s="8"/>
      <c r="H544" s="10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</row>
    <row r="545">
      <c r="A545" s="12"/>
      <c r="B545" s="12"/>
      <c r="C545" s="12"/>
      <c r="D545" s="8"/>
      <c r="E545" s="9"/>
      <c r="F545" s="8"/>
      <c r="G545" s="8"/>
      <c r="H545" s="10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</row>
    <row r="546">
      <c r="A546" s="12"/>
      <c r="B546" s="12"/>
      <c r="C546" s="12"/>
      <c r="D546" s="8"/>
      <c r="E546" s="9"/>
      <c r="F546" s="8"/>
      <c r="G546" s="8"/>
      <c r="H546" s="10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</row>
    <row r="547">
      <c r="A547" s="12"/>
      <c r="B547" s="12"/>
      <c r="C547" s="12"/>
      <c r="D547" s="8"/>
      <c r="E547" s="9"/>
      <c r="F547" s="8"/>
      <c r="G547" s="8"/>
      <c r="H547" s="10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</row>
    <row r="548">
      <c r="A548" s="12"/>
      <c r="B548" s="12"/>
      <c r="C548" s="12"/>
      <c r="D548" s="8"/>
      <c r="E548" s="9"/>
      <c r="F548" s="8"/>
      <c r="G548" s="8"/>
      <c r="H548" s="10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</row>
    <row r="549">
      <c r="A549" s="12"/>
      <c r="B549" s="12"/>
      <c r="C549" s="12"/>
      <c r="D549" s="8"/>
      <c r="E549" s="9"/>
      <c r="F549" s="8"/>
      <c r="G549" s="8"/>
      <c r="H549" s="10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</row>
    <row r="550">
      <c r="A550" s="12"/>
      <c r="B550" s="12"/>
      <c r="C550" s="12"/>
      <c r="D550" s="8"/>
      <c r="E550" s="9"/>
      <c r="F550" s="8"/>
      <c r="G550" s="8"/>
      <c r="H550" s="10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</row>
    <row r="551">
      <c r="A551" s="12"/>
      <c r="B551" s="12"/>
      <c r="C551" s="12"/>
      <c r="D551" s="8"/>
      <c r="E551" s="9"/>
      <c r="F551" s="8"/>
      <c r="G551" s="8"/>
      <c r="H551" s="10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</row>
    <row r="552">
      <c r="A552" s="12"/>
      <c r="B552" s="12"/>
      <c r="C552" s="12"/>
      <c r="D552" s="8"/>
      <c r="E552" s="9"/>
      <c r="F552" s="8"/>
      <c r="G552" s="8"/>
      <c r="H552" s="10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</row>
    <row r="553">
      <c r="A553" s="12"/>
      <c r="B553" s="12"/>
      <c r="C553" s="12"/>
      <c r="D553" s="8"/>
      <c r="E553" s="9"/>
      <c r="F553" s="8"/>
      <c r="G553" s="8"/>
      <c r="H553" s="10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</row>
    <row r="554">
      <c r="A554" s="12"/>
      <c r="B554" s="12"/>
      <c r="C554" s="12"/>
      <c r="D554" s="8"/>
      <c r="E554" s="9"/>
      <c r="F554" s="8"/>
      <c r="G554" s="8"/>
      <c r="H554" s="10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</row>
    <row r="555">
      <c r="A555" s="12"/>
      <c r="B555" s="12"/>
      <c r="C555" s="12"/>
      <c r="D555" s="8"/>
      <c r="E555" s="9"/>
      <c r="F555" s="8"/>
      <c r="G555" s="8"/>
      <c r="H555" s="10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</row>
    <row r="556">
      <c r="A556" s="12"/>
      <c r="B556" s="12"/>
      <c r="C556" s="12"/>
      <c r="D556" s="8"/>
      <c r="E556" s="9"/>
      <c r="F556" s="8"/>
      <c r="G556" s="8"/>
      <c r="H556" s="10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</row>
    <row r="557">
      <c r="A557" s="12"/>
      <c r="B557" s="12"/>
      <c r="C557" s="12"/>
      <c r="D557" s="8"/>
      <c r="E557" s="9"/>
      <c r="F557" s="8"/>
      <c r="G557" s="8"/>
      <c r="H557" s="10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</row>
    <row r="558">
      <c r="A558" s="12"/>
      <c r="B558" s="12"/>
      <c r="C558" s="12"/>
      <c r="D558" s="8"/>
      <c r="E558" s="9"/>
      <c r="F558" s="8"/>
      <c r="G558" s="8"/>
      <c r="H558" s="10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</row>
    <row r="559">
      <c r="A559" s="12"/>
      <c r="B559" s="12"/>
      <c r="C559" s="12"/>
      <c r="D559" s="8"/>
      <c r="E559" s="9"/>
      <c r="F559" s="8"/>
      <c r="G559" s="8"/>
      <c r="H559" s="10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</row>
    <row r="560">
      <c r="A560" s="12"/>
      <c r="B560" s="12"/>
      <c r="C560" s="12"/>
      <c r="D560" s="8"/>
      <c r="E560" s="9"/>
      <c r="F560" s="8"/>
      <c r="G560" s="8"/>
      <c r="H560" s="10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</row>
    <row r="561">
      <c r="A561" s="12"/>
      <c r="B561" s="12"/>
      <c r="C561" s="12"/>
      <c r="D561" s="8"/>
      <c r="E561" s="9"/>
      <c r="F561" s="8"/>
      <c r="G561" s="8"/>
      <c r="H561" s="10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</row>
    <row r="562">
      <c r="A562" s="12"/>
      <c r="B562" s="12"/>
      <c r="C562" s="12"/>
      <c r="D562" s="8"/>
      <c r="E562" s="9"/>
      <c r="F562" s="8"/>
      <c r="G562" s="8"/>
      <c r="H562" s="10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</row>
    <row r="563">
      <c r="A563" s="12"/>
      <c r="B563" s="12"/>
      <c r="C563" s="12"/>
      <c r="D563" s="8"/>
      <c r="E563" s="9"/>
      <c r="F563" s="8"/>
      <c r="G563" s="8"/>
      <c r="H563" s="10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</row>
    <row r="564">
      <c r="A564" s="12"/>
      <c r="B564" s="12"/>
      <c r="C564" s="12"/>
      <c r="D564" s="8"/>
      <c r="E564" s="9"/>
      <c r="F564" s="8"/>
      <c r="G564" s="8"/>
      <c r="H564" s="10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</row>
    <row r="565">
      <c r="A565" s="12"/>
      <c r="B565" s="12"/>
      <c r="C565" s="12"/>
      <c r="D565" s="8"/>
      <c r="E565" s="9"/>
      <c r="F565" s="8"/>
      <c r="G565" s="8"/>
      <c r="H565" s="10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</row>
    <row r="566">
      <c r="A566" s="12"/>
      <c r="B566" s="12"/>
      <c r="C566" s="12"/>
      <c r="D566" s="8"/>
      <c r="E566" s="9"/>
      <c r="F566" s="8"/>
      <c r="G566" s="8"/>
      <c r="H566" s="10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</row>
    <row r="567">
      <c r="A567" s="12"/>
      <c r="B567" s="12"/>
      <c r="C567" s="12"/>
      <c r="D567" s="8"/>
      <c r="E567" s="9"/>
      <c r="F567" s="8"/>
      <c r="G567" s="8"/>
      <c r="H567" s="10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</row>
    <row r="568">
      <c r="A568" s="12"/>
      <c r="B568" s="12"/>
      <c r="C568" s="12"/>
      <c r="D568" s="8"/>
      <c r="E568" s="9"/>
      <c r="F568" s="8"/>
      <c r="G568" s="8"/>
      <c r="H568" s="10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</row>
    <row r="569">
      <c r="A569" s="12"/>
      <c r="B569" s="12"/>
      <c r="C569" s="12"/>
      <c r="D569" s="8"/>
      <c r="E569" s="9"/>
      <c r="F569" s="8"/>
      <c r="G569" s="8"/>
      <c r="H569" s="10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</row>
    <row r="570">
      <c r="A570" s="12"/>
      <c r="B570" s="12"/>
      <c r="C570" s="12"/>
      <c r="D570" s="8"/>
      <c r="E570" s="9"/>
      <c r="F570" s="8"/>
      <c r="G570" s="8"/>
      <c r="H570" s="10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</row>
    <row r="571">
      <c r="A571" s="12"/>
      <c r="B571" s="12"/>
      <c r="C571" s="12"/>
      <c r="D571" s="8"/>
      <c r="E571" s="9"/>
      <c r="F571" s="8"/>
      <c r="G571" s="8"/>
      <c r="H571" s="10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</row>
    <row r="572">
      <c r="A572" s="12"/>
      <c r="B572" s="12"/>
      <c r="C572" s="12"/>
      <c r="D572" s="8"/>
      <c r="E572" s="9"/>
      <c r="F572" s="8"/>
      <c r="G572" s="8"/>
      <c r="H572" s="10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</row>
    <row r="573">
      <c r="A573" s="12"/>
      <c r="B573" s="12"/>
      <c r="C573" s="12"/>
      <c r="D573" s="8"/>
      <c r="E573" s="9"/>
      <c r="F573" s="8"/>
      <c r="G573" s="8"/>
      <c r="H573" s="10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</row>
    <row r="574">
      <c r="A574" s="12"/>
      <c r="B574" s="12"/>
      <c r="C574" s="12"/>
      <c r="D574" s="8"/>
      <c r="E574" s="9"/>
      <c r="F574" s="8"/>
      <c r="G574" s="8"/>
      <c r="H574" s="10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</row>
    <row r="575">
      <c r="A575" s="12"/>
      <c r="B575" s="12"/>
      <c r="C575" s="12"/>
      <c r="D575" s="8"/>
      <c r="E575" s="9"/>
      <c r="F575" s="8"/>
      <c r="G575" s="8"/>
      <c r="H575" s="10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</row>
    <row r="576">
      <c r="A576" s="12"/>
      <c r="B576" s="12"/>
      <c r="C576" s="12"/>
      <c r="D576" s="8"/>
      <c r="E576" s="9"/>
      <c r="F576" s="8"/>
      <c r="G576" s="8"/>
      <c r="H576" s="10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</row>
    <row r="577">
      <c r="A577" s="12"/>
      <c r="B577" s="12"/>
      <c r="C577" s="12"/>
      <c r="D577" s="8"/>
      <c r="E577" s="9"/>
      <c r="F577" s="8"/>
      <c r="G577" s="8"/>
      <c r="H577" s="10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</row>
    <row r="578">
      <c r="A578" s="12"/>
      <c r="B578" s="12"/>
      <c r="C578" s="12"/>
      <c r="D578" s="8"/>
      <c r="E578" s="9"/>
      <c r="F578" s="8"/>
      <c r="G578" s="8"/>
      <c r="H578" s="10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</row>
    <row r="579">
      <c r="A579" s="12"/>
      <c r="B579" s="12"/>
      <c r="C579" s="12"/>
      <c r="D579" s="8"/>
      <c r="E579" s="9"/>
      <c r="F579" s="8"/>
      <c r="G579" s="8"/>
      <c r="H579" s="10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</row>
    <row r="580">
      <c r="A580" s="12"/>
      <c r="B580" s="12"/>
      <c r="C580" s="12"/>
      <c r="D580" s="8"/>
      <c r="E580" s="9"/>
      <c r="F580" s="8"/>
      <c r="G580" s="8"/>
      <c r="H580" s="10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</row>
    <row r="581">
      <c r="A581" s="12"/>
      <c r="B581" s="12"/>
      <c r="C581" s="12"/>
      <c r="D581" s="8"/>
      <c r="E581" s="9"/>
      <c r="F581" s="8"/>
      <c r="G581" s="8"/>
      <c r="H581" s="10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</row>
    <row r="582">
      <c r="A582" s="12"/>
      <c r="B582" s="12"/>
      <c r="C582" s="12"/>
      <c r="D582" s="8"/>
      <c r="E582" s="9"/>
      <c r="F582" s="8"/>
      <c r="G582" s="8"/>
      <c r="H582" s="10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</row>
    <row r="583">
      <c r="A583" s="12"/>
      <c r="B583" s="12"/>
      <c r="C583" s="12"/>
      <c r="D583" s="8"/>
      <c r="E583" s="9"/>
      <c r="F583" s="8"/>
      <c r="G583" s="8"/>
      <c r="H583" s="10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</row>
    <row r="584">
      <c r="A584" s="12"/>
      <c r="B584" s="12"/>
      <c r="C584" s="12"/>
      <c r="D584" s="8"/>
      <c r="E584" s="9"/>
      <c r="F584" s="8"/>
      <c r="G584" s="8"/>
      <c r="H584" s="10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</row>
    <row r="585">
      <c r="A585" s="12"/>
      <c r="B585" s="12"/>
      <c r="C585" s="12"/>
      <c r="D585" s="8"/>
      <c r="E585" s="9"/>
      <c r="F585" s="8"/>
      <c r="G585" s="8"/>
      <c r="H585" s="10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</row>
    <row r="586">
      <c r="A586" s="12"/>
      <c r="B586" s="12"/>
      <c r="C586" s="12"/>
      <c r="D586" s="8"/>
      <c r="E586" s="9"/>
      <c r="F586" s="8"/>
      <c r="G586" s="8"/>
      <c r="H586" s="10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</row>
    <row r="587">
      <c r="A587" s="12"/>
      <c r="B587" s="12"/>
      <c r="C587" s="12"/>
      <c r="D587" s="8"/>
      <c r="E587" s="9"/>
      <c r="F587" s="8"/>
      <c r="G587" s="8"/>
      <c r="H587" s="10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</row>
    <row r="588">
      <c r="A588" s="12"/>
      <c r="B588" s="12"/>
      <c r="C588" s="12"/>
      <c r="D588" s="8"/>
      <c r="E588" s="9"/>
      <c r="F588" s="8"/>
      <c r="G588" s="8"/>
      <c r="H588" s="10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</row>
    <row r="589">
      <c r="A589" s="12"/>
      <c r="B589" s="12"/>
      <c r="C589" s="12"/>
      <c r="D589" s="8"/>
      <c r="E589" s="9"/>
      <c r="F589" s="8"/>
      <c r="G589" s="8"/>
      <c r="H589" s="10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</row>
    <row r="590">
      <c r="A590" s="12"/>
      <c r="B590" s="12"/>
      <c r="C590" s="12"/>
      <c r="D590" s="8"/>
      <c r="E590" s="9"/>
      <c r="F590" s="8"/>
      <c r="G590" s="8"/>
      <c r="H590" s="10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</row>
    <row r="591">
      <c r="A591" s="12"/>
      <c r="B591" s="12"/>
      <c r="C591" s="12"/>
      <c r="D591" s="8"/>
      <c r="E591" s="9"/>
      <c r="F591" s="8"/>
      <c r="G591" s="8"/>
      <c r="H591" s="10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</row>
    <row r="592">
      <c r="A592" s="12"/>
      <c r="B592" s="12"/>
      <c r="C592" s="12"/>
      <c r="D592" s="8"/>
      <c r="E592" s="9"/>
      <c r="F592" s="8"/>
      <c r="G592" s="8"/>
      <c r="H592" s="10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</row>
    <row r="593">
      <c r="A593" s="12"/>
      <c r="B593" s="12"/>
      <c r="C593" s="12"/>
      <c r="D593" s="8"/>
      <c r="E593" s="9"/>
      <c r="F593" s="8"/>
      <c r="G593" s="8"/>
      <c r="H593" s="10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</row>
    <row r="594">
      <c r="A594" s="12"/>
      <c r="B594" s="12"/>
      <c r="C594" s="12"/>
      <c r="D594" s="8"/>
      <c r="E594" s="9"/>
      <c r="F594" s="8"/>
      <c r="G594" s="8"/>
      <c r="H594" s="10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</row>
    <row r="595">
      <c r="A595" s="12"/>
      <c r="B595" s="12"/>
      <c r="C595" s="12"/>
      <c r="D595" s="8"/>
      <c r="E595" s="9"/>
      <c r="F595" s="8"/>
      <c r="G595" s="8"/>
      <c r="H595" s="10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</row>
    <row r="596">
      <c r="A596" s="12"/>
      <c r="B596" s="12"/>
      <c r="C596" s="12"/>
      <c r="D596" s="8"/>
      <c r="E596" s="9"/>
      <c r="F596" s="8"/>
      <c r="G596" s="8"/>
      <c r="H596" s="10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</row>
    <row r="597">
      <c r="A597" s="12"/>
      <c r="B597" s="12"/>
      <c r="C597" s="12"/>
      <c r="D597" s="8"/>
      <c r="E597" s="9"/>
      <c r="F597" s="8"/>
      <c r="G597" s="8"/>
      <c r="H597" s="10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</row>
    <row r="598">
      <c r="A598" s="12"/>
      <c r="B598" s="12"/>
      <c r="C598" s="12"/>
      <c r="D598" s="8"/>
      <c r="E598" s="9"/>
      <c r="F598" s="8"/>
      <c r="G598" s="8"/>
      <c r="H598" s="10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</row>
    <row r="599">
      <c r="A599" s="12"/>
      <c r="B599" s="12"/>
      <c r="C599" s="12"/>
      <c r="D599" s="8"/>
      <c r="E599" s="9"/>
      <c r="F599" s="8"/>
      <c r="G599" s="8"/>
      <c r="H599" s="10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</row>
    <row r="600">
      <c r="A600" s="12"/>
      <c r="B600" s="12"/>
      <c r="C600" s="12"/>
      <c r="D600" s="8"/>
      <c r="E600" s="9"/>
      <c r="F600" s="8"/>
      <c r="G600" s="8"/>
      <c r="H600" s="10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</row>
    <row r="601">
      <c r="A601" s="12"/>
      <c r="B601" s="12"/>
      <c r="C601" s="12"/>
      <c r="D601" s="8"/>
      <c r="E601" s="9"/>
      <c r="F601" s="8"/>
      <c r="G601" s="8"/>
      <c r="H601" s="10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</row>
    <row r="602">
      <c r="A602" s="12"/>
      <c r="B602" s="12"/>
      <c r="C602" s="12"/>
      <c r="D602" s="8"/>
      <c r="E602" s="9"/>
      <c r="F602" s="8"/>
      <c r="G602" s="8"/>
      <c r="H602" s="10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</row>
    <row r="603">
      <c r="A603" s="12"/>
      <c r="B603" s="12"/>
      <c r="C603" s="12"/>
      <c r="D603" s="8"/>
      <c r="E603" s="9"/>
      <c r="F603" s="8"/>
      <c r="G603" s="8"/>
      <c r="H603" s="10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</row>
    <row r="604">
      <c r="A604" s="12"/>
      <c r="B604" s="12"/>
      <c r="C604" s="12"/>
      <c r="D604" s="8"/>
      <c r="E604" s="9"/>
      <c r="F604" s="8"/>
      <c r="G604" s="8"/>
      <c r="H604" s="10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</row>
    <row r="605">
      <c r="A605" s="12"/>
      <c r="B605" s="12"/>
      <c r="C605" s="12"/>
      <c r="D605" s="8"/>
      <c r="E605" s="9"/>
      <c r="F605" s="8"/>
      <c r="G605" s="8"/>
      <c r="H605" s="10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</row>
    <row r="606">
      <c r="A606" s="12"/>
      <c r="B606" s="12"/>
      <c r="C606" s="12"/>
      <c r="D606" s="8"/>
      <c r="E606" s="9"/>
      <c r="F606" s="8"/>
      <c r="G606" s="8"/>
      <c r="H606" s="10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</row>
    <row r="607">
      <c r="A607" s="12"/>
      <c r="B607" s="12"/>
      <c r="C607" s="12"/>
      <c r="D607" s="8"/>
      <c r="E607" s="9"/>
      <c r="F607" s="8"/>
      <c r="G607" s="8"/>
      <c r="H607" s="10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</row>
    <row r="608">
      <c r="A608" s="12"/>
      <c r="B608" s="12"/>
      <c r="C608" s="12"/>
      <c r="D608" s="8"/>
      <c r="E608" s="9"/>
      <c r="F608" s="8"/>
      <c r="G608" s="8"/>
      <c r="H608" s="10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</row>
    <row r="609">
      <c r="A609" s="12"/>
      <c r="B609" s="12"/>
      <c r="C609" s="12"/>
      <c r="D609" s="8"/>
      <c r="E609" s="9"/>
      <c r="F609" s="8"/>
      <c r="G609" s="8"/>
      <c r="H609" s="10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</row>
    <row r="610">
      <c r="A610" s="12"/>
      <c r="B610" s="12"/>
      <c r="C610" s="12"/>
      <c r="D610" s="8"/>
      <c r="E610" s="9"/>
      <c r="F610" s="8"/>
      <c r="G610" s="8"/>
      <c r="H610" s="10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</row>
    <row r="611">
      <c r="A611" s="12"/>
      <c r="B611" s="12"/>
      <c r="C611" s="12"/>
      <c r="D611" s="8"/>
      <c r="E611" s="9"/>
      <c r="F611" s="8"/>
      <c r="G611" s="8"/>
      <c r="H611" s="10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</row>
    <row r="612">
      <c r="A612" s="12"/>
      <c r="B612" s="12"/>
      <c r="C612" s="12"/>
      <c r="D612" s="8"/>
      <c r="E612" s="9"/>
      <c r="F612" s="8"/>
      <c r="G612" s="8"/>
      <c r="H612" s="10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</row>
    <row r="613">
      <c r="A613" s="12"/>
      <c r="B613" s="12"/>
      <c r="C613" s="12"/>
      <c r="D613" s="8"/>
      <c r="E613" s="9"/>
      <c r="F613" s="8"/>
      <c r="G613" s="8"/>
      <c r="H613" s="10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</row>
    <row r="614">
      <c r="A614" s="12"/>
      <c r="B614" s="12"/>
      <c r="C614" s="12"/>
      <c r="D614" s="8"/>
      <c r="E614" s="9"/>
      <c r="F614" s="8"/>
      <c r="G614" s="8"/>
      <c r="H614" s="10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</row>
    <row r="615">
      <c r="A615" s="12"/>
      <c r="B615" s="12"/>
      <c r="C615" s="12"/>
      <c r="D615" s="8"/>
      <c r="E615" s="9"/>
      <c r="F615" s="8"/>
      <c r="G615" s="8"/>
      <c r="H615" s="10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</row>
    <row r="616">
      <c r="A616" s="12"/>
      <c r="B616" s="12"/>
      <c r="C616" s="12"/>
      <c r="D616" s="8"/>
      <c r="E616" s="9"/>
      <c r="F616" s="8"/>
      <c r="G616" s="8"/>
      <c r="H616" s="10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</row>
    <row r="617">
      <c r="A617" s="12"/>
      <c r="B617" s="12"/>
      <c r="C617" s="12"/>
      <c r="D617" s="8"/>
      <c r="E617" s="9"/>
      <c r="F617" s="8"/>
      <c r="G617" s="8"/>
      <c r="H617" s="10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</row>
    <row r="618">
      <c r="A618" s="12"/>
      <c r="B618" s="12"/>
      <c r="C618" s="12"/>
      <c r="D618" s="8"/>
      <c r="E618" s="9"/>
      <c r="F618" s="8"/>
      <c r="G618" s="8"/>
      <c r="H618" s="10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</row>
    <row r="619">
      <c r="A619" s="12"/>
      <c r="B619" s="12"/>
      <c r="C619" s="12"/>
      <c r="D619" s="8"/>
      <c r="E619" s="9"/>
      <c r="F619" s="8"/>
      <c r="G619" s="8"/>
      <c r="H619" s="10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</row>
    <row r="620">
      <c r="A620" s="12"/>
      <c r="B620" s="12"/>
      <c r="C620" s="12"/>
      <c r="D620" s="8"/>
      <c r="E620" s="9"/>
      <c r="F620" s="8"/>
      <c r="G620" s="8"/>
      <c r="H620" s="10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</row>
    <row r="621">
      <c r="A621" s="12"/>
      <c r="B621" s="12"/>
      <c r="C621" s="12"/>
      <c r="D621" s="8"/>
      <c r="E621" s="9"/>
      <c r="F621" s="8"/>
      <c r="G621" s="8"/>
      <c r="H621" s="10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</row>
    <row r="622">
      <c r="A622" s="12"/>
      <c r="B622" s="12"/>
      <c r="C622" s="12"/>
      <c r="D622" s="8"/>
      <c r="E622" s="9"/>
      <c r="F622" s="8"/>
      <c r="G622" s="8"/>
      <c r="H622" s="10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</row>
    <row r="623">
      <c r="A623" s="12"/>
      <c r="B623" s="12"/>
      <c r="C623" s="12"/>
      <c r="D623" s="8"/>
      <c r="E623" s="9"/>
      <c r="F623" s="8"/>
      <c r="G623" s="8"/>
      <c r="H623" s="10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</row>
    <row r="624">
      <c r="A624" s="12"/>
      <c r="B624" s="12"/>
      <c r="C624" s="12"/>
      <c r="D624" s="8"/>
      <c r="E624" s="9"/>
      <c r="F624" s="8"/>
      <c r="G624" s="8"/>
      <c r="H624" s="10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</row>
    <row r="625">
      <c r="A625" s="12"/>
      <c r="B625" s="12"/>
      <c r="C625" s="12"/>
      <c r="D625" s="8"/>
      <c r="E625" s="9"/>
      <c r="F625" s="8"/>
      <c r="G625" s="8"/>
      <c r="H625" s="10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</row>
    <row r="626">
      <c r="A626" s="12"/>
      <c r="B626" s="12"/>
      <c r="C626" s="12"/>
      <c r="D626" s="8"/>
      <c r="E626" s="9"/>
      <c r="F626" s="8"/>
      <c r="G626" s="8"/>
      <c r="H626" s="10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</row>
    <row r="627">
      <c r="A627" s="12"/>
      <c r="B627" s="12"/>
      <c r="C627" s="12"/>
      <c r="D627" s="8"/>
      <c r="E627" s="9"/>
      <c r="F627" s="8"/>
      <c r="G627" s="8"/>
      <c r="H627" s="10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</row>
    <row r="628">
      <c r="A628" s="12"/>
      <c r="B628" s="12"/>
      <c r="C628" s="12"/>
      <c r="D628" s="8"/>
      <c r="E628" s="9"/>
      <c r="F628" s="8"/>
      <c r="G628" s="8"/>
      <c r="H628" s="10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</row>
    <row r="629">
      <c r="A629" s="12"/>
      <c r="B629" s="12"/>
      <c r="C629" s="12"/>
      <c r="D629" s="8"/>
      <c r="E629" s="9"/>
      <c r="F629" s="8"/>
      <c r="G629" s="8"/>
      <c r="H629" s="10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</row>
    <row r="630">
      <c r="A630" s="12"/>
      <c r="B630" s="12"/>
      <c r="C630" s="12"/>
      <c r="D630" s="8"/>
      <c r="E630" s="9"/>
      <c r="F630" s="8"/>
      <c r="G630" s="8"/>
      <c r="H630" s="10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</row>
    <row r="631">
      <c r="A631" s="12"/>
      <c r="B631" s="12"/>
      <c r="C631" s="12"/>
      <c r="D631" s="8"/>
      <c r="E631" s="9"/>
      <c r="F631" s="8"/>
      <c r="G631" s="8"/>
      <c r="H631" s="10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</row>
    <row r="632">
      <c r="A632" s="12"/>
      <c r="B632" s="12"/>
      <c r="C632" s="12"/>
      <c r="D632" s="8"/>
      <c r="E632" s="9"/>
      <c r="F632" s="8"/>
      <c r="G632" s="8"/>
      <c r="H632" s="10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</row>
    <row r="633">
      <c r="A633" s="12"/>
      <c r="B633" s="12"/>
      <c r="C633" s="12"/>
      <c r="D633" s="8"/>
      <c r="E633" s="9"/>
      <c r="F633" s="8"/>
      <c r="G633" s="8"/>
      <c r="H633" s="10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</row>
    <row r="634">
      <c r="A634" s="12"/>
      <c r="B634" s="12"/>
      <c r="C634" s="12"/>
      <c r="D634" s="8"/>
      <c r="E634" s="9"/>
      <c r="F634" s="8"/>
      <c r="G634" s="8"/>
      <c r="H634" s="10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</row>
    <row r="635">
      <c r="A635" s="12"/>
      <c r="B635" s="12"/>
      <c r="C635" s="12"/>
      <c r="D635" s="8"/>
      <c r="E635" s="9"/>
      <c r="F635" s="8"/>
      <c r="G635" s="8"/>
      <c r="H635" s="10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</row>
    <row r="636">
      <c r="A636" s="12"/>
      <c r="B636" s="12"/>
      <c r="C636" s="12"/>
      <c r="D636" s="8"/>
      <c r="E636" s="9"/>
      <c r="F636" s="8"/>
      <c r="G636" s="8"/>
      <c r="H636" s="10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</row>
    <row r="637">
      <c r="A637" s="12"/>
      <c r="B637" s="12"/>
      <c r="C637" s="12"/>
      <c r="D637" s="8"/>
      <c r="E637" s="9"/>
      <c r="F637" s="8"/>
      <c r="G637" s="8"/>
      <c r="H637" s="10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</row>
    <row r="638">
      <c r="A638" s="12"/>
      <c r="B638" s="12"/>
      <c r="C638" s="12"/>
      <c r="D638" s="8"/>
      <c r="E638" s="9"/>
      <c r="F638" s="8"/>
      <c r="G638" s="8"/>
      <c r="H638" s="10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</row>
    <row r="639">
      <c r="A639" s="12"/>
      <c r="B639" s="12"/>
      <c r="C639" s="12"/>
      <c r="D639" s="8"/>
      <c r="E639" s="9"/>
      <c r="F639" s="8"/>
      <c r="G639" s="8"/>
      <c r="H639" s="10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</row>
    <row r="640">
      <c r="A640" s="12"/>
      <c r="B640" s="12"/>
      <c r="C640" s="12"/>
      <c r="D640" s="8"/>
      <c r="E640" s="9"/>
      <c r="F640" s="8"/>
      <c r="G640" s="8"/>
      <c r="H640" s="10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</row>
    <row r="641">
      <c r="A641" s="12"/>
      <c r="B641" s="12"/>
      <c r="C641" s="12"/>
      <c r="D641" s="8"/>
      <c r="E641" s="9"/>
      <c r="F641" s="8"/>
      <c r="G641" s="8"/>
      <c r="H641" s="10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</row>
    <row r="642">
      <c r="A642" s="12"/>
      <c r="B642" s="12"/>
      <c r="C642" s="12"/>
      <c r="D642" s="8"/>
      <c r="E642" s="9"/>
      <c r="F642" s="8"/>
      <c r="G642" s="8"/>
      <c r="H642" s="10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</row>
    <row r="643">
      <c r="A643" s="12"/>
      <c r="B643" s="12"/>
      <c r="C643" s="12"/>
      <c r="D643" s="8"/>
      <c r="E643" s="9"/>
      <c r="F643" s="8"/>
      <c r="G643" s="8"/>
      <c r="H643" s="10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</row>
    <row r="644">
      <c r="A644" s="12"/>
      <c r="B644" s="12"/>
      <c r="C644" s="12"/>
      <c r="D644" s="8"/>
      <c r="E644" s="9"/>
      <c r="F644" s="8"/>
      <c r="G644" s="8"/>
      <c r="H644" s="10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</row>
    <row r="645">
      <c r="A645" s="12"/>
      <c r="B645" s="12"/>
      <c r="C645" s="12"/>
      <c r="D645" s="8"/>
      <c r="E645" s="9"/>
      <c r="F645" s="8"/>
      <c r="G645" s="8"/>
      <c r="H645" s="10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</row>
    <row r="646">
      <c r="A646" s="12"/>
      <c r="B646" s="12"/>
      <c r="C646" s="12"/>
      <c r="D646" s="8"/>
      <c r="E646" s="9"/>
      <c r="F646" s="8"/>
      <c r="G646" s="8"/>
      <c r="H646" s="10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</row>
    <row r="647">
      <c r="A647" s="12"/>
      <c r="B647" s="12"/>
      <c r="C647" s="12"/>
      <c r="D647" s="8"/>
      <c r="E647" s="9"/>
      <c r="F647" s="8"/>
      <c r="G647" s="8"/>
      <c r="H647" s="10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</row>
    <row r="648">
      <c r="A648" s="12"/>
      <c r="B648" s="12"/>
      <c r="C648" s="12"/>
      <c r="D648" s="8"/>
      <c r="E648" s="9"/>
      <c r="F648" s="8"/>
      <c r="G648" s="8"/>
      <c r="H648" s="10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</row>
    <row r="649">
      <c r="A649" s="12"/>
      <c r="B649" s="12"/>
      <c r="C649" s="12"/>
      <c r="D649" s="8"/>
      <c r="E649" s="9"/>
      <c r="F649" s="8"/>
      <c r="G649" s="8"/>
      <c r="H649" s="10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</row>
    <row r="650">
      <c r="A650" s="12"/>
      <c r="B650" s="12"/>
      <c r="C650" s="12"/>
      <c r="D650" s="8"/>
      <c r="E650" s="9"/>
      <c r="F650" s="8"/>
      <c r="G650" s="8"/>
      <c r="H650" s="10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</row>
    <row r="651">
      <c r="A651" s="12"/>
      <c r="B651" s="12"/>
      <c r="C651" s="12"/>
      <c r="D651" s="8"/>
      <c r="E651" s="9"/>
      <c r="F651" s="8"/>
      <c r="G651" s="8"/>
      <c r="H651" s="10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</row>
    <row r="652">
      <c r="A652" s="12"/>
      <c r="B652" s="12"/>
      <c r="C652" s="12"/>
      <c r="D652" s="8"/>
      <c r="E652" s="9"/>
      <c r="F652" s="8"/>
      <c r="G652" s="8"/>
      <c r="H652" s="10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</row>
    <row r="653">
      <c r="A653" s="12"/>
      <c r="B653" s="12"/>
      <c r="C653" s="12"/>
      <c r="D653" s="8"/>
      <c r="E653" s="9"/>
      <c r="F653" s="8"/>
      <c r="G653" s="8"/>
      <c r="H653" s="10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</row>
    <row r="654">
      <c r="A654" s="12"/>
      <c r="B654" s="12"/>
      <c r="C654" s="12"/>
      <c r="D654" s="8"/>
      <c r="E654" s="9"/>
      <c r="F654" s="8"/>
      <c r="G654" s="8"/>
      <c r="H654" s="10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</row>
    <row r="655">
      <c r="A655" s="12"/>
      <c r="B655" s="12"/>
      <c r="C655" s="12"/>
      <c r="D655" s="8"/>
      <c r="E655" s="9"/>
      <c r="F655" s="8"/>
      <c r="G655" s="8"/>
      <c r="H655" s="10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</row>
    <row r="656">
      <c r="A656" s="12"/>
      <c r="B656" s="12"/>
      <c r="C656" s="12"/>
      <c r="D656" s="8"/>
      <c r="E656" s="9"/>
      <c r="F656" s="8"/>
      <c r="G656" s="8"/>
      <c r="H656" s="10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</row>
    <row r="657">
      <c r="A657" s="12"/>
      <c r="B657" s="12"/>
      <c r="C657" s="12"/>
      <c r="D657" s="8"/>
      <c r="E657" s="9"/>
      <c r="F657" s="8"/>
      <c r="G657" s="8"/>
      <c r="H657" s="10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</row>
    <row r="658">
      <c r="A658" s="12"/>
      <c r="B658" s="12"/>
      <c r="C658" s="12"/>
      <c r="D658" s="8"/>
      <c r="E658" s="9"/>
      <c r="F658" s="8"/>
      <c r="G658" s="8"/>
      <c r="H658" s="10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</row>
    <row r="659">
      <c r="A659" s="12"/>
      <c r="B659" s="12"/>
      <c r="C659" s="12"/>
      <c r="D659" s="8"/>
      <c r="E659" s="9"/>
      <c r="F659" s="8"/>
      <c r="G659" s="8"/>
      <c r="H659" s="10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</row>
    <row r="660">
      <c r="A660" s="12"/>
      <c r="B660" s="12"/>
      <c r="C660" s="12"/>
      <c r="D660" s="8"/>
      <c r="E660" s="9"/>
      <c r="F660" s="8"/>
      <c r="G660" s="8"/>
      <c r="H660" s="10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</row>
    <row r="661">
      <c r="A661" s="12"/>
      <c r="B661" s="12"/>
      <c r="C661" s="12"/>
      <c r="D661" s="8"/>
      <c r="E661" s="9"/>
      <c r="F661" s="8"/>
      <c r="G661" s="8"/>
      <c r="H661" s="10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</row>
    <row r="662">
      <c r="A662" s="12"/>
      <c r="B662" s="12"/>
      <c r="C662" s="12"/>
      <c r="D662" s="8"/>
      <c r="E662" s="9"/>
      <c r="F662" s="8"/>
      <c r="G662" s="8"/>
      <c r="H662" s="10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</row>
    <row r="663">
      <c r="A663" s="12"/>
      <c r="B663" s="12"/>
      <c r="C663" s="12"/>
      <c r="D663" s="8"/>
      <c r="E663" s="9"/>
      <c r="F663" s="8"/>
      <c r="G663" s="8"/>
      <c r="H663" s="10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</row>
    <row r="664">
      <c r="A664" s="12"/>
      <c r="B664" s="12"/>
      <c r="C664" s="12"/>
      <c r="D664" s="8"/>
      <c r="E664" s="9"/>
      <c r="F664" s="8"/>
      <c r="G664" s="8"/>
      <c r="H664" s="10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</row>
    <row r="665">
      <c r="A665" s="12"/>
      <c r="B665" s="12"/>
      <c r="C665" s="12"/>
      <c r="D665" s="8"/>
      <c r="E665" s="9"/>
      <c r="F665" s="8"/>
      <c r="G665" s="8"/>
      <c r="H665" s="10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</row>
    <row r="666">
      <c r="A666" s="12"/>
      <c r="B666" s="12"/>
      <c r="C666" s="12"/>
      <c r="D666" s="8"/>
      <c r="E666" s="9"/>
      <c r="F666" s="8"/>
      <c r="G666" s="8"/>
      <c r="H666" s="10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</row>
    <row r="667">
      <c r="A667" s="12"/>
      <c r="B667" s="12"/>
      <c r="C667" s="12"/>
      <c r="D667" s="8"/>
      <c r="E667" s="9"/>
      <c r="F667" s="8"/>
      <c r="G667" s="8"/>
      <c r="H667" s="10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</row>
    <row r="668">
      <c r="A668" s="12"/>
      <c r="B668" s="12"/>
      <c r="C668" s="12"/>
      <c r="D668" s="8"/>
      <c r="E668" s="9"/>
      <c r="F668" s="8"/>
      <c r="G668" s="8"/>
      <c r="H668" s="10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</row>
    <row r="669">
      <c r="A669" s="12"/>
      <c r="B669" s="12"/>
      <c r="C669" s="12"/>
      <c r="D669" s="8"/>
      <c r="E669" s="9"/>
      <c r="F669" s="8"/>
      <c r="G669" s="8"/>
      <c r="H669" s="10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</row>
    <row r="670">
      <c r="A670" s="12"/>
      <c r="B670" s="12"/>
      <c r="C670" s="12"/>
      <c r="D670" s="8"/>
      <c r="E670" s="9"/>
      <c r="F670" s="8"/>
      <c r="G670" s="8"/>
      <c r="H670" s="10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</row>
    <row r="671">
      <c r="A671" s="12"/>
      <c r="B671" s="12"/>
      <c r="C671" s="12"/>
      <c r="D671" s="8"/>
      <c r="E671" s="9"/>
      <c r="F671" s="8"/>
      <c r="G671" s="8"/>
      <c r="H671" s="10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</row>
    <row r="672">
      <c r="A672" s="12"/>
      <c r="B672" s="12"/>
      <c r="C672" s="12"/>
      <c r="D672" s="8"/>
      <c r="E672" s="9"/>
      <c r="F672" s="8"/>
      <c r="G672" s="8"/>
      <c r="H672" s="10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</row>
    <row r="673">
      <c r="A673" s="12"/>
      <c r="B673" s="12"/>
      <c r="C673" s="12"/>
      <c r="D673" s="8"/>
      <c r="E673" s="9"/>
      <c r="F673" s="8"/>
      <c r="G673" s="8"/>
      <c r="H673" s="10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</row>
    <row r="674">
      <c r="A674" s="12"/>
      <c r="B674" s="12"/>
      <c r="C674" s="12"/>
      <c r="D674" s="8"/>
      <c r="E674" s="9"/>
      <c r="F674" s="8"/>
      <c r="G674" s="8"/>
      <c r="H674" s="10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</row>
    <row r="675">
      <c r="A675" s="12"/>
      <c r="B675" s="12"/>
      <c r="C675" s="12"/>
      <c r="D675" s="8"/>
      <c r="E675" s="9"/>
      <c r="F675" s="8"/>
      <c r="G675" s="8"/>
      <c r="H675" s="10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</row>
    <row r="676">
      <c r="A676" s="12"/>
      <c r="B676" s="12"/>
      <c r="C676" s="12"/>
      <c r="D676" s="8"/>
      <c r="E676" s="9"/>
      <c r="F676" s="8"/>
      <c r="G676" s="8"/>
      <c r="H676" s="10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</row>
    <row r="677">
      <c r="A677" s="12"/>
      <c r="B677" s="12"/>
      <c r="C677" s="12"/>
      <c r="D677" s="8"/>
      <c r="E677" s="9"/>
      <c r="F677" s="8"/>
      <c r="G677" s="8"/>
      <c r="H677" s="10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</row>
    <row r="678">
      <c r="A678" s="12"/>
      <c r="B678" s="12"/>
      <c r="C678" s="12"/>
      <c r="D678" s="8"/>
      <c r="E678" s="9"/>
      <c r="F678" s="8"/>
      <c r="G678" s="8"/>
      <c r="H678" s="10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</row>
    <row r="679">
      <c r="A679" s="12"/>
      <c r="B679" s="12"/>
      <c r="C679" s="12"/>
      <c r="D679" s="8"/>
      <c r="E679" s="9"/>
      <c r="F679" s="8"/>
      <c r="G679" s="8"/>
      <c r="H679" s="10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</row>
    <row r="680">
      <c r="A680" s="12"/>
      <c r="B680" s="12"/>
      <c r="C680" s="12"/>
      <c r="D680" s="8"/>
      <c r="E680" s="9"/>
      <c r="F680" s="8"/>
      <c r="G680" s="8"/>
      <c r="H680" s="10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</row>
    <row r="681">
      <c r="A681" s="12"/>
      <c r="B681" s="12"/>
      <c r="C681" s="12"/>
      <c r="D681" s="8"/>
      <c r="E681" s="9"/>
      <c r="F681" s="8"/>
      <c r="G681" s="8"/>
      <c r="H681" s="10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</row>
    <row r="682">
      <c r="A682" s="12"/>
      <c r="B682" s="12"/>
      <c r="C682" s="12"/>
      <c r="D682" s="8"/>
      <c r="E682" s="9"/>
      <c r="F682" s="8"/>
      <c r="G682" s="8"/>
      <c r="H682" s="10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</row>
    <row r="683">
      <c r="A683" s="12"/>
      <c r="B683" s="12"/>
      <c r="C683" s="12"/>
      <c r="D683" s="8"/>
      <c r="E683" s="9"/>
      <c r="F683" s="8"/>
      <c r="G683" s="8"/>
      <c r="H683" s="10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</row>
    <row r="684">
      <c r="A684" s="12"/>
      <c r="B684" s="12"/>
      <c r="C684" s="12"/>
      <c r="D684" s="8"/>
      <c r="E684" s="9"/>
      <c r="F684" s="8"/>
      <c r="G684" s="8"/>
      <c r="H684" s="10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</row>
    <row r="685">
      <c r="A685" s="12"/>
      <c r="B685" s="12"/>
      <c r="C685" s="12"/>
      <c r="D685" s="8"/>
      <c r="E685" s="9"/>
      <c r="F685" s="8"/>
      <c r="G685" s="8"/>
      <c r="H685" s="10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</row>
    <row r="686">
      <c r="A686" s="12"/>
      <c r="B686" s="12"/>
      <c r="C686" s="12"/>
      <c r="D686" s="8"/>
      <c r="E686" s="9"/>
      <c r="F686" s="8"/>
      <c r="G686" s="8"/>
      <c r="H686" s="10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</row>
    <row r="687">
      <c r="A687" s="12"/>
      <c r="B687" s="12"/>
      <c r="C687" s="12"/>
      <c r="D687" s="8"/>
      <c r="E687" s="9"/>
      <c r="F687" s="8"/>
      <c r="G687" s="8"/>
      <c r="H687" s="10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</row>
    <row r="688">
      <c r="A688" s="12"/>
      <c r="B688" s="12"/>
      <c r="C688" s="12"/>
      <c r="D688" s="8"/>
      <c r="E688" s="9"/>
      <c r="F688" s="8"/>
      <c r="G688" s="8"/>
      <c r="H688" s="10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</row>
    <row r="689">
      <c r="A689" s="12"/>
      <c r="B689" s="12"/>
      <c r="C689" s="12"/>
      <c r="D689" s="8"/>
      <c r="E689" s="9"/>
      <c r="F689" s="8"/>
      <c r="G689" s="8"/>
      <c r="H689" s="10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</row>
    <row r="690">
      <c r="A690" s="12"/>
      <c r="B690" s="12"/>
      <c r="C690" s="12"/>
      <c r="D690" s="8"/>
      <c r="E690" s="9"/>
      <c r="F690" s="8"/>
      <c r="G690" s="8"/>
      <c r="H690" s="10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</row>
    <row r="691">
      <c r="A691" s="12"/>
      <c r="B691" s="12"/>
      <c r="C691" s="12"/>
      <c r="D691" s="8"/>
      <c r="E691" s="9"/>
      <c r="F691" s="8"/>
      <c r="G691" s="8"/>
      <c r="H691" s="10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</row>
    <row r="692">
      <c r="A692" s="12"/>
      <c r="B692" s="12"/>
      <c r="C692" s="12"/>
      <c r="D692" s="8"/>
      <c r="E692" s="9"/>
      <c r="F692" s="8"/>
      <c r="G692" s="8"/>
      <c r="H692" s="10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</row>
    <row r="693">
      <c r="A693" s="12"/>
      <c r="B693" s="12"/>
      <c r="C693" s="12"/>
      <c r="D693" s="8"/>
      <c r="E693" s="9"/>
      <c r="F693" s="8"/>
      <c r="G693" s="8"/>
      <c r="H693" s="10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</row>
    <row r="694">
      <c r="A694" s="12"/>
      <c r="B694" s="12"/>
      <c r="C694" s="12"/>
      <c r="D694" s="8"/>
      <c r="E694" s="9"/>
      <c r="F694" s="8"/>
      <c r="G694" s="8"/>
      <c r="H694" s="10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</row>
    <row r="695">
      <c r="A695" s="12"/>
      <c r="B695" s="12"/>
      <c r="C695" s="12"/>
      <c r="D695" s="8"/>
      <c r="E695" s="9"/>
      <c r="F695" s="8"/>
      <c r="G695" s="8"/>
      <c r="H695" s="10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</row>
    <row r="696">
      <c r="A696" s="12"/>
      <c r="B696" s="12"/>
      <c r="C696" s="12"/>
      <c r="D696" s="8"/>
      <c r="E696" s="9"/>
      <c r="F696" s="8"/>
      <c r="G696" s="8"/>
      <c r="H696" s="10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</row>
    <row r="697">
      <c r="A697" s="12"/>
      <c r="B697" s="12"/>
      <c r="C697" s="12"/>
      <c r="D697" s="8"/>
      <c r="E697" s="9"/>
      <c r="F697" s="8"/>
      <c r="G697" s="8"/>
      <c r="H697" s="10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</row>
    <row r="698">
      <c r="A698" s="12"/>
      <c r="B698" s="12"/>
      <c r="C698" s="12"/>
      <c r="D698" s="8"/>
      <c r="E698" s="9"/>
      <c r="F698" s="8"/>
      <c r="G698" s="8"/>
      <c r="H698" s="10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</row>
    <row r="699">
      <c r="A699" s="12"/>
      <c r="B699" s="12"/>
      <c r="C699" s="12"/>
      <c r="D699" s="8"/>
      <c r="E699" s="9"/>
      <c r="F699" s="8"/>
      <c r="G699" s="8"/>
      <c r="H699" s="10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</row>
    <row r="700">
      <c r="A700" s="12"/>
      <c r="B700" s="12"/>
      <c r="C700" s="12"/>
      <c r="D700" s="8"/>
      <c r="E700" s="9"/>
      <c r="F700" s="8"/>
      <c r="G700" s="8"/>
      <c r="H700" s="10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</row>
    <row r="701">
      <c r="A701" s="12"/>
      <c r="B701" s="12"/>
      <c r="C701" s="12"/>
      <c r="D701" s="8"/>
      <c r="E701" s="9"/>
      <c r="F701" s="8"/>
      <c r="G701" s="8"/>
      <c r="H701" s="10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</row>
    <row r="702">
      <c r="A702" s="12"/>
      <c r="B702" s="12"/>
      <c r="C702" s="12"/>
      <c r="D702" s="8"/>
      <c r="E702" s="9"/>
      <c r="F702" s="8"/>
      <c r="G702" s="8"/>
      <c r="H702" s="10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</row>
    <row r="703">
      <c r="A703" s="12"/>
      <c r="B703" s="12"/>
      <c r="C703" s="12"/>
      <c r="D703" s="8"/>
      <c r="E703" s="9"/>
      <c r="F703" s="8"/>
      <c r="G703" s="8"/>
      <c r="H703" s="10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</row>
    <row r="704">
      <c r="A704" s="12"/>
      <c r="B704" s="12"/>
      <c r="C704" s="12"/>
      <c r="D704" s="8"/>
      <c r="E704" s="9"/>
      <c r="F704" s="8"/>
      <c r="G704" s="8"/>
      <c r="H704" s="10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</row>
    <row r="705">
      <c r="A705" s="12"/>
      <c r="B705" s="12"/>
      <c r="C705" s="12"/>
      <c r="D705" s="8"/>
      <c r="E705" s="9"/>
      <c r="F705" s="8"/>
      <c r="G705" s="8"/>
      <c r="H705" s="10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</row>
    <row r="706">
      <c r="A706" s="12"/>
      <c r="B706" s="12"/>
      <c r="C706" s="12"/>
      <c r="D706" s="8"/>
      <c r="E706" s="9"/>
      <c r="F706" s="8"/>
      <c r="G706" s="8"/>
      <c r="H706" s="10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</row>
    <row r="707">
      <c r="A707" s="12"/>
      <c r="B707" s="12"/>
      <c r="C707" s="12"/>
      <c r="D707" s="8"/>
      <c r="E707" s="9"/>
      <c r="F707" s="8"/>
      <c r="G707" s="8"/>
      <c r="H707" s="10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</row>
    <row r="708">
      <c r="A708" s="12"/>
      <c r="B708" s="12"/>
      <c r="C708" s="12"/>
      <c r="D708" s="8"/>
      <c r="E708" s="9"/>
      <c r="F708" s="8"/>
      <c r="G708" s="8"/>
      <c r="H708" s="10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</row>
    <row r="709">
      <c r="A709" s="12"/>
      <c r="B709" s="12"/>
      <c r="C709" s="12"/>
      <c r="D709" s="8"/>
      <c r="E709" s="9"/>
      <c r="F709" s="8"/>
      <c r="G709" s="8"/>
      <c r="H709" s="10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</row>
    <row r="710">
      <c r="A710" s="12"/>
      <c r="B710" s="12"/>
      <c r="C710" s="12"/>
      <c r="D710" s="8"/>
      <c r="E710" s="9"/>
      <c r="F710" s="8"/>
      <c r="G710" s="8"/>
      <c r="H710" s="10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</row>
    <row r="711">
      <c r="A711" s="12"/>
      <c r="B711" s="12"/>
      <c r="C711" s="12"/>
      <c r="D711" s="8"/>
      <c r="E711" s="9"/>
      <c r="F711" s="8"/>
      <c r="G711" s="8"/>
      <c r="H711" s="10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</row>
    <row r="712">
      <c r="A712" s="12"/>
      <c r="B712" s="12"/>
      <c r="C712" s="12"/>
      <c r="D712" s="8"/>
      <c r="E712" s="9"/>
      <c r="F712" s="8"/>
      <c r="G712" s="8"/>
      <c r="H712" s="10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</row>
    <row r="713">
      <c r="A713" s="12"/>
      <c r="B713" s="12"/>
      <c r="C713" s="12"/>
      <c r="D713" s="8"/>
      <c r="E713" s="9"/>
      <c r="F713" s="8"/>
      <c r="G713" s="8"/>
      <c r="H713" s="10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</row>
    <row r="714">
      <c r="A714" s="12"/>
      <c r="B714" s="12"/>
      <c r="C714" s="12"/>
      <c r="D714" s="8"/>
      <c r="E714" s="9"/>
      <c r="F714" s="8"/>
      <c r="G714" s="8"/>
      <c r="H714" s="10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</row>
    <row r="715">
      <c r="A715" s="12"/>
      <c r="B715" s="12"/>
      <c r="C715" s="12"/>
      <c r="D715" s="8"/>
      <c r="E715" s="9"/>
      <c r="F715" s="8"/>
      <c r="G715" s="8"/>
      <c r="H715" s="10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</row>
    <row r="716">
      <c r="A716" s="12"/>
      <c r="B716" s="12"/>
      <c r="C716" s="12"/>
      <c r="D716" s="8"/>
      <c r="E716" s="9"/>
      <c r="F716" s="8"/>
      <c r="G716" s="8"/>
      <c r="H716" s="10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</row>
    <row r="717">
      <c r="A717" s="12"/>
      <c r="B717" s="12"/>
      <c r="C717" s="12"/>
      <c r="D717" s="8"/>
      <c r="E717" s="9"/>
      <c r="F717" s="8"/>
      <c r="G717" s="8"/>
      <c r="H717" s="10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</row>
    <row r="718">
      <c r="A718" s="12"/>
      <c r="B718" s="12"/>
      <c r="C718" s="12"/>
      <c r="D718" s="8"/>
      <c r="E718" s="9"/>
      <c r="F718" s="8"/>
      <c r="G718" s="8"/>
      <c r="H718" s="10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</row>
    <row r="719">
      <c r="A719" s="12"/>
      <c r="B719" s="12"/>
      <c r="C719" s="12"/>
      <c r="D719" s="8"/>
      <c r="E719" s="9"/>
      <c r="F719" s="8"/>
      <c r="G719" s="8"/>
      <c r="H719" s="10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</row>
    <row r="720">
      <c r="A720" s="12"/>
      <c r="B720" s="12"/>
      <c r="C720" s="12"/>
      <c r="D720" s="8"/>
      <c r="E720" s="9"/>
      <c r="F720" s="8"/>
      <c r="G720" s="8"/>
      <c r="H720" s="10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</row>
    <row r="721">
      <c r="A721" s="12"/>
      <c r="B721" s="12"/>
      <c r="C721" s="12"/>
      <c r="D721" s="8"/>
      <c r="E721" s="9"/>
      <c r="F721" s="8"/>
      <c r="G721" s="8"/>
      <c r="H721" s="10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</row>
    <row r="722">
      <c r="A722" s="12"/>
      <c r="B722" s="12"/>
      <c r="C722" s="12"/>
      <c r="D722" s="8"/>
      <c r="E722" s="9"/>
      <c r="F722" s="8"/>
      <c r="G722" s="8"/>
      <c r="H722" s="10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</row>
    <row r="723">
      <c r="A723" s="12"/>
      <c r="B723" s="12"/>
      <c r="C723" s="12"/>
      <c r="D723" s="8"/>
      <c r="E723" s="9"/>
      <c r="F723" s="8"/>
      <c r="G723" s="8"/>
      <c r="H723" s="10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</row>
    <row r="724">
      <c r="A724" s="12"/>
      <c r="B724" s="12"/>
      <c r="C724" s="12"/>
      <c r="D724" s="8"/>
      <c r="E724" s="9"/>
      <c r="F724" s="8"/>
      <c r="G724" s="8"/>
      <c r="H724" s="10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</row>
    <row r="725">
      <c r="A725" s="12"/>
      <c r="B725" s="12"/>
      <c r="C725" s="12"/>
      <c r="D725" s="8"/>
      <c r="E725" s="9"/>
      <c r="F725" s="8"/>
      <c r="G725" s="8"/>
      <c r="H725" s="10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</row>
    <row r="726">
      <c r="A726" s="12"/>
      <c r="B726" s="12"/>
      <c r="C726" s="12"/>
      <c r="D726" s="8"/>
      <c r="E726" s="9"/>
      <c r="F726" s="8"/>
      <c r="G726" s="8"/>
      <c r="H726" s="10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</row>
    <row r="727">
      <c r="A727" s="12"/>
      <c r="B727" s="12"/>
      <c r="C727" s="12"/>
      <c r="D727" s="8"/>
      <c r="E727" s="9"/>
      <c r="F727" s="8"/>
      <c r="G727" s="8"/>
      <c r="H727" s="10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</row>
    <row r="728">
      <c r="A728" s="12"/>
      <c r="B728" s="12"/>
      <c r="C728" s="12"/>
      <c r="D728" s="8"/>
      <c r="E728" s="9"/>
      <c r="F728" s="8"/>
      <c r="G728" s="8"/>
      <c r="H728" s="10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</row>
    <row r="729">
      <c r="A729" s="12"/>
      <c r="B729" s="12"/>
      <c r="C729" s="12"/>
      <c r="D729" s="8"/>
      <c r="E729" s="9"/>
      <c r="F729" s="8"/>
      <c r="G729" s="8"/>
      <c r="H729" s="10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</row>
    <row r="730">
      <c r="A730" s="12"/>
      <c r="B730" s="12"/>
      <c r="C730" s="12"/>
      <c r="D730" s="8"/>
      <c r="E730" s="9"/>
      <c r="F730" s="8"/>
      <c r="G730" s="8"/>
      <c r="H730" s="10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</row>
    <row r="731">
      <c r="A731" s="12"/>
      <c r="B731" s="12"/>
      <c r="C731" s="12"/>
      <c r="D731" s="8"/>
      <c r="E731" s="9"/>
      <c r="F731" s="8"/>
      <c r="G731" s="8"/>
      <c r="H731" s="10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</row>
    <row r="732">
      <c r="A732" s="12"/>
      <c r="B732" s="12"/>
      <c r="C732" s="12"/>
      <c r="D732" s="8"/>
      <c r="E732" s="9"/>
      <c r="F732" s="8"/>
      <c r="G732" s="8"/>
      <c r="H732" s="10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</row>
    <row r="733">
      <c r="A733" s="12"/>
      <c r="B733" s="12"/>
      <c r="C733" s="12"/>
      <c r="D733" s="8"/>
      <c r="E733" s="9"/>
      <c r="F733" s="8"/>
      <c r="G733" s="8"/>
      <c r="H733" s="10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</row>
    <row r="734">
      <c r="A734" s="12"/>
      <c r="B734" s="12"/>
      <c r="C734" s="12"/>
      <c r="D734" s="8"/>
      <c r="E734" s="9"/>
      <c r="F734" s="8"/>
      <c r="G734" s="8"/>
      <c r="H734" s="10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</row>
    <row r="735">
      <c r="A735" s="12"/>
      <c r="B735" s="12"/>
      <c r="C735" s="12"/>
      <c r="D735" s="8"/>
      <c r="E735" s="9"/>
      <c r="F735" s="8"/>
      <c r="G735" s="8"/>
      <c r="H735" s="10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</row>
    <row r="736">
      <c r="A736" s="12"/>
      <c r="B736" s="12"/>
      <c r="C736" s="12"/>
      <c r="D736" s="8"/>
      <c r="E736" s="9"/>
      <c r="F736" s="8"/>
      <c r="G736" s="8"/>
      <c r="H736" s="10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</row>
    <row r="737">
      <c r="A737" s="12"/>
      <c r="B737" s="12"/>
      <c r="C737" s="12"/>
      <c r="D737" s="8"/>
      <c r="E737" s="9"/>
      <c r="F737" s="8"/>
      <c r="G737" s="8"/>
      <c r="H737" s="10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</row>
    <row r="738">
      <c r="A738" s="12"/>
      <c r="B738" s="12"/>
      <c r="C738" s="12"/>
      <c r="D738" s="8"/>
      <c r="E738" s="9"/>
      <c r="F738" s="8"/>
      <c r="G738" s="8"/>
      <c r="H738" s="10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</row>
    <row r="739">
      <c r="A739" s="12"/>
      <c r="B739" s="12"/>
      <c r="C739" s="12"/>
      <c r="D739" s="8"/>
      <c r="E739" s="9"/>
      <c r="F739" s="8"/>
      <c r="G739" s="8"/>
      <c r="H739" s="10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</row>
    <row r="740">
      <c r="A740" s="12"/>
      <c r="B740" s="12"/>
      <c r="C740" s="12"/>
      <c r="D740" s="8"/>
      <c r="E740" s="9"/>
      <c r="F740" s="8"/>
      <c r="G740" s="8"/>
      <c r="H740" s="10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</row>
    <row r="741">
      <c r="A741" s="12"/>
      <c r="B741" s="12"/>
      <c r="C741" s="12"/>
      <c r="D741" s="8"/>
      <c r="E741" s="9"/>
      <c r="F741" s="8"/>
      <c r="G741" s="8"/>
      <c r="H741" s="10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</row>
    <row r="742">
      <c r="A742" s="12"/>
      <c r="B742" s="12"/>
      <c r="C742" s="12"/>
      <c r="D742" s="8"/>
      <c r="E742" s="9"/>
      <c r="F742" s="8"/>
      <c r="G742" s="8"/>
      <c r="H742" s="10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</row>
    <row r="743">
      <c r="A743" s="12"/>
      <c r="B743" s="12"/>
      <c r="C743" s="12"/>
      <c r="D743" s="8"/>
      <c r="E743" s="9"/>
      <c r="F743" s="8"/>
      <c r="G743" s="8"/>
      <c r="H743" s="10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</row>
    <row r="744">
      <c r="A744" s="12"/>
      <c r="B744" s="12"/>
      <c r="C744" s="12"/>
      <c r="D744" s="8"/>
      <c r="E744" s="9"/>
      <c r="F744" s="8"/>
      <c r="G744" s="8"/>
      <c r="H744" s="10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</row>
    <row r="745">
      <c r="A745" s="12"/>
      <c r="B745" s="12"/>
      <c r="C745" s="12"/>
      <c r="D745" s="8"/>
      <c r="E745" s="9"/>
      <c r="F745" s="8"/>
      <c r="G745" s="8"/>
      <c r="H745" s="10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</row>
    <row r="746">
      <c r="A746" s="12"/>
      <c r="B746" s="12"/>
      <c r="C746" s="12"/>
      <c r="D746" s="8"/>
      <c r="E746" s="9"/>
      <c r="F746" s="8"/>
      <c r="G746" s="8"/>
      <c r="H746" s="10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</row>
    <row r="747">
      <c r="A747" s="12"/>
      <c r="B747" s="12"/>
      <c r="C747" s="12"/>
      <c r="D747" s="8"/>
      <c r="E747" s="9"/>
      <c r="F747" s="8"/>
      <c r="G747" s="8"/>
      <c r="H747" s="10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</row>
    <row r="748">
      <c r="A748" s="12"/>
      <c r="B748" s="12"/>
      <c r="C748" s="12"/>
      <c r="D748" s="8"/>
      <c r="E748" s="9"/>
      <c r="F748" s="8"/>
      <c r="G748" s="8"/>
      <c r="H748" s="10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</row>
    <row r="749">
      <c r="A749" s="12"/>
      <c r="B749" s="12"/>
      <c r="C749" s="12"/>
      <c r="D749" s="8"/>
      <c r="E749" s="9"/>
      <c r="F749" s="8"/>
      <c r="G749" s="8"/>
      <c r="H749" s="10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</row>
    <row r="750">
      <c r="A750" s="12"/>
      <c r="B750" s="12"/>
      <c r="C750" s="12"/>
      <c r="D750" s="8"/>
      <c r="E750" s="9"/>
      <c r="F750" s="8"/>
      <c r="G750" s="8"/>
      <c r="H750" s="10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</row>
    <row r="751">
      <c r="A751" s="12"/>
      <c r="B751" s="12"/>
      <c r="C751" s="12"/>
      <c r="D751" s="8"/>
      <c r="E751" s="9"/>
      <c r="F751" s="8"/>
      <c r="G751" s="8"/>
      <c r="H751" s="10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</row>
    <row r="752">
      <c r="A752" s="12"/>
      <c r="B752" s="12"/>
      <c r="C752" s="12"/>
      <c r="D752" s="8"/>
      <c r="E752" s="9"/>
      <c r="F752" s="8"/>
      <c r="G752" s="8"/>
      <c r="H752" s="10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</row>
    <row r="753">
      <c r="A753" s="12"/>
      <c r="B753" s="12"/>
      <c r="C753" s="12"/>
      <c r="D753" s="8"/>
      <c r="E753" s="9"/>
      <c r="F753" s="8"/>
      <c r="G753" s="8"/>
      <c r="H753" s="10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</row>
    <row r="754">
      <c r="A754" s="12"/>
      <c r="B754" s="12"/>
      <c r="C754" s="12"/>
      <c r="D754" s="8"/>
      <c r="E754" s="9"/>
      <c r="F754" s="8"/>
      <c r="G754" s="8"/>
      <c r="H754" s="10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</row>
    <row r="755">
      <c r="A755" s="12"/>
      <c r="B755" s="12"/>
      <c r="C755" s="12"/>
      <c r="D755" s="8"/>
      <c r="E755" s="9"/>
      <c r="F755" s="8"/>
      <c r="G755" s="8"/>
      <c r="H755" s="10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</row>
    <row r="756">
      <c r="A756" s="12"/>
      <c r="B756" s="12"/>
      <c r="C756" s="12"/>
      <c r="D756" s="8"/>
      <c r="E756" s="9"/>
      <c r="F756" s="8"/>
      <c r="G756" s="8"/>
      <c r="H756" s="10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</row>
    <row r="757">
      <c r="A757" s="12"/>
      <c r="B757" s="12"/>
      <c r="C757" s="12"/>
      <c r="D757" s="8"/>
      <c r="E757" s="9"/>
      <c r="F757" s="8"/>
      <c r="G757" s="8"/>
      <c r="H757" s="10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</row>
    <row r="758">
      <c r="A758" s="12"/>
      <c r="B758" s="12"/>
      <c r="C758" s="12"/>
      <c r="D758" s="8"/>
      <c r="E758" s="9"/>
      <c r="F758" s="8"/>
      <c r="G758" s="8"/>
      <c r="H758" s="10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</row>
    <row r="759">
      <c r="A759" s="12"/>
      <c r="B759" s="12"/>
      <c r="C759" s="12"/>
      <c r="D759" s="8"/>
      <c r="E759" s="9"/>
      <c r="F759" s="8"/>
      <c r="G759" s="8"/>
      <c r="H759" s="10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</row>
    <row r="760">
      <c r="A760" s="12"/>
      <c r="B760" s="12"/>
      <c r="C760" s="12"/>
      <c r="D760" s="8"/>
      <c r="E760" s="9"/>
      <c r="F760" s="8"/>
      <c r="G760" s="8"/>
      <c r="H760" s="10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</row>
    <row r="761">
      <c r="A761" s="12"/>
      <c r="B761" s="12"/>
      <c r="C761" s="12"/>
      <c r="D761" s="8"/>
      <c r="E761" s="9"/>
      <c r="F761" s="8"/>
      <c r="G761" s="8"/>
      <c r="H761" s="10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</row>
    <row r="762">
      <c r="A762" s="12"/>
      <c r="B762" s="12"/>
      <c r="C762" s="12"/>
      <c r="D762" s="8"/>
      <c r="E762" s="9"/>
      <c r="F762" s="8"/>
      <c r="G762" s="8"/>
      <c r="H762" s="10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</row>
    <row r="763">
      <c r="A763" s="12"/>
      <c r="B763" s="12"/>
      <c r="C763" s="12"/>
      <c r="D763" s="8"/>
      <c r="E763" s="9"/>
      <c r="F763" s="8"/>
      <c r="G763" s="8"/>
      <c r="H763" s="10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</row>
    <row r="764">
      <c r="A764" s="12"/>
      <c r="B764" s="12"/>
      <c r="C764" s="12"/>
      <c r="D764" s="8"/>
      <c r="E764" s="9"/>
      <c r="F764" s="8"/>
      <c r="G764" s="8"/>
      <c r="H764" s="10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</row>
    <row r="765">
      <c r="A765" s="12"/>
      <c r="B765" s="12"/>
      <c r="C765" s="12"/>
      <c r="D765" s="8"/>
      <c r="E765" s="9"/>
      <c r="F765" s="8"/>
      <c r="G765" s="8"/>
      <c r="H765" s="10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</row>
    <row r="766">
      <c r="A766" s="12"/>
      <c r="B766" s="12"/>
      <c r="C766" s="12"/>
      <c r="D766" s="8"/>
      <c r="E766" s="9"/>
      <c r="F766" s="8"/>
      <c r="G766" s="8"/>
      <c r="H766" s="10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</row>
    <row r="767">
      <c r="A767" s="12"/>
      <c r="B767" s="12"/>
      <c r="C767" s="12"/>
      <c r="D767" s="8"/>
      <c r="E767" s="9"/>
      <c r="F767" s="8"/>
      <c r="G767" s="8"/>
      <c r="H767" s="10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</row>
    <row r="768">
      <c r="A768" s="12"/>
      <c r="B768" s="12"/>
      <c r="C768" s="12"/>
      <c r="D768" s="8"/>
      <c r="E768" s="9"/>
      <c r="F768" s="8"/>
      <c r="G768" s="8"/>
      <c r="H768" s="10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</row>
    <row r="769">
      <c r="A769" s="12"/>
      <c r="B769" s="12"/>
      <c r="C769" s="12"/>
      <c r="D769" s="8"/>
      <c r="E769" s="9"/>
      <c r="F769" s="8"/>
      <c r="G769" s="8"/>
      <c r="H769" s="10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</row>
    <row r="770">
      <c r="A770" s="12"/>
      <c r="B770" s="12"/>
      <c r="C770" s="12"/>
      <c r="D770" s="8"/>
      <c r="E770" s="9"/>
      <c r="F770" s="8"/>
      <c r="G770" s="8"/>
      <c r="H770" s="10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</row>
    <row r="771">
      <c r="A771" s="12"/>
      <c r="B771" s="12"/>
      <c r="C771" s="12"/>
      <c r="D771" s="8"/>
      <c r="E771" s="9"/>
      <c r="F771" s="8"/>
      <c r="G771" s="8"/>
      <c r="H771" s="10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</row>
    <row r="772">
      <c r="A772" s="12"/>
      <c r="B772" s="12"/>
      <c r="C772" s="12"/>
      <c r="D772" s="8"/>
      <c r="E772" s="9"/>
      <c r="F772" s="8"/>
      <c r="G772" s="8"/>
      <c r="H772" s="10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</row>
    <row r="773">
      <c r="A773" s="12"/>
      <c r="B773" s="12"/>
      <c r="C773" s="12"/>
      <c r="D773" s="8"/>
      <c r="E773" s="9"/>
      <c r="F773" s="8"/>
      <c r="G773" s="8"/>
      <c r="H773" s="10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</row>
    <row r="774">
      <c r="A774" s="12"/>
      <c r="B774" s="12"/>
      <c r="C774" s="12"/>
      <c r="D774" s="8"/>
      <c r="E774" s="9"/>
      <c r="F774" s="8"/>
      <c r="G774" s="8"/>
      <c r="H774" s="10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</row>
    <row r="775">
      <c r="A775" s="12"/>
      <c r="B775" s="12"/>
      <c r="C775" s="12"/>
      <c r="D775" s="8"/>
      <c r="E775" s="9"/>
      <c r="F775" s="8"/>
      <c r="G775" s="8"/>
      <c r="H775" s="10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</row>
    <row r="776">
      <c r="A776" s="12"/>
      <c r="B776" s="12"/>
      <c r="C776" s="12"/>
      <c r="D776" s="8"/>
      <c r="E776" s="9"/>
      <c r="F776" s="8"/>
      <c r="G776" s="8"/>
      <c r="H776" s="10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</row>
    <row r="777">
      <c r="A777" s="12"/>
      <c r="B777" s="12"/>
      <c r="C777" s="12"/>
      <c r="D777" s="8"/>
      <c r="E777" s="9"/>
      <c r="F777" s="8"/>
      <c r="G777" s="8"/>
      <c r="H777" s="10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</row>
    <row r="778">
      <c r="A778" s="12"/>
      <c r="B778" s="12"/>
      <c r="C778" s="12"/>
      <c r="D778" s="8"/>
      <c r="E778" s="9"/>
      <c r="F778" s="8"/>
      <c r="G778" s="8"/>
      <c r="H778" s="10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</row>
    <row r="779">
      <c r="A779" s="12"/>
      <c r="B779" s="12"/>
      <c r="C779" s="12"/>
      <c r="D779" s="8"/>
      <c r="E779" s="9"/>
      <c r="F779" s="8"/>
      <c r="G779" s="8"/>
      <c r="H779" s="10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</row>
    <row r="780">
      <c r="A780" s="12"/>
      <c r="B780" s="12"/>
      <c r="C780" s="12"/>
      <c r="D780" s="8"/>
      <c r="E780" s="9"/>
      <c r="F780" s="8"/>
      <c r="G780" s="8"/>
      <c r="H780" s="10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</row>
    <row r="781">
      <c r="A781" s="12"/>
      <c r="B781" s="12"/>
      <c r="C781" s="12"/>
      <c r="D781" s="8"/>
      <c r="E781" s="9"/>
      <c r="F781" s="8"/>
      <c r="G781" s="8"/>
      <c r="H781" s="10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</row>
    <row r="782">
      <c r="A782" s="12"/>
      <c r="B782" s="12"/>
      <c r="C782" s="12"/>
      <c r="D782" s="8"/>
      <c r="E782" s="9"/>
      <c r="F782" s="8"/>
      <c r="G782" s="8"/>
      <c r="H782" s="10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</row>
    <row r="783">
      <c r="A783" s="12"/>
      <c r="B783" s="12"/>
      <c r="C783" s="12"/>
      <c r="D783" s="8"/>
      <c r="E783" s="9"/>
      <c r="F783" s="8"/>
      <c r="G783" s="8"/>
      <c r="H783" s="10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</row>
    <row r="784">
      <c r="A784" s="12"/>
      <c r="B784" s="12"/>
      <c r="C784" s="12"/>
      <c r="D784" s="8"/>
      <c r="E784" s="9"/>
      <c r="F784" s="8"/>
      <c r="G784" s="8"/>
      <c r="H784" s="10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</row>
    <row r="785">
      <c r="A785" s="12"/>
      <c r="B785" s="12"/>
      <c r="C785" s="12"/>
      <c r="D785" s="8"/>
      <c r="E785" s="9"/>
      <c r="F785" s="8"/>
      <c r="G785" s="8"/>
      <c r="H785" s="10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</row>
    <row r="786">
      <c r="A786" s="12"/>
      <c r="B786" s="12"/>
      <c r="C786" s="12"/>
      <c r="D786" s="8"/>
      <c r="E786" s="9"/>
      <c r="F786" s="8"/>
      <c r="G786" s="8"/>
      <c r="H786" s="10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</row>
    <row r="787">
      <c r="A787" s="12"/>
      <c r="B787" s="12"/>
      <c r="C787" s="12"/>
      <c r="D787" s="8"/>
      <c r="E787" s="9"/>
      <c r="F787" s="8"/>
      <c r="G787" s="8"/>
      <c r="H787" s="10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</row>
    <row r="788">
      <c r="A788" s="12"/>
      <c r="B788" s="12"/>
      <c r="C788" s="12"/>
      <c r="D788" s="8"/>
      <c r="E788" s="9"/>
      <c r="F788" s="8"/>
      <c r="G788" s="8"/>
      <c r="H788" s="10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</row>
    <row r="789">
      <c r="A789" s="12"/>
      <c r="B789" s="12"/>
      <c r="C789" s="12"/>
      <c r="D789" s="8"/>
      <c r="E789" s="9"/>
      <c r="F789" s="8"/>
      <c r="G789" s="8"/>
      <c r="H789" s="10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</row>
    <row r="790">
      <c r="A790" s="12"/>
      <c r="B790" s="12"/>
      <c r="C790" s="12"/>
      <c r="D790" s="8"/>
      <c r="E790" s="9"/>
      <c r="F790" s="8"/>
      <c r="G790" s="8"/>
      <c r="H790" s="10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</row>
    <row r="791">
      <c r="A791" s="12"/>
      <c r="B791" s="12"/>
      <c r="C791" s="12"/>
      <c r="D791" s="8"/>
      <c r="E791" s="9"/>
      <c r="F791" s="8"/>
      <c r="G791" s="8"/>
      <c r="H791" s="10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</row>
    <row r="792">
      <c r="A792" s="12"/>
      <c r="B792" s="12"/>
      <c r="C792" s="12"/>
      <c r="D792" s="8"/>
      <c r="E792" s="9"/>
      <c r="F792" s="8"/>
      <c r="G792" s="8"/>
      <c r="H792" s="10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</row>
    <row r="793">
      <c r="A793" s="12"/>
      <c r="B793" s="12"/>
      <c r="C793" s="12"/>
      <c r="D793" s="8"/>
      <c r="E793" s="9"/>
      <c r="F793" s="8"/>
      <c r="G793" s="8"/>
      <c r="H793" s="10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</row>
    <row r="794">
      <c r="A794" s="12"/>
      <c r="B794" s="12"/>
      <c r="C794" s="12"/>
      <c r="D794" s="8"/>
      <c r="E794" s="9"/>
      <c r="F794" s="8"/>
      <c r="G794" s="8"/>
      <c r="H794" s="10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</row>
    <row r="795">
      <c r="A795" s="12"/>
      <c r="B795" s="12"/>
      <c r="C795" s="12"/>
      <c r="D795" s="8"/>
      <c r="E795" s="9"/>
      <c r="F795" s="8"/>
      <c r="G795" s="8"/>
      <c r="H795" s="10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</row>
    <row r="796">
      <c r="A796" s="12"/>
      <c r="B796" s="12"/>
      <c r="C796" s="12"/>
      <c r="D796" s="8"/>
      <c r="E796" s="9"/>
      <c r="F796" s="8"/>
      <c r="G796" s="8"/>
      <c r="H796" s="10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</row>
    <row r="797">
      <c r="A797" s="12"/>
      <c r="B797" s="12"/>
      <c r="C797" s="12"/>
      <c r="D797" s="8"/>
      <c r="E797" s="9"/>
      <c r="F797" s="8"/>
      <c r="G797" s="8"/>
      <c r="H797" s="10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</row>
    <row r="798">
      <c r="A798" s="12"/>
      <c r="B798" s="12"/>
      <c r="C798" s="12"/>
      <c r="D798" s="8"/>
      <c r="E798" s="9"/>
      <c r="F798" s="8"/>
      <c r="G798" s="8"/>
      <c r="H798" s="10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</row>
    <row r="799">
      <c r="A799" s="12"/>
      <c r="B799" s="12"/>
      <c r="C799" s="12"/>
      <c r="D799" s="8"/>
      <c r="E799" s="9"/>
      <c r="F799" s="8"/>
      <c r="G799" s="8"/>
      <c r="H799" s="10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</row>
    <row r="800">
      <c r="A800" s="12"/>
      <c r="B800" s="12"/>
      <c r="C800" s="12"/>
      <c r="D800" s="8"/>
      <c r="E800" s="9"/>
      <c r="F800" s="8"/>
      <c r="G800" s="8"/>
      <c r="H800" s="10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</row>
    <row r="801">
      <c r="A801" s="12"/>
      <c r="B801" s="12"/>
      <c r="C801" s="12"/>
      <c r="D801" s="8"/>
      <c r="E801" s="9"/>
      <c r="F801" s="8"/>
      <c r="G801" s="8"/>
      <c r="H801" s="10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</row>
    <row r="802">
      <c r="A802" s="12"/>
      <c r="B802" s="12"/>
      <c r="C802" s="12"/>
      <c r="D802" s="8"/>
      <c r="E802" s="9"/>
      <c r="F802" s="8"/>
      <c r="G802" s="8"/>
      <c r="H802" s="10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</row>
    <row r="803">
      <c r="A803" s="12"/>
      <c r="B803" s="12"/>
      <c r="C803" s="12"/>
      <c r="D803" s="8"/>
      <c r="E803" s="9"/>
      <c r="F803" s="8"/>
      <c r="G803" s="8"/>
      <c r="H803" s="10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</row>
    <row r="804">
      <c r="A804" s="12"/>
      <c r="B804" s="12"/>
      <c r="C804" s="12"/>
      <c r="D804" s="8"/>
      <c r="E804" s="9"/>
      <c r="F804" s="8"/>
      <c r="G804" s="8"/>
      <c r="H804" s="10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</row>
    <row r="805">
      <c r="A805" s="12"/>
      <c r="B805" s="12"/>
      <c r="C805" s="12"/>
      <c r="D805" s="8"/>
      <c r="E805" s="9"/>
      <c r="F805" s="8"/>
      <c r="G805" s="8"/>
      <c r="H805" s="10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</row>
    <row r="806">
      <c r="A806" s="12"/>
      <c r="B806" s="12"/>
      <c r="C806" s="12"/>
      <c r="D806" s="8"/>
      <c r="E806" s="9"/>
      <c r="F806" s="8"/>
      <c r="G806" s="8"/>
      <c r="H806" s="10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</row>
    <row r="807">
      <c r="A807" s="12"/>
      <c r="B807" s="12"/>
      <c r="C807" s="12"/>
      <c r="D807" s="8"/>
      <c r="E807" s="9"/>
      <c r="F807" s="8"/>
      <c r="G807" s="8"/>
      <c r="H807" s="10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</row>
    <row r="808">
      <c r="A808" s="12"/>
      <c r="B808" s="12"/>
      <c r="C808" s="12"/>
      <c r="D808" s="8"/>
      <c r="E808" s="9"/>
      <c r="F808" s="8"/>
      <c r="G808" s="8"/>
      <c r="H808" s="10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</row>
    <row r="809">
      <c r="A809" s="12"/>
      <c r="B809" s="12"/>
      <c r="C809" s="12"/>
      <c r="D809" s="8"/>
      <c r="E809" s="9"/>
      <c r="F809" s="8"/>
      <c r="G809" s="8"/>
      <c r="H809" s="10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</row>
    <row r="810">
      <c r="A810" s="12"/>
      <c r="B810" s="12"/>
      <c r="C810" s="12"/>
      <c r="D810" s="8"/>
      <c r="E810" s="9"/>
      <c r="F810" s="8"/>
      <c r="G810" s="8"/>
      <c r="H810" s="10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</row>
    <row r="811">
      <c r="A811" s="12"/>
      <c r="B811" s="12"/>
      <c r="C811" s="12"/>
      <c r="D811" s="8"/>
      <c r="E811" s="9"/>
      <c r="F811" s="8"/>
      <c r="G811" s="8"/>
      <c r="H811" s="10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</row>
    <row r="812">
      <c r="A812" s="12"/>
      <c r="B812" s="12"/>
      <c r="C812" s="12"/>
      <c r="D812" s="8"/>
      <c r="E812" s="9"/>
      <c r="F812" s="8"/>
      <c r="G812" s="8"/>
      <c r="H812" s="10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</row>
    <row r="813">
      <c r="A813" s="12"/>
      <c r="B813" s="12"/>
      <c r="C813" s="12"/>
      <c r="D813" s="8"/>
      <c r="E813" s="9"/>
      <c r="F813" s="8"/>
      <c r="G813" s="8"/>
      <c r="H813" s="10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</row>
    <row r="814">
      <c r="A814" s="12"/>
      <c r="B814" s="12"/>
      <c r="C814" s="12"/>
      <c r="D814" s="8"/>
      <c r="E814" s="9"/>
      <c r="F814" s="8"/>
      <c r="G814" s="8"/>
      <c r="H814" s="10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</row>
    <row r="815">
      <c r="A815" s="12"/>
      <c r="B815" s="12"/>
      <c r="C815" s="12"/>
      <c r="D815" s="8"/>
      <c r="E815" s="9"/>
      <c r="F815" s="8"/>
      <c r="G815" s="8"/>
      <c r="H815" s="10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</row>
    <row r="816">
      <c r="A816" s="12"/>
      <c r="B816" s="12"/>
      <c r="C816" s="12"/>
      <c r="D816" s="8"/>
      <c r="E816" s="9"/>
      <c r="F816" s="8"/>
      <c r="G816" s="8"/>
      <c r="H816" s="10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</row>
    <row r="817">
      <c r="A817" s="12"/>
      <c r="B817" s="12"/>
      <c r="C817" s="12"/>
      <c r="D817" s="8"/>
      <c r="E817" s="9"/>
      <c r="F817" s="8"/>
      <c r="G817" s="8"/>
      <c r="H817" s="10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</row>
    <row r="818">
      <c r="A818" s="12"/>
      <c r="B818" s="12"/>
      <c r="C818" s="12"/>
      <c r="D818" s="8"/>
      <c r="E818" s="9"/>
      <c r="F818" s="8"/>
      <c r="G818" s="8"/>
      <c r="H818" s="10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</row>
    <row r="819">
      <c r="A819" s="12"/>
      <c r="B819" s="12"/>
      <c r="C819" s="12"/>
      <c r="D819" s="8"/>
      <c r="E819" s="9"/>
      <c r="F819" s="8"/>
      <c r="G819" s="8"/>
      <c r="H819" s="10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</row>
    <row r="820">
      <c r="A820" s="12"/>
      <c r="B820" s="12"/>
      <c r="C820" s="12"/>
      <c r="D820" s="8"/>
      <c r="E820" s="9"/>
      <c r="F820" s="8"/>
      <c r="G820" s="8"/>
      <c r="H820" s="10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</row>
    <row r="821">
      <c r="A821" s="12"/>
      <c r="B821" s="12"/>
      <c r="C821" s="12"/>
      <c r="D821" s="8"/>
      <c r="E821" s="9"/>
      <c r="F821" s="8"/>
      <c r="G821" s="8"/>
      <c r="H821" s="10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</row>
    <row r="822">
      <c r="A822" s="12"/>
      <c r="B822" s="12"/>
      <c r="C822" s="12"/>
      <c r="D822" s="8"/>
      <c r="E822" s="9"/>
      <c r="F822" s="8"/>
      <c r="G822" s="8"/>
      <c r="H822" s="10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</row>
    <row r="823">
      <c r="A823" s="12"/>
      <c r="B823" s="12"/>
      <c r="C823" s="12"/>
      <c r="D823" s="8"/>
      <c r="E823" s="9"/>
      <c r="F823" s="8"/>
      <c r="G823" s="8"/>
      <c r="H823" s="10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</row>
    <row r="824">
      <c r="A824" s="12"/>
      <c r="B824" s="12"/>
      <c r="C824" s="12"/>
      <c r="D824" s="8"/>
      <c r="E824" s="9"/>
      <c r="F824" s="8"/>
      <c r="G824" s="8"/>
      <c r="H824" s="10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</row>
    <row r="825">
      <c r="A825" s="12"/>
      <c r="B825" s="12"/>
      <c r="C825" s="12"/>
      <c r="D825" s="8"/>
      <c r="E825" s="9"/>
      <c r="F825" s="8"/>
      <c r="G825" s="8"/>
      <c r="H825" s="10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</row>
    <row r="826">
      <c r="A826" s="12"/>
      <c r="B826" s="12"/>
      <c r="C826" s="12"/>
      <c r="D826" s="8"/>
      <c r="E826" s="9"/>
      <c r="F826" s="8"/>
      <c r="G826" s="8"/>
      <c r="H826" s="10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</row>
    <row r="827">
      <c r="A827" s="12"/>
      <c r="B827" s="12"/>
      <c r="C827" s="12"/>
      <c r="D827" s="8"/>
      <c r="E827" s="9"/>
      <c r="F827" s="8"/>
      <c r="G827" s="8"/>
      <c r="H827" s="10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</row>
    <row r="828">
      <c r="A828" s="12"/>
      <c r="B828" s="12"/>
      <c r="C828" s="12"/>
      <c r="D828" s="8"/>
      <c r="E828" s="9"/>
      <c r="F828" s="8"/>
      <c r="G828" s="8"/>
      <c r="H828" s="10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</row>
    <row r="829">
      <c r="A829" s="12"/>
      <c r="B829" s="12"/>
      <c r="C829" s="12"/>
      <c r="D829" s="8"/>
      <c r="E829" s="9"/>
      <c r="F829" s="8"/>
      <c r="G829" s="8"/>
      <c r="H829" s="10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</row>
    <row r="830">
      <c r="A830" s="12"/>
      <c r="B830" s="12"/>
      <c r="C830" s="12"/>
      <c r="D830" s="8"/>
      <c r="E830" s="9"/>
      <c r="F830" s="8"/>
      <c r="G830" s="8"/>
      <c r="H830" s="10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</row>
    <row r="831">
      <c r="A831" s="12"/>
      <c r="B831" s="12"/>
      <c r="C831" s="12"/>
      <c r="D831" s="8"/>
      <c r="E831" s="9"/>
      <c r="F831" s="8"/>
      <c r="G831" s="8"/>
      <c r="H831" s="10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</row>
    <row r="832">
      <c r="A832" s="12"/>
      <c r="B832" s="12"/>
      <c r="C832" s="12"/>
      <c r="D832" s="8"/>
      <c r="E832" s="9"/>
      <c r="F832" s="8"/>
      <c r="G832" s="8"/>
      <c r="H832" s="10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</row>
    <row r="833">
      <c r="A833" s="12"/>
      <c r="B833" s="12"/>
      <c r="C833" s="12"/>
      <c r="D833" s="8"/>
      <c r="E833" s="9"/>
      <c r="F833" s="8"/>
      <c r="G833" s="8"/>
      <c r="H833" s="10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</row>
    <row r="834">
      <c r="A834" s="12"/>
      <c r="B834" s="12"/>
      <c r="C834" s="12"/>
      <c r="D834" s="8"/>
      <c r="E834" s="9"/>
      <c r="F834" s="8"/>
      <c r="G834" s="8"/>
      <c r="H834" s="10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</row>
    <row r="835">
      <c r="A835" s="12"/>
      <c r="B835" s="12"/>
      <c r="C835" s="12"/>
      <c r="D835" s="8"/>
      <c r="E835" s="9"/>
      <c r="F835" s="8"/>
      <c r="G835" s="8"/>
      <c r="H835" s="10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</row>
    <row r="836">
      <c r="A836" s="12"/>
      <c r="B836" s="12"/>
      <c r="C836" s="12"/>
      <c r="D836" s="8"/>
      <c r="E836" s="9"/>
      <c r="F836" s="8"/>
      <c r="G836" s="8"/>
      <c r="H836" s="10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</row>
    <row r="837">
      <c r="A837" s="12"/>
      <c r="B837" s="12"/>
      <c r="C837" s="12"/>
      <c r="D837" s="8"/>
      <c r="E837" s="9"/>
      <c r="F837" s="8"/>
      <c r="G837" s="8"/>
      <c r="H837" s="10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</row>
    <row r="838">
      <c r="A838" s="12"/>
      <c r="B838" s="12"/>
      <c r="C838" s="12"/>
      <c r="D838" s="8"/>
      <c r="E838" s="9"/>
      <c r="F838" s="8"/>
      <c r="G838" s="8"/>
      <c r="H838" s="10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</row>
    <row r="839">
      <c r="A839" s="12"/>
      <c r="B839" s="12"/>
      <c r="C839" s="12"/>
      <c r="D839" s="8"/>
      <c r="E839" s="9"/>
      <c r="F839" s="8"/>
      <c r="G839" s="8"/>
      <c r="H839" s="10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</row>
    <row r="840">
      <c r="A840" s="12"/>
      <c r="B840" s="12"/>
      <c r="C840" s="12"/>
      <c r="D840" s="8"/>
      <c r="E840" s="9"/>
      <c r="F840" s="8"/>
      <c r="G840" s="8"/>
      <c r="H840" s="10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</row>
    <row r="841">
      <c r="A841" s="12"/>
      <c r="B841" s="12"/>
      <c r="C841" s="12"/>
      <c r="D841" s="8"/>
      <c r="E841" s="9"/>
      <c r="F841" s="8"/>
      <c r="G841" s="8"/>
      <c r="H841" s="10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</row>
    <row r="842">
      <c r="A842" s="12"/>
      <c r="B842" s="12"/>
      <c r="C842" s="12"/>
      <c r="D842" s="8"/>
      <c r="E842" s="9"/>
      <c r="F842" s="8"/>
      <c r="G842" s="8"/>
      <c r="H842" s="10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</row>
    <row r="843">
      <c r="A843" s="12"/>
      <c r="B843" s="12"/>
      <c r="C843" s="12"/>
      <c r="D843" s="8"/>
      <c r="E843" s="9"/>
      <c r="F843" s="8"/>
      <c r="G843" s="8"/>
      <c r="H843" s="10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</row>
    <row r="844">
      <c r="A844" s="12"/>
      <c r="B844" s="12"/>
      <c r="C844" s="12"/>
      <c r="D844" s="8"/>
      <c r="E844" s="9"/>
      <c r="F844" s="8"/>
      <c r="G844" s="8"/>
      <c r="H844" s="10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</row>
    <row r="845">
      <c r="A845" s="12"/>
      <c r="B845" s="12"/>
      <c r="C845" s="12"/>
      <c r="D845" s="8"/>
      <c r="E845" s="9"/>
      <c r="F845" s="8"/>
      <c r="G845" s="8"/>
      <c r="H845" s="10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</row>
    <row r="846">
      <c r="A846" s="12"/>
      <c r="B846" s="12"/>
      <c r="C846" s="12"/>
      <c r="D846" s="8"/>
      <c r="E846" s="9"/>
      <c r="F846" s="8"/>
      <c r="G846" s="8"/>
      <c r="H846" s="10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</row>
    <row r="847">
      <c r="A847" s="12"/>
      <c r="B847" s="12"/>
      <c r="C847" s="12"/>
      <c r="D847" s="8"/>
      <c r="E847" s="9"/>
      <c r="F847" s="8"/>
      <c r="G847" s="8"/>
      <c r="H847" s="10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</row>
    <row r="848">
      <c r="A848" s="12"/>
      <c r="B848" s="12"/>
      <c r="C848" s="12"/>
      <c r="D848" s="8"/>
      <c r="E848" s="9"/>
      <c r="F848" s="8"/>
      <c r="G848" s="8"/>
      <c r="H848" s="10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</row>
    <row r="849">
      <c r="A849" s="12"/>
      <c r="B849" s="12"/>
      <c r="C849" s="12"/>
      <c r="D849" s="8"/>
      <c r="E849" s="9"/>
      <c r="F849" s="8"/>
      <c r="G849" s="8"/>
      <c r="H849" s="10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</row>
    <row r="850">
      <c r="A850" s="12"/>
      <c r="B850" s="12"/>
      <c r="C850" s="12"/>
      <c r="D850" s="8"/>
      <c r="E850" s="9"/>
      <c r="F850" s="8"/>
      <c r="G850" s="8"/>
      <c r="H850" s="10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</row>
    <row r="851">
      <c r="A851" s="12"/>
      <c r="B851" s="12"/>
      <c r="C851" s="12"/>
      <c r="D851" s="8"/>
      <c r="E851" s="9"/>
      <c r="F851" s="8"/>
      <c r="G851" s="8"/>
      <c r="H851" s="10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</row>
    <row r="852">
      <c r="A852" s="12"/>
      <c r="B852" s="12"/>
      <c r="C852" s="12"/>
      <c r="D852" s="8"/>
      <c r="E852" s="9"/>
      <c r="F852" s="8"/>
      <c r="G852" s="8"/>
      <c r="H852" s="10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</row>
    <row r="853">
      <c r="A853" s="12"/>
      <c r="B853" s="12"/>
      <c r="C853" s="12"/>
      <c r="D853" s="8"/>
      <c r="E853" s="9"/>
      <c r="F853" s="8"/>
      <c r="G853" s="8"/>
      <c r="H853" s="10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</row>
    <row r="854">
      <c r="A854" s="12"/>
      <c r="B854" s="12"/>
      <c r="C854" s="12"/>
      <c r="D854" s="8"/>
      <c r="E854" s="9"/>
      <c r="F854" s="8"/>
      <c r="G854" s="8"/>
      <c r="H854" s="10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</row>
    <row r="855">
      <c r="A855" s="12"/>
      <c r="B855" s="12"/>
      <c r="C855" s="12"/>
      <c r="D855" s="8"/>
      <c r="E855" s="9"/>
      <c r="F855" s="8"/>
      <c r="G855" s="8"/>
      <c r="H855" s="10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</row>
    <row r="856">
      <c r="A856" s="12"/>
      <c r="B856" s="12"/>
      <c r="C856" s="12"/>
      <c r="D856" s="8"/>
      <c r="E856" s="9"/>
      <c r="F856" s="8"/>
      <c r="G856" s="8"/>
      <c r="H856" s="10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</row>
    <row r="857">
      <c r="A857" s="12"/>
      <c r="B857" s="12"/>
      <c r="C857" s="12"/>
      <c r="D857" s="8"/>
      <c r="E857" s="9"/>
      <c r="F857" s="8"/>
      <c r="G857" s="8"/>
      <c r="H857" s="10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</row>
    <row r="858">
      <c r="A858" s="12"/>
      <c r="B858" s="12"/>
      <c r="C858" s="12"/>
      <c r="D858" s="8"/>
      <c r="E858" s="9"/>
      <c r="F858" s="8"/>
      <c r="G858" s="8"/>
      <c r="H858" s="10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</row>
    <row r="859">
      <c r="A859" s="12"/>
      <c r="B859" s="12"/>
      <c r="C859" s="12"/>
      <c r="D859" s="8"/>
      <c r="E859" s="9"/>
      <c r="F859" s="8"/>
      <c r="G859" s="8"/>
      <c r="H859" s="10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</row>
    <row r="860">
      <c r="A860" s="12"/>
      <c r="B860" s="12"/>
      <c r="C860" s="12"/>
      <c r="D860" s="8"/>
      <c r="E860" s="9"/>
      <c r="F860" s="8"/>
      <c r="G860" s="8"/>
      <c r="H860" s="10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</row>
    <row r="861">
      <c r="A861" s="12"/>
      <c r="B861" s="12"/>
      <c r="C861" s="12"/>
      <c r="D861" s="8"/>
      <c r="E861" s="9"/>
      <c r="F861" s="8"/>
      <c r="G861" s="8"/>
      <c r="H861" s="10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</row>
    <row r="862">
      <c r="A862" s="12"/>
      <c r="B862" s="12"/>
      <c r="C862" s="12"/>
      <c r="D862" s="8"/>
      <c r="E862" s="9"/>
      <c r="F862" s="8"/>
      <c r="G862" s="8"/>
      <c r="H862" s="10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</row>
    <row r="863">
      <c r="A863" s="12"/>
      <c r="B863" s="12"/>
      <c r="C863" s="12"/>
      <c r="D863" s="8"/>
      <c r="E863" s="9"/>
      <c r="F863" s="8"/>
      <c r="G863" s="8"/>
      <c r="H863" s="10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</row>
    <row r="864">
      <c r="A864" s="12"/>
      <c r="B864" s="12"/>
      <c r="C864" s="12"/>
      <c r="D864" s="8"/>
      <c r="E864" s="9"/>
      <c r="F864" s="8"/>
      <c r="G864" s="8"/>
      <c r="H864" s="10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</row>
    <row r="865">
      <c r="A865" s="12"/>
      <c r="B865" s="12"/>
      <c r="C865" s="12"/>
      <c r="D865" s="8"/>
      <c r="E865" s="9"/>
      <c r="F865" s="8"/>
      <c r="G865" s="8"/>
      <c r="H865" s="10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</row>
    <row r="866">
      <c r="A866" s="12"/>
      <c r="B866" s="12"/>
      <c r="C866" s="12"/>
      <c r="D866" s="8"/>
      <c r="E866" s="9"/>
      <c r="F866" s="8"/>
      <c r="G866" s="8"/>
      <c r="H866" s="10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</row>
    <row r="867">
      <c r="A867" s="12"/>
      <c r="B867" s="12"/>
      <c r="C867" s="12"/>
      <c r="D867" s="8"/>
      <c r="E867" s="9"/>
      <c r="F867" s="8"/>
      <c r="G867" s="8"/>
      <c r="H867" s="10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</row>
    <row r="868">
      <c r="A868" s="12"/>
      <c r="B868" s="12"/>
      <c r="C868" s="12"/>
      <c r="D868" s="8"/>
      <c r="E868" s="9"/>
      <c r="F868" s="8"/>
      <c r="G868" s="8"/>
      <c r="H868" s="10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</row>
    <row r="869">
      <c r="A869" s="12"/>
      <c r="B869" s="12"/>
      <c r="C869" s="12"/>
      <c r="D869" s="8"/>
      <c r="E869" s="9"/>
      <c r="F869" s="8"/>
      <c r="G869" s="8"/>
      <c r="H869" s="10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</row>
    <row r="870">
      <c r="A870" s="12"/>
      <c r="B870" s="12"/>
      <c r="C870" s="12"/>
      <c r="D870" s="8"/>
      <c r="E870" s="9"/>
      <c r="F870" s="8"/>
      <c r="G870" s="8"/>
      <c r="H870" s="10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</row>
    <row r="871">
      <c r="A871" s="12"/>
      <c r="B871" s="12"/>
      <c r="C871" s="12"/>
      <c r="D871" s="8"/>
      <c r="E871" s="9"/>
      <c r="F871" s="8"/>
      <c r="G871" s="8"/>
      <c r="H871" s="10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</row>
    <row r="872">
      <c r="A872" s="12"/>
      <c r="B872" s="12"/>
      <c r="C872" s="12"/>
      <c r="D872" s="8"/>
      <c r="E872" s="9"/>
      <c r="F872" s="8"/>
      <c r="G872" s="8"/>
      <c r="H872" s="10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</row>
    <row r="873">
      <c r="A873" s="12"/>
      <c r="B873" s="12"/>
      <c r="C873" s="12"/>
      <c r="D873" s="8"/>
      <c r="E873" s="9"/>
      <c r="F873" s="8"/>
      <c r="G873" s="8"/>
      <c r="H873" s="10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</row>
    <row r="874">
      <c r="A874" s="12"/>
      <c r="B874" s="12"/>
      <c r="C874" s="12"/>
      <c r="D874" s="8"/>
      <c r="E874" s="9"/>
      <c r="F874" s="8"/>
      <c r="G874" s="8"/>
      <c r="H874" s="10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</row>
    <row r="875">
      <c r="A875" s="12"/>
      <c r="B875" s="12"/>
      <c r="C875" s="12"/>
      <c r="D875" s="8"/>
      <c r="E875" s="9"/>
      <c r="F875" s="8"/>
      <c r="G875" s="8"/>
      <c r="H875" s="10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</row>
    <row r="876">
      <c r="A876" s="12"/>
      <c r="B876" s="12"/>
      <c r="C876" s="12"/>
      <c r="D876" s="8"/>
      <c r="E876" s="9"/>
      <c r="F876" s="8"/>
      <c r="G876" s="8"/>
      <c r="H876" s="10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</row>
    <row r="877">
      <c r="A877" s="12"/>
      <c r="B877" s="12"/>
      <c r="C877" s="12"/>
      <c r="D877" s="8"/>
      <c r="E877" s="9"/>
      <c r="F877" s="8"/>
      <c r="G877" s="8"/>
      <c r="H877" s="10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</row>
    <row r="878">
      <c r="A878" s="12"/>
      <c r="B878" s="12"/>
      <c r="C878" s="12"/>
      <c r="D878" s="8"/>
      <c r="E878" s="9"/>
      <c r="F878" s="8"/>
      <c r="G878" s="8"/>
      <c r="H878" s="10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</row>
    <row r="879">
      <c r="A879" s="12"/>
      <c r="B879" s="12"/>
      <c r="C879" s="12"/>
      <c r="D879" s="8"/>
      <c r="E879" s="9"/>
      <c r="F879" s="8"/>
      <c r="G879" s="8"/>
      <c r="H879" s="10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</row>
    <row r="880">
      <c r="A880" s="12"/>
      <c r="B880" s="12"/>
      <c r="C880" s="12"/>
      <c r="D880" s="8"/>
      <c r="E880" s="9"/>
      <c r="F880" s="8"/>
      <c r="G880" s="8"/>
      <c r="H880" s="10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</row>
    <row r="881">
      <c r="A881" s="12"/>
      <c r="B881" s="12"/>
      <c r="C881" s="12"/>
      <c r="D881" s="8"/>
      <c r="E881" s="9"/>
      <c r="F881" s="8"/>
      <c r="G881" s="8"/>
      <c r="H881" s="10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</row>
    <row r="882">
      <c r="A882" s="12"/>
      <c r="B882" s="12"/>
      <c r="C882" s="12"/>
      <c r="D882" s="8"/>
      <c r="E882" s="9"/>
      <c r="F882" s="8"/>
      <c r="G882" s="8"/>
      <c r="H882" s="10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</row>
    <row r="883">
      <c r="A883" s="12"/>
      <c r="B883" s="12"/>
      <c r="C883" s="12"/>
      <c r="D883" s="8"/>
      <c r="E883" s="9"/>
      <c r="F883" s="8"/>
      <c r="G883" s="8"/>
      <c r="H883" s="10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</row>
    <row r="884">
      <c r="A884" s="12"/>
      <c r="B884" s="12"/>
      <c r="C884" s="12"/>
      <c r="D884" s="8"/>
      <c r="E884" s="9"/>
      <c r="F884" s="8"/>
      <c r="G884" s="8"/>
      <c r="H884" s="10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</row>
    <row r="885">
      <c r="A885" s="12"/>
      <c r="B885" s="12"/>
      <c r="C885" s="12"/>
      <c r="D885" s="8"/>
      <c r="E885" s="9"/>
      <c r="F885" s="8"/>
      <c r="G885" s="8"/>
      <c r="H885" s="10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</row>
    <row r="886">
      <c r="A886" s="12"/>
      <c r="B886" s="12"/>
      <c r="C886" s="12"/>
      <c r="D886" s="8"/>
      <c r="E886" s="9"/>
      <c r="F886" s="8"/>
      <c r="G886" s="8"/>
      <c r="H886" s="10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</row>
    <row r="887">
      <c r="A887" s="12"/>
      <c r="B887" s="12"/>
      <c r="C887" s="12"/>
      <c r="D887" s="8"/>
      <c r="E887" s="9"/>
      <c r="F887" s="8"/>
      <c r="G887" s="8"/>
      <c r="H887" s="10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</row>
    <row r="888">
      <c r="A888" s="12"/>
      <c r="B888" s="12"/>
      <c r="C888" s="12"/>
      <c r="D888" s="8"/>
      <c r="E888" s="9"/>
      <c r="F888" s="8"/>
      <c r="G888" s="8"/>
      <c r="H888" s="10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</row>
    <row r="889">
      <c r="A889" s="12"/>
      <c r="B889" s="12"/>
      <c r="C889" s="12"/>
      <c r="D889" s="8"/>
      <c r="E889" s="9"/>
      <c r="F889" s="8"/>
      <c r="G889" s="8"/>
      <c r="H889" s="10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</row>
    <row r="890">
      <c r="A890" s="12"/>
      <c r="B890" s="12"/>
      <c r="C890" s="12"/>
      <c r="D890" s="8"/>
      <c r="E890" s="9"/>
      <c r="F890" s="8"/>
      <c r="G890" s="8"/>
      <c r="H890" s="10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</row>
    <row r="891">
      <c r="A891" s="12"/>
      <c r="B891" s="12"/>
      <c r="C891" s="12"/>
      <c r="D891" s="8"/>
      <c r="E891" s="9"/>
      <c r="F891" s="8"/>
      <c r="G891" s="8"/>
      <c r="H891" s="10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</row>
    <row r="892">
      <c r="A892" s="12"/>
      <c r="B892" s="12"/>
      <c r="C892" s="12"/>
      <c r="D892" s="8"/>
      <c r="E892" s="9"/>
      <c r="F892" s="8"/>
      <c r="G892" s="8"/>
      <c r="H892" s="10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</row>
    <row r="893">
      <c r="A893" s="12"/>
      <c r="B893" s="12"/>
      <c r="C893" s="12"/>
      <c r="D893" s="8"/>
      <c r="E893" s="9"/>
      <c r="F893" s="8"/>
      <c r="G893" s="8"/>
      <c r="H893" s="10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</row>
    <row r="894">
      <c r="A894" s="12"/>
      <c r="B894" s="12"/>
      <c r="C894" s="12"/>
      <c r="D894" s="8"/>
      <c r="E894" s="9"/>
      <c r="F894" s="8"/>
      <c r="G894" s="8"/>
      <c r="H894" s="10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</row>
    <row r="895">
      <c r="A895" s="12"/>
      <c r="B895" s="12"/>
      <c r="C895" s="12"/>
      <c r="D895" s="8"/>
      <c r="E895" s="9"/>
      <c r="F895" s="8"/>
      <c r="G895" s="8"/>
      <c r="H895" s="10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</row>
    <row r="896">
      <c r="A896" s="12"/>
      <c r="B896" s="12"/>
      <c r="C896" s="12"/>
      <c r="D896" s="8"/>
      <c r="E896" s="9"/>
      <c r="F896" s="8"/>
      <c r="G896" s="8"/>
      <c r="H896" s="10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</row>
    <row r="897">
      <c r="A897" s="12"/>
      <c r="B897" s="12"/>
      <c r="C897" s="12"/>
      <c r="D897" s="8"/>
      <c r="E897" s="9"/>
      <c r="F897" s="8"/>
      <c r="G897" s="8"/>
      <c r="H897" s="10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</row>
    <row r="898">
      <c r="A898" s="12"/>
      <c r="B898" s="12"/>
      <c r="C898" s="12"/>
      <c r="D898" s="8"/>
      <c r="E898" s="9"/>
      <c r="F898" s="8"/>
      <c r="G898" s="8"/>
      <c r="H898" s="10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</row>
    <row r="899">
      <c r="A899" s="12"/>
      <c r="B899" s="12"/>
      <c r="C899" s="12"/>
      <c r="D899" s="8"/>
      <c r="E899" s="9"/>
      <c r="F899" s="8"/>
      <c r="G899" s="8"/>
      <c r="H899" s="10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</row>
    <row r="900">
      <c r="A900" s="12"/>
      <c r="B900" s="12"/>
      <c r="C900" s="12"/>
      <c r="D900" s="8"/>
      <c r="E900" s="9"/>
      <c r="F900" s="8"/>
      <c r="G900" s="8"/>
      <c r="H900" s="10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</row>
    <row r="901">
      <c r="A901" s="12"/>
      <c r="B901" s="12"/>
      <c r="C901" s="12"/>
      <c r="D901" s="8"/>
      <c r="E901" s="9"/>
      <c r="F901" s="8"/>
      <c r="G901" s="8"/>
      <c r="H901" s="10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</row>
    <row r="902">
      <c r="A902" s="12"/>
      <c r="B902" s="12"/>
      <c r="C902" s="12"/>
      <c r="D902" s="8"/>
      <c r="E902" s="9"/>
      <c r="F902" s="8"/>
      <c r="G902" s="8"/>
      <c r="H902" s="10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</row>
    <row r="903">
      <c r="A903" s="12"/>
      <c r="B903" s="12"/>
      <c r="C903" s="12"/>
      <c r="D903" s="8"/>
      <c r="E903" s="9"/>
      <c r="F903" s="8"/>
      <c r="G903" s="8"/>
      <c r="H903" s="10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</row>
    <row r="904">
      <c r="A904" s="12"/>
      <c r="B904" s="12"/>
      <c r="C904" s="12"/>
      <c r="D904" s="8"/>
      <c r="E904" s="9"/>
      <c r="F904" s="8"/>
      <c r="G904" s="8"/>
      <c r="H904" s="10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</row>
    <row r="905">
      <c r="A905" s="12"/>
      <c r="B905" s="12"/>
      <c r="C905" s="12"/>
      <c r="D905" s="8"/>
      <c r="E905" s="9"/>
      <c r="F905" s="8"/>
      <c r="G905" s="8"/>
      <c r="H905" s="10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</row>
    <row r="906">
      <c r="A906" s="12"/>
      <c r="B906" s="12"/>
      <c r="C906" s="12"/>
      <c r="D906" s="8"/>
      <c r="E906" s="9"/>
      <c r="F906" s="8"/>
      <c r="G906" s="8"/>
      <c r="H906" s="10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</row>
    <row r="907">
      <c r="A907" s="12"/>
      <c r="B907" s="12"/>
      <c r="C907" s="12"/>
      <c r="D907" s="8"/>
      <c r="E907" s="9"/>
      <c r="F907" s="8"/>
      <c r="G907" s="8"/>
      <c r="H907" s="10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</row>
    <row r="908">
      <c r="A908" s="12"/>
      <c r="B908" s="12"/>
      <c r="C908" s="12"/>
      <c r="D908" s="8"/>
      <c r="E908" s="9"/>
      <c r="F908" s="8"/>
      <c r="G908" s="8"/>
      <c r="H908" s="10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</row>
    <row r="909">
      <c r="A909" s="12"/>
      <c r="B909" s="12"/>
      <c r="C909" s="12"/>
      <c r="D909" s="8"/>
      <c r="E909" s="9"/>
      <c r="F909" s="8"/>
      <c r="G909" s="8"/>
      <c r="H909" s="10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</row>
    <row r="910">
      <c r="A910" s="12"/>
      <c r="B910" s="12"/>
      <c r="C910" s="12"/>
      <c r="D910" s="8"/>
      <c r="E910" s="9"/>
      <c r="F910" s="8"/>
      <c r="G910" s="8"/>
      <c r="H910" s="10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</row>
    <row r="911">
      <c r="A911" s="12"/>
      <c r="B911" s="12"/>
      <c r="C911" s="12"/>
      <c r="D911" s="8"/>
      <c r="E911" s="9"/>
      <c r="F911" s="8"/>
      <c r="G911" s="8"/>
      <c r="H911" s="10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</row>
    <row r="912">
      <c r="A912" s="12"/>
      <c r="B912" s="12"/>
      <c r="C912" s="12"/>
      <c r="D912" s="8"/>
      <c r="E912" s="9"/>
      <c r="F912" s="8"/>
      <c r="G912" s="8"/>
      <c r="H912" s="10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</row>
    <row r="913">
      <c r="A913" s="12"/>
      <c r="B913" s="12"/>
      <c r="C913" s="12"/>
      <c r="D913" s="8"/>
      <c r="E913" s="9"/>
      <c r="F913" s="8"/>
      <c r="G913" s="8"/>
      <c r="H913" s="10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</row>
    <row r="914">
      <c r="A914" s="12"/>
      <c r="B914" s="12"/>
      <c r="C914" s="12"/>
      <c r="D914" s="8"/>
      <c r="E914" s="9"/>
      <c r="F914" s="8"/>
      <c r="G914" s="8"/>
      <c r="H914" s="10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</row>
    <row r="915">
      <c r="A915" s="12"/>
      <c r="B915" s="12"/>
      <c r="C915" s="12"/>
      <c r="D915" s="8"/>
      <c r="E915" s="9"/>
      <c r="F915" s="8"/>
      <c r="G915" s="8"/>
      <c r="H915" s="10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</row>
    <row r="916">
      <c r="A916" s="12"/>
      <c r="B916" s="12"/>
      <c r="C916" s="12"/>
      <c r="D916" s="8"/>
      <c r="E916" s="9"/>
      <c r="F916" s="8"/>
      <c r="G916" s="8"/>
      <c r="H916" s="10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</row>
    <row r="917">
      <c r="A917" s="12"/>
      <c r="B917" s="12"/>
      <c r="C917" s="12"/>
      <c r="D917" s="8"/>
      <c r="E917" s="9"/>
      <c r="F917" s="8"/>
      <c r="G917" s="8"/>
      <c r="H917" s="10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</row>
    <row r="918">
      <c r="A918" s="12"/>
      <c r="B918" s="12"/>
      <c r="C918" s="12"/>
      <c r="D918" s="8"/>
      <c r="E918" s="9"/>
      <c r="F918" s="8"/>
      <c r="G918" s="8"/>
      <c r="H918" s="10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</row>
    <row r="919">
      <c r="A919" s="12"/>
      <c r="B919" s="12"/>
      <c r="C919" s="12"/>
      <c r="D919" s="8"/>
      <c r="E919" s="9"/>
      <c r="F919" s="8"/>
      <c r="G919" s="8"/>
      <c r="H919" s="10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</row>
    <row r="920">
      <c r="A920" s="12"/>
      <c r="B920" s="12"/>
      <c r="C920" s="12"/>
      <c r="D920" s="8"/>
      <c r="E920" s="9"/>
      <c r="F920" s="8"/>
      <c r="G920" s="8"/>
      <c r="H920" s="10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</row>
    <row r="921">
      <c r="A921" s="12"/>
      <c r="B921" s="12"/>
      <c r="C921" s="12"/>
      <c r="D921" s="8"/>
      <c r="E921" s="9"/>
      <c r="F921" s="8"/>
      <c r="G921" s="8"/>
      <c r="H921" s="10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</row>
    <row r="922">
      <c r="A922" s="12"/>
      <c r="B922" s="12"/>
      <c r="C922" s="12"/>
      <c r="D922" s="8"/>
      <c r="E922" s="9"/>
      <c r="F922" s="8"/>
      <c r="G922" s="8"/>
      <c r="H922" s="10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</row>
    <row r="923">
      <c r="A923" s="12"/>
      <c r="B923" s="12"/>
      <c r="C923" s="12"/>
      <c r="D923" s="8"/>
      <c r="E923" s="9"/>
      <c r="F923" s="8"/>
      <c r="G923" s="8"/>
      <c r="H923" s="10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</row>
    <row r="924">
      <c r="A924" s="12"/>
      <c r="B924" s="12"/>
      <c r="C924" s="12"/>
      <c r="D924" s="8"/>
      <c r="E924" s="9"/>
      <c r="F924" s="8"/>
      <c r="G924" s="8"/>
      <c r="H924" s="10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</row>
    <row r="925">
      <c r="A925" s="12"/>
      <c r="B925" s="12"/>
      <c r="C925" s="12"/>
      <c r="D925" s="8"/>
      <c r="E925" s="9"/>
      <c r="F925" s="8"/>
      <c r="G925" s="8"/>
      <c r="H925" s="10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</row>
    <row r="926">
      <c r="A926" s="12"/>
      <c r="B926" s="12"/>
      <c r="C926" s="12"/>
      <c r="D926" s="8"/>
      <c r="E926" s="9"/>
      <c r="F926" s="8"/>
      <c r="G926" s="8"/>
      <c r="H926" s="10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</row>
    <row r="927">
      <c r="A927" s="12"/>
      <c r="B927" s="12"/>
      <c r="C927" s="12"/>
      <c r="D927" s="8"/>
      <c r="E927" s="9"/>
      <c r="F927" s="8"/>
      <c r="G927" s="8"/>
      <c r="H927" s="10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</row>
    <row r="928">
      <c r="A928" s="12"/>
      <c r="B928" s="12"/>
      <c r="C928" s="12"/>
      <c r="D928" s="8"/>
      <c r="E928" s="9"/>
      <c r="F928" s="8"/>
      <c r="G928" s="8"/>
      <c r="H928" s="10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</row>
    <row r="929">
      <c r="A929" s="12"/>
      <c r="B929" s="12"/>
      <c r="C929" s="12"/>
      <c r="D929" s="8"/>
      <c r="E929" s="9"/>
      <c r="F929" s="8"/>
      <c r="G929" s="8"/>
      <c r="H929" s="10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</row>
    <row r="930">
      <c r="A930" s="12"/>
      <c r="B930" s="12"/>
      <c r="C930" s="12"/>
      <c r="D930" s="8"/>
      <c r="E930" s="9"/>
      <c r="F930" s="8"/>
      <c r="G930" s="8"/>
      <c r="H930" s="10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</row>
    <row r="931">
      <c r="A931" s="12"/>
      <c r="B931" s="12"/>
      <c r="C931" s="12"/>
      <c r="D931" s="8"/>
      <c r="E931" s="9"/>
      <c r="F931" s="8"/>
      <c r="G931" s="8"/>
      <c r="H931" s="10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</row>
    <row r="932">
      <c r="A932" s="12"/>
      <c r="B932" s="12"/>
      <c r="C932" s="12"/>
      <c r="D932" s="8"/>
      <c r="E932" s="9"/>
      <c r="F932" s="8"/>
      <c r="G932" s="8"/>
      <c r="H932" s="10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</row>
    <row r="933">
      <c r="A933" s="12"/>
      <c r="B933" s="12"/>
      <c r="C933" s="12"/>
      <c r="D933" s="8"/>
      <c r="E933" s="9"/>
      <c r="F933" s="8"/>
      <c r="G933" s="8"/>
      <c r="H933" s="10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</row>
    <row r="934">
      <c r="A934" s="12"/>
      <c r="B934" s="12"/>
      <c r="C934" s="12"/>
      <c r="D934" s="8"/>
      <c r="E934" s="9"/>
      <c r="F934" s="8"/>
      <c r="G934" s="8"/>
      <c r="H934" s="10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</row>
    <row r="935">
      <c r="A935" s="12"/>
      <c r="B935" s="12"/>
      <c r="C935" s="12"/>
      <c r="D935" s="8"/>
      <c r="E935" s="9"/>
      <c r="F935" s="8"/>
      <c r="G935" s="8"/>
      <c r="H935" s="10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</row>
    <row r="936">
      <c r="A936" s="12"/>
      <c r="B936" s="12"/>
      <c r="C936" s="12"/>
      <c r="D936" s="8"/>
      <c r="E936" s="9"/>
      <c r="F936" s="8"/>
      <c r="G936" s="8"/>
      <c r="H936" s="10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</row>
    <row r="937">
      <c r="A937" s="12"/>
      <c r="B937" s="12"/>
      <c r="C937" s="12"/>
      <c r="D937" s="8"/>
      <c r="E937" s="9"/>
      <c r="F937" s="8"/>
      <c r="G937" s="8"/>
      <c r="H937" s="10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</row>
    <row r="938">
      <c r="A938" s="12"/>
      <c r="B938" s="12"/>
      <c r="C938" s="12"/>
      <c r="D938" s="8"/>
      <c r="E938" s="9"/>
      <c r="F938" s="8"/>
      <c r="G938" s="8"/>
      <c r="H938" s="10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</row>
    <row r="939">
      <c r="A939" s="12"/>
      <c r="B939" s="12"/>
      <c r="C939" s="12"/>
      <c r="D939" s="8"/>
      <c r="E939" s="9"/>
      <c r="F939" s="8"/>
      <c r="G939" s="8"/>
      <c r="H939" s="10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</row>
    <row r="940">
      <c r="A940" s="12"/>
      <c r="B940" s="12"/>
      <c r="C940" s="12"/>
      <c r="D940" s="8"/>
      <c r="E940" s="9"/>
      <c r="F940" s="8"/>
      <c r="G940" s="8"/>
      <c r="H940" s="10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</row>
    <row r="941">
      <c r="A941" s="12"/>
      <c r="B941" s="12"/>
      <c r="C941" s="12"/>
      <c r="D941" s="8"/>
      <c r="E941" s="9"/>
      <c r="F941" s="8"/>
      <c r="G941" s="8"/>
      <c r="H941" s="10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</row>
    <row r="942">
      <c r="A942" s="12"/>
      <c r="B942" s="12"/>
      <c r="C942" s="12"/>
      <c r="D942" s="8"/>
      <c r="E942" s="9"/>
      <c r="F942" s="8"/>
      <c r="G942" s="8"/>
      <c r="H942" s="10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</row>
    <row r="943">
      <c r="A943" s="12"/>
      <c r="B943" s="12"/>
      <c r="C943" s="12"/>
      <c r="D943" s="8"/>
      <c r="E943" s="9"/>
      <c r="F943" s="8"/>
      <c r="G943" s="8"/>
      <c r="H943" s="10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</row>
    <row r="944">
      <c r="A944" s="12"/>
      <c r="B944" s="12"/>
      <c r="C944" s="12"/>
      <c r="D944" s="8"/>
      <c r="E944" s="9"/>
      <c r="F944" s="8"/>
      <c r="G944" s="8"/>
      <c r="H944" s="10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</row>
    <row r="945">
      <c r="A945" s="12"/>
      <c r="B945" s="12"/>
      <c r="C945" s="12"/>
      <c r="D945" s="8"/>
      <c r="E945" s="9"/>
      <c r="F945" s="8"/>
      <c r="G945" s="8"/>
      <c r="H945" s="10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</row>
    <row r="946">
      <c r="A946" s="12"/>
      <c r="B946" s="12"/>
      <c r="C946" s="12"/>
      <c r="D946" s="8"/>
      <c r="E946" s="9"/>
      <c r="F946" s="8"/>
      <c r="G946" s="8"/>
      <c r="H946" s="10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</row>
    <row r="947">
      <c r="A947" s="12"/>
      <c r="B947" s="12"/>
      <c r="C947" s="12"/>
      <c r="D947" s="8"/>
      <c r="E947" s="9"/>
      <c r="F947" s="8"/>
      <c r="G947" s="8"/>
      <c r="H947" s="10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</row>
    <row r="948">
      <c r="A948" s="12"/>
      <c r="B948" s="12"/>
      <c r="C948" s="12"/>
      <c r="D948" s="8"/>
      <c r="E948" s="9"/>
      <c r="F948" s="8"/>
      <c r="G948" s="8"/>
      <c r="H948" s="10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</row>
    <row r="949">
      <c r="A949" s="12"/>
      <c r="B949" s="12"/>
      <c r="C949" s="12"/>
      <c r="D949" s="8"/>
      <c r="E949" s="9"/>
      <c r="F949" s="8"/>
      <c r="G949" s="8"/>
      <c r="H949" s="10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</row>
    <row r="950">
      <c r="A950" s="12"/>
      <c r="B950" s="12"/>
      <c r="C950" s="12"/>
      <c r="D950" s="8"/>
      <c r="E950" s="9"/>
      <c r="F950" s="8"/>
      <c r="G950" s="8"/>
      <c r="H950" s="10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</row>
    <row r="951">
      <c r="A951" s="12"/>
      <c r="B951" s="12"/>
      <c r="C951" s="12"/>
      <c r="D951" s="8"/>
      <c r="E951" s="9"/>
      <c r="F951" s="8"/>
      <c r="G951" s="8"/>
      <c r="H951" s="10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</row>
    <row r="952">
      <c r="A952" s="12"/>
      <c r="B952" s="12"/>
      <c r="C952" s="12"/>
      <c r="D952" s="8"/>
      <c r="E952" s="9"/>
      <c r="F952" s="8"/>
      <c r="G952" s="8"/>
      <c r="H952" s="10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</row>
    <row r="953">
      <c r="A953" s="12"/>
      <c r="B953" s="12"/>
      <c r="C953" s="12"/>
      <c r="D953" s="8"/>
      <c r="E953" s="9"/>
      <c r="F953" s="8"/>
      <c r="G953" s="8"/>
      <c r="H953" s="10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</row>
    <row r="954">
      <c r="A954" s="12"/>
      <c r="B954" s="12"/>
      <c r="C954" s="12"/>
      <c r="D954" s="8"/>
      <c r="E954" s="9"/>
      <c r="F954" s="8"/>
      <c r="G954" s="8"/>
      <c r="H954" s="10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</row>
    <row r="955">
      <c r="A955" s="12"/>
      <c r="B955" s="12"/>
      <c r="C955" s="12"/>
      <c r="D955" s="8"/>
      <c r="E955" s="9"/>
      <c r="F955" s="8"/>
      <c r="G955" s="8"/>
      <c r="H955" s="10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</row>
    <row r="956">
      <c r="A956" s="12"/>
      <c r="B956" s="12"/>
      <c r="C956" s="12"/>
      <c r="D956" s="8"/>
      <c r="E956" s="9"/>
      <c r="F956" s="8"/>
      <c r="G956" s="8"/>
      <c r="H956" s="10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</row>
    <row r="957">
      <c r="A957" s="12"/>
      <c r="B957" s="12"/>
      <c r="C957" s="12"/>
      <c r="D957" s="8"/>
      <c r="E957" s="9"/>
      <c r="F957" s="8"/>
      <c r="G957" s="8"/>
      <c r="H957" s="10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</row>
    <row r="958">
      <c r="A958" s="12"/>
      <c r="B958" s="12"/>
      <c r="C958" s="12"/>
      <c r="D958" s="8"/>
      <c r="E958" s="9"/>
      <c r="F958" s="8"/>
      <c r="G958" s="8"/>
      <c r="H958" s="10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</row>
    <row r="959">
      <c r="A959" s="12"/>
      <c r="B959" s="12"/>
      <c r="C959" s="12"/>
      <c r="D959" s="8"/>
      <c r="E959" s="9"/>
      <c r="F959" s="8"/>
      <c r="G959" s="8"/>
      <c r="H959" s="10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</row>
    <row r="960">
      <c r="A960" s="12"/>
      <c r="B960" s="12"/>
      <c r="C960" s="12"/>
      <c r="D960" s="8"/>
      <c r="E960" s="9"/>
      <c r="F960" s="8"/>
      <c r="G960" s="8"/>
      <c r="H960" s="10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</row>
    <row r="961">
      <c r="A961" s="12"/>
      <c r="B961" s="12"/>
      <c r="C961" s="12"/>
      <c r="D961" s="8"/>
      <c r="E961" s="9"/>
      <c r="F961" s="8"/>
      <c r="G961" s="8"/>
      <c r="H961" s="10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</row>
    <row r="962">
      <c r="A962" s="12"/>
      <c r="B962" s="12"/>
      <c r="C962" s="12"/>
      <c r="D962" s="8"/>
      <c r="E962" s="9"/>
      <c r="F962" s="8"/>
      <c r="G962" s="8"/>
      <c r="H962" s="10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</row>
    <row r="963">
      <c r="A963" s="12"/>
      <c r="B963" s="12"/>
      <c r="C963" s="12"/>
      <c r="D963" s="8"/>
      <c r="E963" s="9"/>
      <c r="F963" s="8"/>
      <c r="G963" s="8"/>
      <c r="H963" s="10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</row>
    <row r="964">
      <c r="A964" s="12"/>
      <c r="B964" s="12"/>
      <c r="C964" s="12"/>
      <c r="D964" s="8"/>
      <c r="E964" s="9"/>
      <c r="F964" s="8"/>
      <c r="G964" s="8"/>
      <c r="H964" s="10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</row>
    <row r="965">
      <c r="A965" s="12"/>
      <c r="B965" s="12"/>
      <c r="C965" s="12"/>
      <c r="D965" s="8"/>
      <c r="E965" s="9"/>
      <c r="F965" s="8"/>
      <c r="G965" s="8"/>
      <c r="H965" s="10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</row>
    <row r="966">
      <c r="A966" s="12"/>
      <c r="B966" s="12"/>
      <c r="C966" s="12"/>
      <c r="D966" s="8"/>
      <c r="E966" s="9"/>
      <c r="F966" s="8"/>
      <c r="G966" s="8"/>
      <c r="H966" s="10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</row>
    <row r="967">
      <c r="A967" s="12"/>
      <c r="B967" s="12"/>
      <c r="C967" s="12"/>
      <c r="D967" s="8"/>
      <c r="E967" s="9"/>
      <c r="F967" s="8"/>
      <c r="G967" s="8"/>
      <c r="H967" s="10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</row>
    <row r="968">
      <c r="A968" s="12"/>
      <c r="B968" s="12"/>
      <c r="C968" s="12"/>
      <c r="D968" s="8"/>
      <c r="E968" s="9"/>
      <c r="F968" s="8"/>
      <c r="G968" s="8"/>
      <c r="H968" s="10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</row>
    <row r="969">
      <c r="A969" s="12"/>
      <c r="B969" s="12"/>
      <c r="C969" s="12"/>
      <c r="D969" s="8"/>
      <c r="E969" s="9"/>
      <c r="F969" s="8"/>
      <c r="G969" s="8"/>
      <c r="H969" s="10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</row>
    <row r="970">
      <c r="A970" s="12"/>
      <c r="B970" s="12"/>
      <c r="C970" s="12"/>
      <c r="D970" s="8"/>
      <c r="E970" s="9"/>
      <c r="F970" s="8"/>
      <c r="G970" s="8"/>
      <c r="H970" s="10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</row>
    <row r="971">
      <c r="A971" s="12"/>
      <c r="B971" s="12"/>
      <c r="C971" s="12"/>
      <c r="D971" s="8"/>
      <c r="E971" s="9"/>
      <c r="F971" s="8"/>
      <c r="G971" s="8"/>
      <c r="H971" s="10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</row>
    <row r="972">
      <c r="A972" s="12"/>
      <c r="B972" s="12"/>
      <c r="C972" s="12"/>
      <c r="D972" s="8"/>
      <c r="E972" s="9"/>
      <c r="F972" s="8"/>
      <c r="G972" s="8"/>
      <c r="H972" s="10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</row>
    <row r="973">
      <c r="A973" s="12"/>
      <c r="B973" s="12"/>
      <c r="C973" s="12"/>
      <c r="D973" s="8"/>
      <c r="E973" s="9"/>
      <c r="F973" s="8"/>
      <c r="G973" s="8"/>
      <c r="H973" s="10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</row>
    <row r="974">
      <c r="A974" s="12"/>
      <c r="B974" s="12"/>
      <c r="C974" s="12"/>
      <c r="D974" s="8"/>
      <c r="E974" s="9"/>
      <c r="F974" s="8"/>
      <c r="G974" s="8"/>
      <c r="H974" s="10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</row>
    <row r="975">
      <c r="A975" s="12"/>
      <c r="B975" s="12"/>
      <c r="C975" s="12"/>
      <c r="D975" s="8"/>
      <c r="E975" s="9"/>
      <c r="F975" s="8"/>
      <c r="G975" s="8"/>
      <c r="H975" s="10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</row>
    <row r="976">
      <c r="A976" s="12"/>
      <c r="B976" s="12"/>
      <c r="C976" s="12"/>
      <c r="D976" s="8"/>
      <c r="E976" s="9"/>
      <c r="F976" s="8"/>
      <c r="G976" s="8"/>
      <c r="H976" s="10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</row>
    <row r="977">
      <c r="A977" s="12"/>
      <c r="B977" s="12"/>
      <c r="C977" s="12"/>
      <c r="D977" s="8"/>
      <c r="E977" s="9"/>
      <c r="F977" s="8"/>
      <c r="G977" s="8"/>
      <c r="H977" s="10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</row>
    <row r="978">
      <c r="A978" s="12"/>
      <c r="B978" s="12"/>
      <c r="C978" s="12"/>
      <c r="D978" s="8"/>
      <c r="E978" s="9"/>
      <c r="F978" s="8"/>
      <c r="G978" s="8"/>
      <c r="H978" s="10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</row>
    <row r="979">
      <c r="A979" s="12"/>
      <c r="B979" s="12"/>
      <c r="C979" s="12"/>
      <c r="D979" s="8"/>
      <c r="E979" s="9"/>
      <c r="F979" s="8"/>
      <c r="G979" s="8"/>
      <c r="H979" s="10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</row>
    <row r="980">
      <c r="A980" s="12"/>
      <c r="B980" s="12"/>
      <c r="C980" s="12"/>
      <c r="D980" s="8"/>
      <c r="E980" s="9"/>
      <c r="F980" s="8"/>
      <c r="G980" s="8"/>
      <c r="H980" s="10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</row>
    <row r="981">
      <c r="A981" s="12"/>
      <c r="B981" s="12"/>
      <c r="C981" s="12"/>
      <c r="D981" s="8"/>
      <c r="E981" s="9"/>
      <c r="F981" s="8"/>
      <c r="G981" s="8"/>
      <c r="H981" s="10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</row>
    <row r="982">
      <c r="A982" s="12"/>
      <c r="B982" s="12"/>
      <c r="C982" s="12"/>
      <c r="D982" s="8"/>
      <c r="E982" s="9"/>
      <c r="F982" s="8"/>
      <c r="G982" s="8"/>
      <c r="H982" s="10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</row>
    <row r="983">
      <c r="A983" s="12"/>
      <c r="B983" s="12"/>
      <c r="C983" s="12"/>
      <c r="D983" s="8"/>
      <c r="E983" s="9"/>
      <c r="F983" s="8"/>
      <c r="G983" s="8"/>
      <c r="H983" s="10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</row>
    <row r="984">
      <c r="A984" s="12"/>
      <c r="B984" s="12"/>
      <c r="C984" s="12"/>
      <c r="D984" s="8"/>
      <c r="E984" s="9"/>
      <c r="F984" s="8"/>
      <c r="G984" s="8"/>
      <c r="H984" s="10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</row>
    <row r="985">
      <c r="A985" s="12"/>
      <c r="B985" s="12"/>
      <c r="C985" s="12"/>
      <c r="D985" s="8"/>
      <c r="E985" s="9"/>
      <c r="F985" s="8"/>
      <c r="G985" s="8"/>
      <c r="H985" s="10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</row>
    <row r="986">
      <c r="A986" s="12"/>
      <c r="B986" s="12"/>
      <c r="C986" s="12"/>
      <c r="D986" s="8"/>
      <c r="E986" s="9"/>
      <c r="F986" s="8"/>
      <c r="G986" s="8"/>
      <c r="H986" s="10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</row>
  </sheetData>
  <autoFilter ref="$A$1:$AM$986">
    <sortState ref="A1:AM986">
      <sortCondition descending="1" ref="D1:D986"/>
      <sortCondition descending="1" ref="E1:E986"/>
      <sortCondition descending="1" ref="F1:F986"/>
      <sortCondition descending="1" ref="AH1:AH986"/>
      <sortCondition descending="1" ref="AJ1:AJ986"/>
      <sortCondition ref="AC1:AC986"/>
      <sortCondition descending="1" ref="AI1:AI986"/>
      <sortCondition ref="AD1:AD986"/>
      <sortCondition descending="1" ref="AG1:AG986"/>
      <sortCondition descending="1" ref="AF1:AF986"/>
      <sortCondition descending="1" ref="AE1:AE986"/>
      <sortCondition ref="A1:A986"/>
      <sortCondition descending="1" ref="I1:I986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/>
      <c r="AL1" s="1"/>
      <c r="AM1" s="1" t="s">
        <v>129</v>
      </c>
      <c r="AN1" s="1" t="s">
        <v>130</v>
      </c>
    </row>
    <row r="2">
      <c r="A2" s="6" t="s">
        <v>131</v>
      </c>
      <c r="B2" s="6">
        <v>3.0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1.0</v>
      </c>
      <c r="J2" s="6">
        <v>0.0</v>
      </c>
      <c r="K2" s="6">
        <v>0.0</v>
      </c>
      <c r="L2" s="6">
        <v>1.0</v>
      </c>
      <c r="M2" s="6">
        <v>0.0</v>
      </c>
      <c r="N2" s="6">
        <v>1.0</v>
      </c>
      <c r="O2" s="6">
        <v>0.0</v>
      </c>
      <c r="P2" s="27">
        <v>1.0</v>
      </c>
      <c r="Q2" s="27">
        <v>0.0</v>
      </c>
      <c r="R2" s="27">
        <v>0.0</v>
      </c>
      <c r="S2" s="27">
        <v>0.0</v>
      </c>
      <c r="T2" s="27"/>
      <c r="U2" s="27"/>
      <c r="V2" s="27"/>
      <c r="W2" s="14">
        <f t="shared" ref="W2:W7" si="1">M2/B2</f>
        <v>0</v>
      </c>
      <c r="X2" s="14">
        <f t="shared" ref="X2:X7" si="2">L2/B2</f>
        <v>0.3333333333</v>
      </c>
      <c r="Y2" s="10">
        <f t="shared" ref="Y2:Y7" si="3">(D2+E2+F2+G2)/C2</f>
        <v>0</v>
      </c>
      <c r="Z2" s="10">
        <f t="shared" ref="Z2:Z7" si="4">(D2+E2+F2+G2+L2+N2)/B2</f>
        <v>0.6666666667</v>
      </c>
      <c r="AA2" s="28">
        <f t="shared" ref="AA2:AA7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</row>
    <row r="3">
      <c r="A3" s="6" t="s">
        <v>132</v>
      </c>
      <c r="B3" s="6">
        <v>2.0</v>
      </c>
      <c r="C3" s="6">
        <v>1.0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1.0</v>
      </c>
      <c r="M3" s="6">
        <v>1.0</v>
      </c>
      <c r="N3" s="6">
        <v>0.0</v>
      </c>
      <c r="O3" s="6">
        <v>0.0</v>
      </c>
      <c r="P3" s="27">
        <v>0.0</v>
      </c>
      <c r="Q3" s="6">
        <v>0.0</v>
      </c>
      <c r="R3" s="6">
        <v>0.0</v>
      </c>
      <c r="S3" s="6">
        <v>0.0</v>
      </c>
      <c r="T3" s="6">
        <v>0.0</v>
      </c>
      <c r="U3" s="6">
        <v>0.0</v>
      </c>
      <c r="V3" s="6">
        <v>0.0</v>
      </c>
      <c r="W3" s="14">
        <f t="shared" si="1"/>
        <v>0.5</v>
      </c>
      <c r="X3" s="14">
        <f t="shared" si="2"/>
        <v>0.5</v>
      </c>
      <c r="Y3" s="10">
        <f t="shared" si="3"/>
        <v>0</v>
      </c>
      <c r="Z3" s="10">
        <f t="shared" si="4"/>
        <v>0.5</v>
      </c>
      <c r="AA3" s="28">
        <f t="shared" si="5"/>
        <v>0</v>
      </c>
      <c r="AB3" s="6" t="s">
        <v>133</v>
      </c>
      <c r="AC3" s="6">
        <v>3.0</v>
      </c>
      <c r="AD3" s="6">
        <v>0.0</v>
      </c>
      <c r="AE3" s="6">
        <v>0.0</v>
      </c>
      <c r="AF3" s="6">
        <v>0.0</v>
      </c>
      <c r="AG3" s="6">
        <v>0.0</v>
      </c>
      <c r="AH3" s="6">
        <v>0.0</v>
      </c>
      <c r="AI3" s="6"/>
      <c r="AJ3" s="6"/>
      <c r="AK3" s="8">
        <f t="shared" ref="AK3:AK8" si="6">IF(AB3="C",1.5,IF(AB3="SS",1,IF(AB3="2B",0.8,IF(AB3="3B",0.7,IF(AB3="1B",0.3,IF(AB3="OF",0.6,))))))</f>
        <v>1.5</v>
      </c>
      <c r="AL3" s="8">
        <f t="shared" ref="AL3:AL7" si="7">IF(AB3="C",(((0.15*AC3)+1.5*AJ3-1*AH3+AC3)*0.1),(IF(AC3&gt;0,(((AD3+AE3)-0.5*AG3-AH3-AF3)+AK3)/AC3*0.25, )))</f>
        <v>0.345</v>
      </c>
      <c r="AM3" s="12"/>
      <c r="AN3" s="12"/>
    </row>
    <row r="4">
      <c r="A4" s="6" t="s">
        <v>134</v>
      </c>
      <c r="B4" s="6">
        <v>4.0</v>
      </c>
      <c r="C4" s="6">
        <v>3.0</v>
      </c>
      <c r="D4" s="6">
        <v>0.0</v>
      </c>
      <c r="E4" s="6">
        <v>1.0</v>
      </c>
      <c r="F4" s="6">
        <v>0.0</v>
      </c>
      <c r="G4" s="6">
        <v>1.0</v>
      </c>
      <c r="H4" s="6">
        <v>2.0</v>
      </c>
      <c r="I4" s="6">
        <v>3.0</v>
      </c>
      <c r="J4" s="6">
        <v>1.0</v>
      </c>
      <c r="K4" s="6">
        <v>1.0</v>
      </c>
      <c r="L4" s="6">
        <v>0.0</v>
      </c>
      <c r="M4" s="6">
        <v>0.0</v>
      </c>
      <c r="N4" s="6">
        <v>1.0</v>
      </c>
      <c r="O4" s="6">
        <v>0.0</v>
      </c>
      <c r="P4" s="27">
        <v>0.0</v>
      </c>
      <c r="Q4" s="6">
        <v>0.0</v>
      </c>
      <c r="R4" s="6">
        <v>0.0</v>
      </c>
      <c r="S4" s="6">
        <v>1.0</v>
      </c>
      <c r="T4" s="6">
        <v>2.0</v>
      </c>
      <c r="U4" s="6">
        <v>0.0</v>
      </c>
      <c r="V4" s="6">
        <v>1.0</v>
      </c>
      <c r="W4" s="14">
        <f t="shared" si="1"/>
        <v>0</v>
      </c>
      <c r="X4" s="14">
        <f t="shared" si="2"/>
        <v>0</v>
      </c>
      <c r="Y4" s="10">
        <f t="shared" si="3"/>
        <v>0.6666666667</v>
      </c>
      <c r="Z4" s="10">
        <f t="shared" si="4"/>
        <v>0.75</v>
      </c>
      <c r="AA4" s="28">
        <f t="shared" si="5"/>
        <v>2</v>
      </c>
      <c r="AB4" s="6" t="s">
        <v>133</v>
      </c>
      <c r="AC4" s="6">
        <v>4.0</v>
      </c>
      <c r="AD4" s="6">
        <v>0.0</v>
      </c>
      <c r="AE4" s="6">
        <v>0.0</v>
      </c>
      <c r="AF4" s="6">
        <v>0.0</v>
      </c>
      <c r="AG4" s="6">
        <v>0.0</v>
      </c>
      <c r="AH4" s="6">
        <v>1.0</v>
      </c>
      <c r="AI4" s="6">
        <v>3.0</v>
      </c>
      <c r="AJ4" s="6">
        <v>1.0</v>
      </c>
      <c r="AK4" s="29">
        <f t="shared" si="6"/>
        <v>1.5</v>
      </c>
      <c r="AL4" s="8">
        <f t="shared" si="7"/>
        <v>0.51</v>
      </c>
      <c r="AM4" s="12"/>
      <c r="AN4" s="12"/>
    </row>
    <row r="5">
      <c r="A5" s="30" t="s">
        <v>135</v>
      </c>
      <c r="B5" s="30">
        <v>4.0</v>
      </c>
      <c r="C5" s="30">
        <v>3.0</v>
      </c>
      <c r="D5" s="30">
        <v>1.0</v>
      </c>
      <c r="E5" s="30">
        <v>2.0</v>
      </c>
      <c r="F5" s="30">
        <v>0.0</v>
      </c>
      <c r="G5" s="30">
        <v>0.0</v>
      </c>
      <c r="H5" s="30">
        <v>4.0</v>
      </c>
      <c r="I5" s="30">
        <v>1.0</v>
      </c>
      <c r="J5" s="30">
        <v>0.0</v>
      </c>
      <c r="K5" s="30">
        <v>0.0</v>
      </c>
      <c r="L5" s="30">
        <v>1.0</v>
      </c>
      <c r="M5" s="30">
        <v>0.0</v>
      </c>
      <c r="N5" s="30">
        <v>0.0</v>
      </c>
      <c r="O5" s="30">
        <v>0.0</v>
      </c>
      <c r="P5" s="31">
        <v>0.0</v>
      </c>
      <c r="Q5" s="30">
        <v>0.0</v>
      </c>
      <c r="R5" s="30">
        <v>0.0</v>
      </c>
      <c r="S5" s="30">
        <v>0.0</v>
      </c>
      <c r="T5" s="30">
        <v>3.0</v>
      </c>
      <c r="U5" s="30">
        <v>0.0</v>
      </c>
      <c r="V5" s="30">
        <v>0.0</v>
      </c>
      <c r="W5" s="32">
        <f t="shared" si="1"/>
        <v>0</v>
      </c>
      <c r="X5" s="32">
        <f t="shared" si="2"/>
        <v>0.25</v>
      </c>
      <c r="Y5" s="33">
        <f t="shared" si="3"/>
        <v>1</v>
      </c>
      <c r="Z5" s="33">
        <f t="shared" si="4"/>
        <v>1</v>
      </c>
      <c r="AA5" s="34">
        <f t="shared" si="5"/>
        <v>1.666666667</v>
      </c>
      <c r="AB5" s="30" t="s">
        <v>133</v>
      </c>
      <c r="AC5" s="30">
        <v>3.0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0">
        <v>0.0</v>
      </c>
      <c r="AK5" s="8">
        <f t="shared" si="6"/>
        <v>1.5</v>
      </c>
      <c r="AL5" s="8">
        <f t="shared" si="7"/>
        <v>0.345</v>
      </c>
      <c r="AM5" s="35"/>
      <c r="AN5" s="35"/>
    </row>
    <row r="6">
      <c r="A6" s="6" t="s">
        <v>136</v>
      </c>
      <c r="B6" s="6">
        <v>4.0</v>
      </c>
      <c r="C6" s="6">
        <v>3.0</v>
      </c>
      <c r="D6" s="6">
        <v>1.0</v>
      </c>
      <c r="E6" s="6">
        <v>0.0</v>
      </c>
      <c r="F6" s="6">
        <v>0.0</v>
      </c>
      <c r="G6" s="6">
        <v>0.0</v>
      </c>
      <c r="H6" s="6">
        <v>1.0</v>
      </c>
      <c r="I6" s="6">
        <v>2.0</v>
      </c>
      <c r="J6" s="6">
        <v>1.0</v>
      </c>
      <c r="K6" s="6">
        <v>0.0</v>
      </c>
      <c r="L6" s="6">
        <v>1.0</v>
      </c>
      <c r="M6" s="6">
        <v>0.0</v>
      </c>
      <c r="N6" s="6">
        <v>0.0</v>
      </c>
      <c r="O6" s="6">
        <v>0.0</v>
      </c>
      <c r="P6" s="27">
        <v>0.0</v>
      </c>
      <c r="Q6" s="6">
        <v>0.0</v>
      </c>
      <c r="R6" s="6">
        <v>0.0</v>
      </c>
      <c r="S6" s="6">
        <v>2.0</v>
      </c>
      <c r="T6" s="6">
        <v>1.0</v>
      </c>
      <c r="U6" s="6">
        <v>1.0</v>
      </c>
      <c r="V6" s="6">
        <v>1.0</v>
      </c>
      <c r="W6" s="14">
        <f t="shared" si="1"/>
        <v>0</v>
      </c>
      <c r="X6" s="14">
        <f t="shared" si="2"/>
        <v>0.25</v>
      </c>
      <c r="Y6" s="10">
        <f t="shared" si="3"/>
        <v>0.3333333333</v>
      </c>
      <c r="Z6" s="10">
        <f t="shared" si="4"/>
        <v>0.5</v>
      </c>
      <c r="AA6" s="28">
        <f t="shared" si="5"/>
        <v>0.3333333333</v>
      </c>
      <c r="AB6" s="6" t="s">
        <v>133</v>
      </c>
      <c r="AC6" s="6">
        <v>4.0</v>
      </c>
      <c r="AD6" s="6">
        <v>0.0</v>
      </c>
      <c r="AE6" s="6">
        <v>0.0</v>
      </c>
      <c r="AF6" s="6">
        <v>0.0</v>
      </c>
      <c r="AG6" s="6">
        <v>0.0</v>
      </c>
      <c r="AH6" s="6">
        <v>0.0</v>
      </c>
      <c r="AI6" s="6">
        <v>3.0</v>
      </c>
      <c r="AJ6" s="6">
        <v>0.0</v>
      </c>
      <c r="AK6" s="8">
        <f t="shared" si="6"/>
        <v>1.5</v>
      </c>
      <c r="AL6" s="8">
        <f t="shared" si="7"/>
        <v>0.46</v>
      </c>
      <c r="AM6" s="12"/>
      <c r="AN6" s="12"/>
    </row>
    <row r="7">
      <c r="A7" s="6" t="s">
        <v>137</v>
      </c>
      <c r="B7" s="6">
        <v>2.0</v>
      </c>
      <c r="C7" s="6">
        <v>0.0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1.0</v>
      </c>
      <c r="J7" s="6">
        <v>2.0</v>
      </c>
      <c r="K7" s="6">
        <v>0.0</v>
      </c>
      <c r="L7" s="6">
        <v>1.0</v>
      </c>
      <c r="M7" s="6">
        <v>0.0</v>
      </c>
      <c r="N7" s="6">
        <v>1.0</v>
      </c>
      <c r="O7" s="6">
        <v>0.0</v>
      </c>
      <c r="P7" s="27">
        <v>0.0</v>
      </c>
      <c r="Q7" s="6">
        <v>0.0</v>
      </c>
      <c r="R7" s="6">
        <v>0.0</v>
      </c>
      <c r="S7" s="6">
        <v>0.0</v>
      </c>
      <c r="T7" s="6">
        <v>0.0</v>
      </c>
      <c r="U7" s="6">
        <v>0.0</v>
      </c>
      <c r="V7" s="6">
        <v>0.0</v>
      </c>
      <c r="W7" s="14">
        <f t="shared" si="1"/>
        <v>0</v>
      </c>
      <c r="X7" s="14">
        <f t="shared" si="2"/>
        <v>0.5</v>
      </c>
      <c r="Y7" s="10" t="str">
        <f t="shared" si="3"/>
        <v>#DIV/0!</v>
      </c>
      <c r="Z7" s="10">
        <f t="shared" si="4"/>
        <v>1</v>
      </c>
      <c r="AA7" s="28" t="str">
        <f t="shared" si="5"/>
        <v>#DIV/0!</v>
      </c>
      <c r="AB7" s="6" t="s">
        <v>133</v>
      </c>
      <c r="AC7" s="6">
        <v>3.0</v>
      </c>
      <c r="AD7" s="6">
        <v>0.0</v>
      </c>
      <c r="AE7" s="6">
        <v>0.0</v>
      </c>
      <c r="AF7" s="6">
        <v>0.0</v>
      </c>
      <c r="AG7" s="6">
        <v>0.0</v>
      </c>
      <c r="AH7" s="6">
        <v>0.0</v>
      </c>
      <c r="AI7" s="6">
        <v>3.0</v>
      </c>
      <c r="AJ7" s="6">
        <v>0.0</v>
      </c>
      <c r="AK7" s="8">
        <f t="shared" si="6"/>
        <v>1.5</v>
      </c>
      <c r="AL7" s="8">
        <f t="shared" si="7"/>
        <v>0.345</v>
      </c>
      <c r="AM7" s="12"/>
      <c r="AN7" s="12"/>
    </row>
    <row r="8" hidden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13"/>
      <c r="Q8" s="11"/>
      <c r="R8" s="11"/>
      <c r="S8" s="11"/>
      <c r="T8" s="11"/>
      <c r="U8" s="11"/>
      <c r="V8" s="11"/>
      <c r="W8" s="14"/>
      <c r="X8" s="14"/>
      <c r="Y8" s="10"/>
      <c r="Z8" s="10"/>
      <c r="AA8" s="28"/>
      <c r="AB8" s="6" t="s">
        <v>138</v>
      </c>
      <c r="AC8" s="6">
        <v>1.0</v>
      </c>
      <c r="AD8" s="6">
        <v>1.0</v>
      </c>
      <c r="AE8" s="6">
        <v>0.0</v>
      </c>
      <c r="AF8" s="6">
        <v>0.0</v>
      </c>
      <c r="AG8" s="6">
        <v>0.0</v>
      </c>
      <c r="AH8" s="6">
        <v>0.0</v>
      </c>
      <c r="AI8" s="12"/>
      <c r="AJ8" s="12"/>
      <c r="AK8" s="8">
        <f t="shared" si="6"/>
        <v>0.7</v>
      </c>
      <c r="AL8" s="8">
        <f>IF(AB8="C",(((0.15*AC8)+1.5*AJ8-1*AH8+AC8)*0.25),(IF(AC8&gt;0,(((AD8+AE8)-0.5*AG8-AH8-AF8)+AK8)/AC8*0.25, )))</f>
        <v>0.425</v>
      </c>
      <c r="AM8" s="12"/>
      <c r="AN8" s="12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3"/>
      <c r="Q9" s="11"/>
      <c r="R9" s="11"/>
      <c r="S9" s="11"/>
      <c r="T9" s="11"/>
      <c r="U9" s="11"/>
      <c r="V9" s="11"/>
      <c r="W9" s="14"/>
      <c r="X9" s="14"/>
      <c r="Y9" s="10"/>
      <c r="Z9" s="10"/>
      <c r="AA9" s="28"/>
      <c r="AB9" s="6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>
      <c r="A10" s="36" t="s">
        <v>39</v>
      </c>
      <c r="B10" s="37">
        <f t="shared" ref="B10:V10" si="8">SUM(B2:B9)</f>
        <v>19</v>
      </c>
      <c r="C10" s="37">
        <f t="shared" si="8"/>
        <v>11</v>
      </c>
      <c r="D10" s="37">
        <f t="shared" si="8"/>
        <v>2</v>
      </c>
      <c r="E10" s="37">
        <f t="shared" si="8"/>
        <v>3</v>
      </c>
      <c r="F10" s="37">
        <f t="shared" si="8"/>
        <v>0</v>
      </c>
      <c r="G10" s="37">
        <f t="shared" si="8"/>
        <v>1</v>
      </c>
      <c r="H10" s="37">
        <f t="shared" si="8"/>
        <v>7</v>
      </c>
      <c r="I10" s="37">
        <f t="shared" si="8"/>
        <v>8</v>
      </c>
      <c r="J10" s="37">
        <f t="shared" si="8"/>
        <v>4</v>
      </c>
      <c r="K10" s="37">
        <f t="shared" si="8"/>
        <v>1</v>
      </c>
      <c r="L10" s="37">
        <f t="shared" si="8"/>
        <v>5</v>
      </c>
      <c r="M10" s="37">
        <f t="shared" si="8"/>
        <v>1</v>
      </c>
      <c r="N10" s="37">
        <f t="shared" si="8"/>
        <v>3</v>
      </c>
      <c r="O10" s="37">
        <f t="shared" si="8"/>
        <v>0</v>
      </c>
      <c r="P10" s="38">
        <f t="shared" si="8"/>
        <v>1</v>
      </c>
      <c r="Q10" s="38">
        <f t="shared" si="8"/>
        <v>0</v>
      </c>
      <c r="R10" s="38">
        <f t="shared" si="8"/>
        <v>0</v>
      </c>
      <c r="S10" s="38">
        <f t="shared" si="8"/>
        <v>3</v>
      </c>
      <c r="T10" s="38">
        <f t="shared" si="8"/>
        <v>6</v>
      </c>
      <c r="U10" s="38">
        <f t="shared" si="8"/>
        <v>1</v>
      </c>
      <c r="V10" s="38">
        <f t="shared" si="8"/>
        <v>2</v>
      </c>
      <c r="W10" s="39">
        <f t="shared" ref="W10:W12" si="11">M10/B10</f>
        <v>0.05263157895</v>
      </c>
      <c r="X10" s="39">
        <f t="shared" ref="X10:X12" si="12">L10/B10</f>
        <v>0.2631578947</v>
      </c>
      <c r="Y10" s="40">
        <f t="shared" ref="Y10:Y12" si="13">(D10+E10+F10+G10)/C10</f>
        <v>0.5454545455</v>
      </c>
      <c r="Z10" s="40">
        <f t="shared" ref="Z10:Z12" si="14">(D10+E10+F10+G10+L10+N10)/B10</f>
        <v>0.7368421053</v>
      </c>
      <c r="AA10" s="41">
        <f t="shared" ref="AA10:AA12" si="15">(D10*1+E10*2+F10*3+G10*4)/C10</f>
        <v>1.090909091</v>
      </c>
      <c r="AB10" s="36"/>
      <c r="AC10" s="38">
        <f t="shared" ref="AC10:AL10" si="9">SUM(AC2:AC9)</f>
        <v>18</v>
      </c>
      <c r="AD10" s="38">
        <f t="shared" si="9"/>
        <v>1</v>
      </c>
      <c r="AE10" s="38">
        <f t="shared" si="9"/>
        <v>0</v>
      </c>
      <c r="AF10" s="38">
        <f t="shared" si="9"/>
        <v>0</v>
      </c>
      <c r="AG10" s="38">
        <f t="shared" si="9"/>
        <v>0</v>
      </c>
      <c r="AH10" s="38">
        <f t="shared" si="9"/>
        <v>1</v>
      </c>
      <c r="AI10" s="38">
        <f t="shared" si="9"/>
        <v>9</v>
      </c>
      <c r="AJ10" s="38">
        <f t="shared" si="9"/>
        <v>1</v>
      </c>
      <c r="AK10" s="42">
        <f t="shared" si="9"/>
        <v>8.2</v>
      </c>
      <c r="AL10" s="42">
        <f t="shared" si="9"/>
        <v>2.43</v>
      </c>
      <c r="AM10" s="40">
        <f t="shared" ref="AM10:AM12" si="17">(AD10+AE10)/(AD10+AE10+AH10)</f>
        <v>0.5</v>
      </c>
      <c r="AN10" s="40">
        <f t="shared" ref="AN10:AN12" si="18">(AD10+AE10)/(AD10+AE10+AH10+AF10)</f>
        <v>0.5</v>
      </c>
    </row>
    <row r="11">
      <c r="A11" s="36" t="s">
        <v>99</v>
      </c>
      <c r="B11" s="37">
        <f t="shared" ref="B11:V11" si="10">SUM(B2:B4)</f>
        <v>9</v>
      </c>
      <c r="C11" s="37">
        <f t="shared" si="10"/>
        <v>5</v>
      </c>
      <c r="D11" s="37">
        <f t="shared" si="10"/>
        <v>0</v>
      </c>
      <c r="E11" s="37">
        <f t="shared" si="10"/>
        <v>1</v>
      </c>
      <c r="F11" s="37">
        <f t="shared" si="10"/>
        <v>0</v>
      </c>
      <c r="G11" s="37">
        <f t="shared" si="10"/>
        <v>1</v>
      </c>
      <c r="H11" s="37">
        <f t="shared" si="10"/>
        <v>2</v>
      </c>
      <c r="I11" s="37">
        <f t="shared" si="10"/>
        <v>4</v>
      </c>
      <c r="J11" s="37">
        <f t="shared" si="10"/>
        <v>1</v>
      </c>
      <c r="K11" s="37">
        <f t="shared" si="10"/>
        <v>1</v>
      </c>
      <c r="L11" s="37">
        <f t="shared" si="10"/>
        <v>2</v>
      </c>
      <c r="M11" s="37">
        <f t="shared" si="10"/>
        <v>1</v>
      </c>
      <c r="N11" s="37">
        <f t="shared" si="10"/>
        <v>2</v>
      </c>
      <c r="O11" s="37">
        <f t="shared" si="10"/>
        <v>0</v>
      </c>
      <c r="P11" s="38">
        <f t="shared" si="10"/>
        <v>1</v>
      </c>
      <c r="Q11" s="38">
        <f t="shared" si="10"/>
        <v>0</v>
      </c>
      <c r="R11" s="38">
        <f t="shared" si="10"/>
        <v>0</v>
      </c>
      <c r="S11" s="38">
        <f t="shared" si="10"/>
        <v>1</v>
      </c>
      <c r="T11" s="38">
        <f t="shared" si="10"/>
        <v>2</v>
      </c>
      <c r="U11" s="38">
        <f t="shared" si="10"/>
        <v>0</v>
      </c>
      <c r="V11" s="38">
        <f t="shared" si="10"/>
        <v>1</v>
      </c>
      <c r="W11" s="39">
        <f t="shared" si="11"/>
        <v>0.1111111111</v>
      </c>
      <c r="X11" s="39">
        <f t="shared" si="12"/>
        <v>0.2222222222</v>
      </c>
      <c r="Y11" s="40">
        <f t="shared" si="13"/>
        <v>0.4</v>
      </c>
      <c r="Z11" s="40">
        <f t="shared" si="14"/>
        <v>0.6666666667</v>
      </c>
      <c r="AA11" s="41">
        <f t="shared" si="15"/>
        <v>1.2</v>
      </c>
      <c r="AB11" s="36" t="s">
        <v>139</v>
      </c>
      <c r="AC11" s="37">
        <f t="shared" ref="AC11:AL11" si="16">SUM(AC2:AC4)</f>
        <v>7</v>
      </c>
      <c r="AD11" s="37">
        <f t="shared" si="16"/>
        <v>0</v>
      </c>
      <c r="AE11" s="37">
        <f t="shared" si="16"/>
        <v>0</v>
      </c>
      <c r="AF11" s="37">
        <f t="shared" si="16"/>
        <v>0</v>
      </c>
      <c r="AG11" s="37">
        <f t="shared" si="16"/>
        <v>0</v>
      </c>
      <c r="AH11" s="37">
        <f t="shared" si="16"/>
        <v>1</v>
      </c>
      <c r="AI11" s="37">
        <f t="shared" si="16"/>
        <v>3</v>
      </c>
      <c r="AJ11" s="37">
        <f t="shared" si="16"/>
        <v>1</v>
      </c>
      <c r="AK11" s="42">
        <f t="shared" si="16"/>
        <v>3</v>
      </c>
      <c r="AL11" s="42">
        <f t="shared" si="16"/>
        <v>0.855</v>
      </c>
      <c r="AM11" s="40">
        <f t="shared" si="17"/>
        <v>0</v>
      </c>
      <c r="AN11" s="40">
        <f t="shared" si="18"/>
        <v>0</v>
      </c>
    </row>
    <row r="12">
      <c r="A12" s="36" t="s">
        <v>69</v>
      </c>
      <c r="B12" s="37">
        <f t="shared" ref="B12:V12" si="19">SUM(B5:B9)</f>
        <v>10</v>
      </c>
      <c r="C12" s="37">
        <f t="shared" si="19"/>
        <v>6</v>
      </c>
      <c r="D12" s="37">
        <f t="shared" si="19"/>
        <v>2</v>
      </c>
      <c r="E12" s="37">
        <f t="shared" si="19"/>
        <v>2</v>
      </c>
      <c r="F12" s="37">
        <f t="shared" si="19"/>
        <v>0</v>
      </c>
      <c r="G12" s="37">
        <f t="shared" si="19"/>
        <v>0</v>
      </c>
      <c r="H12" s="37">
        <f t="shared" si="19"/>
        <v>5</v>
      </c>
      <c r="I12" s="37">
        <f t="shared" si="19"/>
        <v>4</v>
      </c>
      <c r="J12" s="37">
        <f t="shared" si="19"/>
        <v>3</v>
      </c>
      <c r="K12" s="37">
        <f t="shared" si="19"/>
        <v>0</v>
      </c>
      <c r="L12" s="37">
        <f t="shared" si="19"/>
        <v>3</v>
      </c>
      <c r="M12" s="37">
        <f t="shared" si="19"/>
        <v>0</v>
      </c>
      <c r="N12" s="37">
        <f t="shared" si="19"/>
        <v>1</v>
      </c>
      <c r="O12" s="37">
        <f t="shared" si="19"/>
        <v>0</v>
      </c>
      <c r="P12" s="38">
        <f t="shared" si="19"/>
        <v>0</v>
      </c>
      <c r="Q12" s="37">
        <f t="shared" si="19"/>
        <v>0</v>
      </c>
      <c r="R12" s="37">
        <f t="shared" si="19"/>
        <v>0</v>
      </c>
      <c r="S12" s="37">
        <f t="shared" si="19"/>
        <v>2</v>
      </c>
      <c r="T12" s="37">
        <f t="shared" si="19"/>
        <v>4</v>
      </c>
      <c r="U12" s="37">
        <f t="shared" si="19"/>
        <v>1</v>
      </c>
      <c r="V12" s="37">
        <f t="shared" si="19"/>
        <v>1</v>
      </c>
      <c r="W12" s="39">
        <f t="shared" si="11"/>
        <v>0</v>
      </c>
      <c r="X12" s="39">
        <f t="shared" si="12"/>
        <v>0.3</v>
      </c>
      <c r="Y12" s="40">
        <f t="shared" si="13"/>
        <v>0.6666666667</v>
      </c>
      <c r="Z12" s="40">
        <f t="shared" si="14"/>
        <v>0.8</v>
      </c>
      <c r="AA12" s="41">
        <f t="shared" si="15"/>
        <v>1</v>
      </c>
      <c r="AB12" s="36" t="s">
        <v>140</v>
      </c>
      <c r="AC12" s="38">
        <f t="shared" ref="AC12:AL12" si="20">SUM(AC5:AC9)</f>
        <v>11</v>
      </c>
      <c r="AD12" s="38">
        <f t="shared" si="20"/>
        <v>1</v>
      </c>
      <c r="AE12" s="38">
        <f t="shared" si="20"/>
        <v>0</v>
      </c>
      <c r="AF12" s="38">
        <f t="shared" si="20"/>
        <v>0</v>
      </c>
      <c r="AG12" s="38">
        <f t="shared" si="20"/>
        <v>0</v>
      </c>
      <c r="AH12" s="38">
        <f t="shared" si="20"/>
        <v>0</v>
      </c>
      <c r="AI12" s="38">
        <f t="shared" si="20"/>
        <v>6</v>
      </c>
      <c r="AJ12" s="38">
        <f t="shared" si="20"/>
        <v>0</v>
      </c>
      <c r="AK12" s="42">
        <f t="shared" si="20"/>
        <v>5.2</v>
      </c>
      <c r="AL12" s="42">
        <f t="shared" si="20"/>
        <v>1.575</v>
      </c>
      <c r="AM12" s="40">
        <f t="shared" si="17"/>
        <v>1</v>
      </c>
      <c r="AN12" s="40">
        <f t="shared" si="18"/>
        <v>1</v>
      </c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3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5"/>
      <c r="AN13" s="4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12"/>
      <c r="AN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7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8"/>
      <c r="AN20" s="48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/>
      <c r="AJ1" s="1"/>
      <c r="AK1" s="1" t="s">
        <v>129</v>
      </c>
      <c r="AL1" s="1" t="s">
        <v>130</v>
      </c>
    </row>
    <row r="2">
      <c r="A2" s="6" t="s">
        <v>141</v>
      </c>
      <c r="B2" s="6">
        <v>5.0</v>
      </c>
      <c r="C2" s="6">
        <v>5.0</v>
      </c>
      <c r="D2" s="6">
        <v>0.0</v>
      </c>
      <c r="E2" s="6">
        <v>1.0</v>
      </c>
      <c r="F2" s="6">
        <v>0.0</v>
      </c>
      <c r="G2" s="6">
        <v>0.0</v>
      </c>
      <c r="H2" s="6">
        <v>2.0</v>
      </c>
      <c r="I2" s="6">
        <v>2.0</v>
      </c>
      <c r="J2" s="6">
        <v>0.0</v>
      </c>
      <c r="K2" s="6">
        <v>0.0</v>
      </c>
      <c r="L2" s="6">
        <v>0.0</v>
      </c>
      <c r="M2" s="6">
        <v>2.0</v>
      </c>
      <c r="N2" s="6">
        <v>0.0</v>
      </c>
      <c r="O2" s="6">
        <v>0.0</v>
      </c>
      <c r="P2" s="27">
        <v>2.0</v>
      </c>
      <c r="Q2" s="27">
        <v>0.0</v>
      </c>
      <c r="R2" s="27">
        <v>0.0</v>
      </c>
      <c r="S2" s="27"/>
      <c r="T2" s="27"/>
      <c r="U2" s="27"/>
      <c r="V2" s="27"/>
      <c r="W2" s="14">
        <f t="shared" ref="W2:W8" si="1">M2/B2</f>
        <v>0.4</v>
      </c>
      <c r="X2" s="14">
        <f t="shared" ref="X2:X8" si="2">L2/B2</f>
        <v>0</v>
      </c>
      <c r="Y2" s="10">
        <f t="shared" ref="Y2:Y8" si="3">(D2+E2+F2+G2)/C2</f>
        <v>0.2</v>
      </c>
      <c r="Z2" s="10">
        <f t="shared" ref="Z2:Z8" si="4">(D2+E2+F2+G2+L2+N2)/B2</f>
        <v>0.2</v>
      </c>
      <c r="AA2" s="28">
        <f t="shared" ref="AA2:AA8" si="5">(D2*1+E2*2+F2*3+G2*4)/C2</f>
        <v>0.4</v>
      </c>
      <c r="AB2" s="49"/>
      <c r="AC2" s="19"/>
      <c r="AD2" s="19"/>
      <c r="AE2" s="19"/>
      <c r="AF2" s="19"/>
      <c r="AG2" s="19"/>
      <c r="AH2" s="19"/>
      <c r="AI2" s="19"/>
      <c r="AJ2" s="19"/>
      <c r="AK2" s="50"/>
      <c r="AL2" s="50"/>
    </row>
    <row r="3">
      <c r="A3" s="6" t="s">
        <v>142</v>
      </c>
      <c r="B3" s="6">
        <v>3.0</v>
      </c>
      <c r="C3" s="6">
        <v>3.0</v>
      </c>
      <c r="D3" s="6">
        <v>1.0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27">
        <v>2.0</v>
      </c>
      <c r="Q3" s="6">
        <v>0.0</v>
      </c>
      <c r="R3" s="6">
        <v>0.0</v>
      </c>
      <c r="S3" s="6"/>
      <c r="T3" s="6">
        <v>1.0</v>
      </c>
      <c r="U3" s="6">
        <v>1.0</v>
      </c>
      <c r="V3" s="6">
        <v>1.0</v>
      </c>
      <c r="W3" s="14">
        <f t="shared" si="1"/>
        <v>0</v>
      </c>
      <c r="X3" s="14">
        <f t="shared" si="2"/>
        <v>0</v>
      </c>
      <c r="Y3" s="10">
        <f t="shared" si="3"/>
        <v>0.3333333333</v>
      </c>
      <c r="Z3" s="10">
        <f t="shared" si="4"/>
        <v>0.3333333333</v>
      </c>
      <c r="AA3" s="28">
        <f t="shared" si="5"/>
        <v>0.3333333333</v>
      </c>
      <c r="AB3" s="51" t="s">
        <v>143</v>
      </c>
      <c r="AC3" s="52">
        <v>7.0</v>
      </c>
      <c r="AD3" s="52">
        <v>0.0</v>
      </c>
      <c r="AE3" s="51">
        <v>1.0</v>
      </c>
      <c r="AF3" s="52">
        <v>0.0</v>
      </c>
      <c r="AG3" s="52">
        <v>0.0</v>
      </c>
      <c r="AH3" s="52">
        <v>0.0</v>
      </c>
      <c r="AI3" s="8">
        <f t="shared" ref="AI3:AI8" si="6">IF(AB3="C",1.5,IF(AB3="SS",1,IF(AB3="2B",0.8,IF(AB3="3B",0.7,IF(AB3="1B",0.3,IF(AB3="OF",0.6,))))))</f>
        <v>0.8</v>
      </c>
      <c r="AJ3" s="8">
        <f t="shared" ref="AJ3:AJ8" si="7">IF(AC3&gt;0,(((AD3+AE3)-0.5*AG3-AH3-AF3)+AI3)/AC3*0.25, )</f>
        <v>0.06428571429</v>
      </c>
      <c r="AK3" s="53"/>
      <c r="AL3" s="53"/>
    </row>
    <row r="4">
      <c r="A4" s="6" t="s">
        <v>144</v>
      </c>
      <c r="B4" s="6">
        <v>2.0</v>
      </c>
      <c r="C4" s="6">
        <v>2.0</v>
      </c>
      <c r="D4" s="6">
        <v>1.0</v>
      </c>
      <c r="E4" s="6">
        <v>0.0</v>
      </c>
      <c r="F4" s="6">
        <v>0.0</v>
      </c>
      <c r="G4" s="6">
        <v>0.0</v>
      </c>
      <c r="H4" s="6">
        <v>2.0</v>
      </c>
      <c r="I4" s="6">
        <v>0.0</v>
      </c>
      <c r="J4" s="6">
        <v>1.0</v>
      </c>
      <c r="K4" s="6">
        <v>0.0</v>
      </c>
      <c r="L4" s="6">
        <v>0.0</v>
      </c>
      <c r="M4" s="6">
        <v>0.0</v>
      </c>
      <c r="N4" s="6">
        <v>0.0</v>
      </c>
      <c r="O4" s="6">
        <v>0.0</v>
      </c>
      <c r="P4" s="27">
        <v>1.0</v>
      </c>
      <c r="Q4" s="6">
        <v>0.0</v>
      </c>
      <c r="R4" s="6">
        <v>0.0</v>
      </c>
      <c r="S4" s="6"/>
      <c r="T4" s="6">
        <v>0.0</v>
      </c>
      <c r="U4" s="6">
        <v>0.0</v>
      </c>
      <c r="V4" s="6">
        <v>0.0</v>
      </c>
      <c r="W4" s="14">
        <f t="shared" si="1"/>
        <v>0</v>
      </c>
      <c r="X4" s="14">
        <f t="shared" si="2"/>
        <v>0</v>
      </c>
      <c r="Y4" s="10">
        <f t="shared" si="3"/>
        <v>0.5</v>
      </c>
      <c r="Z4" s="10">
        <f t="shared" si="4"/>
        <v>0.5</v>
      </c>
      <c r="AA4" s="28">
        <f t="shared" si="5"/>
        <v>0.5</v>
      </c>
      <c r="AB4" s="51" t="s">
        <v>143</v>
      </c>
      <c r="AC4" s="51">
        <v>2.0</v>
      </c>
      <c r="AD4" s="51">
        <v>0.0</v>
      </c>
      <c r="AE4" s="51">
        <v>0.0</v>
      </c>
      <c r="AF4" s="51">
        <v>0.0</v>
      </c>
      <c r="AG4" s="51">
        <v>0.0</v>
      </c>
      <c r="AH4" s="51">
        <v>0.0</v>
      </c>
      <c r="AI4" s="8">
        <f t="shared" si="6"/>
        <v>0.8</v>
      </c>
      <c r="AJ4" s="8">
        <f t="shared" si="7"/>
        <v>0.1</v>
      </c>
      <c r="AK4" s="53"/>
      <c r="AL4" s="53"/>
    </row>
    <row r="5">
      <c r="A5" s="6" t="s">
        <v>134</v>
      </c>
      <c r="B5" s="6">
        <v>4.0</v>
      </c>
      <c r="C5" s="6">
        <v>4.0</v>
      </c>
      <c r="D5" s="6">
        <v>1.0</v>
      </c>
      <c r="E5" s="6">
        <v>0.0</v>
      </c>
      <c r="F5" s="6">
        <v>1.0</v>
      </c>
      <c r="G5" s="6">
        <v>0.0</v>
      </c>
      <c r="H5" s="6">
        <v>3.0</v>
      </c>
      <c r="I5" s="6">
        <v>2.0</v>
      </c>
      <c r="J5" s="6">
        <v>0.0</v>
      </c>
      <c r="K5" s="6">
        <v>0.0</v>
      </c>
      <c r="L5" s="6">
        <v>0.0</v>
      </c>
      <c r="M5" s="6">
        <v>0.0</v>
      </c>
      <c r="N5" s="6">
        <v>0.0</v>
      </c>
      <c r="O5" s="6">
        <v>0.0</v>
      </c>
      <c r="P5" s="27">
        <v>2.0</v>
      </c>
      <c r="Q5" s="6">
        <v>0.0</v>
      </c>
      <c r="R5" s="6">
        <v>0.0</v>
      </c>
      <c r="S5" s="6"/>
      <c r="T5" s="6">
        <v>3.0</v>
      </c>
      <c r="U5" s="6">
        <v>0.0</v>
      </c>
      <c r="V5" s="6">
        <v>0.0</v>
      </c>
      <c r="W5" s="14">
        <f t="shared" si="1"/>
        <v>0</v>
      </c>
      <c r="X5" s="14">
        <f t="shared" si="2"/>
        <v>0</v>
      </c>
      <c r="Y5" s="10">
        <f t="shared" si="3"/>
        <v>0.5</v>
      </c>
      <c r="Z5" s="10">
        <f t="shared" si="4"/>
        <v>0.5</v>
      </c>
      <c r="AA5" s="28">
        <f t="shared" si="5"/>
        <v>1</v>
      </c>
      <c r="AB5" s="51" t="s">
        <v>143</v>
      </c>
      <c r="AC5" s="51">
        <v>3.0</v>
      </c>
      <c r="AD5" s="51">
        <v>0.0</v>
      </c>
      <c r="AE5" s="51">
        <v>0.0</v>
      </c>
      <c r="AF5" s="51">
        <v>0.0</v>
      </c>
      <c r="AG5" s="51">
        <v>0.0</v>
      </c>
      <c r="AH5" s="51">
        <v>0.0</v>
      </c>
      <c r="AI5" s="8">
        <f t="shared" si="6"/>
        <v>0.8</v>
      </c>
      <c r="AJ5" s="8">
        <f t="shared" si="7"/>
        <v>0.06666666667</v>
      </c>
      <c r="AK5" s="53"/>
      <c r="AL5" s="53"/>
    </row>
    <row r="6">
      <c r="A6" s="6" t="s">
        <v>145</v>
      </c>
      <c r="B6" s="6">
        <v>2.0</v>
      </c>
      <c r="C6" s="6">
        <v>2.0</v>
      </c>
      <c r="D6" s="6">
        <v>1.0</v>
      </c>
      <c r="E6" s="6">
        <v>0.0</v>
      </c>
      <c r="F6" s="6">
        <v>0.0</v>
      </c>
      <c r="G6" s="6">
        <v>0.0</v>
      </c>
      <c r="H6" s="6">
        <v>0.0</v>
      </c>
      <c r="I6" s="6">
        <v>1.0</v>
      </c>
      <c r="J6" s="6">
        <v>0.0</v>
      </c>
      <c r="K6" s="6">
        <v>0.0</v>
      </c>
      <c r="L6" s="6">
        <v>0.0</v>
      </c>
      <c r="M6" s="6">
        <v>0.0</v>
      </c>
      <c r="N6" s="6">
        <v>0.0</v>
      </c>
      <c r="O6" s="6">
        <v>0.0</v>
      </c>
      <c r="P6" s="27">
        <v>0.0</v>
      </c>
      <c r="Q6" s="6">
        <v>1.0</v>
      </c>
      <c r="R6" s="6">
        <v>1.0</v>
      </c>
      <c r="S6" s="6"/>
      <c r="T6" s="6">
        <v>1.0</v>
      </c>
      <c r="U6" s="6">
        <v>0.0</v>
      </c>
      <c r="V6" s="6">
        <v>1.0</v>
      </c>
      <c r="W6" s="14">
        <f t="shared" si="1"/>
        <v>0</v>
      </c>
      <c r="X6" s="14">
        <f t="shared" si="2"/>
        <v>0</v>
      </c>
      <c r="Y6" s="10">
        <f t="shared" si="3"/>
        <v>0.5</v>
      </c>
      <c r="Z6" s="10">
        <f t="shared" si="4"/>
        <v>0.5</v>
      </c>
      <c r="AA6" s="28">
        <f t="shared" si="5"/>
        <v>0.5</v>
      </c>
      <c r="AB6" s="51"/>
      <c r="AC6" s="51"/>
      <c r="AD6" s="51"/>
      <c r="AE6" s="51"/>
      <c r="AF6" s="51"/>
      <c r="AG6" s="51"/>
      <c r="AH6" s="51"/>
      <c r="AI6" s="8" t="str">
        <f t="shared" si="6"/>
        <v/>
      </c>
      <c r="AJ6" s="8" t="str">
        <f t="shared" si="7"/>
        <v/>
      </c>
      <c r="AK6" s="53"/>
      <c r="AL6" s="53"/>
    </row>
    <row r="7">
      <c r="A7" s="30" t="s">
        <v>135</v>
      </c>
      <c r="B7" s="30">
        <v>3.0</v>
      </c>
      <c r="C7" s="30">
        <v>3.0</v>
      </c>
      <c r="D7" s="30">
        <v>1.0</v>
      </c>
      <c r="E7" s="30">
        <v>0.0</v>
      </c>
      <c r="F7" s="30">
        <v>0.0</v>
      </c>
      <c r="G7" s="30">
        <v>0.0</v>
      </c>
      <c r="H7" s="30">
        <v>1.0</v>
      </c>
      <c r="I7" s="30">
        <v>2.0</v>
      </c>
      <c r="J7" s="30">
        <v>0.0</v>
      </c>
      <c r="K7" s="30">
        <v>0.0</v>
      </c>
      <c r="L7" s="30">
        <v>0.0</v>
      </c>
      <c r="M7" s="30">
        <v>0.0</v>
      </c>
      <c r="N7" s="30">
        <v>0.0</v>
      </c>
      <c r="O7" s="30">
        <v>0.0</v>
      </c>
      <c r="P7" s="31">
        <v>2.0</v>
      </c>
      <c r="Q7" s="30">
        <v>0.0</v>
      </c>
      <c r="R7" s="30">
        <v>0.0</v>
      </c>
      <c r="S7" s="30">
        <v>0.0</v>
      </c>
      <c r="T7" s="30">
        <v>1.0</v>
      </c>
      <c r="U7" s="30">
        <v>1.0</v>
      </c>
      <c r="V7" s="30">
        <v>1.0</v>
      </c>
      <c r="W7" s="32">
        <f t="shared" si="1"/>
        <v>0</v>
      </c>
      <c r="X7" s="32">
        <f t="shared" si="2"/>
        <v>0</v>
      </c>
      <c r="Y7" s="33">
        <f t="shared" si="3"/>
        <v>0.3333333333</v>
      </c>
      <c r="Z7" s="33">
        <f t="shared" si="4"/>
        <v>0.3333333333</v>
      </c>
      <c r="AA7" s="34">
        <f t="shared" si="5"/>
        <v>0.3333333333</v>
      </c>
      <c r="AB7" s="51" t="s">
        <v>138</v>
      </c>
      <c r="AC7" s="51">
        <v>5.0</v>
      </c>
      <c r="AD7" s="51">
        <v>0.0</v>
      </c>
      <c r="AE7" s="51">
        <v>1.0</v>
      </c>
      <c r="AF7" s="51">
        <v>0.0</v>
      </c>
      <c r="AG7" s="51">
        <v>0.0</v>
      </c>
      <c r="AH7" s="51">
        <v>0.0</v>
      </c>
      <c r="AI7" s="8">
        <f t="shared" si="6"/>
        <v>0.7</v>
      </c>
      <c r="AJ7" s="8">
        <f t="shared" si="7"/>
        <v>0.085</v>
      </c>
      <c r="AK7" s="52"/>
      <c r="AL7" s="52"/>
    </row>
    <row r="8">
      <c r="A8" s="6" t="s">
        <v>146</v>
      </c>
      <c r="B8" s="6">
        <v>1.0</v>
      </c>
      <c r="C8" s="6">
        <v>1.0</v>
      </c>
      <c r="D8" s="6">
        <v>1.0</v>
      </c>
      <c r="E8" s="6">
        <v>0.0</v>
      </c>
      <c r="F8" s="6">
        <v>0.0</v>
      </c>
      <c r="G8" s="6">
        <v>0.0</v>
      </c>
      <c r="H8" s="6">
        <v>1.0</v>
      </c>
      <c r="I8" s="6">
        <v>1.0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27">
        <v>0.0</v>
      </c>
      <c r="Q8" s="6">
        <v>0.0</v>
      </c>
      <c r="R8" s="6">
        <v>0.0</v>
      </c>
      <c r="S8" s="6">
        <v>0.0</v>
      </c>
      <c r="T8" s="6">
        <v>0.0</v>
      </c>
      <c r="U8" s="6">
        <v>1.0</v>
      </c>
      <c r="V8" s="6">
        <v>0.0</v>
      </c>
      <c r="W8" s="14">
        <f t="shared" si="1"/>
        <v>0</v>
      </c>
      <c r="X8" s="14">
        <f t="shared" si="2"/>
        <v>0</v>
      </c>
      <c r="Y8" s="10">
        <f t="shared" si="3"/>
        <v>1</v>
      </c>
      <c r="Z8" s="10">
        <f t="shared" si="4"/>
        <v>1</v>
      </c>
      <c r="AA8" s="28">
        <f t="shared" si="5"/>
        <v>1</v>
      </c>
      <c r="AB8" s="54"/>
      <c r="AC8" s="54"/>
      <c r="AD8" s="54"/>
      <c r="AE8" s="54"/>
      <c r="AF8" s="54"/>
      <c r="AG8" s="54"/>
      <c r="AH8" s="54"/>
      <c r="AI8" s="8" t="str">
        <f t="shared" si="6"/>
        <v/>
      </c>
      <c r="AJ8" s="8" t="str">
        <f t="shared" si="7"/>
        <v/>
      </c>
      <c r="AK8" s="52"/>
      <c r="AL8" s="52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3"/>
      <c r="Q9" s="11"/>
      <c r="R9" s="11"/>
      <c r="S9" s="11"/>
      <c r="T9" s="11"/>
      <c r="U9" s="11"/>
      <c r="V9" s="11"/>
      <c r="W9" s="14"/>
      <c r="X9" s="14"/>
      <c r="Y9" s="10"/>
      <c r="Z9" s="10"/>
      <c r="AA9" s="28"/>
      <c r="AB9" s="54"/>
      <c r="AC9" s="54"/>
      <c r="AD9" s="54"/>
      <c r="AE9" s="54"/>
      <c r="AF9" s="54"/>
      <c r="AG9" s="54"/>
      <c r="AH9" s="54"/>
      <c r="AI9" s="55"/>
      <c r="AJ9" s="55"/>
      <c r="AK9" s="52"/>
      <c r="AL9" s="52"/>
    </row>
    <row r="10">
      <c r="A10" s="36" t="s">
        <v>53</v>
      </c>
      <c r="B10" s="37">
        <f t="shared" ref="B10:V10" si="8">SUM(B2:B9)</f>
        <v>20</v>
      </c>
      <c r="C10" s="37">
        <f t="shared" si="8"/>
        <v>20</v>
      </c>
      <c r="D10" s="37">
        <f t="shared" si="8"/>
        <v>6</v>
      </c>
      <c r="E10" s="37">
        <f t="shared" si="8"/>
        <v>1</v>
      </c>
      <c r="F10" s="37">
        <f t="shared" si="8"/>
        <v>1</v>
      </c>
      <c r="G10" s="37">
        <f t="shared" si="8"/>
        <v>0</v>
      </c>
      <c r="H10" s="37">
        <f t="shared" si="8"/>
        <v>9</v>
      </c>
      <c r="I10" s="37">
        <f t="shared" si="8"/>
        <v>8</v>
      </c>
      <c r="J10" s="37">
        <f t="shared" si="8"/>
        <v>1</v>
      </c>
      <c r="K10" s="37">
        <f t="shared" si="8"/>
        <v>0</v>
      </c>
      <c r="L10" s="37">
        <f t="shared" si="8"/>
        <v>0</v>
      </c>
      <c r="M10" s="37">
        <f t="shared" si="8"/>
        <v>2</v>
      </c>
      <c r="N10" s="37">
        <f t="shared" si="8"/>
        <v>0</v>
      </c>
      <c r="O10" s="37">
        <f t="shared" si="8"/>
        <v>0</v>
      </c>
      <c r="P10" s="38">
        <f t="shared" si="8"/>
        <v>9</v>
      </c>
      <c r="Q10" s="38">
        <f t="shared" si="8"/>
        <v>1</v>
      </c>
      <c r="R10" s="38">
        <f t="shared" si="8"/>
        <v>1</v>
      </c>
      <c r="S10" s="38">
        <f t="shared" si="8"/>
        <v>0</v>
      </c>
      <c r="T10" s="38">
        <f t="shared" si="8"/>
        <v>6</v>
      </c>
      <c r="U10" s="38">
        <f t="shared" si="8"/>
        <v>3</v>
      </c>
      <c r="V10" s="38">
        <f t="shared" si="8"/>
        <v>3</v>
      </c>
      <c r="W10" s="39">
        <f t="shared" ref="W10:W12" si="11">M10/B10</f>
        <v>0.1</v>
      </c>
      <c r="X10" s="39">
        <f t="shared" ref="X10:X12" si="12">L10/B10</f>
        <v>0</v>
      </c>
      <c r="Y10" s="40">
        <f t="shared" ref="Y10:Y12" si="13">(D10+E10+F10+G10)/C10</f>
        <v>0.4</v>
      </c>
      <c r="Z10" s="40">
        <f t="shared" ref="Z10:Z12" si="14">(D10+E10+F10+G10+L10+N10)/B10</f>
        <v>0.4</v>
      </c>
      <c r="AA10" s="41">
        <f t="shared" ref="AA10:AA12" si="15">(D10*1+E10*2+F10*3+G10*4)/C10</f>
        <v>0.55</v>
      </c>
      <c r="AB10" s="56"/>
      <c r="AC10" s="57">
        <f t="shared" ref="AC10:AJ10" si="9">SUM(AC2:AC9)</f>
        <v>17</v>
      </c>
      <c r="AD10" s="57">
        <f t="shared" si="9"/>
        <v>0</v>
      </c>
      <c r="AE10" s="57">
        <f t="shared" si="9"/>
        <v>2</v>
      </c>
      <c r="AF10" s="57">
        <f t="shared" si="9"/>
        <v>0</v>
      </c>
      <c r="AG10" s="57">
        <f t="shared" si="9"/>
        <v>0</v>
      </c>
      <c r="AH10" s="57">
        <f t="shared" si="9"/>
        <v>0</v>
      </c>
      <c r="AI10" s="58">
        <f t="shared" si="9"/>
        <v>3.1</v>
      </c>
      <c r="AJ10" s="58">
        <f t="shared" si="9"/>
        <v>0.315952381</v>
      </c>
      <c r="AK10" s="59">
        <f>(AD10+AE10)/(AD10+AE10+AH10)</f>
        <v>1</v>
      </c>
      <c r="AL10" s="59">
        <f>(AD10+AE10)/(AD10+AE10+AH10+AF10)</f>
        <v>1</v>
      </c>
    </row>
    <row r="11">
      <c r="A11" s="36" t="s">
        <v>106</v>
      </c>
      <c r="B11" s="37">
        <f t="shared" ref="B11:V11" si="10">SUM(B2:B6)</f>
        <v>16</v>
      </c>
      <c r="C11" s="37">
        <f t="shared" si="10"/>
        <v>16</v>
      </c>
      <c r="D11" s="37">
        <f t="shared" si="10"/>
        <v>4</v>
      </c>
      <c r="E11" s="37">
        <f t="shared" si="10"/>
        <v>1</v>
      </c>
      <c r="F11" s="37">
        <f t="shared" si="10"/>
        <v>1</v>
      </c>
      <c r="G11" s="37">
        <f t="shared" si="10"/>
        <v>0</v>
      </c>
      <c r="H11" s="37">
        <f t="shared" si="10"/>
        <v>7</v>
      </c>
      <c r="I11" s="37">
        <f t="shared" si="10"/>
        <v>5</v>
      </c>
      <c r="J11" s="37">
        <f t="shared" si="10"/>
        <v>1</v>
      </c>
      <c r="K11" s="37">
        <f t="shared" si="10"/>
        <v>0</v>
      </c>
      <c r="L11" s="37">
        <f t="shared" si="10"/>
        <v>0</v>
      </c>
      <c r="M11" s="37">
        <f t="shared" si="10"/>
        <v>2</v>
      </c>
      <c r="N11" s="37">
        <f t="shared" si="10"/>
        <v>0</v>
      </c>
      <c r="O11" s="37">
        <f t="shared" si="10"/>
        <v>0</v>
      </c>
      <c r="P11" s="38">
        <f t="shared" si="10"/>
        <v>7</v>
      </c>
      <c r="Q11" s="38">
        <f t="shared" si="10"/>
        <v>1</v>
      </c>
      <c r="R11" s="38">
        <f t="shared" si="10"/>
        <v>1</v>
      </c>
      <c r="S11" s="38">
        <f t="shared" si="10"/>
        <v>0</v>
      </c>
      <c r="T11" s="38">
        <f t="shared" si="10"/>
        <v>5</v>
      </c>
      <c r="U11" s="38">
        <f t="shared" si="10"/>
        <v>1</v>
      </c>
      <c r="V11" s="38">
        <f t="shared" si="10"/>
        <v>2</v>
      </c>
      <c r="W11" s="39">
        <f t="shared" si="11"/>
        <v>0.125</v>
      </c>
      <c r="X11" s="39">
        <f t="shared" si="12"/>
        <v>0</v>
      </c>
      <c r="Y11" s="40">
        <f t="shared" si="13"/>
        <v>0.375</v>
      </c>
      <c r="Z11" s="40">
        <f t="shared" si="14"/>
        <v>0.375</v>
      </c>
      <c r="AA11" s="41">
        <f t="shared" si="15"/>
        <v>0.5625</v>
      </c>
      <c r="AB11" s="60" t="s">
        <v>139</v>
      </c>
      <c r="AC11" s="57">
        <f t="shared" ref="AC11:AJ11" si="16">SUM(AC2:AC6)</f>
        <v>12</v>
      </c>
      <c r="AD11" s="57">
        <f t="shared" si="16"/>
        <v>0</v>
      </c>
      <c r="AE11" s="57">
        <f t="shared" si="16"/>
        <v>1</v>
      </c>
      <c r="AF11" s="57">
        <f t="shared" si="16"/>
        <v>0</v>
      </c>
      <c r="AG11" s="57">
        <f t="shared" si="16"/>
        <v>0</v>
      </c>
      <c r="AH11" s="57">
        <f t="shared" si="16"/>
        <v>0</v>
      </c>
      <c r="AI11" s="58">
        <f t="shared" si="16"/>
        <v>2.4</v>
      </c>
      <c r="AJ11" s="58">
        <f t="shared" si="16"/>
        <v>0.230952381</v>
      </c>
      <c r="AK11" s="59"/>
      <c r="AL11" s="59"/>
    </row>
    <row r="12">
      <c r="A12" s="36" t="s">
        <v>83</v>
      </c>
      <c r="B12" s="37">
        <f t="shared" ref="B12:V12" si="17">SUM(B7:B9)</f>
        <v>4</v>
      </c>
      <c r="C12" s="37">
        <f t="shared" si="17"/>
        <v>4</v>
      </c>
      <c r="D12" s="37">
        <f t="shared" si="17"/>
        <v>2</v>
      </c>
      <c r="E12" s="37">
        <f t="shared" si="17"/>
        <v>0</v>
      </c>
      <c r="F12" s="37">
        <f t="shared" si="17"/>
        <v>0</v>
      </c>
      <c r="G12" s="37">
        <f t="shared" si="17"/>
        <v>0</v>
      </c>
      <c r="H12" s="37">
        <f t="shared" si="17"/>
        <v>2</v>
      </c>
      <c r="I12" s="37">
        <f t="shared" si="17"/>
        <v>3</v>
      </c>
      <c r="J12" s="37">
        <f t="shared" si="17"/>
        <v>0</v>
      </c>
      <c r="K12" s="37">
        <f t="shared" si="17"/>
        <v>0</v>
      </c>
      <c r="L12" s="37">
        <f t="shared" si="17"/>
        <v>0</v>
      </c>
      <c r="M12" s="37">
        <f t="shared" si="17"/>
        <v>0</v>
      </c>
      <c r="N12" s="37">
        <f t="shared" si="17"/>
        <v>0</v>
      </c>
      <c r="O12" s="37">
        <f t="shared" si="17"/>
        <v>0</v>
      </c>
      <c r="P12" s="38">
        <f t="shared" si="17"/>
        <v>2</v>
      </c>
      <c r="Q12" s="37">
        <f t="shared" si="17"/>
        <v>0</v>
      </c>
      <c r="R12" s="37">
        <f t="shared" si="17"/>
        <v>0</v>
      </c>
      <c r="S12" s="37">
        <f t="shared" si="17"/>
        <v>0</v>
      </c>
      <c r="T12" s="37">
        <f t="shared" si="17"/>
        <v>1</v>
      </c>
      <c r="U12" s="37">
        <f t="shared" si="17"/>
        <v>2</v>
      </c>
      <c r="V12" s="37">
        <f t="shared" si="17"/>
        <v>1</v>
      </c>
      <c r="W12" s="39">
        <f t="shared" si="11"/>
        <v>0</v>
      </c>
      <c r="X12" s="39">
        <f t="shared" si="12"/>
        <v>0</v>
      </c>
      <c r="Y12" s="40">
        <f t="shared" si="13"/>
        <v>0.5</v>
      </c>
      <c r="Z12" s="40">
        <f t="shared" si="14"/>
        <v>0.5</v>
      </c>
      <c r="AA12" s="41">
        <f t="shared" si="15"/>
        <v>0.5</v>
      </c>
      <c r="AB12" s="60" t="s">
        <v>140</v>
      </c>
      <c r="AC12" s="57">
        <f t="shared" ref="AC12:AJ12" si="18">SUM(AC7:AC9)</f>
        <v>5</v>
      </c>
      <c r="AD12" s="57">
        <f t="shared" si="18"/>
        <v>0</v>
      </c>
      <c r="AE12" s="57">
        <f t="shared" si="18"/>
        <v>1</v>
      </c>
      <c r="AF12" s="57">
        <f t="shared" si="18"/>
        <v>0</v>
      </c>
      <c r="AG12" s="57">
        <f t="shared" si="18"/>
        <v>0</v>
      </c>
      <c r="AH12" s="57">
        <f t="shared" si="18"/>
        <v>0</v>
      </c>
      <c r="AI12" s="58">
        <f t="shared" si="18"/>
        <v>0.7</v>
      </c>
      <c r="AJ12" s="58">
        <f t="shared" si="18"/>
        <v>0.085</v>
      </c>
      <c r="AK12" s="59">
        <f>(AD12+AE12)/(AD12+AE12+AH12)</f>
        <v>1</v>
      </c>
      <c r="AL12" s="59">
        <f>(AD12+AE12)/(AD12+AE12+AH12+AF12)</f>
        <v>1</v>
      </c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3"/>
      <c r="AC18" s="43"/>
      <c r="AD18" s="43"/>
      <c r="AE18" s="43"/>
      <c r="AF18" s="43"/>
      <c r="AG18" s="43"/>
      <c r="AH18" s="43"/>
      <c r="AI18" s="43"/>
      <c r="AJ18" s="43"/>
      <c r="AK18" s="44"/>
      <c r="AL18" s="44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7"/>
      <c r="AC20" s="46"/>
      <c r="AD20" s="46"/>
      <c r="AE20" s="46"/>
      <c r="AF20" s="46"/>
      <c r="AG20" s="46"/>
      <c r="AH20" s="46"/>
      <c r="AI20" s="46"/>
      <c r="AJ20" s="46"/>
      <c r="AK20" s="48"/>
      <c r="AL20" s="48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131</v>
      </c>
      <c r="B2" s="6">
        <v>1.0</v>
      </c>
      <c r="C2" s="6">
        <v>0.0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1.0</v>
      </c>
      <c r="M2" s="6">
        <v>0.0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>
        <v>0.0</v>
      </c>
      <c r="T2" s="27"/>
      <c r="U2" s="27"/>
      <c r="V2" s="27"/>
      <c r="W2" s="14">
        <f t="shared" ref="W2:W3" si="1">M2/B2</f>
        <v>0</v>
      </c>
      <c r="X2" s="14">
        <f t="shared" ref="X2:X3" si="2">L2/B2</f>
        <v>1</v>
      </c>
      <c r="Y2" s="10" t="str">
        <f t="shared" ref="Y2:Y3" si="3">(D2+E2+F2+G2)/C2</f>
        <v>#DIV/0!</v>
      </c>
      <c r="Z2" s="10">
        <f t="shared" ref="Z2:Z3" si="4">(D2+E2+F2+G2+L2+N2)/B2</f>
        <v>1</v>
      </c>
      <c r="AA2" s="28" t="str">
        <f t="shared" ref="AA2:AA3" si="5">(D2*1+E2*2+F2*3+G2*4)/C2</f>
        <v>#DIV/0!</v>
      </c>
      <c r="AB2" s="6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1"/>
      <c r="Q3" s="32"/>
      <c r="R3" s="32"/>
      <c r="S3" s="32"/>
      <c r="T3" s="32"/>
      <c r="U3" s="32"/>
      <c r="V3" s="32"/>
      <c r="W3" s="32" t="str">
        <f t="shared" si="1"/>
        <v>#DIV/0!</v>
      </c>
      <c r="X3" s="32" t="str">
        <f t="shared" si="2"/>
        <v>#DIV/0!</v>
      </c>
      <c r="Y3" s="33" t="str">
        <f t="shared" si="3"/>
        <v>#DIV/0!</v>
      </c>
      <c r="Z3" s="33" t="str">
        <f t="shared" si="4"/>
        <v>#DIV/0!</v>
      </c>
      <c r="AA3" s="34" t="str">
        <f t="shared" si="5"/>
        <v>#DIV/0!</v>
      </c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3"/>
      <c r="Q4" s="14"/>
      <c r="R4" s="14"/>
      <c r="S4" s="14"/>
      <c r="T4" s="14"/>
      <c r="U4" s="14"/>
      <c r="V4" s="14"/>
      <c r="W4" s="14"/>
      <c r="X4" s="14"/>
      <c r="Y4" s="10"/>
      <c r="Z4" s="10"/>
      <c r="AA4" s="28"/>
    </row>
    <row r="5">
      <c r="A5" s="36" t="s">
        <v>60</v>
      </c>
      <c r="B5" s="37">
        <f t="shared" ref="B5:V5" si="6">SUM(B2:B4)</f>
        <v>1</v>
      </c>
      <c r="C5" s="37">
        <f t="shared" si="6"/>
        <v>0</v>
      </c>
      <c r="D5" s="37">
        <f t="shared" si="6"/>
        <v>0</v>
      </c>
      <c r="E5" s="37">
        <f t="shared" si="6"/>
        <v>0</v>
      </c>
      <c r="F5" s="37">
        <f t="shared" si="6"/>
        <v>0</v>
      </c>
      <c r="G5" s="37">
        <f t="shared" si="6"/>
        <v>0</v>
      </c>
      <c r="H5" s="37">
        <f t="shared" si="6"/>
        <v>0</v>
      </c>
      <c r="I5" s="37">
        <f t="shared" si="6"/>
        <v>0</v>
      </c>
      <c r="J5" s="37">
        <f t="shared" si="6"/>
        <v>0</v>
      </c>
      <c r="K5" s="37">
        <f t="shared" si="6"/>
        <v>0</v>
      </c>
      <c r="L5" s="37">
        <f t="shared" si="6"/>
        <v>1</v>
      </c>
      <c r="M5" s="37">
        <f t="shared" si="6"/>
        <v>0</v>
      </c>
      <c r="N5" s="37">
        <f t="shared" si="6"/>
        <v>0</v>
      </c>
      <c r="O5" s="37">
        <f t="shared" si="6"/>
        <v>0</v>
      </c>
      <c r="P5" s="38">
        <f t="shared" si="6"/>
        <v>0</v>
      </c>
      <c r="Q5" s="38">
        <f t="shared" si="6"/>
        <v>0</v>
      </c>
      <c r="R5" s="38">
        <f t="shared" si="6"/>
        <v>0</v>
      </c>
      <c r="S5" s="38">
        <f t="shared" si="6"/>
        <v>0</v>
      </c>
      <c r="T5" s="38">
        <f t="shared" si="6"/>
        <v>0</v>
      </c>
      <c r="U5" s="38">
        <f t="shared" si="6"/>
        <v>0</v>
      </c>
      <c r="V5" s="38">
        <f t="shared" si="6"/>
        <v>0</v>
      </c>
      <c r="W5" s="39">
        <f t="shared" ref="W5:W7" si="9">M5/B5</f>
        <v>0</v>
      </c>
      <c r="X5" s="39">
        <f t="shared" ref="X5:X7" si="10">L5/B5</f>
        <v>1</v>
      </c>
      <c r="Y5" s="40" t="str">
        <f t="shared" ref="Y5:Y7" si="11">(D5+E5+F5+G5)/C5</f>
        <v>#DIV/0!</v>
      </c>
      <c r="Z5" s="40">
        <f t="shared" ref="Z5:Z7" si="12">(D5+E5+F5+G5+L5+N5)/B5</f>
        <v>1</v>
      </c>
      <c r="AA5" s="41" t="str">
        <f t="shared" ref="AA5:AA7" si="13">(D5*1+E5*2+F5*3+G5*4)/C5</f>
        <v>#DIV/0!</v>
      </c>
      <c r="AB5" s="62"/>
      <c r="AC5" s="38">
        <f t="shared" ref="AC5:AJ5" si="7">SUM(AC2:AC4)</f>
        <v>0</v>
      </c>
      <c r="AD5" s="38">
        <f t="shared" si="7"/>
        <v>0</v>
      </c>
      <c r="AE5" s="38">
        <f t="shared" si="7"/>
        <v>0</v>
      </c>
      <c r="AF5" s="38">
        <f t="shared" si="7"/>
        <v>0</v>
      </c>
      <c r="AG5" s="38">
        <f t="shared" si="7"/>
        <v>0</v>
      </c>
      <c r="AH5" s="38">
        <f t="shared" si="7"/>
        <v>0</v>
      </c>
      <c r="AI5" s="38">
        <f t="shared" si="7"/>
        <v>0</v>
      </c>
      <c r="AJ5" s="38">
        <f t="shared" si="7"/>
        <v>0</v>
      </c>
      <c r="AK5" s="40" t="str">
        <f t="shared" ref="AK5:AK7" si="15">(AD5+AE5)/(AD5+AE5+AH5)</f>
        <v>#DIV/0!</v>
      </c>
      <c r="AL5" s="40" t="str">
        <f t="shared" ref="AL5:AL7" si="16">(AD5+AE5)/(AD5+AE5+AH5+AF5)</f>
        <v>#DIV/0!</v>
      </c>
    </row>
    <row r="6">
      <c r="A6" s="36" t="s">
        <v>109</v>
      </c>
      <c r="B6" s="37">
        <f t="shared" ref="B6:V6" si="8">SUM(B2)</f>
        <v>1</v>
      </c>
      <c r="C6" s="37">
        <f t="shared" si="8"/>
        <v>0</v>
      </c>
      <c r="D6" s="37">
        <f t="shared" si="8"/>
        <v>0</v>
      </c>
      <c r="E6" s="37">
        <f t="shared" si="8"/>
        <v>0</v>
      </c>
      <c r="F6" s="37">
        <f t="shared" si="8"/>
        <v>0</v>
      </c>
      <c r="G6" s="37">
        <f t="shared" si="8"/>
        <v>0</v>
      </c>
      <c r="H6" s="37">
        <f t="shared" si="8"/>
        <v>0</v>
      </c>
      <c r="I6" s="37">
        <f t="shared" si="8"/>
        <v>0</v>
      </c>
      <c r="J6" s="37">
        <f t="shared" si="8"/>
        <v>0</v>
      </c>
      <c r="K6" s="37">
        <f t="shared" si="8"/>
        <v>0</v>
      </c>
      <c r="L6" s="37">
        <f t="shared" si="8"/>
        <v>1</v>
      </c>
      <c r="M6" s="37">
        <f t="shared" si="8"/>
        <v>0</v>
      </c>
      <c r="N6" s="37">
        <f t="shared" si="8"/>
        <v>0</v>
      </c>
      <c r="O6" s="37">
        <f t="shared" si="8"/>
        <v>0</v>
      </c>
      <c r="P6" s="38">
        <f t="shared" si="8"/>
        <v>0</v>
      </c>
      <c r="Q6" s="38">
        <f t="shared" si="8"/>
        <v>0</v>
      </c>
      <c r="R6" s="38">
        <f t="shared" si="8"/>
        <v>0</v>
      </c>
      <c r="S6" s="38">
        <f t="shared" si="8"/>
        <v>0</v>
      </c>
      <c r="T6" s="38">
        <f t="shared" si="8"/>
        <v>0</v>
      </c>
      <c r="U6" s="38">
        <f t="shared" si="8"/>
        <v>0</v>
      </c>
      <c r="V6" s="38">
        <f t="shared" si="8"/>
        <v>0</v>
      </c>
      <c r="W6" s="39">
        <f t="shared" si="9"/>
        <v>0</v>
      </c>
      <c r="X6" s="39">
        <f t="shared" si="10"/>
        <v>1</v>
      </c>
      <c r="Y6" s="40" t="str">
        <f t="shared" si="11"/>
        <v>#DIV/0!</v>
      </c>
      <c r="Z6" s="40">
        <f t="shared" si="12"/>
        <v>1</v>
      </c>
      <c r="AA6" s="41" t="str">
        <f t="shared" si="13"/>
        <v>#DIV/0!</v>
      </c>
      <c r="AB6" s="62" t="s">
        <v>139</v>
      </c>
      <c r="AC6" s="38">
        <f t="shared" ref="AC6:AJ6" si="14">SUM(AC2)</f>
        <v>0</v>
      </c>
      <c r="AD6" s="38">
        <f t="shared" si="14"/>
        <v>0</v>
      </c>
      <c r="AE6" s="38">
        <f t="shared" si="14"/>
        <v>0</v>
      </c>
      <c r="AF6" s="38">
        <f t="shared" si="14"/>
        <v>0</v>
      </c>
      <c r="AG6" s="38">
        <f t="shared" si="14"/>
        <v>0</v>
      </c>
      <c r="AH6" s="38">
        <f t="shared" si="14"/>
        <v>0</v>
      </c>
      <c r="AI6" s="38">
        <f t="shared" si="14"/>
        <v>0</v>
      </c>
      <c r="AJ6" s="38">
        <f t="shared" si="14"/>
        <v>0</v>
      </c>
      <c r="AK6" s="40" t="str">
        <f t="shared" si="15"/>
        <v>#DIV/0!</v>
      </c>
      <c r="AL6" s="40" t="str">
        <f t="shared" si="16"/>
        <v>#DIV/0!</v>
      </c>
    </row>
    <row r="7">
      <c r="A7" s="36" t="s">
        <v>88</v>
      </c>
      <c r="B7" s="37">
        <f t="shared" ref="B7:V7" si="17">SUM(B3:B4)</f>
        <v>0</v>
      </c>
      <c r="C7" s="37">
        <f t="shared" si="17"/>
        <v>0</v>
      </c>
      <c r="D7" s="37">
        <f t="shared" si="17"/>
        <v>0</v>
      </c>
      <c r="E7" s="37">
        <f t="shared" si="17"/>
        <v>0</v>
      </c>
      <c r="F7" s="37">
        <f t="shared" si="17"/>
        <v>0</v>
      </c>
      <c r="G7" s="37">
        <f t="shared" si="17"/>
        <v>0</v>
      </c>
      <c r="H7" s="37">
        <f t="shared" si="17"/>
        <v>0</v>
      </c>
      <c r="I7" s="37">
        <f t="shared" si="17"/>
        <v>0</v>
      </c>
      <c r="J7" s="37">
        <f t="shared" si="17"/>
        <v>0</v>
      </c>
      <c r="K7" s="37">
        <f t="shared" si="17"/>
        <v>0</v>
      </c>
      <c r="L7" s="37">
        <f t="shared" si="17"/>
        <v>0</v>
      </c>
      <c r="M7" s="37">
        <f t="shared" si="17"/>
        <v>0</v>
      </c>
      <c r="N7" s="37">
        <f t="shared" si="17"/>
        <v>0</v>
      </c>
      <c r="O7" s="37">
        <f t="shared" si="17"/>
        <v>0</v>
      </c>
      <c r="P7" s="38">
        <f t="shared" si="17"/>
        <v>0</v>
      </c>
      <c r="Q7" s="63">
        <f t="shared" si="17"/>
        <v>0</v>
      </c>
      <c r="R7" s="63">
        <f t="shared" si="17"/>
        <v>0</v>
      </c>
      <c r="S7" s="63">
        <f t="shared" si="17"/>
        <v>0</v>
      </c>
      <c r="T7" s="63">
        <f t="shared" si="17"/>
        <v>0</v>
      </c>
      <c r="U7" s="63">
        <f t="shared" si="17"/>
        <v>0</v>
      </c>
      <c r="V7" s="63">
        <f t="shared" si="17"/>
        <v>0</v>
      </c>
      <c r="W7" s="39" t="str">
        <f t="shared" si="9"/>
        <v>#DIV/0!</v>
      </c>
      <c r="X7" s="39" t="str">
        <f t="shared" si="10"/>
        <v>#DIV/0!</v>
      </c>
      <c r="Y7" s="40" t="str">
        <f t="shared" si="11"/>
        <v>#DIV/0!</v>
      </c>
      <c r="Z7" s="40" t="str">
        <f t="shared" si="12"/>
        <v>#DIV/0!</v>
      </c>
      <c r="AA7" s="41" t="str">
        <f t="shared" si="13"/>
        <v>#DIV/0!</v>
      </c>
      <c r="AB7" s="62" t="s">
        <v>140</v>
      </c>
      <c r="AC7" s="38">
        <f t="shared" ref="AC7:AJ7" si="18">SUM(AC3:AC4)</f>
        <v>0</v>
      </c>
      <c r="AD7" s="38">
        <f t="shared" si="18"/>
        <v>0</v>
      </c>
      <c r="AE7" s="38">
        <f t="shared" si="18"/>
        <v>0</v>
      </c>
      <c r="AF7" s="38">
        <f t="shared" si="18"/>
        <v>0</v>
      </c>
      <c r="AG7" s="38">
        <f t="shared" si="18"/>
        <v>0</v>
      </c>
      <c r="AH7" s="38">
        <f t="shared" si="18"/>
        <v>0</v>
      </c>
      <c r="AI7" s="38">
        <f t="shared" si="18"/>
        <v>0</v>
      </c>
      <c r="AJ7" s="38">
        <f t="shared" si="18"/>
        <v>0</v>
      </c>
      <c r="AK7" s="40" t="str">
        <f t="shared" si="15"/>
        <v>#DIV/0!</v>
      </c>
      <c r="AL7" s="40" t="str">
        <f t="shared" si="16"/>
        <v>#DIV/0!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148</v>
      </c>
      <c r="B2" s="6">
        <v>3.0</v>
      </c>
      <c r="C2" s="6">
        <v>3.0</v>
      </c>
      <c r="D2" s="6">
        <v>1.0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1.0</v>
      </c>
      <c r="N2" s="6">
        <v>0.0</v>
      </c>
      <c r="O2" s="6">
        <v>0.0</v>
      </c>
      <c r="P2" s="6">
        <v>0.0</v>
      </c>
      <c r="Q2" s="6">
        <v>1.0</v>
      </c>
      <c r="R2" s="6">
        <v>0.0</v>
      </c>
      <c r="S2" s="6"/>
      <c r="T2" s="6"/>
      <c r="U2" s="6"/>
      <c r="V2" s="6"/>
      <c r="W2" s="14">
        <f t="shared" ref="W2:W12" si="1">M2/B2</f>
        <v>0.3333333333</v>
      </c>
      <c r="X2" s="14">
        <f t="shared" ref="X2:X12" si="2">L2/B2</f>
        <v>0</v>
      </c>
      <c r="Y2" s="10">
        <f t="shared" ref="Y2:Y12" si="3">(D2+E2+F2+G2)/C2</f>
        <v>0.3333333333</v>
      </c>
      <c r="Z2" s="10">
        <f t="shared" ref="Z2:Z12" si="4">(D2+E2+F2+G2+L2+N2)/B2</f>
        <v>0.3333333333</v>
      </c>
      <c r="AA2" s="10">
        <f t="shared" ref="AA2:AA12" si="5">(D2*1+E2*2+F2*3+G2*4)/C2</f>
        <v>0.3333333333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149</v>
      </c>
      <c r="B3" s="6">
        <v>3.0</v>
      </c>
      <c r="C3" s="6">
        <v>2.0</v>
      </c>
      <c r="D3" s="6">
        <v>1.0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1.0</v>
      </c>
      <c r="M3" s="6">
        <v>1.0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0.3333333333</v>
      </c>
      <c r="X3" s="14">
        <f t="shared" si="2"/>
        <v>0.3333333333</v>
      </c>
      <c r="Y3" s="10">
        <f t="shared" si="3"/>
        <v>0.5</v>
      </c>
      <c r="Z3" s="10">
        <f t="shared" si="4"/>
        <v>0.6666666667</v>
      </c>
      <c r="AA3" s="10">
        <f t="shared" si="5"/>
        <v>0.5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131</v>
      </c>
      <c r="B4" s="6">
        <v>1.0</v>
      </c>
      <c r="C4" s="6">
        <v>0.0</v>
      </c>
      <c r="D4" s="6">
        <v>0.0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1.0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</v>
      </c>
      <c r="X4" s="14">
        <f t="shared" si="2"/>
        <v>1</v>
      </c>
      <c r="Y4" s="10" t="str">
        <f t="shared" si="3"/>
        <v>#DIV/0!</v>
      </c>
      <c r="Z4" s="10">
        <f t="shared" si="4"/>
        <v>1</v>
      </c>
      <c r="AA4" s="10" t="str">
        <f t="shared" si="5"/>
        <v>#DIV/0!</v>
      </c>
      <c r="AB4" s="43"/>
      <c r="AC4" s="43"/>
      <c r="AD4" s="43"/>
      <c r="AE4" s="43"/>
      <c r="AF4" s="43"/>
      <c r="AG4" s="43"/>
      <c r="AH4" s="43"/>
      <c r="AI4" s="43"/>
      <c r="AJ4" s="43"/>
      <c r="AK4" s="44"/>
      <c r="AL4" s="44"/>
    </row>
    <row r="5">
      <c r="A5" s="6" t="s">
        <v>144</v>
      </c>
      <c r="B5" s="6">
        <v>1.0</v>
      </c>
      <c r="C5" s="6">
        <v>1.0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0.0</v>
      </c>
      <c r="L5" s="6">
        <v>0.0</v>
      </c>
      <c r="M5" s="6">
        <v>1.0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1</v>
      </c>
      <c r="X5" s="14">
        <f t="shared" si="2"/>
        <v>0</v>
      </c>
      <c r="Y5" s="10">
        <f t="shared" si="3"/>
        <v>0</v>
      </c>
      <c r="Z5" s="10">
        <f t="shared" si="4"/>
        <v>0</v>
      </c>
      <c r="AA5" s="10">
        <f t="shared" si="5"/>
        <v>0</v>
      </c>
      <c r="AB5" s="43"/>
      <c r="AC5" s="43"/>
      <c r="AD5" s="43"/>
      <c r="AE5" s="43"/>
      <c r="AF5" s="43"/>
      <c r="AG5" s="43"/>
      <c r="AH5" s="43"/>
      <c r="AI5" s="43"/>
      <c r="AJ5" s="43"/>
      <c r="AK5" s="44"/>
      <c r="AL5" s="44"/>
    </row>
    <row r="6">
      <c r="A6" s="6" t="s">
        <v>145</v>
      </c>
      <c r="B6" s="6">
        <v>2.0</v>
      </c>
      <c r="C6" s="6">
        <v>1.0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1.0</v>
      </c>
      <c r="M6" s="6">
        <v>1.0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/>
      <c r="T6" s="6">
        <v>0.0</v>
      </c>
      <c r="U6" s="6">
        <v>0.0</v>
      </c>
      <c r="V6" s="6">
        <v>0.0</v>
      </c>
      <c r="W6" s="14">
        <f t="shared" si="1"/>
        <v>0.5</v>
      </c>
      <c r="X6" s="14">
        <f t="shared" si="2"/>
        <v>0.5</v>
      </c>
      <c r="Y6" s="10">
        <f t="shared" si="3"/>
        <v>0</v>
      </c>
      <c r="Z6" s="10">
        <f t="shared" si="4"/>
        <v>0.5</v>
      </c>
      <c r="AA6" s="10">
        <f t="shared" si="5"/>
        <v>0</v>
      </c>
      <c r="AB6" s="43" t="s">
        <v>150</v>
      </c>
      <c r="AC6" s="43">
        <v>6.0</v>
      </c>
      <c r="AD6" s="43">
        <v>1.0</v>
      </c>
      <c r="AE6" s="43">
        <v>0.0</v>
      </c>
      <c r="AF6" s="43">
        <v>0.0</v>
      </c>
      <c r="AG6" s="43">
        <v>0.0</v>
      </c>
      <c r="AH6" s="43">
        <v>0.0</v>
      </c>
      <c r="AI6" s="29">
        <f t="shared" ref="AI6:AI12" si="6">IF(AB6="C",1.5,IF(AB6="SS",1,IF(AB6="2B",0.8,IF(AB6="3B",0.7,IF(AB6="1B",0.3,IF(AB6="OF",0.6,))))))</f>
        <v>0.6</v>
      </c>
      <c r="AJ6" s="29">
        <f t="shared" ref="AJ6:AJ12" si="7">IF(AC6&gt;0,(((AD6+AE6)-0.5*AG6-AH6-AF6)+AI6)/AC6*0.25, )</f>
        <v>0.06666666667</v>
      </c>
      <c r="AK6" s="44"/>
      <c r="AL6" s="44"/>
    </row>
    <row r="7">
      <c r="A7" s="30" t="s">
        <v>151</v>
      </c>
      <c r="B7" s="30">
        <v>4.0</v>
      </c>
      <c r="C7" s="30">
        <v>4.0</v>
      </c>
      <c r="D7" s="30">
        <v>1.0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30">
        <v>0.0</v>
      </c>
      <c r="K7" s="30">
        <v>0.0</v>
      </c>
      <c r="L7" s="30">
        <v>0.0</v>
      </c>
      <c r="M7" s="30">
        <v>1.0</v>
      </c>
      <c r="N7" s="30">
        <v>0.0</v>
      </c>
      <c r="O7" s="30">
        <v>0.0</v>
      </c>
      <c r="P7" s="30">
        <v>1.0</v>
      </c>
      <c r="Q7" s="30">
        <v>0.0</v>
      </c>
      <c r="R7" s="30">
        <v>0.0</v>
      </c>
      <c r="S7" s="30">
        <v>1.0</v>
      </c>
      <c r="T7" s="30">
        <v>0.0</v>
      </c>
      <c r="U7" s="30">
        <v>2.0</v>
      </c>
      <c r="V7" s="30">
        <v>1.0</v>
      </c>
      <c r="W7" s="32">
        <f t="shared" si="1"/>
        <v>0.25</v>
      </c>
      <c r="X7" s="32">
        <f t="shared" si="2"/>
        <v>0</v>
      </c>
      <c r="Y7" s="33">
        <f t="shared" si="3"/>
        <v>0.25</v>
      </c>
      <c r="Z7" s="33">
        <f t="shared" si="4"/>
        <v>0.25</v>
      </c>
      <c r="AA7" s="33">
        <f t="shared" si="5"/>
        <v>0.25</v>
      </c>
      <c r="AB7" s="64"/>
      <c r="AC7" s="64"/>
      <c r="AD7" s="64"/>
      <c r="AE7" s="64"/>
      <c r="AF7" s="64"/>
      <c r="AG7" s="64"/>
      <c r="AH7" s="64"/>
      <c r="AI7" s="8" t="str">
        <f t="shared" si="6"/>
        <v/>
      </c>
      <c r="AJ7" s="8" t="str">
        <f t="shared" si="7"/>
        <v/>
      </c>
      <c r="AK7" s="64"/>
      <c r="AL7" s="64"/>
    </row>
    <row r="8">
      <c r="A8" s="6" t="s">
        <v>136</v>
      </c>
      <c r="B8" s="6">
        <v>4.0</v>
      </c>
      <c r="C8" s="6">
        <v>4.0</v>
      </c>
      <c r="D8" s="6">
        <v>1.0</v>
      </c>
      <c r="E8" s="6">
        <v>2.0</v>
      </c>
      <c r="F8" s="6">
        <v>0.0</v>
      </c>
      <c r="G8" s="6">
        <v>0.0</v>
      </c>
      <c r="H8" s="6">
        <v>3.0</v>
      </c>
      <c r="I8" s="6">
        <v>1.0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1.0</v>
      </c>
      <c r="Q8" s="6">
        <v>0.0</v>
      </c>
      <c r="R8" s="6">
        <v>0.0</v>
      </c>
      <c r="S8" s="6">
        <v>0.0</v>
      </c>
      <c r="T8" s="6">
        <v>2.0</v>
      </c>
      <c r="U8" s="6">
        <v>0.0</v>
      </c>
      <c r="V8" s="6">
        <v>1.0</v>
      </c>
      <c r="W8" s="14">
        <f t="shared" si="1"/>
        <v>0</v>
      </c>
      <c r="X8" s="14">
        <f t="shared" si="2"/>
        <v>0</v>
      </c>
      <c r="Y8" s="10">
        <f t="shared" si="3"/>
        <v>0.75</v>
      </c>
      <c r="Z8" s="10">
        <f t="shared" si="4"/>
        <v>0.75</v>
      </c>
      <c r="AA8" s="28">
        <f t="shared" si="5"/>
        <v>1.25</v>
      </c>
      <c r="AB8" s="43" t="s">
        <v>150</v>
      </c>
      <c r="AC8" s="43">
        <v>4.0</v>
      </c>
      <c r="AD8" s="43">
        <v>0.0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si="6"/>
        <v>0.6</v>
      </c>
      <c r="AJ8" s="8">
        <f t="shared" si="7"/>
        <v>0.0375</v>
      </c>
      <c r="AK8" s="44"/>
      <c r="AL8" s="44"/>
    </row>
    <row r="9">
      <c r="A9" s="6" t="s">
        <v>137</v>
      </c>
      <c r="B9" s="6">
        <v>1.0</v>
      </c>
      <c r="C9" s="6">
        <v>1.0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1.0</v>
      </c>
      <c r="Q9" s="6">
        <v>0.0</v>
      </c>
      <c r="R9" s="6">
        <v>0.0</v>
      </c>
      <c r="S9" s="6">
        <v>0.0</v>
      </c>
      <c r="T9" s="6">
        <v>1.0</v>
      </c>
      <c r="U9" s="6">
        <v>0.0</v>
      </c>
      <c r="V9" s="6">
        <v>0.0</v>
      </c>
      <c r="W9" s="14">
        <f t="shared" si="1"/>
        <v>0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43" t="s">
        <v>150</v>
      </c>
      <c r="AC9" s="43">
        <v>4.0</v>
      </c>
      <c r="AD9" s="43">
        <v>1.0</v>
      </c>
      <c r="AE9" s="43">
        <v>0.0</v>
      </c>
      <c r="AF9" s="43">
        <v>0.0</v>
      </c>
      <c r="AG9" s="43">
        <v>0.0</v>
      </c>
      <c r="AH9" s="43">
        <v>0.0</v>
      </c>
      <c r="AI9" s="8">
        <f t="shared" si="6"/>
        <v>0.6</v>
      </c>
      <c r="AJ9" s="8">
        <f t="shared" si="7"/>
        <v>0.1</v>
      </c>
      <c r="AK9" s="44"/>
      <c r="AL9" s="44"/>
    </row>
    <row r="10">
      <c r="A10" s="6" t="s">
        <v>152</v>
      </c>
      <c r="B10" s="6">
        <v>2.0</v>
      </c>
      <c r="C10" s="6">
        <v>1.0</v>
      </c>
      <c r="D10" s="6">
        <v>1.0</v>
      </c>
      <c r="E10" s="6">
        <v>0.0</v>
      </c>
      <c r="F10" s="6">
        <v>0.0</v>
      </c>
      <c r="G10" s="6">
        <v>0.0</v>
      </c>
      <c r="H10" s="6">
        <v>1.0</v>
      </c>
      <c r="I10" s="6">
        <v>2.0</v>
      </c>
      <c r="J10" s="6">
        <v>0.0</v>
      </c>
      <c r="K10" s="6">
        <v>0.0</v>
      </c>
      <c r="L10" s="6">
        <v>1.0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14">
        <f t="shared" si="1"/>
        <v>0</v>
      </c>
      <c r="X10" s="14">
        <f t="shared" si="2"/>
        <v>0.5</v>
      </c>
      <c r="Y10" s="10">
        <f t="shared" si="3"/>
        <v>1</v>
      </c>
      <c r="Z10" s="10">
        <f t="shared" si="4"/>
        <v>1</v>
      </c>
      <c r="AA10" s="28">
        <f t="shared" si="5"/>
        <v>1</v>
      </c>
      <c r="AB10" s="44"/>
      <c r="AC10" s="44"/>
      <c r="AD10" s="44"/>
      <c r="AE10" s="44"/>
      <c r="AF10" s="44"/>
      <c r="AG10" s="44"/>
      <c r="AH10" s="44"/>
      <c r="AI10" s="8" t="str">
        <f t="shared" si="6"/>
        <v/>
      </c>
      <c r="AJ10" s="8" t="str">
        <f t="shared" si="7"/>
        <v/>
      </c>
      <c r="AK10" s="44"/>
      <c r="AL10" s="44"/>
    </row>
    <row r="11">
      <c r="A11" s="6" t="s">
        <v>153</v>
      </c>
      <c r="B11" s="6">
        <v>3.0</v>
      </c>
      <c r="C11" s="6">
        <v>2.0</v>
      </c>
      <c r="D11" s="6">
        <v>1.0</v>
      </c>
      <c r="E11" s="6">
        <v>0.0</v>
      </c>
      <c r="F11" s="6">
        <v>0.0</v>
      </c>
      <c r="G11" s="6">
        <v>0.0</v>
      </c>
      <c r="H11" s="6">
        <v>0.0</v>
      </c>
      <c r="I11" s="6">
        <v>0.0</v>
      </c>
      <c r="J11" s="6">
        <v>0.0</v>
      </c>
      <c r="K11" s="6">
        <v>0.0</v>
      </c>
      <c r="L11" s="6">
        <v>1.0</v>
      </c>
      <c r="M11" s="6">
        <v>1.0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6">
        <v>1.0</v>
      </c>
      <c r="V11" s="6">
        <v>0.0</v>
      </c>
      <c r="W11" s="14">
        <f t="shared" si="1"/>
        <v>0.3333333333</v>
      </c>
      <c r="X11" s="14">
        <f t="shared" si="2"/>
        <v>0.3333333333</v>
      </c>
      <c r="Y11" s="10">
        <f t="shared" si="3"/>
        <v>0.5</v>
      </c>
      <c r="Z11" s="10">
        <f t="shared" si="4"/>
        <v>0.6666666667</v>
      </c>
      <c r="AA11" s="28">
        <f t="shared" si="5"/>
        <v>0.5</v>
      </c>
      <c r="AB11" s="43" t="s">
        <v>150</v>
      </c>
      <c r="AC11" s="43">
        <v>3.0</v>
      </c>
      <c r="AD11" s="43">
        <v>1.0</v>
      </c>
      <c r="AE11" s="43">
        <v>0.0</v>
      </c>
      <c r="AF11" s="43">
        <v>0.0</v>
      </c>
      <c r="AG11" s="43">
        <v>0.0</v>
      </c>
      <c r="AH11" s="43">
        <v>0.0</v>
      </c>
      <c r="AI11" s="8">
        <f t="shared" si="6"/>
        <v>0.6</v>
      </c>
      <c r="AJ11" s="8">
        <f t="shared" si="7"/>
        <v>0.1333333333</v>
      </c>
      <c r="AK11" s="44"/>
      <c r="AL11" s="44"/>
    </row>
    <row r="12">
      <c r="A12" s="6" t="s">
        <v>146</v>
      </c>
      <c r="B12" s="6">
        <v>1.0</v>
      </c>
      <c r="C12" s="6">
        <v>1.0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0.0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0.0</v>
      </c>
      <c r="P12" s="6">
        <v>0.0</v>
      </c>
      <c r="Q12" s="6">
        <v>1.0</v>
      </c>
      <c r="R12" s="6">
        <v>1.0</v>
      </c>
      <c r="S12" s="6">
        <v>0.0</v>
      </c>
      <c r="T12" s="6">
        <v>0.0</v>
      </c>
      <c r="U12" s="6">
        <v>1.0</v>
      </c>
      <c r="V12" s="6">
        <v>0.0</v>
      </c>
      <c r="W12" s="14">
        <f t="shared" si="1"/>
        <v>0</v>
      </c>
      <c r="X12" s="14">
        <f t="shared" si="2"/>
        <v>0</v>
      </c>
      <c r="Y12" s="10">
        <f t="shared" si="3"/>
        <v>0</v>
      </c>
      <c r="Z12" s="10">
        <f t="shared" si="4"/>
        <v>0</v>
      </c>
      <c r="AA12" s="28">
        <f t="shared" si="5"/>
        <v>0</v>
      </c>
      <c r="AB12" s="43" t="s">
        <v>150</v>
      </c>
      <c r="AC12" s="43">
        <v>3.0</v>
      </c>
      <c r="AD12" s="43">
        <v>0.0</v>
      </c>
      <c r="AE12" s="43">
        <v>0.0</v>
      </c>
      <c r="AF12" s="43">
        <v>0.0</v>
      </c>
      <c r="AG12" s="43">
        <v>0.0</v>
      </c>
      <c r="AH12" s="43">
        <v>0.0</v>
      </c>
      <c r="AI12" s="8">
        <f t="shared" si="6"/>
        <v>0.6</v>
      </c>
      <c r="AJ12" s="8">
        <f t="shared" si="7"/>
        <v>0.05</v>
      </c>
      <c r="AK12" s="44"/>
      <c r="AL12" s="44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4"/>
      <c r="X13" s="14"/>
      <c r="Y13" s="10"/>
      <c r="Z13" s="10"/>
      <c r="AA13" s="10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</row>
    <row r="14">
      <c r="A14" s="36" t="s">
        <v>49</v>
      </c>
      <c r="B14" s="37">
        <f t="shared" ref="B14:V14" si="8">SUM(B2:B13)</f>
        <v>25</v>
      </c>
      <c r="C14" s="37">
        <f t="shared" si="8"/>
        <v>20</v>
      </c>
      <c r="D14" s="37">
        <f t="shared" si="8"/>
        <v>6</v>
      </c>
      <c r="E14" s="37">
        <f t="shared" si="8"/>
        <v>2</v>
      </c>
      <c r="F14" s="37">
        <f t="shared" si="8"/>
        <v>0</v>
      </c>
      <c r="G14" s="37">
        <f t="shared" si="8"/>
        <v>0</v>
      </c>
      <c r="H14" s="37">
        <f t="shared" si="8"/>
        <v>4</v>
      </c>
      <c r="I14" s="37">
        <f t="shared" si="8"/>
        <v>3</v>
      </c>
      <c r="J14" s="37">
        <f t="shared" si="8"/>
        <v>0</v>
      </c>
      <c r="K14" s="37">
        <f t="shared" si="8"/>
        <v>0</v>
      </c>
      <c r="L14" s="37">
        <f t="shared" si="8"/>
        <v>5</v>
      </c>
      <c r="M14" s="37">
        <f t="shared" si="8"/>
        <v>6</v>
      </c>
      <c r="N14" s="37">
        <f t="shared" si="8"/>
        <v>0</v>
      </c>
      <c r="O14" s="37">
        <f t="shared" si="8"/>
        <v>0</v>
      </c>
      <c r="P14" s="37">
        <f t="shared" si="8"/>
        <v>3</v>
      </c>
      <c r="Q14" s="37">
        <f t="shared" si="8"/>
        <v>2</v>
      </c>
      <c r="R14" s="37">
        <f t="shared" si="8"/>
        <v>1</v>
      </c>
      <c r="S14" s="37">
        <f t="shared" si="8"/>
        <v>1</v>
      </c>
      <c r="T14" s="37">
        <f t="shared" si="8"/>
        <v>3</v>
      </c>
      <c r="U14" s="37">
        <f t="shared" si="8"/>
        <v>4</v>
      </c>
      <c r="V14" s="37">
        <f t="shared" si="8"/>
        <v>2</v>
      </c>
      <c r="W14" s="39">
        <f t="shared" ref="W14:W16" si="11">M14/B14</f>
        <v>0.24</v>
      </c>
      <c r="X14" s="39">
        <f t="shared" ref="X14:X16" si="12">L14/B14</f>
        <v>0.2</v>
      </c>
      <c r="Y14" s="40">
        <f t="shared" ref="Y14:Y16" si="13">(D14+E14+F14+G14)/C14</f>
        <v>0.4</v>
      </c>
      <c r="Z14" s="40">
        <f t="shared" ref="Z14:Z16" si="14">(D14+E14+F14+G14+L14+N14)/B14</f>
        <v>0.52</v>
      </c>
      <c r="AA14" s="40">
        <f t="shared" ref="AA14:AA16" si="15">(D14*1+E14*2+F14*3+G14*4)/C14</f>
        <v>0.5</v>
      </c>
      <c r="AB14" s="62"/>
      <c r="AC14" s="38">
        <f t="shared" ref="AC14:AJ14" si="9">SUM(AC2:AC13)</f>
        <v>20</v>
      </c>
      <c r="AD14" s="38">
        <f t="shared" si="9"/>
        <v>3</v>
      </c>
      <c r="AE14" s="38">
        <f t="shared" si="9"/>
        <v>0</v>
      </c>
      <c r="AF14" s="38">
        <f t="shared" si="9"/>
        <v>0</v>
      </c>
      <c r="AG14" s="38">
        <f t="shared" si="9"/>
        <v>0</v>
      </c>
      <c r="AH14" s="38">
        <f t="shared" si="9"/>
        <v>0</v>
      </c>
      <c r="AI14" s="42">
        <f t="shared" si="9"/>
        <v>3</v>
      </c>
      <c r="AJ14" s="42">
        <f t="shared" si="9"/>
        <v>0.3875</v>
      </c>
      <c r="AK14" s="40">
        <f t="shared" ref="AK14:AK16" si="17">(AD14+AE14)/(AD14+AE14+AH14)</f>
        <v>1</v>
      </c>
      <c r="AL14" s="40">
        <f t="shared" ref="AL14:AL16" si="18">(AD14+AE14)/(AD14+AE14+AH14+AF14)</f>
        <v>1</v>
      </c>
    </row>
    <row r="15">
      <c r="A15" s="36" t="s">
        <v>108</v>
      </c>
      <c r="B15" s="37">
        <f t="shared" ref="B15:V15" si="10">SUM(B2:B6)</f>
        <v>10</v>
      </c>
      <c r="C15" s="37">
        <f t="shared" si="10"/>
        <v>7</v>
      </c>
      <c r="D15" s="37">
        <f t="shared" si="10"/>
        <v>2</v>
      </c>
      <c r="E15" s="37">
        <f t="shared" si="10"/>
        <v>0</v>
      </c>
      <c r="F15" s="37">
        <f t="shared" si="10"/>
        <v>0</v>
      </c>
      <c r="G15" s="37">
        <f t="shared" si="10"/>
        <v>0</v>
      </c>
      <c r="H15" s="37">
        <f t="shared" si="10"/>
        <v>0</v>
      </c>
      <c r="I15" s="37">
        <f t="shared" si="10"/>
        <v>0</v>
      </c>
      <c r="J15" s="37">
        <f t="shared" si="10"/>
        <v>0</v>
      </c>
      <c r="K15" s="37">
        <f t="shared" si="10"/>
        <v>0</v>
      </c>
      <c r="L15" s="37">
        <f t="shared" si="10"/>
        <v>3</v>
      </c>
      <c r="M15" s="37">
        <f t="shared" si="10"/>
        <v>4</v>
      </c>
      <c r="N15" s="37">
        <f t="shared" si="10"/>
        <v>0</v>
      </c>
      <c r="O15" s="37">
        <f t="shared" si="10"/>
        <v>0</v>
      </c>
      <c r="P15" s="37">
        <f t="shared" si="10"/>
        <v>0</v>
      </c>
      <c r="Q15" s="37">
        <f t="shared" si="10"/>
        <v>1</v>
      </c>
      <c r="R15" s="37">
        <f t="shared" si="10"/>
        <v>0</v>
      </c>
      <c r="S15" s="37">
        <f t="shared" si="10"/>
        <v>0</v>
      </c>
      <c r="T15" s="37">
        <f t="shared" si="10"/>
        <v>0</v>
      </c>
      <c r="U15" s="37">
        <f t="shared" si="10"/>
        <v>0</v>
      </c>
      <c r="V15" s="37">
        <f t="shared" si="10"/>
        <v>0</v>
      </c>
      <c r="W15" s="39">
        <f t="shared" si="11"/>
        <v>0.4</v>
      </c>
      <c r="X15" s="39">
        <f t="shared" si="12"/>
        <v>0.3</v>
      </c>
      <c r="Y15" s="40">
        <f t="shared" si="13"/>
        <v>0.2857142857</v>
      </c>
      <c r="Z15" s="40">
        <f t="shared" si="14"/>
        <v>0.5</v>
      </c>
      <c r="AA15" s="40">
        <f t="shared" si="15"/>
        <v>0.2857142857</v>
      </c>
      <c r="AB15" s="62" t="s">
        <v>139</v>
      </c>
      <c r="AC15" s="38">
        <f t="shared" ref="AC15:AJ15" si="16">SUM(AC2:AC6)</f>
        <v>6</v>
      </c>
      <c r="AD15" s="38">
        <f t="shared" si="16"/>
        <v>1</v>
      </c>
      <c r="AE15" s="38">
        <f t="shared" si="16"/>
        <v>0</v>
      </c>
      <c r="AF15" s="38">
        <f t="shared" si="16"/>
        <v>0</v>
      </c>
      <c r="AG15" s="38">
        <f t="shared" si="16"/>
        <v>0</v>
      </c>
      <c r="AH15" s="38">
        <f t="shared" si="16"/>
        <v>0</v>
      </c>
      <c r="AI15" s="42">
        <f t="shared" si="16"/>
        <v>0.6</v>
      </c>
      <c r="AJ15" s="42">
        <f t="shared" si="16"/>
        <v>0.06666666667</v>
      </c>
      <c r="AK15" s="40">
        <f t="shared" si="17"/>
        <v>1</v>
      </c>
      <c r="AL15" s="40">
        <f t="shared" si="18"/>
        <v>1</v>
      </c>
    </row>
    <row r="16">
      <c r="A16" s="36" t="s">
        <v>76</v>
      </c>
      <c r="B16" s="37">
        <f t="shared" ref="B16:V16" si="19">SUM(B7:B13)</f>
        <v>15</v>
      </c>
      <c r="C16" s="37">
        <f t="shared" si="19"/>
        <v>13</v>
      </c>
      <c r="D16" s="37">
        <f t="shared" si="19"/>
        <v>4</v>
      </c>
      <c r="E16" s="37">
        <f t="shared" si="19"/>
        <v>2</v>
      </c>
      <c r="F16" s="37">
        <f t="shared" si="19"/>
        <v>0</v>
      </c>
      <c r="G16" s="37">
        <f t="shared" si="19"/>
        <v>0</v>
      </c>
      <c r="H16" s="37">
        <f t="shared" si="19"/>
        <v>4</v>
      </c>
      <c r="I16" s="37">
        <f t="shared" si="19"/>
        <v>3</v>
      </c>
      <c r="J16" s="37">
        <f t="shared" si="19"/>
        <v>0</v>
      </c>
      <c r="K16" s="37">
        <f t="shared" si="19"/>
        <v>0</v>
      </c>
      <c r="L16" s="37">
        <f t="shared" si="19"/>
        <v>2</v>
      </c>
      <c r="M16" s="37">
        <f t="shared" si="19"/>
        <v>2</v>
      </c>
      <c r="N16" s="37">
        <f t="shared" si="19"/>
        <v>0</v>
      </c>
      <c r="O16" s="37">
        <f t="shared" si="19"/>
        <v>0</v>
      </c>
      <c r="P16" s="37">
        <f t="shared" si="19"/>
        <v>3</v>
      </c>
      <c r="Q16" s="37">
        <f t="shared" si="19"/>
        <v>1</v>
      </c>
      <c r="R16" s="37">
        <f t="shared" si="19"/>
        <v>1</v>
      </c>
      <c r="S16" s="37">
        <f t="shared" si="19"/>
        <v>1</v>
      </c>
      <c r="T16" s="37">
        <f t="shared" si="19"/>
        <v>3</v>
      </c>
      <c r="U16" s="37">
        <f t="shared" si="19"/>
        <v>4</v>
      </c>
      <c r="V16" s="37">
        <f t="shared" si="19"/>
        <v>2</v>
      </c>
      <c r="W16" s="39">
        <f t="shared" si="11"/>
        <v>0.1333333333</v>
      </c>
      <c r="X16" s="39">
        <f t="shared" si="12"/>
        <v>0.1333333333</v>
      </c>
      <c r="Y16" s="40">
        <f t="shared" si="13"/>
        <v>0.4615384615</v>
      </c>
      <c r="Z16" s="40">
        <f t="shared" si="14"/>
        <v>0.5333333333</v>
      </c>
      <c r="AA16" s="40">
        <f t="shared" si="15"/>
        <v>0.6153846154</v>
      </c>
      <c r="AB16" s="62" t="s">
        <v>140</v>
      </c>
      <c r="AC16" s="38">
        <f t="shared" ref="AC16:AJ16" si="20">SUM(AC7:AC13)</f>
        <v>14</v>
      </c>
      <c r="AD16" s="38">
        <f t="shared" si="20"/>
        <v>2</v>
      </c>
      <c r="AE16" s="38">
        <f t="shared" si="20"/>
        <v>0</v>
      </c>
      <c r="AF16" s="38">
        <f t="shared" si="20"/>
        <v>0</v>
      </c>
      <c r="AG16" s="38">
        <f t="shared" si="20"/>
        <v>0</v>
      </c>
      <c r="AH16" s="38">
        <f t="shared" si="20"/>
        <v>0</v>
      </c>
      <c r="AI16" s="42">
        <f t="shared" si="20"/>
        <v>2.4</v>
      </c>
      <c r="AJ16" s="42">
        <f t="shared" si="20"/>
        <v>0.3208333333</v>
      </c>
      <c r="AK16" s="40">
        <f t="shared" si="17"/>
        <v>1</v>
      </c>
      <c r="AL16" s="40">
        <f t="shared" si="18"/>
        <v>1</v>
      </c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65"/>
      <c r="AC17" s="66"/>
      <c r="AD17" s="66"/>
      <c r="AE17" s="66"/>
      <c r="AF17" s="66"/>
      <c r="AG17" s="66"/>
      <c r="AH17" s="66"/>
      <c r="AI17" s="66"/>
      <c r="AJ17" s="66"/>
      <c r="AK17" s="45"/>
      <c r="AL17" s="4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3"/>
      <c r="AC23" s="43"/>
      <c r="AD23" s="43"/>
      <c r="AE23" s="43"/>
      <c r="AF23" s="43"/>
      <c r="AG23" s="43"/>
      <c r="AH23" s="43"/>
      <c r="AI23" s="43"/>
      <c r="AJ23" s="43"/>
      <c r="AK23" s="44"/>
      <c r="AL23" s="44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47"/>
      <c r="AC25" s="46"/>
      <c r="AD25" s="46"/>
      <c r="AE25" s="46"/>
      <c r="AF25" s="46"/>
      <c r="AG25" s="46"/>
      <c r="AH25" s="46"/>
      <c r="AI25" s="46"/>
      <c r="AJ25" s="46"/>
      <c r="AK25" s="48"/>
      <c r="AL25" s="48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/>
      <c r="AL1" s="1"/>
      <c r="AM1" s="1" t="s">
        <v>129</v>
      </c>
      <c r="AN1" s="1" t="s">
        <v>130</v>
      </c>
    </row>
    <row r="2">
      <c r="A2" s="6" t="s">
        <v>154</v>
      </c>
      <c r="B2" s="6">
        <v>4.0</v>
      </c>
      <c r="C2" s="6">
        <v>4.0</v>
      </c>
      <c r="D2" s="6">
        <v>0.0</v>
      </c>
      <c r="E2" s="6">
        <v>1.0</v>
      </c>
      <c r="F2" s="6">
        <v>0.0</v>
      </c>
      <c r="G2" s="6">
        <v>0.0</v>
      </c>
      <c r="H2" s="6">
        <v>1.0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1.0</v>
      </c>
      <c r="Q2" s="6">
        <v>1.0</v>
      </c>
      <c r="R2" s="6">
        <v>0.0</v>
      </c>
      <c r="S2" s="6"/>
      <c r="T2" s="6"/>
      <c r="U2" s="6"/>
      <c r="V2" s="6"/>
      <c r="W2" s="14">
        <f t="shared" ref="W2:W5" si="1">M2/B2</f>
        <v>0</v>
      </c>
      <c r="X2" s="14">
        <f t="shared" ref="X2:X5" si="2">L2/B2</f>
        <v>0</v>
      </c>
      <c r="Y2" s="10">
        <f t="shared" ref="Y2:Y5" si="3">(D2+E2+F2+G2)/C2</f>
        <v>0.25</v>
      </c>
      <c r="Z2" s="10">
        <f t="shared" ref="Z2:Z5" si="4">(D2+E2+F2+G2+L2+N2)/B2</f>
        <v>0.25</v>
      </c>
      <c r="AA2" s="10">
        <f t="shared" ref="AA2:AA5" si="5">(D2*1+E2*2+F2*3+G2*4)/C2</f>
        <v>0.5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</row>
    <row r="3">
      <c r="A3" s="6" t="s">
        <v>155</v>
      </c>
      <c r="B3" s="6">
        <v>4.0</v>
      </c>
      <c r="C3" s="6">
        <v>2.0</v>
      </c>
      <c r="D3" s="6">
        <v>0.0</v>
      </c>
      <c r="E3" s="6">
        <v>0.0</v>
      </c>
      <c r="F3" s="6">
        <v>0.0</v>
      </c>
      <c r="G3" s="6">
        <v>0.0</v>
      </c>
      <c r="H3" s="6">
        <v>1.0</v>
      </c>
      <c r="I3" s="6">
        <v>0.0</v>
      </c>
      <c r="J3" s="6">
        <v>0.0</v>
      </c>
      <c r="K3" s="6">
        <v>0.0</v>
      </c>
      <c r="L3" s="6">
        <v>1.0</v>
      </c>
      <c r="M3" s="6">
        <v>1.0</v>
      </c>
      <c r="N3" s="6">
        <v>0.0</v>
      </c>
      <c r="O3" s="6">
        <v>1.0</v>
      </c>
      <c r="P3" s="6">
        <v>1.0</v>
      </c>
      <c r="Q3" s="6">
        <v>1.0</v>
      </c>
      <c r="R3" s="6">
        <v>0.0</v>
      </c>
      <c r="S3" s="6"/>
      <c r="T3" s="6"/>
      <c r="U3" s="6"/>
      <c r="V3" s="6"/>
      <c r="W3" s="14">
        <f t="shared" si="1"/>
        <v>0.25</v>
      </c>
      <c r="X3" s="14">
        <f t="shared" si="2"/>
        <v>0.25</v>
      </c>
      <c r="Y3" s="10">
        <f t="shared" si="3"/>
        <v>0</v>
      </c>
      <c r="Z3" s="10">
        <f t="shared" si="4"/>
        <v>0.25</v>
      </c>
      <c r="AA3" s="10">
        <f t="shared" si="5"/>
        <v>0</v>
      </c>
      <c r="AB3" s="6"/>
      <c r="AC3" s="6"/>
      <c r="AD3" s="6"/>
      <c r="AE3" s="6"/>
      <c r="AF3" s="6"/>
      <c r="AG3" s="6"/>
      <c r="AH3" s="6"/>
      <c r="AI3" s="6"/>
      <c r="AJ3" s="6"/>
      <c r="AK3" s="8"/>
      <c r="AL3" s="8"/>
      <c r="AM3" s="12"/>
      <c r="AN3" s="12"/>
    </row>
    <row r="4">
      <c r="A4" s="6" t="s">
        <v>156</v>
      </c>
      <c r="B4" s="6">
        <v>5.0</v>
      </c>
      <c r="C4" s="6">
        <v>4.0</v>
      </c>
      <c r="D4" s="6">
        <v>2.0</v>
      </c>
      <c r="E4" s="6">
        <v>2.0</v>
      </c>
      <c r="F4" s="6">
        <v>0.0</v>
      </c>
      <c r="G4" s="6">
        <v>0.0</v>
      </c>
      <c r="H4" s="6">
        <v>3.0</v>
      </c>
      <c r="I4" s="6">
        <v>4.0</v>
      </c>
      <c r="J4" s="6">
        <v>0.0</v>
      </c>
      <c r="K4" s="6">
        <v>0.0</v>
      </c>
      <c r="L4" s="6">
        <v>1.0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</v>
      </c>
      <c r="X4" s="14">
        <f t="shared" si="2"/>
        <v>0.2</v>
      </c>
      <c r="Y4" s="10">
        <f t="shared" si="3"/>
        <v>1</v>
      </c>
      <c r="Z4" s="10">
        <f t="shared" si="4"/>
        <v>1</v>
      </c>
      <c r="AA4" s="10">
        <f t="shared" si="5"/>
        <v>1.5</v>
      </c>
      <c r="AB4" s="6"/>
      <c r="AC4" s="6"/>
      <c r="AD4" s="6"/>
      <c r="AE4" s="6"/>
      <c r="AF4" s="6"/>
      <c r="AG4" s="6"/>
      <c r="AH4" s="6"/>
      <c r="AI4" s="6"/>
      <c r="AJ4" s="6"/>
      <c r="AK4" s="29"/>
      <c r="AL4" s="8"/>
      <c r="AM4" s="12"/>
      <c r="AN4" s="12"/>
    </row>
    <row r="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2" t="str">
        <f t="shared" si="1"/>
        <v>#DIV/0!</v>
      </c>
      <c r="X5" s="32" t="str">
        <f t="shared" si="2"/>
        <v>#DIV/0!</v>
      </c>
      <c r="Y5" s="33" t="str">
        <f t="shared" si="3"/>
        <v>#DIV/0!</v>
      </c>
      <c r="Z5" s="33" t="str">
        <f t="shared" si="4"/>
        <v>#DIV/0!</v>
      </c>
      <c r="AA5" s="33" t="str">
        <f t="shared" si="5"/>
        <v>#DIV/0!</v>
      </c>
      <c r="AB5" s="30"/>
      <c r="AC5" s="30"/>
      <c r="AD5" s="30"/>
      <c r="AE5" s="30"/>
      <c r="AF5" s="30"/>
      <c r="AG5" s="30"/>
      <c r="AH5" s="30"/>
      <c r="AI5" s="30"/>
      <c r="AJ5" s="30"/>
      <c r="AK5" s="8"/>
      <c r="AL5" s="8"/>
      <c r="AM5" s="35"/>
      <c r="AN5" s="35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4"/>
      <c r="X6" s="14"/>
      <c r="Y6" s="10"/>
      <c r="Z6" s="10"/>
      <c r="AA6" s="10"/>
      <c r="AB6" s="6"/>
      <c r="AC6" s="6"/>
      <c r="AD6" s="6"/>
      <c r="AE6" s="6"/>
      <c r="AF6" s="6"/>
      <c r="AG6" s="6"/>
      <c r="AH6" s="6"/>
      <c r="AI6" s="6"/>
      <c r="AJ6" s="6"/>
      <c r="AK6" s="8"/>
      <c r="AL6" s="8"/>
      <c r="AM6" s="12"/>
      <c r="AN6" s="12"/>
    </row>
    <row r="7">
      <c r="A7" s="36" t="s">
        <v>52</v>
      </c>
      <c r="B7" s="37">
        <f t="shared" ref="B7:V7" si="6">SUM(B2:B6)</f>
        <v>13</v>
      </c>
      <c r="C7" s="37">
        <f t="shared" si="6"/>
        <v>10</v>
      </c>
      <c r="D7" s="37">
        <f t="shared" si="6"/>
        <v>2</v>
      </c>
      <c r="E7" s="37">
        <f t="shared" si="6"/>
        <v>3</v>
      </c>
      <c r="F7" s="37">
        <f t="shared" si="6"/>
        <v>0</v>
      </c>
      <c r="G7" s="37">
        <f t="shared" si="6"/>
        <v>0</v>
      </c>
      <c r="H7" s="37">
        <f t="shared" si="6"/>
        <v>5</v>
      </c>
      <c r="I7" s="37">
        <f t="shared" si="6"/>
        <v>4</v>
      </c>
      <c r="J7" s="37">
        <f t="shared" si="6"/>
        <v>0</v>
      </c>
      <c r="K7" s="37">
        <f t="shared" si="6"/>
        <v>0</v>
      </c>
      <c r="L7" s="37">
        <f t="shared" si="6"/>
        <v>2</v>
      </c>
      <c r="M7" s="37">
        <f t="shared" si="6"/>
        <v>1</v>
      </c>
      <c r="N7" s="37">
        <f t="shared" si="6"/>
        <v>0</v>
      </c>
      <c r="O7" s="37">
        <f t="shared" si="6"/>
        <v>1</v>
      </c>
      <c r="P7" s="37">
        <f t="shared" si="6"/>
        <v>2</v>
      </c>
      <c r="Q7" s="37">
        <f t="shared" si="6"/>
        <v>2</v>
      </c>
      <c r="R7" s="37">
        <f t="shared" si="6"/>
        <v>0</v>
      </c>
      <c r="S7" s="37">
        <f t="shared" si="6"/>
        <v>0</v>
      </c>
      <c r="T7" s="37">
        <f t="shared" si="6"/>
        <v>0</v>
      </c>
      <c r="U7" s="37">
        <f t="shared" si="6"/>
        <v>0</v>
      </c>
      <c r="V7" s="37">
        <f t="shared" si="6"/>
        <v>0</v>
      </c>
      <c r="W7" s="39">
        <f t="shared" ref="W7:W9" si="8">M7/B7</f>
        <v>0.07692307692</v>
      </c>
      <c r="X7" s="39">
        <f t="shared" ref="X7:X9" si="9">L7/B7</f>
        <v>0.1538461538</v>
      </c>
      <c r="Y7" s="40">
        <f t="shared" ref="Y7:Y9" si="10">(D7+E7+F7+G7)/C7</f>
        <v>0.5</v>
      </c>
      <c r="Z7" s="40">
        <f t="shared" ref="Z7:Z9" si="11">(D7+E7+F7+G7+L7+N7)/B7</f>
        <v>0.5384615385</v>
      </c>
      <c r="AA7" s="40">
        <f t="shared" ref="AA7:AA9" si="12">(D7*1+E7*2+F7*3+G7*4)/C7</f>
        <v>0.8</v>
      </c>
      <c r="AB7" s="36"/>
      <c r="AC7" s="38"/>
      <c r="AD7" s="38"/>
      <c r="AE7" s="38"/>
      <c r="AF7" s="38"/>
      <c r="AG7" s="38"/>
      <c r="AH7" s="38"/>
      <c r="AI7" s="38"/>
      <c r="AJ7" s="38"/>
      <c r="AK7" s="42"/>
      <c r="AL7" s="42"/>
      <c r="AM7" s="40"/>
      <c r="AN7" s="40"/>
    </row>
    <row r="8">
      <c r="A8" s="36" t="s">
        <v>103</v>
      </c>
      <c r="B8" s="37">
        <f t="shared" ref="B8:V8" si="7">SUM(B2:B4)</f>
        <v>13</v>
      </c>
      <c r="C8" s="37">
        <f t="shared" si="7"/>
        <v>10</v>
      </c>
      <c r="D8" s="37">
        <f t="shared" si="7"/>
        <v>2</v>
      </c>
      <c r="E8" s="37">
        <f t="shared" si="7"/>
        <v>3</v>
      </c>
      <c r="F8" s="37">
        <f t="shared" si="7"/>
        <v>0</v>
      </c>
      <c r="G8" s="37">
        <f t="shared" si="7"/>
        <v>0</v>
      </c>
      <c r="H8" s="37">
        <f t="shared" si="7"/>
        <v>5</v>
      </c>
      <c r="I8" s="37">
        <f t="shared" si="7"/>
        <v>4</v>
      </c>
      <c r="J8" s="37">
        <f t="shared" si="7"/>
        <v>0</v>
      </c>
      <c r="K8" s="37">
        <f t="shared" si="7"/>
        <v>0</v>
      </c>
      <c r="L8" s="37">
        <f t="shared" si="7"/>
        <v>2</v>
      </c>
      <c r="M8" s="37">
        <f t="shared" si="7"/>
        <v>1</v>
      </c>
      <c r="N8" s="37">
        <f t="shared" si="7"/>
        <v>0</v>
      </c>
      <c r="O8" s="37">
        <f t="shared" si="7"/>
        <v>1</v>
      </c>
      <c r="P8" s="37">
        <f t="shared" si="7"/>
        <v>2</v>
      </c>
      <c r="Q8" s="37">
        <f t="shared" si="7"/>
        <v>2</v>
      </c>
      <c r="R8" s="37">
        <f t="shared" si="7"/>
        <v>0</v>
      </c>
      <c r="S8" s="37">
        <f t="shared" si="7"/>
        <v>0</v>
      </c>
      <c r="T8" s="37">
        <f t="shared" si="7"/>
        <v>0</v>
      </c>
      <c r="U8" s="37">
        <f t="shared" si="7"/>
        <v>0</v>
      </c>
      <c r="V8" s="37">
        <f t="shared" si="7"/>
        <v>0</v>
      </c>
      <c r="W8" s="39">
        <f t="shared" si="8"/>
        <v>0.07692307692</v>
      </c>
      <c r="X8" s="39">
        <f t="shared" si="9"/>
        <v>0.1538461538</v>
      </c>
      <c r="Y8" s="40">
        <f t="shared" si="10"/>
        <v>0.5</v>
      </c>
      <c r="Z8" s="40">
        <f t="shared" si="11"/>
        <v>0.5384615385</v>
      </c>
      <c r="AA8" s="40">
        <f t="shared" si="12"/>
        <v>0.8</v>
      </c>
      <c r="AB8" s="36"/>
      <c r="AC8" s="37"/>
      <c r="AD8" s="37"/>
      <c r="AE8" s="37"/>
      <c r="AF8" s="37"/>
      <c r="AG8" s="37"/>
      <c r="AH8" s="37"/>
      <c r="AI8" s="37"/>
      <c r="AJ8" s="37"/>
      <c r="AK8" s="42"/>
      <c r="AL8" s="42"/>
      <c r="AM8" s="40"/>
      <c r="AN8" s="40"/>
    </row>
    <row r="9">
      <c r="A9" s="36" t="s">
        <v>89</v>
      </c>
      <c r="B9" s="37">
        <f t="shared" ref="B9:V9" si="13">SUM(B5:B6)</f>
        <v>0</v>
      </c>
      <c r="C9" s="37">
        <f t="shared" si="13"/>
        <v>0</v>
      </c>
      <c r="D9" s="37">
        <f t="shared" si="13"/>
        <v>0</v>
      </c>
      <c r="E9" s="37">
        <f t="shared" si="13"/>
        <v>0</v>
      </c>
      <c r="F9" s="37">
        <f t="shared" si="13"/>
        <v>0</v>
      </c>
      <c r="G9" s="37">
        <f t="shared" si="13"/>
        <v>0</v>
      </c>
      <c r="H9" s="37">
        <f t="shared" si="13"/>
        <v>0</v>
      </c>
      <c r="I9" s="37">
        <f t="shared" si="13"/>
        <v>0</v>
      </c>
      <c r="J9" s="37">
        <f t="shared" si="13"/>
        <v>0</v>
      </c>
      <c r="K9" s="37">
        <f t="shared" si="13"/>
        <v>0</v>
      </c>
      <c r="L9" s="37">
        <f t="shared" si="13"/>
        <v>0</v>
      </c>
      <c r="M9" s="37">
        <f t="shared" si="13"/>
        <v>0</v>
      </c>
      <c r="N9" s="37">
        <f t="shared" si="13"/>
        <v>0</v>
      </c>
      <c r="O9" s="37">
        <f t="shared" si="13"/>
        <v>0</v>
      </c>
      <c r="P9" s="37">
        <f t="shared" si="13"/>
        <v>0</v>
      </c>
      <c r="Q9" s="37">
        <f t="shared" si="13"/>
        <v>0</v>
      </c>
      <c r="R9" s="37">
        <f t="shared" si="13"/>
        <v>0</v>
      </c>
      <c r="S9" s="37">
        <f t="shared" si="13"/>
        <v>0</v>
      </c>
      <c r="T9" s="37">
        <f t="shared" si="13"/>
        <v>0</v>
      </c>
      <c r="U9" s="37">
        <f t="shared" si="13"/>
        <v>0</v>
      </c>
      <c r="V9" s="37">
        <f t="shared" si="13"/>
        <v>0</v>
      </c>
      <c r="W9" s="39" t="str">
        <f t="shared" si="8"/>
        <v>#DIV/0!</v>
      </c>
      <c r="X9" s="39" t="str">
        <f t="shared" si="9"/>
        <v>#DIV/0!</v>
      </c>
      <c r="Y9" s="40" t="str">
        <f t="shared" si="10"/>
        <v>#DIV/0!</v>
      </c>
      <c r="Z9" s="40" t="str">
        <f t="shared" si="11"/>
        <v>#DIV/0!</v>
      </c>
      <c r="AA9" s="40" t="str">
        <f t="shared" si="12"/>
        <v>#DIV/0!</v>
      </c>
      <c r="AB9" s="36"/>
      <c r="AC9" s="38"/>
      <c r="AD9" s="38"/>
      <c r="AE9" s="38"/>
      <c r="AF9" s="38"/>
      <c r="AG9" s="38"/>
      <c r="AH9" s="38"/>
      <c r="AI9" s="38"/>
      <c r="AJ9" s="38"/>
      <c r="AK9" s="42"/>
      <c r="AL9" s="42"/>
      <c r="AM9" s="40"/>
      <c r="AN9" s="40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43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5"/>
      <c r="AN10" s="45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12"/>
      <c r="AN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7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8"/>
      <c r="AN17" s="48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145</v>
      </c>
      <c r="B2" s="6">
        <v>2.0</v>
      </c>
      <c r="C2" s="6">
        <v>2.0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2.0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/>
      <c r="T2" s="27">
        <v>0.0</v>
      </c>
      <c r="U2" s="27">
        <v>0.0</v>
      </c>
      <c r="V2" s="27">
        <v>0.0</v>
      </c>
      <c r="W2" s="14">
        <f t="shared" ref="W2:W4" si="1">M2/B2</f>
        <v>1</v>
      </c>
      <c r="X2" s="14">
        <f t="shared" ref="X2:X4" si="2">L2/B2</f>
        <v>0</v>
      </c>
      <c r="Y2" s="10">
        <f t="shared" ref="Y2:Y4" si="3">(D2+E2+F2+G2)/C2</f>
        <v>0</v>
      </c>
      <c r="Z2" s="10">
        <f t="shared" ref="Z2:Z4" si="4">(D2+E2+F2+G2+L2+N2)/B2</f>
        <v>0</v>
      </c>
      <c r="AA2" s="28">
        <f t="shared" ref="AA2:AA4" si="5">(D2*1+E2*2+F2*3+G2*4)/C2</f>
        <v>0</v>
      </c>
      <c r="AB2" s="67" t="s">
        <v>150</v>
      </c>
      <c r="AC2" s="67">
        <v>2.0</v>
      </c>
      <c r="AD2" s="67">
        <v>1.0</v>
      </c>
      <c r="AE2" s="67">
        <v>0.0</v>
      </c>
      <c r="AF2" s="67">
        <v>0.0</v>
      </c>
      <c r="AG2" s="67">
        <v>0.0</v>
      </c>
      <c r="AH2" s="67">
        <v>0.0</v>
      </c>
      <c r="AI2" s="8">
        <f>IF(AB2="C",1.5,IF(AB2="SS",1,IF(AB2="2B",0.8,IF(AB2="3B",0.7,IF(AB2="1B",0.3,IF(AB2="OF",0.6,))))))</f>
        <v>0.6</v>
      </c>
      <c r="AJ2" s="8">
        <f>IF(AC2&gt;0,(((AD2+AE2)-0.5*AG2-AH2-AF2)+AI2)/AC2*0.25, )</f>
        <v>0.2</v>
      </c>
      <c r="AK2" s="50"/>
      <c r="AL2" s="50"/>
    </row>
    <row r="3" hidden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3"/>
      <c r="Q3" s="14"/>
      <c r="R3" s="14"/>
      <c r="S3" s="14"/>
      <c r="T3" s="14"/>
      <c r="U3" s="14"/>
      <c r="V3" s="14"/>
      <c r="W3" s="14" t="str">
        <f t="shared" si="1"/>
        <v>#DIV/0!</v>
      </c>
      <c r="X3" s="14" t="str">
        <f t="shared" si="2"/>
        <v>#DIV/0!</v>
      </c>
      <c r="Y3" s="10" t="str">
        <f t="shared" si="3"/>
        <v>#DIV/0!</v>
      </c>
      <c r="Z3" s="10" t="str">
        <f t="shared" si="4"/>
        <v>#DIV/0!</v>
      </c>
      <c r="AA3" s="28" t="str">
        <f t="shared" si="5"/>
        <v>#DIV/0!</v>
      </c>
      <c r="AB3" s="51"/>
      <c r="AC3" s="51"/>
      <c r="AD3" s="51"/>
      <c r="AE3" s="51"/>
      <c r="AF3" s="51"/>
      <c r="AG3" s="51"/>
      <c r="AH3" s="51"/>
      <c r="AI3" s="8"/>
      <c r="AJ3" s="8"/>
      <c r="AK3" s="53"/>
      <c r="AL3" s="53"/>
    </row>
    <row r="4">
      <c r="A4" s="30" t="s">
        <v>136</v>
      </c>
      <c r="B4" s="30">
        <v>4.0</v>
      </c>
      <c r="C4" s="30">
        <v>4.0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1">
        <v>3.0</v>
      </c>
      <c r="Q4" s="31">
        <v>1.0</v>
      </c>
      <c r="R4" s="31">
        <v>1.0</v>
      </c>
      <c r="S4" s="31">
        <v>0.0</v>
      </c>
      <c r="T4" s="31">
        <v>1.0</v>
      </c>
      <c r="U4" s="31">
        <v>2.0</v>
      </c>
      <c r="V4" s="31">
        <v>1.0</v>
      </c>
      <c r="W4" s="32">
        <f t="shared" si="1"/>
        <v>0</v>
      </c>
      <c r="X4" s="32">
        <f t="shared" si="2"/>
        <v>0</v>
      </c>
      <c r="Y4" s="33">
        <f t="shared" si="3"/>
        <v>0</v>
      </c>
      <c r="Z4" s="33">
        <f t="shared" si="4"/>
        <v>0</v>
      </c>
      <c r="AA4" s="34">
        <f t="shared" si="5"/>
        <v>0</v>
      </c>
      <c r="AB4" s="51" t="s">
        <v>150</v>
      </c>
      <c r="AC4" s="51">
        <v>4.0</v>
      </c>
      <c r="AD4" s="51">
        <v>0.0</v>
      </c>
      <c r="AE4" s="51">
        <v>0.0</v>
      </c>
      <c r="AF4" s="51">
        <v>0.0</v>
      </c>
      <c r="AG4" s="51">
        <v>0.0</v>
      </c>
      <c r="AH4" s="51">
        <v>0.0</v>
      </c>
      <c r="AI4" s="8">
        <f>IF(AB4="C",1.5,IF(AB4="SS",1,IF(AB4="2B",0.8,IF(AB4="3B",0.7,IF(AB4="1B",0.3,IF(AB4="OF",0.6,))))))</f>
        <v>0.6</v>
      </c>
      <c r="AJ4" s="8">
        <f>IF(AC4&gt;0,(((AD4+AE4)-0.5*AG4-AH4-AF4)+AI4)/AC4*0.25, )</f>
        <v>0.0375</v>
      </c>
      <c r="AK4" s="53"/>
      <c r="AL4" s="53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13"/>
      <c r="Q5" s="13"/>
      <c r="R5" s="13"/>
      <c r="S5" s="13"/>
      <c r="T5" s="14"/>
      <c r="U5" s="14"/>
      <c r="V5" s="14"/>
      <c r="W5" s="14"/>
      <c r="X5" s="14"/>
      <c r="Y5" s="10"/>
      <c r="Z5" s="10"/>
      <c r="AA5" s="28"/>
      <c r="AB5" s="54"/>
      <c r="AC5" s="54"/>
      <c r="AD5" s="54"/>
      <c r="AE5" s="54"/>
      <c r="AF5" s="54"/>
      <c r="AG5" s="54"/>
      <c r="AH5" s="54"/>
      <c r="AI5" s="54"/>
      <c r="AJ5" s="54"/>
      <c r="AK5" s="53"/>
      <c r="AL5" s="53"/>
    </row>
    <row r="6">
      <c r="A6" s="36" t="s">
        <v>66</v>
      </c>
      <c r="B6" s="37">
        <f t="shared" ref="B6:V6" si="6">SUM(B2:B5)</f>
        <v>6</v>
      </c>
      <c r="C6" s="37">
        <f t="shared" si="6"/>
        <v>6</v>
      </c>
      <c r="D6" s="37">
        <f t="shared" si="6"/>
        <v>0</v>
      </c>
      <c r="E6" s="37">
        <f t="shared" si="6"/>
        <v>0</v>
      </c>
      <c r="F6" s="37">
        <f t="shared" si="6"/>
        <v>0</v>
      </c>
      <c r="G6" s="37">
        <f t="shared" si="6"/>
        <v>0</v>
      </c>
      <c r="H6" s="37">
        <f t="shared" si="6"/>
        <v>0</v>
      </c>
      <c r="I6" s="37">
        <f t="shared" si="6"/>
        <v>0</v>
      </c>
      <c r="J6" s="37">
        <f t="shared" si="6"/>
        <v>0</v>
      </c>
      <c r="K6" s="37">
        <f t="shared" si="6"/>
        <v>0</v>
      </c>
      <c r="L6" s="37">
        <f t="shared" si="6"/>
        <v>0</v>
      </c>
      <c r="M6" s="37">
        <f t="shared" si="6"/>
        <v>2</v>
      </c>
      <c r="N6" s="37">
        <f t="shared" si="6"/>
        <v>0</v>
      </c>
      <c r="O6" s="37">
        <f t="shared" si="6"/>
        <v>0</v>
      </c>
      <c r="P6" s="38">
        <f t="shared" si="6"/>
        <v>3</v>
      </c>
      <c r="Q6" s="38">
        <f t="shared" si="6"/>
        <v>1</v>
      </c>
      <c r="R6" s="38">
        <f t="shared" si="6"/>
        <v>1</v>
      </c>
      <c r="S6" s="38">
        <f t="shared" si="6"/>
        <v>0</v>
      </c>
      <c r="T6" s="38">
        <f t="shared" si="6"/>
        <v>1</v>
      </c>
      <c r="U6" s="38">
        <f t="shared" si="6"/>
        <v>2</v>
      </c>
      <c r="V6" s="38">
        <f t="shared" si="6"/>
        <v>1</v>
      </c>
      <c r="W6" s="39">
        <f t="shared" ref="W6:W8" si="9">M6/B6</f>
        <v>0.3333333333</v>
      </c>
      <c r="X6" s="39">
        <f t="shared" ref="X6:X8" si="10">L6/B6</f>
        <v>0</v>
      </c>
      <c r="Y6" s="40">
        <f t="shared" ref="Y6:Y8" si="11">(D6+E6+F6+G6)/C6</f>
        <v>0</v>
      </c>
      <c r="Z6" s="40">
        <f t="shared" ref="Z6:Z8" si="12">(D6+E6+F6+G6+L6+N6)/B6</f>
        <v>0</v>
      </c>
      <c r="AA6" s="41">
        <f t="shared" ref="AA6:AA8" si="13">(D6*1+E6*2+F6*3+G6*4)/C6</f>
        <v>0</v>
      </c>
      <c r="AB6" s="60"/>
      <c r="AC6" s="57">
        <f t="shared" ref="AC6:AJ6" si="7">SUM(AC2:AC5)</f>
        <v>6</v>
      </c>
      <c r="AD6" s="57">
        <f t="shared" si="7"/>
        <v>1</v>
      </c>
      <c r="AE6" s="57">
        <f t="shared" si="7"/>
        <v>0</v>
      </c>
      <c r="AF6" s="57">
        <f t="shared" si="7"/>
        <v>0</v>
      </c>
      <c r="AG6" s="57">
        <f t="shared" si="7"/>
        <v>0</v>
      </c>
      <c r="AH6" s="57">
        <f t="shared" si="7"/>
        <v>0</v>
      </c>
      <c r="AI6" s="68">
        <f t="shared" si="7"/>
        <v>1.2</v>
      </c>
      <c r="AJ6" s="68">
        <f t="shared" si="7"/>
        <v>0.2375</v>
      </c>
      <c r="AK6" s="59">
        <f>(AD6+AE6)/(AD6+AE6+AH6)</f>
        <v>1</v>
      </c>
      <c r="AL6" s="59">
        <f>(AD6+AE6)/(AD6+AE6+AH6+AF6)</f>
        <v>1</v>
      </c>
    </row>
    <row r="7">
      <c r="A7" s="36" t="s">
        <v>113</v>
      </c>
      <c r="B7" s="37">
        <f t="shared" ref="B7:V7" si="8">SUM(B2:B3)</f>
        <v>2</v>
      </c>
      <c r="C7" s="37">
        <f t="shared" si="8"/>
        <v>2</v>
      </c>
      <c r="D7" s="37">
        <f t="shared" si="8"/>
        <v>0</v>
      </c>
      <c r="E7" s="37">
        <f t="shared" si="8"/>
        <v>0</v>
      </c>
      <c r="F7" s="37">
        <f t="shared" si="8"/>
        <v>0</v>
      </c>
      <c r="G7" s="37">
        <f t="shared" si="8"/>
        <v>0</v>
      </c>
      <c r="H7" s="37">
        <f t="shared" si="8"/>
        <v>0</v>
      </c>
      <c r="I7" s="37">
        <f t="shared" si="8"/>
        <v>0</v>
      </c>
      <c r="J7" s="37">
        <f t="shared" si="8"/>
        <v>0</v>
      </c>
      <c r="K7" s="37">
        <f t="shared" si="8"/>
        <v>0</v>
      </c>
      <c r="L7" s="37">
        <f t="shared" si="8"/>
        <v>0</v>
      </c>
      <c r="M7" s="37">
        <f t="shared" si="8"/>
        <v>2</v>
      </c>
      <c r="N7" s="37">
        <f t="shared" si="8"/>
        <v>0</v>
      </c>
      <c r="O7" s="37">
        <f t="shared" si="8"/>
        <v>0</v>
      </c>
      <c r="P7" s="38">
        <f t="shared" si="8"/>
        <v>0</v>
      </c>
      <c r="Q7" s="38">
        <f t="shared" si="8"/>
        <v>0</v>
      </c>
      <c r="R7" s="38">
        <f t="shared" si="8"/>
        <v>0</v>
      </c>
      <c r="S7" s="38">
        <f t="shared" si="8"/>
        <v>0</v>
      </c>
      <c r="T7" s="38">
        <f t="shared" si="8"/>
        <v>0</v>
      </c>
      <c r="U7" s="38">
        <f t="shared" si="8"/>
        <v>0</v>
      </c>
      <c r="V7" s="38">
        <f t="shared" si="8"/>
        <v>0</v>
      </c>
      <c r="W7" s="39">
        <f t="shared" si="9"/>
        <v>1</v>
      </c>
      <c r="X7" s="39">
        <f t="shared" si="10"/>
        <v>0</v>
      </c>
      <c r="Y7" s="40">
        <f t="shared" si="11"/>
        <v>0</v>
      </c>
      <c r="Z7" s="40">
        <f t="shared" si="12"/>
        <v>0</v>
      </c>
      <c r="AA7" s="41">
        <f t="shared" si="13"/>
        <v>0</v>
      </c>
      <c r="AB7" s="60" t="s">
        <v>139</v>
      </c>
      <c r="AC7" s="57">
        <f t="shared" ref="AC7:AJ7" si="14">SUM(AC2:AC3)</f>
        <v>2</v>
      </c>
      <c r="AD7" s="57">
        <f t="shared" si="14"/>
        <v>1</v>
      </c>
      <c r="AE7" s="57">
        <f t="shared" si="14"/>
        <v>0</v>
      </c>
      <c r="AF7" s="57">
        <f t="shared" si="14"/>
        <v>0</v>
      </c>
      <c r="AG7" s="57">
        <f t="shared" si="14"/>
        <v>0</v>
      </c>
      <c r="AH7" s="57">
        <f t="shared" si="14"/>
        <v>0</v>
      </c>
      <c r="AI7" s="68">
        <f t="shared" si="14"/>
        <v>0.6</v>
      </c>
      <c r="AJ7" s="68">
        <f t="shared" si="14"/>
        <v>0.2</v>
      </c>
      <c r="AK7" s="59"/>
      <c r="AL7" s="59"/>
    </row>
    <row r="8">
      <c r="A8" s="36" t="s">
        <v>96</v>
      </c>
      <c r="B8" s="37">
        <f t="shared" ref="B8:V8" si="15">SUM(B4:B5)</f>
        <v>4</v>
      </c>
      <c r="C8" s="37">
        <f t="shared" si="15"/>
        <v>4</v>
      </c>
      <c r="D8" s="37">
        <f t="shared" si="15"/>
        <v>0</v>
      </c>
      <c r="E8" s="37">
        <f t="shared" si="15"/>
        <v>0</v>
      </c>
      <c r="F8" s="37">
        <f t="shared" si="15"/>
        <v>0</v>
      </c>
      <c r="G8" s="37">
        <f t="shared" si="15"/>
        <v>0</v>
      </c>
      <c r="H8" s="37">
        <f t="shared" si="15"/>
        <v>0</v>
      </c>
      <c r="I8" s="37">
        <f t="shared" si="15"/>
        <v>0</v>
      </c>
      <c r="J8" s="37">
        <f t="shared" si="15"/>
        <v>0</v>
      </c>
      <c r="K8" s="37">
        <f t="shared" si="15"/>
        <v>0</v>
      </c>
      <c r="L8" s="37">
        <f t="shared" si="15"/>
        <v>0</v>
      </c>
      <c r="M8" s="37">
        <f t="shared" si="15"/>
        <v>0</v>
      </c>
      <c r="N8" s="37">
        <f t="shared" si="15"/>
        <v>0</v>
      </c>
      <c r="O8" s="37">
        <f t="shared" si="15"/>
        <v>0</v>
      </c>
      <c r="P8" s="38">
        <f t="shared" si="15"/>
        <v>3</v>
      </c>
      <c r="Q8" s="38">
        <f t="shared" si="15"/>
        <v>1</v>
      </c>
      <c r="R8" s="38">
        <f t="shared" si="15"/>
        <v>1</v>
      </c>
      <c r="S8" s="38">
        <f t="shared" si="15"/>
        <v>0</v>
      </c>
      <c r="T8" s="38">
        <f t="shared" si="15"/>
        <v>1</v>
      </c>
      <c r="U8" s="38">
        <f t="shared" si="15"/>
        <v>2</v>
      </c>
      <c r="V8" s="38">
        <f t="shared" si="15"/>
        <v>1</v>
      </c>
      <c r="W8" s="39">
        <f t="shared" si="9"/>
        <v>0</v>
      </c>
      <c r="X8" s="39">
        <f t="shared" si="10"/>
        <v>0</v>
      </c>
      <c r="Y8" s="40">
        <f t="shared" si="11"/>
        <v>0</v>
      </c>
      <c r="Z8" s="40">
        <f t="shared" si="12"/>
        <v>0</v>
      </c>
      <c r="AA8" s="41">
        <f t="shared" si="13"/>
        <v>0</v>
      </c>
      <c r="AB8" s="60" t="s">
        <v>140</v>
      </c>
      <c r="AC8" s="57">
        <f t="shared" ref="AC8:AJ8" si="16">SUM(AC4:AC5)</f>
        <v>4</v>
      </c>
      <c r="AD8" s="57">
        <f t="shared" si="16"/>
        <v>0</v>
      </c>
      <c r="AE8" s="57">
        <f t="shared" si="16"/>
        <v>0</v>
      </c>
      <c r="AF8" s="57">
        <f t="shared" si="16"/>
        <v>0</v>
      </c>
      <c r="AG8" s="57">
        <f t="shared" si="16"/>
        <v>0</v>
      </c>
      <c r="AH8" s="57">
        <f t="shared" si="16"/>
        <v>0</v>
      </c>
      <c r="AI8" s="68">
        <f t="shared" si="16"/>
        <v>0.6</v>
      </c>
      <c r="AJ8" s="68">
        <f t="shared" si="16"/>
        <v>0.0375</v>
      </c>
      <c r="AK8" s="59"/>
      <c r="AL8" s="59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69"/>
      <c r="AC9" s="70"/>
      <c r="AD9" s="70"/>
      <c r="AE9" s="70"/>
      <c r="AF9" s="70"/>
      <c r="AG9" s="70"/>
      <c r="AH9" s="70"/>
      <c r="AI9" s="70"/>
      <c r="AJ9" s="70"/>
      <c r="AK9" s="48"/>
      <c r="AL9" s="48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43"/>
      <c r="AC15" s="43"/>
      <c r="AD15" s="43"/>
      <c r="AE15" s="43"/>
      <c r="AF15" s="43"/>
      <c r="AG15" s="43"/>
      <c r="AH15" s="43"/>
      <c r="AI15" s="43"/>
      <c r="AJ15" s="43"/>
      <c r="AK15" s="44"/>
      <c r="AL15" s="44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7"/>
      <c r="AC17" s="46"/>
      <c r="AD17" s="46"/>
      <c r="AE17" s="46"/>
      <c r="AF17" s="46"/>
      <c r="AG17" s="46"/>
      <c r="AH17" s="46"/>
      <c r="AI17" s="46"/>
      <c r="AJ17" s="46"/>
      <c r="AK17" s="48"/>
      <c r="AL17" s="48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149</v>
      </c>
      <c r="B2" s="6">
        <v>3.0</v>
      </c>
      <c r="C2" s="6">
        <v>2.0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1.0</v>
      </c>
      <c r="J2" s="6">
        <v>0.0</v>
      </c>
      <c r="K2" s="6">
        <v>0.0</v>
      </c>
      <c r="L2" s="6">
        <v>1.0</v>
      </c>
      <c r="M2" s="6">
        <v>2.0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/>
      <c r="T2" s="6"/>
      <c r="U2" s="6"/>
      <c r="V2" s="6"/>
      <c r="W2" s="14">
        <f t="shared" ref="W2:W6" si="1">M2/B2</f>
        <v>0.6666666667</v>
      </c>
      <c r="X2" s="14">
        <f t="shared" ref="X2:X6" si="2">L2/B2</f>
        <v>0.3333333333</v>
      </c>
      <c r="Y2" s="10">
        <f t="shared" ref="Y2:Y6" si="3">(D2+E2+F2+G2)/C2</f>
        <v>0</v>
      </c>
      <c r="Z2" s="10">
        <f t="shared" ref="Z2:Z6" si="4">(D2+E2+F2+G2+L2+N2)/B2</f>
        <v>0.3333333333</v>
      </c>
      <c r="AA2" s="28">
        <f t="shared" ref="AA2:AA6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131</v>
      </c>
      <c r="B3" s="6">
        <v>1.0</v>
      </c>
      <c r="C3" s="6">
        <v>0.0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1.0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</v>
      </c>
      <c r="X3" s="14">
        <f t="shared" si="2"/>
        <v>1</v>
      </c>
      <c r="Y3" s="10" t="str">
        <f t="shared" si="3"/>
        <v>#DIV/0!</v>
      </c>
      <c r="Z3" s="10">
        <f t="shared" si="4"/>
        <v>1</v>
      </c>
      <c r="AA3" s="28" t="str">
        <f t="shared" si="5"/>
        <v>#DIV/0!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142</v>
      </c>
      <c r="B4" s="6">
        <v>3.0</v>
      </c>
      <c r="C4" s="6">
        <v>3.0</v>
      </c>
      <c r="D4" s="6">
        <v>1.0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0.0</v>
      </c>
      <c r="M4" s="6">
        <v>2.0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/>
      <c r="T4" s="6">
        <v>1.0</v>
      </c>
      <c r="U4" s="6">
        <v>0.0</v>
      </c>
      <c r="V4" s="6">
        <v>0.0</v>
      </c>
      <c r="W4" s="14">
        <f t="shared" si="1"/>
        <v>0.6666666667</v>
      </c>
      <c r="X4" s="14">
        <f t="shared" si="2"/>
        <v>0</v>
      </c>
      <c r="Y4" s="10">
        <f t="shared" si="3"/>
        <v>0.3333333333</v>
      </c>
      <c r="Z4" s="10">
        <f t="shared" si="4"/>
        <v>0.3333333333</v>
      </c>
      <c r="AA4" s="28">
        <f t="shared" si="5"/>
        <v>0.3333333333</v>
      </c>
      <c r="AB4" s="6" t="s">
        <v>157</v>
      </c>
      <c r="AC4" s="6">
        <v>7.0</v>
      </c>
      <c r="AD4" s="6">
        <v>1.0</v>
      </c>
      <c r="AE4" s="6">
        <v>0.0</v>
      </c>
      <c r="AF4" s="6">
        <v>0.0</v>
      </c>
      <c r="AG4" s="6">
        <v>0.0</v>
      </c>
      <c r="AH4" s="6">
        <v>0.0</v>
      </c>
      <c r="AI4" s="8">
        <f t="shared" ref="AI4:AI6" si="6">IF(AB4="C",1.5,IF(AB4="SS",1,IF(AB4="2B",0.8,IF(AB4="3B",0.7,IF(AB4="1B",0.3,IF(AB4="OF",0.6,0))))))</f>
        <v>0.3</v>
      </c>
      <c r="AJ4" s="8">
        <f t="shared" ref="AJ4:AJ8" si="7">IF(AC4&gt;0,(((AD4+AE4)-0.5*AG4-AH4-AF4)+AI4)/AC4*0.25, )</f>
        <v>0.04642857143</v>
      </c>
      <c r="AK4" s="12"/>
      <c r="AL4" s="12"/>
    </row>
    <row r="5">
      <c r="A5" s="6" t="s">
        <v>132</v>
      </c>
      <c r="B5" s="6">
        <v>1.0</v>
      </c>
      <c r="C5" s="6">
        <v>1.0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0.0</v>
      </c>
      <c r="L5" s="6">
        <v>0.0</v>
      </c>
      <c r="M5" s="6">
        <v>0.0</v>
      </c>
      <c r="N5" s="6">
        <v>0.0</v>
      </c>
      <c r="O5" s="6">
        <v>0.0</v>
      </c>
      <c r="P5" s="6">
        <v>1.0</v>
      </c>
      <c r="Q5" s="6">
        <v>0.0</v>
      </c>
      <c r="R5" s="6">
        <v>0.0</v>
      </c>
      <c r="S5" s="6"/>
      <c r="T5" s="6">
        <v>1.0</v>
      </c>
      <c r="U5" s="6">
        <v>0.0</v>
      </c>
      <c r="V5" s="6">
        <v>0.0</v>
      </c>
      <c r="W5" s="14">
        <f t="shared" si="1"/>
        <v>0</v>
      </c>
      <c r="X5" s="14">
        <f t="shared" si="2"/>
        <v>0</v>
      </c>
      <c r="Y5" s="10">
        <f t="shared" si="3"/>
        <v>0</v>
      </c>
      <c r="Z5" s="10">
        <f t="shared" si="4"/>
        <v>0</v>
      </c>
      <c r="AA5" s="28">
        <f t="shared" si="5"/>
        <v>0</v>
      </c>
      <c r="AB5" s="6"/>
      <c r="AC5" s="12"/>
      <c r="AD5" s="12"/>
      <c r="AE5" s="12"/>
      <c r="AF5" s="12"/>
      <c r="AG5" s="12"/>
      <c r="AH5" s="12"/>
      <c r="AI5" s="8">
        <f t="shared" si="6"/>
        <v>0</v>
      </c>
      <c r="AJ5" s="8" t="str">
        <f t="shared" si="7"/>
        <v/>
      </c>
      <c r="AK5" s="12"/>
      <c r="AL5" s="12"/>
    </row>
    <row r="6">
      <c r="A6" s="30" t="s">
        <v>158</v>
      </c>
      <c r="B6" s="30">
        <v>3.0</v>
      </c>
      <c r="C6" s="30">
        <v>3.0</v>
      </c>
      <c r="D6" s="30">
        <v>1.0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30">
        <v>1.0</v>
      </c>
      <c r="K6" s="30">
        <v>0.0</v>
      </c>
      <c r="L6" s="30">
        <v>0.0</v>
      </c>
      <c r="M6" s="30">
        <v>0.0</v>
      </c>
      <c r="N6" s="30">
        <v>0.0</v>
      </c>
      <c r="O6" s="30">
        <v>0.0</v>
      </c>
      <c r="P6" s="30">
        <v>1.0</v>
      </c>
      <c r="Q6" s="30">
        <v>1.0</v>
      </c>
      <c r="R6" s="30">
        <v>1.0</v>
      </c>
      <c r="S6" s="30">
        <v>0.0</v>
      </c>
      <c r="T6" s="30">
        <v>1.0</v>
      </c>
      <c r="U6" s="30">
        <v>2.0</v>
      </c>
      <c r="V6" s="30">
        <v>0.0</v>
      </c>
      <c r="W6" s="32">
        <f t="shared" si="1"/>
        <v>0</v>
      </c>
      <c r="X6" s="32">
        <f t="shared" si="2"/>
        <v>0</v>
      </c>
      <c r="Y6" s="33">
        <f t="shared" si="3"/>
        <v>0.3333333333</v>
      </c>
      <c r="Z6" s="33">
        <f t="shared" si="4"/>
        <v>0.3333333333</v>
      </c>
      <c r="AA6" s="34">
        <f t="shared" si="5"/>
        <v>0.3333333333</v>
      </c>
      <c r="AB6" s="6" t="s">
        <v>150</v>
      </c>
      <c r="AC6" s="71">
        <v>3.666</v>
      </c>
      <c r="AD6" s="6">
        <v>0.0</v>
      </c>
      <c r="AE6" s="6">
        <v>0.0</v>
      </c>
      <c r="AF6" s="6">
        <v>0.0</v>
      </c>
      <c r="AG6" s="6">
        <v>0.0</v>
      </c>
      <c r="AH6" s="6">
        <v>0.0</v>
      </c>
      <c r="AI6" s="8">
        <f t="shared" si="6"/>
        <v>0.6</v>
      </c>
      <c r="AJ6" s="8">
        <f t="shared" si="7"/>
        <v>0.04091653028</v>
      </c>
      <c r="AK6" s="12"/>
      <c r="AL6" s="12"/>
    </row>
    <row r="7" hidden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4"/>
      <c r="X7" s="14"/>
      <c r="Y7" s="10"/>
      <c r="Z7" s="10"/>
      <c r="AA7" s="28"/>
      <c r="AB7" s="6" t="s">
        <v>143</v>
      </c>
      <c r="AC7" s="71">
        <v>1.333</v>
      </c>
      <c r="AD7" s="6">
        <v>0.0</v>
      </c>
      <c r="AE7" s="6">
        <v>0.0</v>
      </c>
      <c r="AF7" s="6">
        <v>1.0</v>
      </c>
      <c r="AG7" s="6">
        <v>0.0</v>
      </c>
      <c r="AH7" s="6">
        <v>0.0</v>
      </c>
      <c r="AI7" s="12"/>
      <c r="AJ7" s="8">
        <f t="shared" si="7"/>
        <v>-0.1875468867</v>
      </c>
      <c r="AK7" s="12"/>
      <c r="AL7" s="12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4"/>
      <c r="X8" s="14"/>
      <c r="Y8" s="10"/>
      <c r="Z8" s="10"/>
      <c r="AA8" s="28"/>
      <c r="AB8" s="6"/>
      <c r="AC8" s="12"/>
      <c r="AD8" s="12"/>
      <c r="AE8" s="12"/>
      <c r="AF8" s="12"/>
      <c r="AG8" s="12"/>
      <c r="AH8" s="12"/>
      <c r="AI8" s="12"/>
      <c r="AJ8" s="8" t="str">
        <f t="shared" si="7"/>
        <v/>
      </c>
      <c r="AK8" s="12"/>
      <c r="AL8" s="12"/>
    </row>
    <row r="9">
      <c r="A9" s="36" t="s">
        <v>65</v>
      </c>
      <c r="B9" s="37">
        <f t="shared" ref="B9:V9" si="8">SUM(B2:B8)</f>
        <v>11</v>
      </c>
      <c r="C9" s="37">
        <f t="shared" si="8"/>
        <v>9</v>
      </c>
      <c r="D9" s="37">
        <f t="shared" si="8"/>
        <v>2</v>
      </c>
      <c r="E9" s="37">
        <f t="shared" si="8"/>
        <v>0</v>
      </c>
      <c r="F9" s="37">
        <f t="shared" si="8"/>
        <v>0</v>
      </c>
      <c r="G9" s="37">
        <f t="shared" si="8"/>
        <v>0</v>
      </c>
      <c r="H9" s="37">
        <f t="shared" si="8"/>
        <v>0</v>
      </c>
      <c r="I9" s="37">
        <f t="shared" si="8"/>
        <v>1</v>
      </c>
      <c r="J9" s="37">
        <f t="shared" si="8"/>
        <v>1</v>
      </c>
      <c r="K9" s="37">
        <f t="shared" si="8"/>
        <v>0</v>
      </c>
      <c r="L9" s="37">
        <f t="shared" si="8"/>
        <v>2</v>
      </c>
      <c r="M9" s="37">
        <f t="shared" si="8"/>
        <v>4</v>
      </c>
      <c r="N9" s="37">
        <f t="shared" si="8"/>
        <v>0</v>
      </c>
      <c r="O9" s="37">
        <f t="shared" si="8"/>
        <v>0</v>
      </c>
      <c r="P9" s="37">
        <f t="shared" si="8"/>
        <v>2</v>
      </c>
      <c r="Q9" s="37">
        <f t="shared" si="8"/>
        <v>1</v>
      </c>
      <c r="R9" s="37">
        <f t="shared" si="8"/>
        <v>1</v>
      </c>
      <c r="S9" s="37">
        <f t="shared" si="8"/>
        <v>0</v>
      </c>
      <c r="T9" s="37">
        <f t="shared" si="8"/>
        <v>3</v>
      </c>
      <c r="U9" s="37">
        <f t="shared" si="8"/>
        <v>2</v>
      </c>
      <c r="V9" s="37">
        <f t="shared" si="8"/>
        <v>0</v>
      </c>
      <c r="W9" s="39">
        <f t="shared" ref="W9:W11" si="11">M9/B9</f>
        <v>0.3636363636</v>
      </c>
      <c r="X9" s="39">
        <f t="shared" ref="X9:X11" si="12">L9/B9</f>
        <v>0.1818181818</v>
      </c>
      <c r="Y9" s="40">
        <f t="shared" ref="Y9:Y11" si="13">(D9+E9+F9+G9)/C9</f>
        <v>0.2222222222</v>
      </c>
      <c r="Z9" s="40">
        <f t="shared" ref="Z9:Z11" si="14">(D9+E9+F9+G9+L9+N9)/B9</f>
        <v>0.3636363636</v>
      </c>
      <c r="AA9" s="41">
        <f t="shared" ref="AA9:AA11" si="15">(D9*1+E9*2+F9*3+G9*4)/C9</f>
        <v>0.2222222222</v>
      </c>
      <c r="AB9" s="36"/>
      <c r="AC9" s="72">
        <f t="shared" ref="AC9:AJ9" si="9">SUM(AC2:AC8)</f>
        <v>11.999</v>
      </c>
      <c r="AD9" s="37">
        <f t="shared" si="9"/>
        <v>1</v>
      </c>
      <c r="AE9" s="37">
        <f t="shared" si="9"/>
        <v>0</v>
      </c>
      <c r="AF9" s="37">
        <f t="shared" si="9"/>
        <v>1</v>
      </c>
      <c r="AG9" s="37">
        <f t="shared" si="9"/>
        <v>0</v>
      </c>
      <c r="AH9" s="37">
        <f t="shared" si="9"/>
        <v>0</v>
      </c>
      <c r="AI9" s="73">
        <f t="shared" si="9"/>
        <v>0.9</v>
      </c>
      <c r="AJ9" s="73">
        <f t="shared" si="9"/>
        <v>-0.100201785</v>
      </c>
      <c r="AK9" s="40">
        <f>(AD9+AE9)/(AD9+AE9+AH9)</f>
        <v>1</v>
      </c>
      <c r="AL9" s="40">
        <f>(AE9+AD9)/(AE9+AF9+AH9+AG9)</f>
        <v>1</v>
      </c>
    </row>
    <row r="10">
      <c r="A10" s="36" t="s">
        <v>116</v>
      </c>
      <c r="B10" s="37">
        <f t="shared" ref="B10:V10" si="10">SUM(B2:B5)</f>
        <v>8</v>
      </c>
      <c r="C10" s="37">
        <f t="shared" si="10"/>
        <v>6</v>
      </c>
      <c r="D10" s="37">
        <f t="shared" si="10"/>
        <v>1</v>
      </c>
      <c r="E10" s="37">
        <f t="shared" si="10"/>
        <v>0</v>
      </c>
      <c r="F10" s="37">
        <f t="shared" si="10"/>
        <v>0</v>
      </c>
      <c r="G10" s="37">
        <f t="shared" si="10"/>
        <v>0</v>
      </c>
      <c r="H10" s="37">
        <f t="shared" si="10"/>
        <v>0</v>
      </c>
      <c r="I10" s="37">
        <f t="shared" si="10"/>
        <v>1</v>
      </c>
      <c r="J10" s="37">
        <f t="shared" si="10"/>
        <v>0</v>
      </c>
      <c r="K10" s="37">
        <f t="shared" si="10"/>
        <v>0</v>
      </c>
      <c r="L10" s="37">
        <f t="shared" si="10"/>
        <v>2</v>
      </c>
      <c r="M10" s="37">
        <f t="shared" si="10"/>
        <v>4</v>
      </c>
      <c r="N10" s="37">
        <f t="shared" si="10"/>
        <v>0</v>
      </c>
      <c r="O10" s="37">
        <f t="shared" si="10"/>
        <v>0</v>
      </c>
      <c r="P10" s="37">
        <f t="shared" si="10"/>
        <v>1</v>
      </c>
      <c r="Q10" s="37">
        <f t="shared" si="10"/>
        <v>0</v>
      </c>
      <c r="R10" s="37">
        <f t="shared" si="10"/>
        <v>0</v>
      </c>
      <c r="S10" s="37">
        <f t="shared" si="10"/>
        <v>0</v>
      </c>
      <c r="T10" s="37">
        <f t="shared" si="10"/>
        <v>2</v>
      </c>
      <c r="U10" s="37">
        <f t="shared" si="10"/>
        <v>0</v>
      </c>
      <c r="V10" s="37">
        <f t="shared" si="10"/>
        <v>0</v>
      </c>
      <c r="W10" s="39">
        <f t="shared" si="11"/>
        <v>0.5</v>
      </c>
      <c r="X10" s="39">
        <f t="shared" si="12"/>
        <v>0.25</v>
      </c>
      <c r="Y10" s="40">
        <f t="shared" si="13"/>
        <v>0.1666666667</v>
      </c>
      <c r="Z10" s="40">
        <f t="shared" si="14"/>
        <v>0.375</v>
      </c>
      <c r="AA10" s="41">
        <f t="shared" si="15"/>
        <v>0.1666666667</v>
      </c>
      <c r="AB10" s="36" t="s">
        <v>139</v>
      </c>
      <c r="AC10" s="37">
        <f t="shared" ref="AC10:AJ10" si="16">SUM(AC2:AC5)</f>
        <v>7</v>
      </c>
      <c r="AD10" s="37">
        <f t="shared" si="16"/>
        <v>1</v>
      </c>
      <c r="AE10" s="37">
        <f t="shared" si="16"/>
        <v>0</v>
      </c>
      <c r="AF10" s="37">
        <f t="shared" si="16"/>
        <v>0</v>
      </c>
      <c r="AG10" s="37">
        <f t="shared" si="16"/>
        <v>0</v>
      </c>
      <c r="AH10" s="37">
        <f t="shared" si="16"/>
        <v>0</v>
      </c>
      <c r="AI10" s="73">
        <f t="shared" si="16"/>
        <v>0.3</v>
      </c>
      <c r="AJ10" s="73">
        <f t="shared" si="16"/>
        <v>0.04642857143</v>
      </c>
      <c r="AK10" s="40"/>
      <c r="AL10" s="40"/>
    </row>
    <row r="11">
      <c r="A11" s="36" t="s">
        <v>95</v>
      </c>
      <c r="B11" s="37">
        <f t="shared" ref="B11:V11" si="17">SUM(B6:B8)</f>
        <v>3</v>
      </c>
      <c r="C11" s="37">
        <f t="shared" si="17"/>
        <v>3</v>
      </c>
      <c r="D11" s="37">
        <f t="shared" si="17"/>
        <v>1</v>
      </c>
      <c r="E11" s="37">
        <f t="shared" si="17"/>
        <v>0</v>
      </c>
      <c r="F11" s="37">
        <f t="shared" si="17"/>
        <v>0</v>
      </c>
      <c r="G11" s="37">
        <f t="shared" si="17"/>
        <v>0</v>
      </c>
      <c r="H11" s="37">
        <f t="shared" si="17"/>
        <v>0</v>
      </c>
      <c r="I11" s="37">
        <f t="shared" si="17"/>
        <v>0</v>
      </c>
      <c r="J11" s="37">
        <f t="shared" si="17"/>
        <v>1</v>
      </c>
      <c r="K11" s="37">
        <f t="shared" si="17"/>
        <v>0</v>
      </c>
      <c r="L11" s="37">
        <f t="shared" si="17"/>
        <v>0</v>
      </c>
      <c r="M11" s="37">
        <f t="shared" si="17"/>
        <v>0</v>
      </c>
      <c r="N11" s="37">
        <f t="shared" si="17"/>
        <v>0</v>
      </c>
      <c r="O11" s="37">
        <f t="shared" si="17"/>
        <v>0</v>
      </c>
      <c r="P11" s="37">
        <f t="shared" si="17"/>
        <v>1</v>
      </c>
      <c r="Q11" s="37">
        <f t="shared" si="17"/>
        <v>1</v>
      </c>
      <c r="R11" s="37">
        <f t="shared" si="17"/>
        <v>1</v>
      </c>
      <c r="S11" s="37">
        <f t="shared" si="17"/>
        <v>0</v>
      </c>
      <c r="T11" s="37">
        <f t="shared" si="17"/>
        <v>1</v>
      </c>
      <c r="U11" s="37">
        <f t="shared" si="17"/>
        <v>2</v>
      </c>
      <c r="V11" s="37">
        <f t="shared" si="17"/>
        <v>0</v>
      </c>
      <c r="W11" s="39">
        <f t="shared" si="11"/>
        <v>0</v>
      </c>
      <c r="X11" s="39">
        <f t="shared" si="12"/>
        <v>0</v>
      </c>
      <c r="Y11" s="40">
        <f t="shared" si="13"/>
        <v>0.3333333333</v>
      </c>
      <c r="Z11" s="40">
        <f t="shared" si="14"/>
        <v>0.3333333333</v>
      </c>
      <c r="AA11" s="41">
        <f t="shared" si="15"/>
        <v>0.3333333333</v>
      </c>
      <c r="AB11" s="36" t="s">
        <v>140</v>
      </c>
      <c r="AC11" s="72">
        <f t="shared" ref="AC11:AJ11" si="18">SUM(AC6:AC8)</f>
        <v>4.999</v>
      </c>
      <c r="AD11" s="37">
        <f t="shared" si="18"/>
        <v>0</v>
      </c>
      <c r="AE11" s="37">
        <f t="shared" si="18"/>
        <v>0</v>
      </c>
      <c r="AF11" s="37">
        <f t="shared" si="18"/>
        <v>1</v>
      </c>
      <c r="AG11" s="37">
        <f t="shared" si="18"/>
        <v>0</v>
      </c>
      <c r="AH11" s="37">
        <f t="shared" si="18"/>
        <v>0</v>
      </c>
      <c r="AI11" s="73">
        <f t="shared" si="18"/>
        <v>0.6</v>
      </c>
      <c r="AJ11" s="73">
        <f t="shared" si="18"/>
        <v>-0.1466303564</v>
      </c>
      <c r="AK11" s="40"/>
      <c r="AL11" s="40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3"/>
      <c r="AC18" s="43"/>
      <c r="AD18" s="43"/>
      <c r="AE18" s="43"/>
      <c r="AF18" s="43"/>
      <c r="AG18" s="43"/>
      <c r="AH18" s="43"/>
      <c r="AI18" s="44"/>
      <c r="AJ18" s="44"/>
      <c r="AK18" s="44"/>
      <c r="AL18" s="44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3"/>
      <c r="AC20" s="43"/>
      <c r="AD20" s="43"/>
      <c r="AE20" s="43"/>
      <c r="AF20" s="43"/>
      <c r="AG20" s="43"/>
      <c r="AH20" s="43"/>
      <c r="AI20" s="45"/>
      <c r="AJ20" s="45"/>
      <c r="AK20" s="45"/>
      <c r="AL20" s="4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43"/>
      <c r="AC21" s="43"/>
      <c r="AD21" s="43"/>
      <c r="AE21" s="43"/>
      <c r="AF21" s="43"/>
      <c r="AG21" s="43"/>
      <c r="AH21" s="43"/>
      <c r="AI21" s="44"/>
      <c r="AJ21" s="44"/>
      <c r="AK21" s="44"/>
      <c r="AL21" s="44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3"/>
      <c r="AC23" s="44"/>
      <c r="AD23" s="44"/>
      <c r="AE23" s="44"/>
      <c r="AF23" s="44"/>
      <c r="AG23" s="44"/>
      <c r="AH23" s="44"/>
      <c r="AI23" s="45"/>
      <c r="AJ23" s="45"/>
      <c r="AK23" s="45"/>
      <c r="AL23" s="4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43"/>
      <c r="AC24" s="44"/>
      <c r="AD24" s="44"/>
      <c r="AE24" s="44"/>
      <c r="AF24" s="44"/>
      <c r="AG24" s="44"/>
      <c r="AH24" s="44"/>
      <c r="AI24" s="45"/>
      <c r="AJ24" s="45"/>
      <c r="AK24" s="45"/>
      <c r="AL24" s="4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43"/>
      <c r="AC25" s="44"/>
      <c r="AD25" s="44"/>
      <c r="AE25" s="44"/>
      <c r="AF25" s="44"/>
      <c r="AG25" s="44"/>
      <c r="AH25" s="44"/>
      <c r="AI25" s="45"/>
      <c r="AJ25" s="45"/>
      <c r="AK25" s="45"/>
      <c r="AL25" s="4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159</v>
      </c>
      <c r="B2" s="6">
        <v>4.0</v>
      </c>
      <c r="C2" s="6">
        <v>4.0</v>
      </c>
      <c r="D2" s="6">
        <v>1.0</v>
      </c>
      <c r="E2" s="6">
        <v>0.0</v>
      </c>
      <c r="F2" s="6">
        <v>0.0</v>
      </c>
      <c r="G2" s="6">
        <v>0.0</v>
      </c>
      <c r="H2" s="6">
        <v>0.0</v>
      </c>
      <c r="I2" s="6">
        <v>1.0</v>
      </c>
      <c r="J2" s="6">
        <v>0.0</v>
      </c>
      <c r="K2" s="6">
        <v>0.0</v>
      </c>
      <c r="L2" s="6">
        <v>0.0</v>
      </c>
      <c r="M2" s="6">
        <v>1.0</v>
      </c>
      <c r="N2" s="6">
        <v>0.0</v>
      </c>
      <c r="O2" s="6">
        <v>0.0</v>
      </c>
      <c r="P2" s="6">
        <v>1.0</v>
      </c>
      <c r="Q2" s="6">
        <v>1.0</v>
      </c>
      <c r="R2" s="6">
        <v>0.0</v>
      </c>
      <c r="S2" s="6"/>
      <c r="T2" s="14"/>
      <c r="U2" s="14"/>
      <c r="V2" s="14"/>
      <c r="W2" s="14">
        <f t="shared" ref="W2:W13" si="1">M2/B2</f>
        <v>0.25</v>
      </c>
      <c r="X2" s="14">
        <f t="shared" ref="X2:X13" si="2">L2/B2</f>
        <v>0</v>
      </c>
      <c r="Y2" s="10">
        <f t="shared" ref="Y2:Y13" si="3">(D2+E2+F2+G2)/C2</f>
        <v>0.25</v>
      </c>
      <c r="Z2" s="10">
        <f t="shared" ref="Z2:Z13" si="4">(D2+E2+F2+G2+L2+N2)/B2</f>
        <v>0.25</v>
      </c>
      <c r="AA2" s="28">
        <f t="shared" ref="AA2:AA13" si="5">(D2*1+E2*2+F2*3+G2*4)/C2</f>
        <v>0.25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149</v>
      </c>
      <c r="B3" s="6">
        <v>4.0</v>
      </c>
      <c r="C3" s="6">
        <v>2.0</v>
      </c>
      <c r="D3" s="6">
        <v>1.0</v>
      </c>
      <c r="E3" s="6">
        <v>0.0</v>
      </c>
      <c r="F3" s="6">
        <v>0.0</v>
      </c>
      <c r="G3" s="6">
        <v>0.0</v>
      </c>
      <c r="H3" s="6">
        <v>2.0</v>
      </c>
      <c r="I3" s="6">
        <v>0.0</v>
      </c>
      <c r="J3" s="6">
        <v>0.0</v>
      </c>
      <c r="K3" s="6">
        <v>0.0</v>
      </c>
      <c r="L3" s="6">
        <v>1.0</v>
      </c>
      <c r="M3" s="6">
        <v>0.0</v>
      </c>
      <c r="N3" s="6">
        <v>0.0</v>
      </c>
      <c r="O3" s="6">
        <v>1.0</v>
      </c>
      <c r="P3" s="6">
        <v>1.0</v>
      </c>
      <c r="Q3" s="6">
        <v>1.0</v>
      </c>
      <c r="R3" s="6">
        <v>0.0</v>
      </c>
      <c r="S3" s="6"/>
      <c r="T3" s="14"/>
      <c r="U3" s="14"/>
      <c r="V3" s="14"/>
      <c r="W3" s="14">
        <f t="shared" si="1"/>
        <v>0</v>
      </c>
      <c r="X3" s="14">
        <f t="shared" si="2"/>
        <v>0.25</v>
      </c>
      <c r="Y3" s="10">
        <f t="shared" si="3"/>
        <v>0.5</v>
      </c>
      <c r="Z3" s="10">
        <f t="shared" si="4"/>
        <v>0.5</v>
      </c>
      <c r="AA3" s="28">
        <f t="shared" si="5"/>
        <v>0.5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160</v>
      </c>
      <c r="B4" s="6">
        <v>4.0</v>
      </c>
      <c r="C4" s="6">
        <v>2.0</v>
      </c>
      <c r="D4" s="6">
        <v>1.0</v>
      </c>
      <c r="E4" s="6">
        <v>0.0</v>
      </c>
      <c r="F4" s="6">
        <v>0.0</v>
      </c>
      <c r="G4" s="6">
        <v>0.0</v>
      </c>
      <c r="H4" s="6">
        <v>0.0</v>
      </c>
      <c r="I4" s="6">
        <v>1.0</v>
      </c>
      <c r="J4" s="6">
        <v>0.0</v>
      </c>
      <c r="K4" s="6">
        <v>0.0</v>
      </c>
      <c r="L4" s="6">
        <v>2.0</v>
      </c>
      <c r="M4" s="6">
        <v>0.0</v>
      </c>
      <c r="N4" s="6">
        <v>0.0</v>
      </c>
      <c r="O4" s="6">
        <v>0.0</v>
      </c>
      <c r="P4" s="6">
        <v>1.0</v>
      </c>
      <c r="Q4" s="6">
        <v>0.0</v>
      </c>
      <c r="R4" s="6">
        <v>0.0</v>
      </c>
      <c r="S4" s="6"/>
      <c r="T4" s="14"/>
      <c r="U4" s="14"/>
      <c r="V4" s="14"/>
      <c r="W4" s="14">
        <f t="shared" si="1"/>
        <v>0</v>
      </c>
      <c r="X4" s="14">
        <f t="shared" si="2"/>
        <v>0.5</v>
      </c>
      <c r="Y4" s="10">
        <f t="shared" si="3"/>
        <v>0.5</v>
      </c>
      <c r="Z4" s="10">
        <f t="shared" si="4"/>
        <v>0.75</v>
      </c>
      <c r="AA4" s="28">
        <f t="shared" si="5"/>
        <v>0.5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160</v>
      </c>
      <c r="B5" s="6">
        <v>4.0</v>
      </c>
      <c r="C5" s="6">
        <v>3.0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1.0</v>
      </c>
      <c r="J5" s="6">
        <v>0.0</v>
      </c>
      <c r="K5" s="6">
        <v>0.0</v>
      </c>
      <c r="L5" s="6">
        <v>1.0</v>
      </c>
      <c r="M5" s="6">
        <v>1.0</v>
      </c>
      <c r="N5" s="6">
        <v>0.0</v>
      </c>
      <c r="O5" s="6">
        <v>0.0</v>
      </c>
      <c r="P5" s="6">
        <v>0.0</v>
      </c>
      <c r="Q5" s="6">
        <v>1.0</v>
      </c>
      <c r="R5" s="6">
        <v>0.0</v>
      </c>
      <c r="S5" s="6"/>
      <c r="T5" s="14"/>
      <c r="U5" s="14"/>
      <c r="V5" s="14"/>
      <c r="W5" s="14">
        <f t="shared" si="1"/>
        <v>0.25</v>
      </c>
      <c r="X5" s="14">
        <f t="shared" si="2"/>
        <v>0.25</v>
      </c>
      <c r="Y5" s="10">
        <f t="shared" si="3"/>
        <v>0</v>
      </c>
      <c r="Z5" s="10">
        <f t="shared" si="4"/>
        <v>0.25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131</v>
      </c>
      <c r="B6" s="6">
        <v>3.0</v>
      </c>
      <c r="C6" s="6">
        <v>3.0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2.0</v>
      </c>
      <c r="N6" s="6">
        <v>0.0</v>
      </c>
      <c r="O6" s="6">
        <v>0.0</v>
      </c>
      <c r="P6" s="6">
        <v>1.0</v>
      </c>
      <c r="Q6" s="6">
        <v>0.0</v>
      </c>
      <c r="R6" s="6">
        <v>0.0</v>
      </c>
      <c r="S6" s="6"/>
      <c r="T6" s="14"/>
      <c r="U6" s="14"/>
      <c r="V6" s="14"/>
      <c r="W6" s="14">
        <f t="shared" si="1"/>
        <v>0.6666666667</v>
      </c>
      <c r="X6" s="14">
        <f t="shared" si="2"/>
        <v>0</v>
      </c>
      <c r="Y6" s="10">
        <f t="shared" si="3"/>
        <v>0</v>
      </c>
      <c r="Z6" s="10">
        <f t="shared" si="4"/>
        <v>0</v>
      </c>
      <c r="AA6" s="28">
        <f t="shared" si="5"/>
        <v>0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132</v>
      </c>
      <c r="B7" s="6">
        <v>2.0</v>
      </c>
      <c r="C7" s="6">
        <v>1.0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1.0</v>
      </c>
      <c r="M7" s="6">
        <v>0.0</v>
      </c>
      <c r="N7" s="6">
        <v>0.0</v>
      </c>
      <c r="O7" s="6">
        <v>0.0</v>
      </c>
      <c r="P7" s="6">
        <v>1.0</v>
      </c>
      <c r="Q7" s="6">
        <v>0.0</v>
      </c>
      <c r="R7" s="6">
        <v>0.0</v>
      </c>
      <c r="S7" s="6"/>
      <c r="T7" s="14"/>
      <c r="U7" s="14"/>
      <c r="V7" s="14"/>
      <c r="W7" s="14">
        <f t="shared" si="1"/>
        <v>0</v>
      </c>
      <c r="X7" s="14">
        <f t="shared" si="2"/>
        <v>0.5</v>
      </c>
      <c r="Y7" s="10">
        <f t="shared" si="3"/>
        <v>0</v>
      </c>
      <c r="Z7" s="10">
        <f t="shared" si="4"/>
        <v>0.5</v>
      </c>
      <c r="AA7" s="28">
        <f t="shared" si="5"/>
        <v>0</v>
      </c>
      <c r="AB7" s="43" t="s">
        <v>157</v>
      </c>
      <c r="AC7" s="43">
        <v>3.0</v>
      </c>
      <c r="AD7" s="43">
        <v>0.0</v>
      </c>
      <c r="AE7" s="43">
        <v>0.0</v>
      </c>
      <c r="AF7" s="43">
        <v>0.0</v>
      </c>
      <c r="AG7" s="43">
        <v>0.0</v>
      </c>
      <c r="AH7" s="43">
        <v>0.0</v>
      </c>
      <c r="AI7" s="8">
        <f t="shared" ref="AI7:AI13" si="6">IF(AB7="C",1.5,IF(AB7="SS",1,IF(AB7="2B",0.8,IF(AB7="3B",0.7,IF(AB7="1B",0.3,IF(AB7="OF",0.6,0))))))</f>
        <v>0.3</v>
      </c>
      <c r="AJ7" s="8">
        <f t="shared" ref="AJ7:AJ13" si="7">IF(AC7&gt;0,(((AD7+AE7)-0.5*AG7-AH7-AF7)+AI7)/AC7*0.25, )</f>
        <v>0.025</v>
      </c>
      <c r="AK7" s="44"/>
      <c r="AL7" s="44"/>
    </row>
    <row r="8">
      <c r="A8" s="6" t="s">
        <v>144</v>
      </c>
      <c r="B8" s="6">
        <v>2.0</v>
      </c>
      <c r="C8" s="6">
        <v>1.0</v>
      </c>
      <c r="D8" s="6">
        <v>0.0</v>
      </c>
      <c r="E8" s="6">
        <v>0.0</v>
      </c>
      <c r="F8" s="6">
        <v>0.0</v>
      </c>
      <c r="G8" s="6">
        <v>0.0</v>
      </c>
      <c r="H8" s="6">
        <v>0.0</v>
      </c>
      <c r="I8" s="6">
        <v>1.0</v>
      </c>
      <c r="J8" s="6">
        <v>0.0</v>
      </c>
      <c r="K8" s="6">
        <v>0.0</v>
      </c>
      <c r="L8" s="6">
        <v>0.0</v>
      </c>
      <c r="M8" s="6">
        <v>1.0</v>
      </c>
      <c r="N8" s="6">
        <v>1.0</v>
      </c>
      <c r="O8" s="6">
        <v>0.0</v>
      </c>
      <c r="P8" s="6">
        <v>0.0</v>
      </c>
      <c r="Q8" s="6">
        <v>0.0</v>
      </c>
      <c r="R8" s="6">
        <v>0.0</v>
      </c>
      <c r="S8" s="6"/>
      <c r="T8" s="14"/>
      <c r="U8" s="14"/>
      <c r="V8" s="14"/>
      <c r="W8" s="14">
        <f t="shared" si="1"/>
        <v>0.5</v>
      </c>
      <c r="X8" s="14">
        <f t="shared" si="2"/>
        <v>0</v>
      </c>
      <c r="Y8" s="10">
        <f t="shared" si="3"/>
        <v>0</v>
      </c>
      <c r="Z8" s="10">
        <f t="shared" si="4"/>
        <v>0.5</v>
      </c>
      <c r="AA8" s="28">
        <f t="shared" si="5"/>
        <v>0</v>
      </c>
      <c r="AB8" s="43" t="s">
        <v>157</v>
      </c>
      <c r="AC8" s="43">
        <v>4.0</v>
      </c>
      <c r="AD8" s="43">
        <v>0.0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si="6"/>
        <v>0.3</v>
      </c>
      <c r="AJ8" s="8">
        <f t="shared" si="7"/>
        <v>0.01875</v>
      </c>
      <c r="AK8" s="44"/>
      <c r="AL8" s="44"/>
    </row>
    <row r="9">
      <c r="A9" s="6" t="s">
        <v>134</v>
      </c>
      <c r="B9" s="6">
        <v>4.0</v>
      </c>
      <c r="C9" s="6">
        <v>4.0</v>
      </c>
      <c r="D9" s="6">
        <v>2.0</v>
      </c>
      <c r="E9" s="6">
        <v>0.0</v>
      </c>
      <c r="F9" s="6">
        <v>0.0</v>
      </c>
      <c r="G9" s="6">
        <v>0.0</v>
      </c>
      <c r="H9" s="6">
        <v>2.0</v>
      </c>
      <c r="I9" s="6">
        <v>1.0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1.0</v>
      </c>
      <c r="Q9" s="6">
        <v>1.0</v>
      </c>
      <c r="R9" s="6">
        <v>0.0</v>
      </c>
      <c r="S9" s="6"/>
      <c r="T9" s="6">
        <v>1.0</v>
      </c>
      <c r="U9" s="6">
        <v>0.0</v>
      </c>
      <c r="V9" s="6">
        <v>3.0</v>
      </c>
      <c r="W9" s="14">
        <f t="shared" si="1"/>
        <v>0</v>
      </c>
      <c r="X9" s="14">
        <f t="shared" si="2"/>
        <v>0</v>
      </c>
      <c r="Y9" s="10">
        <f t="shared" si="3"/>
        <v>0.5</v>
      </c>
      <c r="Z9" s="10">
        <f t="shared" si="4"/>
        <v>0.5</v>
      </c>
      <c r="AA9" s="28">
        <f t="shared" si="5"/>
        <v>0.5</v>
      </c>
      <c r="AB9" s="43" t="s">
        <v>157</v>
      </c>
      <c r="AC9" s="43">
        <v>3.0</v>
      </c>
      <c r="AD9" s="43">
        <v>0.0</v>
      </c>
      <c r="AE9" s="43">
        <v>0.0</v>
      </c>
      <c r="AF9" s="43">
        <v>0.0</v>
      </c>
      <c r="AG9" s="43">
        <v>0.0</v>
      </c>
      <c r="AH9" s="43">
        <v>0.0</v>
      </c>
      <c r="AI9" s="8">
        <f t="shared" si="6"/>
        <v>0.3</v>
      </c>
      <c r="AJ9" s="8">
        <f t="shared" si="7"/>
        <v>0.025</v>
      </c>
      <c r="AK9" s="44"/>
      <c r="AL9" s="44"/>
    </row>
    <row r="10">
      <c r="A10" s="30" t="s">
        <v>136</v>
      </c>
      <c r="B10" s="30">
        <v>4.0</v>
      </c>
      <c r="C10" s="30">
        <v>4.0</v>
      </c>
      <c r="D10" s="30">
        <v>2.0</v>
      </c>
      <c r="E10" s="30">
        <v>1.0</v>
      </c>
      <c r="F10" s="30">
        <v>0.0</v>
      </c>
      <c r="G10" s="30">
        <v>0.0</v>
      </c>
      <c r="H10" s="30">
        <v>5.0</v>
      </c>
      <c r="I10" s="30">
        <v>3.0</v>
      </c>
      <c r="J10" s="30">
        <v>0.0</v>
      </c>
      <c r="K10" s="30">
        <v>0.0</v>
      </c>
      <c r="L10" s="30">
        <v>0.0</v>
      </c>
      <c r="M10" s="30">
        <v>0.0</v>
      </c>
      <c r="N10" s="30">
        <v>0.0</v>
      </c>
      <c r="O10" s="30">
        <v>0.0</v>
      </c>
      <c r="P10" s="30">
        <v>1.0</v>
      </c>
      <c r="Q10" s="30">
        <v>0.0</v>
      </c>
      <c r="R10" s="30">
        <v>0.0</v>
      </c>
      <c r="S10" s="30">
        <v>0.0</v>
      </c>
      <c r="T10" s="31">
        <v>1.0</v>
      </c>
      <c r="U10" s="31">
        <v>1.0</v>
      </c>
      <c r="V10" s="31">
        <v>1.0</v>
      </c>
      <c r="W10" s="32">
        <f t="shared" si="1"/>
        <v>0</v>
      </c>
      <c r="X10" s="32">
        <f t="shared" si="2"/>
        <v>0</v>
      </c>
      <c r="Y10" s="33">
        <f t="shared" si="3"/>
        <v>0.75</v>
      </c>
      <c r="Z10" s="33">
        <f t="shared" si="4"/>
        <v>0.75</v>
      </c>
      <c r="AA10" s="34">
        <f t="shared" si="5"/>
        <v>1</v>
      </c>
      <c r="AB10" s="43" t="s">
        <v>157</v>
      </c>
      <c r="AC10" s="43">
        <v>4.0</v>
      </c>
      <c r="AD10" s="43">
        <v>0.0</v>
      </c>
      <c r="AE10" s="43">
        <v>0.0</v>
      </c>
      <c r="AF10" s="43">
        <v>0.0</v>
      </c>
      <c r="AG10" s="43">
        <v>0.0</v>
      </c>
      <c r="AH10" s="43">
        <v>1.0</v>
      </c>
      <c r="AI10" s="8">
        <f t="shared" si="6"/>
        <v>0.3</v>
      </c>
      <c r="AJ10" s="8">
        <f t="shared" si="7"/>
        <v>-0.04375</v>
      </c>
      <c r="AK10" s="44"/>
      <c r="AL10" s="44"/>
    </row>
    <row r="11">
      <c r="A11" s="6" t="s">
        <v>152</v>
      </c>
      <c r="B11" s="6">
        <v>2.0</v>
      </c>
      <c r="C11" s="6">
        <v>2.0</v>
      </c>
      <c r="D11" s="6">
        <v>1.0</v>
      </c>
      <c r="E11" s="6">
        <v>1.0</v>
      </c>
      <c r="F11" s="6">
        <v>0.0</v>
      </c>
      <c r="G11" s="6">
        <v>0.0</v>
      </c>
      <c r="H11" s="6">
        <v>1.0</v>
      </c>
      <c r="I11" s="6">
        <v>1.0</v>
      </c>
      <c r="J11" s="6">
        <v>0.0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6">
        <v>0.0</v>
      </c>
      <c r="V11" s="6">
        <v>0.0</v>
      </c>
      <c r="W11" s="14">
        <f t="shared" si="1"/>
        <v>0</v>
      </c>
      <c r="X11" s="14">
        <f t="shared" si="2"/>
        <v>0</v>
      </c>
      <c r="Y11" s="10">
        <f t="shared" si="3"/>
        <v>1</v>
      </c>
      <c r="Z11" s="10">
        <f t="shared" si="4"/>
        <v>1</v>
      </c>
      <c r="AA11" s="28">
        <f t="shared" si="5"/>
        <v>1.5</v>
      </c>
      <c r="AB11" s="44"/>
      <c r="AC11" s="44"/>
      <c r="AD11" s="44"/>
      <c r="AE11" s="44"/>
      <c r="AF11" s="44"/>
      <c r="AG11" s="44"/>
      <c r="AH11" s="44"/>
      <c r="AI11" s="8">
        <f t="shared" si="6"/>
        <v>0</v>
      </c>
      <c r="AJ11" s="8" t="str">
        <f t="shared" si="7"/>
        <v/>
      </c>
      <c r="AK11" s="44"/>
      <c r="AL11" s="44"/>
    </row>
    <row r="12">
      <c r="A12" s="6" t="s">
        <v>153</v>
      </c>
      <c r="B12" s="6">
        <v>2.0</v>
      </c>
      <c r="C12" s="6">
        <v>1.0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1.0</v>
      </c>
      <c r="J12" s="6">
        <v>1.0</v>
      </c>
      <c r="K12" s="6">
        <v>0.0</v>
      </c>
      <c r="L12" s="6">
        <v>1.0</v>
      </c>
      <c r="M12" s="6">
        <v>1.0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>
        <v>0.0</v>
      </c>
      <c r="T12" s="27">
        <v>0.0</v>
      </c>
      <c r="U12" s="27">
        <v>0.0</v>
      </c>
      <c r="V12" s="27">
        <v>0.0</v>
      </c>
      <c r="W12" s="14">
        <f t="shared" si="1"/>
        <v>0.5</v>
      </c>
      <c r="X12" s="14">
        <f t="shared" si="2"/>
        <v>0.5</v>
      </c>
      <c r="Y12" s="10">
        <f t="shared" si="3"/>
        <v>0</v>
      </c>
      <c r="Z12" s="10">
        <f t="shared" si="4"/>
        <v>0.5</v>
      </c>
      <c r="AA12" s="28">
        <f t="shared" si="5"/>
        <v>0</v>
      </c>
      <c r="AB12" s="43" t="s">
        <v>157</v>
      </c>
      <c r="AC12" s="43">
        <v>1.0</v>
      </c>
      <c r="AD12" s="43">
        <v>0.0</v>
      </c>
      <c r="AE12" s="43">
        <v>0.0</v>
      </c>
      <c r="AF12" s="43">
        <v>0.0</v>
      </c>
      <c r="AG12" s="43">
        <v>0.0</v>
      </c>
      <c r="AH12" s="43">
        <v>0.0</v>
      </c>
      <c r="AI12" s="8">
        <f t="shared" si="6"/>
        <v>0.3</v>
      </c>
      <c r="AJ12" s="8">
        <f t="shared" si="7"/>
        <v>0.075</v>
      </c>
      <c r="AK12" s="44"/>
      <c r="AL12" s="44"/>
    </row>
    <row r="13">
      <c r="A13" s="6" t="s">
        <v>146</v>
      </c>
      <c r="B13" s="6">
        <v>3.0</v>
      </c>
      <c r="C13" s="6">
        <v>3.0</v>
      </c>
      <c r="D13" s="6">
        <v>0.0</v>
      </c>
      <c r="E13" s="6">
        <v>1.0</v>
      </c>
      <c r="F13" s="6">
        <v>0.0</v>
      </c>
      <c r="G13" s="6">
        <v>0.0</v>
      </c>
      <c r="H13" s="6">
        <v>0.0</v>
      </c>
      <c r="I13" s="6">
        <v>1.0</v>
      </c>
      <c r="J13" s="6">
        <v>0.0</v>
      </c>
      <c r="K13" s="6">
        <v>0.0</v>
      </c>
      <c r="L13" s="6">
        <v>0.0</v>
      </c>
      <c r="M13" s="6">
        <v>1.0</v>
      </c>
      <c r="N13" s="6">
        <v>0.0</v>
      </c>
      <c r="O13" s="6">
        <v>0.0</v>
      </c>
      <c r="P13" s="6">
        <v>1.0</v>
      </c>
      <c r="Q13" s="6">
        <v>0.0</v>
      </c>
      <c r="R13" s="6">
        <v>0.0</v>
      </c>
      <c r="S13" s="6">
        <v>0.0</v>
      </c>
      <c r="T13" s="27">
        <v>1.0</v>
      </c>
      <c r="U13" s="27">
        <v>0.0</v>
      </c>
      <c r="V13" s="27">
        <v>1.0</v>
      </c>
      <c r="W13" s="14">
        <f t="shared" si="1"/>
        <v>0.3333333333</v>
      </c>
      <c r="X13" s="14">
        <f t="shared" si="2"/>
        <v>0</v>
      </c>
      <c r="Y13" s="10">
        <f t="shared" si="3"/>
        <v>0.3333333333</v>
      </c>
      <c r="Z13" s="10">
        <f t="shared" si="4"/>
        <v>0.3333333333</v>
      </c>
      <c r="AA13" s="28">
        <f t="shared" si="5"/>
        <v>0.6666666667</v>
      </c>
      <c r="AB13" s="43" t="s">
        <v>157</v>
      </c>
      <c r="AC13" s="43">
        <v>5.0</v>
      </c>
      <c r="AD13" s="43">
        <v>0.0</v>
      </c>
      <c r="AE13" s="43">
        <v>0.0</v>
      </c>
      <c r="AF13" s="43">
        <v>0.0</v>
      </c>
      <c r="AG13" s="43">
        <v>0.0</v>
      </c>
      <c r="AH13" s="43">
        <v>0.0</v>
      </c>
      <c r="AI13" s="8">
        <f t="shared" si="6"/>
        <v>0.3</v>
      </c>
      <c r="AJ13" s="8">
        <f t="shared" si="7"/>
        <v>0.015</v>
      </c>
      <c r="AK13" s="44"/>
      <c r="AL13" s="44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16"/>
      <c r="U14" s="16"/>
      <c r="V14" s="16"/>
      <c r="W14" s="14"/>
      <c r="X14" s="14"/>
      <c r="Y14" s="10"/>
      <c r="Z14" s="10"/>
      <c r="AA14" s="28"/>
      <c r="AB14" s="44"/>
      <c r="AC14" s="44"/>
      <c r="AD14" s="44"/>
      <c r="AE14" s="44"/>
      <c r="AF14" s="44"/>
      <c r="AG14" s="44"/>
      <c r="AH14" s="44"/>
      <c r="AI14" s="74"/>
      <c r="AJ14" s="74"/>
      <c r="AK14" s="44"/>
      <c r="AL14" s="44"/>
    </row>
    <row r="15">
      <c r="A15" s="36" t="s">
        <v>51</v>
      </c>
      <c r="B15" s="37">
        <f t="shared" ref="B15:V15" si="8">SUM(B2:B14)</f>
        <v>38</v>
      </c>
      <c r="C15" s="37">
        <f t="shared" si="8"/>
        <v>30</v>
      </c>
      <c r="D15" s="37">
        <f t="shared" si="8"/>
        <v>8</v>
      </c>
      <c r="E15" s="37">
        <f t="shared" si="8"/>
        <v>3</v>
      </c>
      <c r="F15" s="37">
        <f t="shared" si="8"/>
        <v>0</v>
      </c>
      <c r="G15" s="37">
        <f t="shared" si="8"/>
        <v>0</v>
      </c>
      <c r="H15" s="37">
        <f t="shared" si="8"/>
        <v>10</v>
      </c>
      <c r="I15" s="37">
        <f t="shared" si="8"/>
        <v>11</v>
      </c>
      <c r="J15" s="37">
        <f t="shared" si="8"/>
        <v>1</v>
      </c>
      <c r="K15" s="37">
        <f t="shared" si="8"/>
        <v>0</v>
      </c>
      <c r="L15" s="37">
        <f t="shared" si="8"/>
        <v>6</v>
      </c>
      <c r="M15" s="37">
        <f t="shared" si="8"/>
        <v>7</v>
      </c>
      <c r="N15" s="37">
        <f t="shared" si="8"/>
        <v>1</v>
      </c>
      <c r="O15" s="37">
        <f t="shared" si="8"/>
        <v>1</v>
      </c>
      <c r="P15" s="37">
        <f t="shared" si="8"/>
        <v>8</v>
      </c>
      <c r="Q15" s="37">
        <f t="shared" si="8"/>
        <v>4</v>
      </c>
      <c r="R15" s="37">
        <f t="shared" si="8"/>
        <v>0</v>
      </c>
      <c r="S15" s="37">
        <f t="shared" si="8"/>
        <v>0</v>
      </c>
      <c r="T15" s="75">
        <f t="shared" si="8"/>
        <v>3</v>
      </c>
      <c r="U15" s="75">
        <f t="shared" si="8"/>
        <v>1</v>
      </c>
      <c r="V15" s="75">
        <f t="shared" si="8"/>
        <v>5</v>
      </c>
      <c r="W15" s="39">
        <f t="shared" ref="W15:W17" si="11">M15/B15</f>
        <v>0.1842105263</v>
      </c>
      <c r="X15" s="39">
        <f t="shared" ref="X15:X17" si="12">L15/B15</f>
        <v>0.1578947368</v>
      </c>
      <c r="Y15" s="40">
        <f t="shared" ref="Y15:Y17" si="13">(D15+E15+F15+G15)/C15</f>
        <v>0.3666666667</v>
      </c>
      <c r="Z15" s="40">
        <f t="shared" ref="Z15:Z17" si="14">(D15+E15+F15+G15+L15+N15)/B15</f>
        <v>0.4736842105</v>
      </c>
      <c r="AA15" s="41">
        <f t="shared" ref="AA15:AA17" si="15">(D15*1+E15*2+F15*3+G15*4)/C15</f>
        <v>0.4666666667</v>
      </c>
      <c r="AB15" s="36" t="s">
        <v>157</v>
      </c>
      <c r="AC15" s="37">
        <f t="shared" ref="AC15:AJ15" si="9">SUM(AC2:AC14)</f>
        <v>20</v>
      </c>
      <c r="AD15" s="37">
        <f t="shared" si="9"/>
        <v>0</v>
      </c>
      <c r="AE15" s="37">
        <f t="shared" si="9"/>
        <v>0</v>
      </c>
      <c r="AF15" s="37">
        <f t="shared" si="9"/>
        <v>0</v>
      </c>
      <c r="AG15" s="37">
        <f t="shared" si="9"/>
        <v>0</v>
      </c>
      <c r="AH15" s="37">
        <f t="shared" si="9"/>
        <v>1</v>
      </c>
      <c r="AI15" s="73">
        <f t="shared" si="9"/>
        <v>1.8</v>
      </c>
      <c r="AJ15" s="73">
        <f t="shared" si="9"/>
        <v>0.115</v>
      </c>
      <c r="AK15" s="40">
        <f t="shared" ref="AK15:AK17" si="17">(AD15+AE15)/(AD15+AE15+AH15)</f>
        <v>0</v>
      </c>
      <c r="AL15" s="40">
        <f t="shared" ref="AL15:AL17" si="18">(AD15+AE15)/(AD15+AE15+AH15+AF15)</f>
        <v>0</v>
      </c>
    </row>
    <row r="16">
      <c r="A16" s="36" t="s">
        <v>117</v>
      </c>
      <c r="B16" s="37">
        <f t="shared" ref="B16:V16" si="10">SUM(B2:B9)</f>
        <v>27</v>
      </c>
      <c r="C16" s="37">
        <f t="shared" si="10"/>
        <v>20</v>
      </c>
      <c r="D16" s="37">
        <f t="shared" si="10"/>
        <v>5</v>
      </c>
      <c r="E16" s="37">
        <f t="shared" si="10"/>
        <v>0</v>
      </c>
      <c r="F16" s="37">
        <f t="shared" si="10"/>
        <v>0</v>
      </c>
      <c r="G16" s="37">
        <f t="shared" si="10"/>
        <v>0</v>
      </c>
      <c r="H16" s="37">
        <f t="shared" si="10"/>
        <v>4</v>
      </c>
      <c r="I16" s="37">
        <f t="shared" si="10"/>
        <v>5</v>
      </c>
      <c r="J16" s="37">
        <f t="shared" si="10"/>
        <v>0</v>
      </c>
      <c r="K16" s="37">
        <f t="shared" si="10"/>
        <v>0</v>
      </c>
      <c r="L16" s="37">
        <f t="shared" si="10"/>
        <v>5</v>
      </c>
      <c r="M16" s="37">
        <f t="shared" si="10"/>
        <v>5</v>
      </c>
      <c r="N16" s="37">
        <f t="shared" si="10"/>
        <v>1</v>
      </c>
      <c r="O16" s="37">
        <f t="shared" si="10"/>
        <v>1</v>
      </c>
      <c r="P16" s="37">
        <f t="shared" si="10"/>
        <v>6</v>
      </c>
      <c r="Q16" s="37">
        <f t="shared" si="10"/>
        <v>4</v>
      </c>
      <c r="R16" s="37">
        <f t="shared" si="10"/>
        <v>0</v>
      </c>
      <c r="S16" s="37">
        <f t="shared" si="10"/>
        <v>0</v>
      </c>
      <c r="T16" s="38">
        <f t="shared" si="10"/>
        <v>1</v>
      </c>
      <c r="U16" s="38">
        <f t="shared" si="10"/>
        <v>0</v>
      </c>
      <c r="V16" s="38">
        <f t="shared" si="10"/>
        <v>3</v>
      </c>
      <c r="W16" s="39">
        <f t="shared" si="11"/>
        <v>0.1851851852</v>
      </c>
      <c r="X16" s="39">
        <f t="shared" si="12"/>
        <v>0.1851851852</v>
      </c>
      <c r="Y16" s="40">
        <f t="shared" si="13"/>
        <v>0.25</v>
      </c>
      <c r="Z16" s="40">
        <f t="shared" si="14"/>
        <v>0.4074074074</v>
      </c>
      <c r="AA16" s="41">
        <f t="shared" si="15"/>
        <v>0.25</v>
      </c>
      <c r="AB16" s="36" t="s">
        <v>139</v>
      </c>
      <c r="AC16" s="36">
        <f t="shared" ref="AC16:AJ16" si="16">SUM(AC2:AC9)</f>
        <v>10</v>
      </c>
      <c r="AD16" s="36">
        <f t="shared" si="16"/>
        <v>0</v>
      </c>
      <c r="AE16" s="36">
        <f t="shared" si="16"/>
        <v>0</v>
      </c>
      <c r="AF16" s="36">
        <f t="shared" si="16"/>
        <v>0</v>
      </c>
      <c r="AG16" s="36">
        <f t="shared" si="16"/>
        <v>0</v>
      </c>
      <c r="AH16" s="36">
        <f t="shared" si="16"/>
        <v>0</v>
      </c>
      <c r="AI16" s="76">
        <f t="shared" si="16"/>
        <v>0.9</v>
      </c>
      <c r="AJ16" s="76">
        <f t="shared" si="16"/>
        <v>0.06875</v>
      </c>
      <c r="AK16" s="40" t="str">
        <f t="shared" si="17"/>
        <v>#DIV/0!</v>
      </c>
      <c r="AL16" s="40" t="str">
        <f t="shared" si="18"/>
        <v>#DIV/0!</v>
      </c>
    </row>
    <row r="17">
      <c r="A17" s="36" t="s">
        <v>74</v>
      </c>
      <c r="B17" s="37">
        <f t="shared" ref="B17:V17" si="19">SUM(B10:B14)</f>
        <v>11</v>
      </c>
      <c r="C17" s="37">
        <f t="shared" si="19"/>
        <v>10</v>
      </c>
      <c r="D17" s="37">
        <f t="shared" si="19"/>
        <v>3</v>
      </c>
      <c r="E17" s="37">
        <f t="shared" si="19"/>
        <v>3</v>
      </c>
      <c r="F17" s="37">
        <f t="shared" si="19"/>
        <v>0</v>
      </c>
      <c r="G17" s="37">
        <f t="shared" si="19"/>
        <v>0</v>
      </c>
      <c r="H17" s="37">
        <f t="shared" si="19"/>
        <v>6</v>
      </c>
      <c r="I17" s="37">
        <f t="shared" si="19"/>
        <v>6</v>
      </c>
      <c r="J17" s="37">
        <f t="shared" si="19"/>
        <v>1</v>
      </c>
      <c r="K17" s="37">
        <f t="shared" si="19"/>
        <v>0</v>
      </c>
      <c r="L17" s="37">
        <f t="shared" si="19"/>
        <v>1</v>
      </c>
      <c r="M17" s="37">
        <f t="shared" si="19"/>
        <v>2</v>
      </c>
      <c r="N17" s="37">
        <f t="shared" si="19"/>
        <v>0</v>
      </c>
      <c r="O17" s="37">
        <f t="shared" si="19"/>
        <v>0</v>
      </c>
      <c r="P17" s="37">
        <f t="shared" si="19"/>
        <v>2</v>
      </c>
      <c r="Q17" s="37">
        <f t="shared" si="19"/>
        <v>0</v>
      </c>
      <c r="R17" s="37">
        <f t="shared" si="19"/>
        <v>0</v>
      </c>
      <c r="S17" s="37">
        <f t="shared" si="19"/>
        <v>0</v>
      </c>
      <c r="T17" s="38">
        <f t="shared" si="19"/>
        <v>2</v>
      </c>
      <c r="U17" s="38">
        <f t="shared" si="19"/>
        <v>1</v>
      </c>
      <c r="V17" s="38">
        <f t="shared" si="19"/>
        <v>2</v>
      </c>
      <c r="W17" s="39">
        <f t="shared" si="11"/>
        <v>0.1818181818</v>
      </c>
      <c r="X17" s="39">
        <f t="shared" si="12"/>
        <v>0.09090909091</v>
      </c>
      <c r="Y17" s="40">
        <f t="shared" si="13"/>
        <v>0.6</v>
      </c>
      <c r="Z17" s="40">
        <f t="shared" si="14"/>
        <v>0.6363636364</v>
      </c>
      <c r="AA17" s="41">
        <f t="shared" si="15"/>
        <v>0.9</v>
      </c>
      <c r="AB17" s="36" t="s">
        <v>140</v>
      </c>
      <c r="AC17" s="36">
        <f t="shared" ref="AC17:AJ17" si="20">SUM(AC10:AC13)</f>
        <v>10</v>
      </c>
      <c r="AD17" s="36">
        <f t="shared" si="20"/>
        <v>0</v>
      </c>
      <c r="AE17" s="36">
        <f t="shared" si="20"/>
        <v>0</v>
      </c>
      <c r="AF17" s="36">
        <f t="shared" si="20"/>
        <v>0</v>
      </c>
      <c r="AG17" s="36">
        <f t="shared" si="20"/>
        <v>0</v>
      </c>
      <c r="AH17" s="36">
        <f t="shared" si="20"/>
        <v>1</v>
      </c>
      <c r="AI17" s="76">
        <f t="shared" si="20"/>
        <v>0.9</v>
      </c>
      <c r="AJ17" s="76">
        <f t="shared" si="20"/>
        <v>0.04625</v>
      </c>
      <c r="AK17" s="40">
        <f t="shared" si="17"/>
        <v>0</v>
      </c>
      <c r="AL17" s="40">
        <f t="shared" si="18"/>
        <v>0</v>
      </c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6"/>
      <c r="AC21" s="6"/>
      <c r="AD21" s="6"/>
      <c r="AE21" s="6"/>
      <c r="AF21" s="6"/>
      <c r="AG21" s="6"/>
      <c r="AH21" s="6"/>
      <c r="AI21" s="6"/>
      <c r="AJ21" s="6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7"/>
      <c r="AC23" s="46"/>
      <c r="AD23" s="46"/>
      <c r="AE23" s="46"/>
      <c r="AF23" s="46"/>
      <c r="AG23" s="46"/>
      <c r="AH23" s="46"/>
      <c r="AI23" s="46"/>
      <c r="AJ23" s="46"/>
      <c r="AK23" s="48"/>
      <c r="AL23" s="48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147</v>
      </c>
      <c r="AJ1" s="1" t="s">
        <v>6</v>
      </c>
      <c r="AK1" s="1" t="s">
        <v>129</v>
      </c>
      <c r="AL1" s="1" t="s">
        <v>130</v>
      </c>
    </row>
    <row r="2">
      <c r="A2" s="6" t="s">
        <v>160</v>
      </c>
      <c r="B2" s="6">
        <v>4.0</v>
      </c>
      <c r="C2" s="6">
        <v>3.0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1.0</v>
      </c>
      <c r="J2" s="6">
        <v>0.0</v>
      </c>
      <c r="K2" s="6">
        <v>0.0</v>
      </c>
      <c r="L2" s="6">
        <v>1.0</v>
      </c>
      <c r="M2" s="6">
        <v>2.0</v>
      </c>
      <c r="N2" s="6">
        <v>0.0</v>
      </c>
      <c r="O2" s="6">
        <v>0.0</v>
      </c>
      <c r="P2" s="27">
        <v>1.0</v>
      </c>
      <c r="Q2" s="27">
        <v>0.0</v>
      </c>
      <c r="R2" s="27">
        <v>0.0</v>
      </c>
      <c r="S2" s="27"/>
      <c r="T2" s="27"/>
      <c r="U2" s="27"/>
      <c r="V2" s="27"/>
      <c r="W2" s="14">
        <f t="shared" ref="W2:W20" si="1">M2/B2</f>
        <v>0.5</v>
      </c>
      <c r="X2" s="14">
        <f t="shared" ref="X2:X20" si="2">L2/B2</f>
        <v>0.25</v>
      </c>
      <c r="Y2" s="10">
        <f t="shared" ref="Y2:Y20" si="3">(D2+E2+F2+G2)/C2</f>
        <v>0</v>
      </c>
      <c r="Z2" s="10">
        <f t="shared" ref="Z2:Z20" si="4">(D2+E2+F2+G2+L2+N2)/B2</f>
        <v>0.25</v>
      </c>
      <c r="AA2" s="28">
        <f t="shared" ref="AA2:AA20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160</v>
      </c>
      <c r="B3" s="6">
        <v>3.0</v>
      </c>
      <c r="C3" s="6">
        <v>2.0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1.0</v>
      </c>
      <c r="M3" s="6">
        <v>2.0</v>
      </c>
      <c r="N3" s="6">
        <v>0.0</v>
      </c>
      <c r="O3" s="6">
        <v>0.0</v>
      </c>
      <c r="P3" s="27">
        <v>0.0</v>
      </c>
      <c r="Q3" s="27">
        <v>0.0</v>
      </c>
      <c r="R3" s="27">
        <v>0.0</v>
      </c>
      <c r="S3" s="27"/>
      <c r="T3" s="27"/>
      <c r="U3" s="27"/>
      <c r="V3" s="27"/>
      <c r="W3" s="14">
        <f t="shared" si="1"/>
        <v>0.6666666667</v>
      </c>
      <c r="X3" s="14">
        <f t="shared" si="2"/>
        <v>0.3333333333</v>
      </c>
      <c r="Y3" s="10">
        <f t="shared" si="3"/>
        <v>0</v>
      </c>
      <c r="Z3" s="10">
        <f t="shared" si="4"/>
        <v>0.3333333333</v>
      </c>
      <c r="AA3" s="28">
        <f t="shared" si="5"/>
        <v>0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141</v>
      </c>
      <c r="B4" s="6">
        <v>4.0</v>
      </c>
      <c r="C4" s="6">
        <v>3.0</v>
      </c>
      <c r="D4" s="6">
        <v>1.0</v>
      </c>
      <c r="E4" s="6">
        <v>0.0</v>
      </c>
      <c r="F4" s="6">
        <v>0.0</v>
      </c>
      <c r="G4" s="6">
        <v>0.0</v>
      </c>
      <c r="H4" s="6">
        <v>0.0</v>
      </c>
      <c r="I4" s="6">
        <v>1.0</v>
      </c>
      <c r="J4" s="6">
        <v>0.0</v>
      </c>
      <c r="K4" s="6">
        <v>0.0</v>
      </c>
      <c r="L4" s="6">
        <v>1.0</v>
      </c>
      <c r="M4" s="6">
        <v>1.0</v>
      </c>
      <c r="N4" s="6">
        <v>0.0</v>
      </c>
      <c r="O4" s="6">
        <v>0.0</v>
      </c>
      <c r="P4" s="27">
        <v>1.0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0.25</v>
      </c>
      <c r="X4" s="14">
        <f t="shared" si="2"/>
        <v>0.25</v>
      </c>
      <c r="Y4" s="10">
        <f t="shared" si="3"/>
        <v>0.3333333333</v>
      </c>
      <c r="Z4" s="10">
        <f t="shared" si="4"/>
        <v>0.5</v>
      </c>
      <c r="AA4" s="28">
        <f t="shared" si="5"/>
        <v>0.3333333333</v>
      </c>
      <c r="AB4" s="6" t="s">
        <v>138</v>
      </c>
      <c r="AC4" s="6">
        <v>7.0</v>
      </c>
      <c r="AD4" s="6">
        <v>1.0</v>
      </c>
      <c r="AE4" s="6">
        <v>0.0</v>
      </c>
      <c r="AF4" s="6">
        <v>0.0</v>
      </c>
      <c r="AG4" s="6">
        <v>0.0</v>
      </c>
      <c r="AH4" s="6">
        <v>0.0</v>
      </c>
      <c r="AI4" s="8">
        <f t="shared" ref="AI4:AI20" si="6">IF(AB4="C",1.5,IF(AB4="SS",1,IF(AB4="2B",0.8,IF(AB4="3B",0.7,IF(AB4="1B",0.3,IF(AB4="OF",0.6,0))))))</f>
        <v>0.7</v>
      </c>
      <c r="AJ4" s="8">
        <f t="shared" ref="AJ4:AJ20" si="7">IF(AC4&gt;0,(((AD4+AE4)-0.5*AG4-AH4-AF4)+AI4)/AC4*0.25, )</f>
        <v>0.06071428571</v>
      </c>
      <c r="AK4" s="12"/>
      <c r="AL4" s="12"/>
    </row>
    <row r="5">
      <c r="A5" s="6" t="s">
        <v>142</v>
      </c>
      <c r="B5" s="6">
        <v>3.0</v>
      </c>
      <c r="C5" s="6">
        <v>3.0</v>
      </c>
      <c r="D5" s="6">
        <v>0.0</v>
      </c>
      <c r="E5" s="6">
        <v>0.0</v>
      </c>
      <c r="F5" s="6">
        <v>0.0</v>
      </c>
      <c r="G5" s="6">
        <v>1.0</v>
      </c>
      <c r="H5" s="6">
        <v>1.0</v>
      </c>
      <c r="I5" s="6">
        <v>1.0</v>
      </c>
      <c r="J5" s="6">
        <v>0.0</v>
      </c>
      <c r="K5" s="6">
        <v>0.0</v>
      </c>
      <c r="L5" s="6">
        <v>0.0</v>
      </c>
      <c r="M5" s="6">
        <v>0.0</v>
      </c>
      <c r="N5" s="6">
        <v>0.0</v>
      </c>
      <c r="O5" s="6">
        <v>0.0</v>
      </c>
      <c r="P5" s="27">
        <v>1.0</v>
      </c>
      <c r="Q5" s="6">
        <v>1.0</v>
      </c>
      <c r="R5" s="6">
        <v>0.0</v>
      </c>
      <c r="S5" s="6"/>
      <c r="T5" s="6">
        <v>1.0</v>
      </c>
      <c r="U5" s="6">
        <v>1.0</v>
      </c>
      <c r="V5" s="6">
        <v>1.0</v>
      </c>
      <c r="W5" s="14">
        <f t="shared" si="1"/>
        <v>0</v>
      </c>
      <c r="X5" s="14">
        <f t="shared" si="2"/>
        <v>0</v>
      </c>
      <c r="Y5" s="10">
        <f t="shared" si="3"/>
        <v>0.3333333333</v>
      </c>
      <c r="Z5" s="10">
        <f t="shared" si="4"/>
        <v>0.3333333333</v>
      </c>
      <c r="AA5" s="28">
        <f t="shared" si="5"/>
        <v>1.333333333</v>
      </c>
      <c r="AB5" s="43" t="s">
        <v>138</v>
      </c>
      <c r="AC5" s="43">
        <v>7.0</v>
      </c>
      <c r="AD5" s="43">
        <v>0.0</v>
      </c>
      <c r="AE5" s="43">
        <v>2.0</v>
      </c>
      <c r="AF5" s="43">
        <v>0.0</v>
      </c>
      <c r="AG5" s="43">
        <v>0.0</v>
      </c>
      <c r="AH5" s="43">
        <v>0.0</v>
      </c>
      <c r="AI5" s="8">
        <f t="shared" si="6"/>
        <v>0.7</v>
      </c>
      <c r="AJ5" s="8">
        <f t="shared" si="7"/>
        <v>0.09642857143</v>
      </c>
      <c r="AK5" s="44"/>
      <c r="AL5" s="44"/>
    </row>
    <row r="6">
      <c r="A6" s="6" t="s">
        <v>161</v>
      </c>
      <c r="B6" s="6">
        <v>7.0</v>
      </c>
      <c r="C6" s="6">
        <v>4.0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3.0</v>
      </c>
      <c r="J6" s="6">
        <v>0.0</v>
      </c>
      <c r="K6" s="6">
        <v>0.0</v>
      </c>
      <c r="L6" s="6">
        <v>3.0</v>
      </c>
      <c r="M6" s="6">
        <v>2.0</v>
      </c>
      <c r="N6" s="6">
        <v>0.0</v>
      </c>
      <c r="O6" s="6">
        <v>0.0</v>
      </c>
      <c r="P6" s="27">
        <v>1.0</v>
      </c>
      <c r="Q6" s="6">
        <v>1.0</v>
      </c>
      <c r="R6" s="6">
        <v>1.0</v>
      </c>
      <c r="S6" s="6"/>
      <c r="T6" s="6">
        <v>1.0</v>
      </c>
      <c r="U6" s="6">
        <v>0.0</v>
      </c>
      <c r="V6" s="6">
        <v>1.0</v>
      </c>
      <c r="W6" s="14">
        <f t="shared" si="1"/>
        <v>0.2857142857</v>
      </c>
      <c r="X6" s="14">
        <f t="shared" si="2"/>
        <v>0.4285714286</v>
      </c>
      <c r="Y6" s="10">
        <f t="shared" si="3"/>
        <v>0</v>
      </c>
      <c r="Z6" s="10">
        <f t="shared" si="4"/>
        <v>0.4285714286</v>
      </c>
      <c r="AA6" s="28">
        <f t="shared" si="5"/>
        <v>0</v>
      </c>
      <c r="AB6" s="44"/>
      <c r="AC6" s="44"/>
      <c r="AD6" s="44"/>
      <c r="AE6" s="44"/>
      <c r="AF6" s="44"/>
      <c r="AG6" s="44"/>
      <c r="AH6" s="44"/>
      <c r="AI6" s="8">
        <f t="shared" si="6"/>
        <v>0</v>
      </c>
      <c r="AJ6" s="8" t="str">
        <f t="shared" si="7"/>
        <v/>
      </c>
      <c r="AK6" s="44"/>
      <c r="AL6" s="44"/>
    </row>
    <row r="7">
      <c r="A7" s="6" t="s">
        <v>144</v>
      </c>
      <c r="B7" s="6">
        <v>2.0</v>
      </c>
      <c r="C7" s="6">
        <v>1.0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1.0</v>
      </c>
      <c r="J7" s="6">
        <v>0.0</v>
      </c>
      <c r="K7" s="6">
        <v>0.0</v>
      </c>
      <c r="L7" s="6">
        <v>1.0</v>
      </c>
      <c r="M7" s="6">
        <v>0.0</v>
      </c>
      <c r="N7" s="6">
        <v>0.0</v>
      </c>
      <c r="O7" s="6">
        <v>0.0</v>
      </c>
      <c r="P7" s="27">
        <v>1.0</v>
      </c>
      <c r="Q7" s="6">
        <v>0.0</v>
      </c>
      <c r="R7" s="6">
        <v>0.0</v>
      </c>
      <c r="S7" s="6"/>
      <c r="T7" s="6">
        <v>0.0</v>
      </c>
      <c r="U7" s="6">
        <v>0.0</v>
      </c>
      <c r="V7" s="6">
        <v>0.0</v>
      </c>
      <c r="W7" s="14">
        <f t="shared" si="1"/>
        <v>0</v>
      </c>
      <c r="X7" s="14">
        <f t="shared" si="2"/>
        <v>0.5</v>
      </c>
      <c r="Y7" s="10">
        <f t="shared" si="3"/>
        <v>0</v>
      </c>
      <c r="Z7" s="10">
        <f t="shared" si="4"/>
        <v>0.5</v>
      </c>
      <c r="AA7" s="28">
        <f t="shared" si="5"/>
        <v>0</v>
      </c>
      <c r="AB7" s="43" t="s">
        <v>150</v>
      </c>
      <c r="AC7" s="43">
        <v>3.0</v>
      </c>
      <c r="AD7" s="43">
        <v>0.0</v>
      </c>
      <c r="AE7" s="43">
        <v>0.0</v>
      </c>
      <c r="AF7" s="43">
        <v>0.0</v>
      </c>
      <c r="AG7" s="43">
        <v>0.0</v>
      </c>
      <c r="AH7" s="43">
        <v>0.0</v>
      </c>
      <c r="AI7" s="8">
        <f t="shared" si="6"/>
        <v>0.6</v>
      </c>
      <c r="AJ7" s="8">
        <f t="shared" si="7"/>
        <v>0.05</v>
      </c>
      <c r="AK7" s="44"/>
      <c r="AL7" s="44"/>
    </row>
    <row r="8">
      <c r="A8" s="6" t="s">
        <v>134</v>
      </c>
      <c r="B8" s="6">
        <v>4.0</v>
      </c>
      <c r="C8" s="6">
        <v>3.0</v>
      </c>
      <c r="D8" s="6">
        <v>0.0</v>
      </c>
      <c r="E8" s="6">
        <v>0.0</v>
      </c>
      <c r="F8" s="6">
        <v>0.0</v>
      </c>
      <c r="G8" s="6">
        <v>0.0</v>
      </c>
      <c r="H8" s="6">
        <v>0.0</v>
      </c>
      <c r="I8" s="6">
        <v>3.0</v>
      </c>
      <c r="J8" s="6">
        <v>2.0</v>
      </c>
      <c r="K8" s="6">
        <v>0.0</v>
      </c>
      <c r="L8" s="6">
        <v>1.0</v>
      </c>
      <c r="M8" s="6">
        <v>0.0</v>
      </c>
      <c r="N8" s="6">
        <v>0.0</v>
      </c>
      <c r="O8" s="6">
        <v>0.0</v>
      </c>
      <c r="P8" s="27">
        <v>2.0</v>
      </c>
      <c r="Q8" s="6">
        <v>1.0</v>
      </c>
      <c r="R8" s="6">
        <v>0.0</v>
      </c>
      <c r="S8" s="6"/>
      <c r="T8" s="6">
        <v>1.0</v>
      </c>
      <c r="U8" s="6">
        <v>0.0</v>
      </c>
      <c r="V8" s="6">
        <v>2.0</v>
      </c>
      <c r="W8" s="14">
        <f t="shared" si="1"/>
        <v>0</v>
      </c>
      <c r="X8" s="14">
        <f t="shared" si="2"/>
        <v>0.25</v>
      </c>
      <c r="Y8" s="10">
        <f t="shared" si="3"/>
        <v>0</v>
      </c>
      <c r="Z8" s="10">
        <f t="shared" si="4"/>
        <v>0.25</v>
      </c>
      <c r="AA8" s="28">
        <f t="shared" si="5"/>
        <v>0</v>
      </c>
      <c r="AB8" s="43" t="s">
        <v>138</v>
      </c>
      <c r="AC8" s="43">
        <v>3.0</v>
      </c>
      <c r="AD8" s="43">
        <v>0.0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si="6"/>
        <v>0.7</v>
      </c>
      <c r="AJ8" s="8">
        <f t="shared" si="7"/>
        <v>0.05833333333</v>
      </c>
      <c r="AK8" s="44"/>
      <c r="AL8" s="44"/>
    </row>
    <row r="9">
      <c r="A9" s="6" t="s">
        <v>145</v>
      </c>
      <c r="B9" s="6">
        <v>2.0</v>
      </c>
      <c r="C9" s="6">
        <v>2.0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27">
        <v>1.0</v>
      </c>
      <c r="Q9" s="6">
        <v>1.0</v>
      </c>
      <c r="R9" s="6">
        <v>0.0</v>
      </c>
      <c r="S9" s="6"/>
      <c r="T9" s="6">
        <v>0.0</v>
      </c>
      <c r="U9" s="6">
        <v>2.0</v>
      </c>
      <c r="V9" s="6">
        <v>0.0</v>
      </c>
      <c r="W9" s="14">
        <f t="shared" si="1"/>
        <v>0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43" t="s">
        <v>157</v>
      </c>
      <c r="AC9" s="43">
        <v>5.0</v>
      </c>
      <c r="AD9" s="43">
        <v>0.0</v>
      </c>
      <c r="AE9" s="43">
        <v>0.0</v>
      </c>
      <c r="AF9" s="43">
        <v>0.0</v>
      </c>
      <c r="AG9" s="43">
        <v>0.0</v>
      </c>
      <c r="AH9" s="43">
        <v>0.0</v>
      </c>
      <c r="AI9" s="8">
        <f t="shared" si="6"/>
        <v>0.3</v>
      </c>
      <c r="AJ9" s="8">
        <f t="shared" si="7"/>
        <v>0.015</v>
      </c>
      <c r="AK9" s="44"/>
      <c r="AL9" s="44"/>
    </row>
    <row r="10">
      <c r="A10" s="30" t="s">
        <v>162</v>
      </c>
      <c r="B10" s="30">
        <v>6.0</v>
      </c>
      <c r="C10" s="30">
        <v>5.0</v>
      </c>
      <c r="D10" s="30">
        <v>0.0</v>
      </c>
      <c r="E10" s="30">
        <v>0.0</v>
      </c>
      <c r="F10" s="30">
        <v>0.0</v>
      </c>
      <c r="G10" s="30">
        <v>0.0</v>
      </c>
      <c r="H10" s="30">
        <v>0.0</v>
      </c>
      <c r="I10" s="30">
        <v>0.0</v>
      </c>
      <c r="J10" s="30">
        <v>0.0</v>
      </c>
      <c r="K10" s="30">
        <v>0.0</v>
      </c>
      <c r="L10" s="30">
        <v>1.0</v>
      </c>
      <c r="M10" s="30">
        <v>1.0</v>
      </c>
      <c r="N10" s="30">
        <v>0.0</v>
      </c>
      <c r="O10" s="30">
        <v>0.0</v>
      </c>
      <c r="P10" s="31">
        <v>3.0</v>
      </c>
      <c r="Q10" s="30">
        <v>1.0</v>
      </c>
      <c r="R10" s="30">
        <v>1.0</v>
      </c>
      <c r="S10" s="30">
        <v>0.0</v>
      </c>
      <c r="T10" s="30">
        <v>2.0</v>
      </c>
      <c r="U10" s="30">
        <v>0.0</v>
      </c>
      <c r="V10" s="30">
        <v>2.0</v>
      </c>
      <c r="W10" s="32">
        <f t="shared" si="1"/>
        <v>0.1666666667</v>
      </c>
      <c r="X10" s="32">
        <f t="shared" si="2"/>
        <v>0.1666666667</v>
      </c>
      <c r="Y10" s="33">
        <f t="shared" si="3"/>
        <v>0</v>
      </c>
      <c r="Z10" s="33">
        <f t="shared" si="4"/>
        <v>0.1666666667</v>
      </c>
      <c r="AA10" s="34">
        <f t="shared" si="5"/>
        <v>0</v>
      </c>
      <c r="AB10" s="44"/>
      <c r="AC10" s="44"/>
      <c r="AD10" s="44"/>
      <c r="AE10" s="44"/>
      <c r="AF10" s="44"/>
      <c r="AG10" s="44"/>
      <c r="AH10" s="44"/>
      <c r="AI10" s="8">
        <f t="shared" si="6"/>
        <v>0</v>
      </c>
      <c r="AJ10" s="8" t="str">
        <f t="shared" si="7"/>
        <v/>
      </c>
      <c r="AK10" s="44"/>
      <c r="AL10" s="44"/>
    </row>
    <row r="11">
      <c r="A11" s="6" t="s">
        <v>135</v>
      </c>
      <c r="B11" s="6">
        <v>4.0</v>
      </c>
      <c r="C11" s="6">
        <v>4.0</v>
      </c>
      <c r="D11" s="6">
        <v>3.0</v>
      </c>
      <c r="E11" s="6">
        <v>0.0</v>
      </c>
      <c r="F11" s="6">
        <v>0.0</v>
      </c>
      <c r="G11" s="6">
        <v>0.0</v>
      </c>
      <c r="H11" s="6">
        <v>2.0</v>
      </c>
      <c r="I11" s="6">
        <v>2.0</v>
      </c>
      <c r="J11" s="6">
        <v>1.0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27">
        <v>1.0</v>
      </c>
      <c r="Q11" s="6">
        <v>0.0</v>
      </c>
      <c r="R11" s="6">
        <v>0.0</v>
      </c>
      <c r="S11" s="6">
        <v>0.0</v>
      </c>
      <c r="T11" s="6">
        <v>3.0</v>
      </c>
      <c r="U11" s="6">
        <v>1.0</v>
      </c>
      <c r="V11" s="6">
        <v>0.0</v>
      </c>
      <c r="W11" s="14">
        <f t="shared" si="1"/>
        <v>0</v>
      </c>
      <c r="X11" s="14">
        <f t="shared" si="2"/>
        <v>0</v>
      </c>
      <c r="Y11" s="10">
        <f t="shared" si="3"/>
        <v>0.75</v>
      </c>
      <c r="Z11" s="10">
        <f t="shared" si="4"/>
        <v>0.75</v>
      </c>
      <c r="AA11" s="28">
        <f t="shared" si="5"/>
        <v>0.75</v>
      </c>
      <c r="AB11" s="43" t="s">
        <v>157</v>
      </c>
      <c r="AC11" s="43">
        <v>6.0</v>
      </c>
      <c r="AD11" s="43">
        <v>1.0</v>
      </c>
      <c r="AE11" s="43">
        <v>1.0</v>
      </c>
      <c r="AF11" s="43">
        <v>0.0</v>
      </c>
      <c r="AG11" s="43">
        <v>0.0</v>
      </c>
      <c r="AH11" s="43">
        <v>0.0</v>
      </c>
      <c r="AI11" s="8">
        <f t="shared" si="6"/>
        <v>0.3</v>
      </c>
      <c r="AJ11" s="8">
        <f t="shared" si="7"/>
        <v>0.09583333333</v>
      </c>
      <c r="AK11" s="44"/>
      <c r="AL11" s="44"/>
    </row>
    <row r="12">
      <c r="A12" s="6" t="s">
        <v>136</v>
      </c>
      <c r="B12" s="6">
        <v>4.0</v>
      </c>
      <c r="C12" s="6">
        <v>3.0</v>
      </c>
      <c r="D12" s="6">
        <v>1.0</v>
      </c>
      <c r="E12" s="6">
        <v>1.0</v>
      </c>
      <c r="F12" s="6">
        <v>0.0</v>
      </c>
      <c r="G12" s="6">
        <v>0.0</v>
      </c>
      <c r="H12" s="6">
        <v>2.0</v>
      </c>
      <c r="I12" s="6">
        <v>3.0</v>
      </c>
      <c r="J12" s="6">
        <v>1.0</v>
      </c>
      <c r="K12" s="6">
        <v>0.0</v>
      </c>
      <c r="L12" s="6">
        <v>1.0</v>
      </c>
      <c r="M12" s="6">
        <v>0.0</v>
      </c>
      <c r="N12" s="6">
        <v>0.0</v>
      </c>
      <c r="O12" s="6">
        <v>0.0</v>
      </c>
      <c r="P12" s="27">
        <v>1.0</v>
      </c>
      <c r="Q12" s="6">
        <v>0.0</v>
      </c>
      <c r="R12" s="6">
        <v>0.0</v>
      </c>
      <c r="S12" s="6">
        <v>0.0</v>
      </c>
      <c r="T12" s="6">
        <v>2.0</v>
      </c>
      <c r="U12" s="6">
        <v>1.0</v>
      </c>
      <c r="V12" s="6">
        <v>0.0</v>
      </c>
      <c r="W12" s="14">
        <f t="shared" si="1"/>
        <v>0</v>
      </c>
      <c r="X12" s="14">
        <f t="shared" si="2"/>
        <v>0.25</v>
      </c>
      <c r="Y12" s="10">
        <f t="shared" si="3"/>
        <v>0.6666666667</v>
      </c>
      <c r="Z12" s="10">
        <f t="shared" si="4"/>
        <v>0.75</v>
      </c>
      <c r="AA12" s="28">
        <f t="shared" si="5"/>
        <v>1</v>
      </c>
      <c r="AB12" s="43" t="s">
        <v>163</v>
      </c>
      <c r="AC12" s="43">
        <v>4.0</v>
      </c>
      <c r="AD12" s="43">
        <v>0.0</v>
      </c>
      <c r="AE12" s="43">
        <v>1.0</v>
      </c>
      <c r="AF12" s="43">
        <v>1.0</v>
      </c>
      <c r="AG12" s="43">
        <v>0.0</v>
      </c>
      <c r="AH12" s="43">
        <v>1.0</v>
      </c>
      <c r="AI12" s="8">
        <f t="shared" si="6"/>
        <v>1</v>
      </c>
      <c r="AJ12" s="8">
        <f t="shared" si="7"/>
        <v>0</v>
      </c>
      <c r="AK12" s="44"/>
      <c r="AL12" s="44"/>
    </row>
    <row r="13">
      <c r="A13" s="6" t="s">
        <v>137</v>
      </c>
      <c r="B13" s="6">
        <v>2.0</v>
      </c>
      <c r="C13" s="6">
        <v>1.0</v>
      </c>
      <c r="D13" s="6">
        <v>0.0</v>
      </c>
      <c r="E13" s="6">
        <v>0.0</v>
      </c>
      <c r="F13" s="6">
        <v>0.0</v>
      </c>
      <c r="G13" s="6">
        <v>0.0</v>
      </c>
      <c r="H13" s="6">
        <v>1.0</v>
      </c>
      <c r="I13" s="6">
        <v>0.0</v>
      </c>
      <c r="J13" s="6">
        <v>1.0</v>
      </c>
      <c r="K13" s="6">
        <v>0.0</v>
      </c>
      <c r="L13" s="6">
        <v>1.0</v>
      </c>
      <c r="M13" s="6">
        <v>0.0</v>
      </c>
      <c r="N13" s="6">
        <v>0.0</v>
      </c>
      <c r="O13" s="6">
        <v>1.0</v>
      </c>
      <c r="P13" s="27">
        <v>0.0</v>
      </c>
      <c r="Q13" s="6">
        <v>1.0</v>
      </c>
      <c r="R13" s="6">
        <v>0.0</v>
      </c>
      <c r="S13" s="6">
        <v>0.0</v>
      </c>
      <c r="T13" s="6">
        <v>1.0</v>
      </c>
      <c r="U13" s="6">
        <v>0.0</v>
      </c>
      <c r="V13" s="6">
        <v>0.0</v>
      </c>
      <c r="W13" s="14">
        <f t="shared" si="1"/>
        <v>0</v>
      </c>
      <c r="X13" s="14">
        <f t="shared" si="2"/>
        <v>0.5</v>
      </c>
      <c r="Y13" s="10">
        <f t="shared" si="3"/>
        <v>0</v>
      </c>
      <c r="Z13" s="10">
        <f t="shared" si="4"/>
        <v>0.5</v>
      </c>
      <c r="AA13" s="28">
        <f t="shared" si="5"/>
        <v>0</v>
      </c>
      <c r="AB13" s="43" t="s">
        <v>157</v>
      </c>
      <c r="AC13" s="77">
        <v>0.6666666</v>
      </c>
      <c r="AD13" s="43">
        <v>0.0</v>
      </c>
      <c r="AE13" s="43">
        <v>0.0</v>
      </c>
      <c r="AF13" s="43">
        <v>0.0</v>
      </c>
      <c r="AG13" s="43">
        <v>0.0</v>
      </c>
      <c r="AH13" s="43">
        <v>0.0</v>
      </c>
      <c r="AI13" s="8">
        <f t="shared" si="6"/>
        <v>0.3</v>
      </c>
      <c r="AJ13" s="8">
        <f t="shared" si="7"/>
        <v>0.1125000113</v>
      </c>
      <c r="AK13" s="44"/>
      <c r="AL13" s="44"/>
    </row>
    <row r="14" hidden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3"/>
      <c r="Q14" s="11"/>
      <c r="R14" s="11"/>
      <c r="S14" s="11"/>
      <c r="T14" s="11"/>
      <c r="U14" s="11"/>
      <c r="V14" s="11"/>
      <c r="W14" s="14" t="str">
        <f t="shared" si="1"/>
        <v>#DIV/0!</v>
      </c>
      <c r="X14" s="14" t="str">
        <f t="shared" si="2"/>
        <v>#DIV/0!</v>
      </c>
      <c r="Y14" s="10" t="str">
        <f t="shared" si="3"/>
        <v>#DIV/0!</v>
      </c>
      <c r="Z14" s="10" t="str">
        <f t="shared" si="4"/>
        <v>#DIV/0!</v>
      </c>
      <c r="AA14" s="28" t="str">
        <f t="shared" si="5"/>
        <v>#DIV/0!</v>
      </c>
      <c r="AB14" s="43" t="s">
        <v>163</v>
      </c>
      <c r="AC14" s="77">
        <v>3.333</v>
      </c>
      <c r="AD14" s="43">
        <v>0.0</v>
      </c>
      <c r="AE14" s="43">
        <v>3.0</v>
      </c>
      <c r="AF14" s="43">
        <v>0.0</v>
      </c>
      <c r="AG14" s="43">
        <v>0.0</v>
      </c>
      <c r="AH14" s="43">
        <v>0.0</v>
      </c>
      <c r="AI14" s="8">
        <f t="shared" si="6"/>
        <v>1</v>
      </c>
      <c r="AJ14" s="8">
        <f t="shared" si="7"/>
        <v>0.300030003</v>
      </c>
      <c r="AK14" s="44"/>
      <c r="AL14" s="44"/>
    </row>
    <row r="15">
      <c r="A15" s="6" t="s">
        <v>158</v>
      </c>
      <c r="B15" s="6">
        <v>4.0</v>
      </c>
      <c r="C15" s="6">
        <v>4.0</v>
      </c>
      <c r="D15" s="6">
        <v>1.0</v>
      </c>
      <c r="E15" s="6">
        <v>0.0</v>
      </c>
      <c r="F15" s="6">
        <v>0.0</v>
      </c>
      <c r="G15" s="6">
        <v>1.0</v>
      </c>
      <c r="H15" s="6">
        <v>5.0</v>
      </c>
      <c r="I15" s="6">
        <v>3.0</v>
      </c>
      <c r="J15" s="6">
        <v>1.0</v>
      </c>
      <c r="K15" s="6">
        <v>0.0</v>
      </c>
      <c r="L15" s="6">
        <v>0.0</v>
      </c>
      <c r="M15" s="6">
        <v>0.0</v>
      </c>
      <c r="N15" s="6">
        <v>0.0</v>
      </c>
      <c r="O15" s="6">
        <v>0.0</v>
      </c>
      <c r="P15" s="27">
        <v>2.0</v>
      </c>
      <c r="Q15" s="6">
        <v>0.0</v>
      </c>
      <c r="R15" s="6">
        <v>0.0</v>
      </c>
      <c r="S15" s="6">
        <v>0.0</v>
      </c>
      <c r="T15" s="6">
        <v>2.0</v>
      </c>
      <c r="U15" s="6">
        <v>1.0</v>
      </c>
      <c r="V15" s="6">
        <v>1.0</v>
      </c>
      <c r="W15" s="14">
        <f t="shared" si="1"/>
        <v>0</v>
      </c>
      <c r="X15" s="14">
        <f t="shared" si="2"/>
        <v>0</v>
      </c>
      <c r="Y15" s="10">
        <f t="shared" si="3"/>
        <v>0.5</v>
      </c>
      <c r="Z15" s="10">
        <f t="shared" si="4"/>
        <v>0.5</v>
      </c>
      <c r="AA15" s="28">
        <f t="shared" si="5"/>
        <v>1.25</v>
      </c>
      <c r="AB15" s="43" t="s">
        <v>143</v>
      </c>
      <c r="AC15" s="77">
        <v>3.6666666</v>
      </c>
      <c r="AD15" s="43">
        <v>0.0</v>
      </c>
      <c r="AE15" s="43">
        <v>1.0</v>
      </c>
      <c r="AF15" s="43">
        <v>0.0</v>
      </c>
      <c r="AG15" s="43">
        <v>0.0</v>
      </c>
      <c r="AH15" s="43">
        <v>0.0</v>
      </c>
      <c r="AI15" s="8">
        <f t="shared" si="6"/>
        <v>0.8</v>
      </c>
      <c r="AJ15" s="8">
        <f t="shared" si="7"/>
        <v>0.122727275</v>
      </c>
      <c r="AK15" s="44"/>
      <c r="AL15" s="44"/>
    </row>
    <row r="16">
      <c r="A16" s="6" t="s">
        <v>153</v>
      </c>
      <c r="B16" s="6">
        <v>3.0</v>
      </c>
      <c r="C16" s="6">
        <v>3.0</v>
      </c>
      <c r="D16" s="6">
        <v>0.0</v>
      </c>
      <c r="E16" s="6">
        <v>1.0</v>
      </c>
      <c r="F16" s="6">
        <v>0.0</v>
      </c>
      <c r="G16" s="6">
        <v>0.0</v>
      </c>
      <c r="H16" s="6">
        <v>1.0</v>
      </c>
      <c r="I16" s="6">
        <v>1.0</v>
      </c>
      <c r="J16" s="6">
        <v>0.0</v>
      </c>
      <c r="K16" s="6">
        <v>0.0</v>
      </c>
      <c r="L16" s="6">
        <v>0.0</v>
      </c>
      <c r="M16" s="6">
        <v>2.0</v>
      </c>
      <c r="N16" s="6">
        <v>0.0</v>
      </c>
      <c r="O16" s="6">
        <v>0.0</v>
      </c>
      <c r="P16" s="27">
        <v>0.0</v>
      </c>
      <c r="Q16" s="6">
        <v>0.0</v>
      </c>
      <c r="R16" s="6">
        <v>0.0</v>
      </c>
      <c r="S16" s="6">
        <v>0.0</v>
      </c>
      <c r="T16" s="6">
        <v>0.0</v>
      </c>
      <c r="U16" s="6">
        <v>0.0</v>
      </c>
      <c r="V16" s="6">
        <v>1.0</v>
      </c>
      <c r="W16" s="14">
        <f t="shared" si="1"/>
        <v>0.6666666667</v>
      </c>
      <c r="X16" s="14">
        <f t="shared" si="2"/>
        <v>0</v>
      </c>
      <c r="Y16" s="10">
        <f t="shared" si="3"/>
        <v>0.3333333333</v>
      </c>
      <c r="Z16" s="10">
        <f t="shared" si="4"/>
        <v>0.3333333333</v>
      </c>
      <c r="AA16" s="28">
        <f t="shared" si="5"/>
        <v>0.6666666667</v>
      </c>
      <c r="AB16" s="43" t="s">
        <v>163</v>
      </c>
      <c r="AC16" s="77">
        <v>1.666666</v>
      </c>
      <c r="AD16" s="43">
        <v>0.0</v>
      </c>
      <c r="AE16" s="43">
        <v>0.0</v>
      </c>
      <c r="AF16" s="43">
        <v>0.0</v>
      </c>
      <c r="AG16" s="43">
        <v>0.0</v>
      </c>
      <c r="AH16" s="43">
        <v>0.0</v>
      </c>
      <c r="AI16" s="8">
        <f t="shared" si="6"/>
        <v>1</v>
      </c>
      <c r="AJ16" s="8">
        <f t="shared" si="7"/>
        <v>0.15000006</v>
      </c>
      <c r="AK16" s="44"/>
      <c r="AL16" s="44"/>
    </row>
    <row r="17">
      <c r="A17" s="6" t="s">
        <v>164</v>
      </c>
      <c r="B17" s="6">
        <v>5.0</v>
      </c>
      <c r="C17" s="6">
        <v>2.0</v>
      </c>
      <c r="D17" s="6">
        <v>0.0</v>
      </c>
      <c r="E17" s="6">
        <v>1.0</v>
      </c>
      <c r="F17" s="6">
        <v>0.0</v>
      </c>
      <c r="G17" s="6">
        <v>0.0</v>
      </c>
      <c r="H17" s="6">
        <v>0.0</v>
      </c>
      <c r="I17" s="6">
        <v>3.0</v>
      </c>
      <c r="J17" s="6">
        <v>0.0</v>
      </c>
      <c r="K17" s="6">
        <v>0.0</v>
      </c>
      <c r="L17" s="6">
        <v>2.0</v>
      </c>
      <c r="M17" s="6">
        <v>1.0</v>
      </c>
      <c r="N17" s="6">
        <v>1.0</v>
      </c>
      <c r="O17" s="6">
        <v>0.0</v>
      </c>
      <c r="P17" s="27">
        <v>0.0</v>
      </c>
      <c r="Q17" s="6">
        <v>0.0</v>
      </c>
      <c r="R17" s="6">
        <v>0.0</v>
      </c>
      <c r="S17" s="6">
        <v>0.0</v>
      </c>
      <c r="T17" s="6">
        <v>1.0</v>
      </c>
      <c r="U17" s="6">
        <v>0.0</v>
      </c>
      <c r="V17" s="6">
        <v>0.0</v>
      </c>
      <c r="W17" s="14">
        <f t="shared" si="1"/>
        <v>0.2</v>
      </c>
      <c r="X17" s="14">
        <f t="shared" si="2"/>
        <v>0.4</v>
      </c>
      <c r="Y17" s="10">
        <f t="shared" si="3"/>
        <v>0.5</v>
      </c>
      <c r="Z17" s="10">
        <f t="shared" si="4"/>
        <v>0.8</v>
      </c>
      <c r="AA17" s="28">
        <f t="shared" si="5"/>
        <v>1</v>
      </c>
      <c r="AB17" s="43" t="s">
        <v>163</v>
      </c>
      <c r="AC17" s="77">
        <v>4.0</v>
      </c>
      <c r="AD17" s="43">
        <v>2.0</v>
      </c>
      <c r="AE17" s="43">
        <v>1.0</v>
      </c>
      <c r="AF17" s="43">
        <v>0.0</v>
      </c>
      <c r="AG17" s="43">
        <v>0.0</v>
      </c>
      <c r="AH17" s="43">
        <v>0.0</v>
      </c>
      <c r="AI17" s="8">
        <f t="shared" si="6"/>
        <v>1</v>
      </c>
      <c r="AJ17" s="8">
        <f t="shared" si="7"/>
        <v>0.25</v>
      </c>
      <c r="AK17" s="44"/>
      <c r="AL17" s="44"/>
    </row>
    <row r="18" hidden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3"/>
      <c r="Q18" s="11"/>
      <c r="R18" s="11"/>
      <c r="S18" s="11"/>
      <c r="T18" s="11"/>
      <c r="U18" s="11"/>
      <c r="V18" s="11"/>
      <c r="W18" s="14" t="str">
        <f t="shared" si="1"/>
        <v>#DIV/0!</v>
      </c>
      <c r="X18" s="14" t="str">
        <f t="shared" si="2"/>
        <v>#DIV/0!</v>
      </c>
      <c r="Y18" s="10" t="str">
        <f t="shared" si="3"/>
        <v>#DIV/0!</v>
      </c>
      <c r="Z18" s="10" t="str">
        <f t="shared" si="4"/>
        <v>#DIV/0!</v>
      </c>
      <c r="AA18" s="28" t="str">
        <f t="shared" si="5"/>
        <v>#DIV/0!</v>
      </c>
      <c r="AB18" s="43" t="s">
        <v>157</v>
      </c>
      <c r="AC18" s="77">
        <v>1.0</v>
      </c>
      <c r="AD18" s="43">
        <v>0.0</v>
      </c>
      <c r="AE18" s="43">
        <v>1.0</v>
      </c>
      <c r="AF18" s="43">
        <v>0.0</v>
      </c>
      <c r="AG18" s="43">
        <v>0.0</v>
      </c>
      <c r="AH18" s="43">
        <v>0.0</v>
      </c>
      <c r="AI18" s="8">
        <f t="shared" si="6"/>
        <v>0.3</v>
      </c>
      <c r="AJ18" s="8">
        <f t="shared" si="7"/>
        <v>0.325</v>
      </c>
      <c r="AK18" s="44"/>
      <c r="AL18" s="44"/>
    </row>
    <row r="19">
      <c r="A19" s="6" t="s">
        <v>165</v>
      </c>
      <c r="B19" s="6">
        <v>3.0</v>
      </c>
      <c r="C19" s="6">
        <v>1.0</v>
      </c>
      <c r="D19" s="6">
        <v>0.0</v>
      </c>
      <c r="E19" s="6">
        <v>1.0</v>
      </c>
      <c r="F19" s="6">
        <v>0.0</v>
      </c>
      <c r="G19" s="6">
        <v>0.0</v>
      </c>
      <c r="H19" s="6">
        <v>0.0</v>
      </c>
      <c r="I19" s="6">
        <v>2.0</v>
      </c>
      <c r="J19" s="6">
        <v>0.0</v>
      </c>
      <c r="K19" s="6">
        <v>0.0</v>
      </c>
      <c r="L19" s="6">
        <v>1.0</v>
      </c>
      <c r="M19" s="6">
        <v>0.0</v>
      </c>
      <c r="N19" s="6">
        <v>1.0</v>
      </c>
      <c r="O19" s="6">
        <v>0.0</v>
      </c>
      <c r="P19" s="27">
        <v>0.0</v>
      </c>
      <c r="Q19" s="6">
        <v>0.0</v>
      </c>
      <c r="R19" s="6">
        <v>0.0</v>
      </c>
      <c r="S19" s="6">
        <v>0.0</v>
      </c>
      <c r="T19" s="6">
        <v>1.0</v>
      </c>
      <c r="U19" s="6">
        <v>0.0</v>
      </c>
      <c r="V19" s="6">
        <v>0.0</v>
      </c>
      <c r="W19" s="14">
        <f t="shared" si="1"/>
        <v>0</v>
      </c>
      <c r="X19" s="14">
        <f t="shared" si="2"/>
        <v>0.3333333333</v>
      </c>
      <c r="Y19" s="10">
        <f t="shared" si="3"/>
        <v>1</v>
      </c>
      <c r="Z19" s="10">
        <f t="shared" si="4"/>
        <v>1</v>
      </c>
      <c r="AA19" s="28">
        <f t="shared" si="5"/>
        <v>2</v>
      </c>
      <c r="AB19" s="43" t="s">
        <v>163</v>
      </c>
      <c r="AC19" s="77">
        <v>3.0</v>
      </c>
      <c r="AD19" s="43">
        <v>1.0</v>
      </c>
      <c r="AE19" s="43">
        <v>2.0</v>
      </c>
      <c r="AF19" s="43">
        <v>0.0</v>
      </c>
      <c r="AG19" s="43">
        <v>0.0</v>
      </c>
      <c r="AH19" s="43">
        <v>0.0</v>
      </c>
      <c r="AI19" s="8">
        <f t="shared" si="6"/>
        <v>1</v>
      </c>
      <c r="AJ19" s="8">
        <f t="shared" si="7"/>
        <v>0.3333333333</v>
      </c>
      <c r="AK19" s="44"/>
      <c r="AL19" s="44"/>
    </row>
    <row r="20">
      <c r="A20" s="6" t="s">
        <v>146</v>
      </c>
      <c r="B20" s="6">
        <v>3.0</v>
      </c>
      <c r="C20" s="6">
        <v>3.0</v>
      </c>
      <c r="D20" s="6">
        <v>1.0</v>
      </c>
      <c r="E20" s="6">
        <v>0.0</v>
      </c>
      <c r="F20" s="6">
        <v>0.0</v>
      </c>
      <c r="G20" s="6">
        <v>0.0</v>
      </c>
      <c r="H20" s="6">
        <v>2.0</v>
      </c>
      <c r="I20" s="6">
        <v>0.0</v>
      </c>
      <c r="J20" s="6">
        <v>1.0</v>
      </c>
      <c r="K20" s="6">
        <v>0.0</v>
      </c>
      <c r="L20" s="6">
        <v>0.0</v>
      </c>
      <c r="M20" s="6">
        <v>0.0</v>
      </c>
      <c r="N20" s="6">
        <v>0.0</v>
      </c>
      <c r="O20" s="6">
        <v>0.0</v>
      </c>
      <c r="P20" s="27">
        <v>2.0</v>
      </c>
      <c r="Q20" s="6">
        <v>0.0</v>
      </c>
      <c r="R20" s="6">
        <v>0.0</v>
      </c>
      <c r="S20" s="6">
        <v>0.0</v>
      </c>
      <c r="T20" s="6">
        <v>3.0</v>
      </c>
      <c r="U20" s="6">
        <v>0.0</v>
      </c>
      <c r="V20" s="6">
        <v>0.0</v>
      </c>
      <c r="W20" s="14">
        <f t="shared" si="1"/>
        <v>0</v>
      </c>
      <c r="X20" s="14">
        <f t="shared" si="2"/>
        <v>0</v>
      </c>
      <c r="Y20" s="10">
        <f t="shared" si="3"/>
        <v>0.3333333333</v>
      </c>
      <c r="Z20" s="10">
        <f t="shared" si="4"/>
        <v>0.3333333333</v>
      </c>
      <c r="AA20" s="28">
        <f t="shared" si="5"/>
        <v>0.3333333333</v>
      </c>
      <c r="AB20" s="43" t="s">
        <v>163</v>
      </c>
      <c r="AC20" s="77">
        <v>5.0</v>
      </c>
      <c r="AD20" s="43">
        <v>0.0</v>
      </c>
      <c r="AE20" s="43">
        <v>2.0</v>
      </c>
      <c r="AF20" s="43">
        <v>0.0</v>
      </c>
      <c r="AG20" s="43">
        <v>0.0</v>
      </c>
      <c r="AH20" s="43">
        <v>1.0</v>
      </c>
      <c r="AI20" s="8">
        <f t="shared" si="6"/>
        <v>1</v>
      </c>
      <c r="AJ20" s="8">
        <f t="shared" si="7"/>
        <v>0.1</v>
      </c>
      <c r="AK20" s="44"/>
      <c r="AL20" s="44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13"/>
      <c r="Q21" s="11"/>
      <c r="R21" s="11"/>
      <c r="S21" s="11"/>
      <c r="T21" s="11"/>
      <c r="U21" s="11"/>
      <c r="V21" s="11"/>
      <c r="W21" s="14"/>
      <c r="X21" s="14"/>
      <c r="Y21" s="10"/>
      <c r="Z21" s="10"/>
      <c r="AA21" s="28"/>
      <c r="AB21" s="44"/>
      <c r="AC21" s="78"/>
      <c r="AD21" s="44"/>
      <c r="AE21" s="44"/>
      <c r="AF21" s="44"/>
      <c r="AG21" s="44"/>
      <c r="AH21" s="44"/>
      <c r="AI21" s="74"/>
      <c r="AJ21" s="74"/>
      <c r="AK21" s="44"/>
      <c r="AL21" s="44"/>
    </row>
    <row r="22">
      <c r="A22" s="36" t="s">
        <v>42</v>
      </c>
      <c r="B22" s="37">
        <f t="shared" ref="B22:V22" si="8">SUM(B2:B21)</f>
        <v>63</v>
      </c>
      <c r="C22" s="37">
        <f t="shared" si="8"/>
        <v>47</v>
      </c>
      <c r="D22" s="37">
        <f t="shared" si="8"/>
        <v>7</v>
      </c>
      <c r="E22" s="37">
        <f t="shared" si="8"/>
        <v>4</v>
      </c>
      <c r="F22" s="37">
        <f t="shared" si="8"/>
        <v>0</v>
      </c>
      <c r="G22" s="37">
        <f t="shared" si="8"/>
        <v>2</v>
      </c>
      <c r="H22" s="37">
        <f t="shared" si="8"/>
        <v>14</v>
      </c>
      <c r="I22" s="37">
        <f t="shared" si="8"/>
        <v>24</v>
      </c>
      <c r="J22" s="37">
        <f t="shared" si="8"/>
        <v>7</v>
      </c>
      <c r="K22" s="37">
        <f t="shared" si="8"/>
        <v>0</v>
      </c>
      <c r="L22" s="37">
        <f t="shared" si="8"/>
        <v>14</v>
      </c>
      <c r="M22" s="37">
        <f t="shared" si="8"/>
        <v>11</v>
      </c>
      <c r="N22" s="37">
        <f t="shared" si="8"/>
        <v>2</v>
      </c>
      <c r="O22" s="37">
        <f t="shared" si="8"/>
        <v>1</v>
      </c>
      <c r="P22" s="38">
        <f t="shared" si="8"/>
        <v>17</v>
      </c>
      <c r="Q22" s="38">
        <f t="shared" si="8"/>
        <v>6</v>
      </c>
      <c r="R22" s="38">
        <f t="shared" si="8"/>
        <v>2</v>
      </c>
      <c r="S22" s="38">
        <f t="shared" si="8"/>
        <v>0</v>
      </c>
      <c r="T22" s="38">
        <f t="shared" si="8"/>
        <v>18</v>
      </c>
      <c r="U22" s="38">
        <f t="shared" si="8"/>
        <v>6</v>
      </c>
      <c r="V22" s="38">
        <f t="shared" si="8"/>
        <v>8</v>
      </c>
      <c r="W22" s="39">
        <f t="shared" ref="W22:W24" si="11">M22/B22</f>
        <v>0.1746031746</v>
      </c>
      <c r="X22" s="39">
        <f t="shared" ref="X22:X24" si="12">L22/B22</f>
        <v>0.2222222222</v>
      </c>
      <c r="Y22" s="40">
        <f t="shared" ref="Y22:Y24" si="13">(D22+E22+F22+G22)/C22</f>
        <v>0.2765957447</v>
      </c>
      <c r="Z22" s="40">
        <f t="shared" ref="Z22:Z24" si="14">(D22+E22+F22+G22+L22+N22)/B22</f>
        <v>0.4603174603</v>
      </c>
      <c r="AA22" s="41">
        <f t="shared" ref="AA22:AA24" si="15">(D22*1+E22*2+F22*3+G22*4)/C22</f>
        <v>0.4893617021</v>
      </c>
      <c r="AB22" s="62" t="s">
        <v>166</v>
      </c>
      <c r="AC22" s="72">
        <f t="shared" ref="AC22:AJ22" si="9">SUM(AC2:AC21)</f>
        <v>57.3329992</v>
      </c>
      <c r="AD22" s="38">
        <f t="shared" si="9"/>
        <v>5</v>
      </c>
      <c r="AE22" s="38">
        <f t="shared" si="9"/>
        <v>14</v>
      </c>
      <c r="AF22" s="38">
        <f t="shared" si="9"/>
        <v>1</v>
      </c>
      <c r="AG22" s="38">
        <f t="shared" si="9"/>
        <v>0</v>
      </c>
      <c r="AH22" s="38">
        <f t="shared" si="9"/>
        <v>2</v>
      </c>
      <c r="AI22" s="73">
        <f t="shared" si="9"/>
        <v>10.7</v>
      </c>
      <c r="AJ22" s="73">
        <f t="shared" si="9"/>
        <v>2.069900206</v>
      </c>
      <c r="AK22" s="40">
        <f t="shared" ref="AK22:AK24" si="17">(AD22+AE22)/(AD22+AE22+AH22)</f>
        <v>0.9047619048</v>
      </c>
      <c r="AL22" s="40">
        <f t="shared" ref="AL22:AL24" si="18">(AD22+AE22)/(AD22+AE22+AH22+AF22)</f>
        <v>0.8636363636</v>
      </c>
    </row>
    <row r="23">
      <c r="A23" s="36" t="s">
        <v>118</v>
      </c>
      <c r="B23" s="37">
        <f t="shared" ref="B23:V23" si="10">SUM(B2:B9)</f>
        <v>29</v>
      </c>
      <c r="C23" s="37">
        <f t="shared" si="10"/>
        <v>21</v>
      </c>
      <c r="D23" s="37">
        <f t="shared" si="10"/>
        <v>1</v>
      </c>
      <c r="E23" s="37">
        <f t="shared" si="10"/>
        <v>0</v>
      </c>
      <c r="F23" s="37">
        <f t="shared" si="10"/>
        <v>0</v>
      </c>
      <c r="G23" s="37">
        <f t="shared" si="10"/>
        <v>1</v>
      </c>
      <c r="H23" s="37">
        <f t="shared" si="10"/>
        <v>1</v>
      </c>
      <c r="I23" s="37">
        <f t="shared" si="10"/>
        <v>10</v>
      </c>
      <c r="J23" s="37">
        <f t="shared" si="10"/>
        <v>2</v>
      </c>
      <c r="K23" s="37">
        <f t="shared" si="10"/>
        <v>0</v>
      </c>
      <c r="L23" s="37">
        <f t="shared" si="10"/>
        <v>8</v>
      </c>
      <c r="M23" s="37">
        <f t="shared" si="10"/>
        <v>7</v>
      </c>
      <c r="N23" s="37">
        <f t="shared" si="10"/>
        <v>0</v>
      </c>
      <c r="O23" s="37">
        <f t="shared" si="10"/>
        <v>0</v>
      </c>
      <c r="P23" s="38">
        <f t="shared" si="10"/>
        <v>8</v>
      </c>
      <c r="Q23" s="38">
        <f t="shared" si="10"/>
        <v>4</v>
      </c>
      <c r="R23" s="38">
        <f t="shared" si="10"/>
        <v>1</v>
      </c>
      <c r="S23" s="38">
        <f t="shared" si="10"/>
        <v>0</v>
      </c>
      <c r="T23" s="38">
        <f t="shared" si="10"/>
        <v>3</v>
      </c>
      <c r="U23" s="38">
        <f t="shared" si="10"/>
        <v>3</v>
      </c>
      <c r="V23" s="38">
        <f t="shared" si="10"/>
        <v>4</v>
      </c>
      <c r="W23" s="39">
        <f t="shared" si="11"/>
        <v>0.2413793103</v>
      </c>
      <c r="X23" s="39">
        <f t="shared" si="12"/>
        <v>0.275862069</v>
      </c>
      <c r="Y23" s="40">
        <f t="shared" si="13"/>
        <v>0.09523809524</v>
      </c>
      <c r="Z23" s="40">
        <f t="shared" si="14"/>
        <v>0.3448275862</v>
      </c>
      <c r="AA23" s="41">
        <f t="shared" si="15"/>
        <v>0.2380952381</v>
      </c>
      <c r="AB23" s="62" t="s">
        <v>139</v>
      </c>
      <c r="AC23" s="72">
        <f t="shared" ref="AC23:AJ23" si="16">SUM(AC2:AC9)</f>
        <v>25</v>
      </c>
      <c r="AD23" s="72">
        <f t="shared" si="16"/>
        <v>1</v>
      </c>
      <c r="AE23" s="72">
        <f t="shared" si="16"/>
        <v>2</v>
      </c>
      <c r="AF23" s="72">
        <f t="shared" si="16"/>
        <v>0</v>
      </c>
      <c r="AG23" s="72">
        <f t="shared" si="16"/>
        <v>0</v>
      </c>
      <c r="AH23" s="72">
        <f t="shared" si="16"/>
        <v>0</v>
      </c>
      <c r="AI23" s="73">
        <f t="shared" si="16"/>
        <v>3</v>
      </c>
      <c r="AJ23" s="73">
        <f t="shared" si="16"/>
        <v>0.2804761905</v>
      </c>
      <c r="AK23" s="40">
        <f t="shared" si="17"/>
        <v>1</v>
      </c>
      <c r="AL23" s="40">
        <f t="shared" si="18"/>
        <v>1</v>
      </c>
    </row>
    <row r="24">
      <c r="A24" s="36" t="s">
        <v>68</v>
      </c>
      <c r="B24" s="37">
        <f t="shared" ref="B24:V24" si="19">SUM(B10:B21)</f>
        <v>34</v>
      </c>
      <c r="C24" s="37">
        <f t="shared" si="19"/>
        <v>26</v>
      </c>
      <c r="D24" s="37">
        <f t="shared" si="19"/>
        <v>6</v>
      </c>
      <c r="E24" s="37">
        <f t="shared" si="19"/>
        <v>4</v>
      </c>
      <c r="F24" s="37">
        <f t="shared" si="19"/>
        <v>0</v>
      </c>
      <c r="G24" s="37">
        <f t="shared" si="19"/>
        <v>1</v>
      </c>
      <c r="H24" s="37">
        <f t="shared" si="19"/>
        <v>13</v>
      </c>
      <c r="I24" s="37">
        <f t="shared" si="19"/>
        <v>14</v>
      </c>
      <c r="J24" s="37">
        <f t="shared" si="19"/>
        <v>5</v>
      </c>
      <c r="K24" s="37">
        <f t="shared" si="19"/>
        <v>0</v>
      </c>
      <c r="L24" s="37">
        <f t="shared" si="19"/>
        <v>6</v>
      </c>
      <c r="M24" s="37">
        <f t="shared" si="19"/>
        <v>4</v>
      </c>
      <c r="N24" s="37">
        <f t="shared" si="19"/>
        <v>2</v>
      </c>
      <c r="O24" s="37">
        <f t="shared" si="19"/>
        <v>1</v>
      </c>
      <c r="P24" s="38">
        <f t="shared" si="19"/>
        <v>9</v>
      </c>
      <c r="Q24" s="37">
        <f t="shared" si="19"/>
        <v>2</v>
      </c>
      <c r="R24" s="37">
        <f t="shared" si="19"/>
        <v>1</v>
      </c>
      <c r="S24" s="37">
        <f t="shared" si="19"/>
        <v>0</v>
      </c>
      <c r="T24" s="37">
        <f t="shared" si="19"/>
        <v>15</v>
      </c>
      <c r="U24" s="37">
        <f t="shared" si="19"/>
        <v>3</v>
      </c>
      <c r="V24" s="37">
        <f t="shared" si="19"/>
        <v>4</v>
      </c>
      <c r="W24" s="39">
        <f t="shared" si="11"/>
        <v>0.1176470588</v>
      </c>
      <c r="X24" s="39">
        <f t="shared" si="12"/>
        <v>0.1764705882</v>
      </c>
      <c r="Y24" s="40">
        <f t="shared" si="13"/>
        <v>0.4230769231</v>
      </c>
      <c r="Z24" s="40">
        <f t="shared" si="14"/>
        <v>0.5588235294</v>
      </c>
      <c r="AA24" s="41">
        <f t="shared" si="15"/>
        <v>0.6923076923</v>
      </c>
      <c r="AB24" s="62" t="s">
        <v>140</v>
      </c>
      <c r="AC24" s="72">
        <f t="shared" ref="AC24:AJ24" si="20">SUM(AC10:AC21)</f>
        <v>32.3329992</v>
      </c>
      <c r="AD24" s="38">
        <f t="shared" si="20"/>
        <v>4</v>
      </c>
      <c r="AE24" s="38">
        <f t="shared" si="20"/>
        <v>12</v>
      </c>
      <c r="AF24" s="38">
        <f t="shared" si="20"/>
        <v>1</v>
      </c>
      <c r="AG24" s="38">
        <f t="shared" si="20"/>
        <v>0</v>
      </c>
      <c r="AH24" s="38">
        <f t="shared" si="20"/>
        <v>2</v>
      </c>
      <c r="AI24" s="73">
        <f t="shared" si="20"/>
        <v>7.7</v>
      </c>
      <c r="AJ24" s="73">
        <f t="shared" si="20"/>
        <v>1.789424016</v>
      </c>
      <c r="AK24" s="40">
        <f t="shared" si="17"/>
        <v>0.8888888889</v>
      </c>
      <c r="AL24" s="40">
        <f t="shared" si="18"/>
        <v>0.8421052632</v>
      </c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43"/>
      <c r="AC27" s="43"/>
      <c r="AD27" s="43"/>
      <c r="AE27" s="43"/>
      <c r="AF27" s="43"/>
      <c r="AG27" s="43"/>
      <c r="AH27" s="43"/>
      <c r="AI27" s="44"/>
      <c r="AJ27" s="44"/>
      <c r="AK27" s="44"/>
      <c r="AL27" s="44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47"/>
      <c r="AC29" s="46"/>
      <c r="AD29" s="46"/>
      <c r="AE29" s="46"/>
      <c r="AF29" s="46"/>
      <c r="AG29" s="46"/>
      <c r="AH29" s="46"/>
      <c r="AI29" s="48"/>
      <c r="AJ29" s="48"/>
      <c r="AK29" s="48"/>
      <c r="AL29" s="48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152</v>
      </c>
      <c r="B2" s="6">
        <v>2.0</v>
      </c>
      <c r="C2" s="6">
        <v>2.0</v>
      </c>
      <c r="D2" s="6">
        <v>1.0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1.0</v>
      </c>
      <c r="N2" s="6">
        <v>0.0</v>
      </c>
      <c r="O2" s="6">
        <v>0.0</v>
      </c>
      <c r="P2" s="27">
        <v>0.0</v>
      </c>
      <c r="Q2" s="27">
        <v>0.0</v>
      </c>
      <c r="R2" s="27">
        <v>1.0</v>
      </c>
      <c r="S2" s="27">
        <v>0.0</v>
      </c>
      <c r="T2" s="6">
        <v>0.0</v>
      </c>
      <c r="U2" s="6">
        <v>0.0</v>
      </c>
      <c r="V2" s="6">
        <v>0.0</v>
      </c>
      <c r="W2" s="32">
        <f>M2/B2</f>
        <v>0.5</v>
      </c>
      <c r="X2" s="32">
        <f>L2/B2</f>
        <v>0</v>
      </c>
      <c r="Y2" s="33">
        <f>(D2+E2+F2+G2)/C2</f>
        <v>0.5</v>
      </c>
      <c r="Z2" s="33">
        <f>(D2+E2+F2+G2+L2+N2)/B2</f>
        <v>0.5</v>
      </c>
      <c r="AA2" s="34">
        <f>(D2*1+E2*2+F2*3+G2*4)/C2</f>
        <v>0.5</v>
      </c>
      <c r="AB2" s="54"/>
      <c r="AC2" s="54"/>
      <c r="AD2" s="54"/>
      <c r="AE2" s="54"/>
      <c r="AF2" s="54"/>
      <c r="AG2" s="54"/>
      <c r="AH2" s="54"/>
      <c r="AI2" s="8">
        <f t="shared" ref="AI2:AI3" si="1">IF(AB2="C",1.5,IF(AB2="SS",1,IF(AB2="2B",0.8,IF(AB2="3B",0.7,IF(AB2="1B",0.3,IF(AB2="OF",0.6,0))))))</f>
        <v>0</v>
      </c>
      <c r="AJ2" s="8" t="str">
        <f t="shared" ref="AJ2:AJ3" si="2">IF(AC2&gt;0,(((AD2+AE2)-0.5*AG2-AH2-AF2)+AI2)/AC2*0.25, )</f>
        <v/>
      </c>
      <c r="AK2" s="53"/>
      <c r="AL2" s="53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3"/>
      <c r="Q3" s="13"/>
      <c r="R3" s="13"/>
      <c r="S3" s="13"/>
      <c r="T3" s="14"/>
      <c r="U3" s="14"/>
      <c r="V3" s="14"/>
      <c r="W3" s="14"/>
      <c r="X3" s="14"/>
      <c r="Y3" s="10"/>
      <c r="Z3" s="10"/>
      <c r="AA3" s="28"/>
      <c r="AB3" s="54"/>
      <c r="AC3" s="54"/>
      <c r="AD3" s="54"/>
      <c r="AE3" s="54"/>
      <c r="AF3" s="54"/>
      <c r="AG3" s="54"/>
      <c r="AH3" s="54"/>
      <c r="AI3" s="8">
        <f t="shared" si="1"/>
        <v>0</v>
      </c>
      <c r="AJ3" s="8" t="str">
        <f t="shared" si="2"/>
        <v/>
      </c>
      <c r="AK3" s="53"/>
      <c r="AL3" s="53"/>
    </row>
    <row r="4">
      <c r="A4" s="36" t="s">
        <v>62</v>
      </c>
      <c r="B4" s="37">
        <f t="shared" ref="B4:V4" si="3">SUM(B2:B3)</f>
        <v>2</v>
      </c>
      <c r="C4" s="37">
        <f t="shared" si="3"/>
        <v>2</v>
      </c>
      <c r="D4" s="37">
        <f t="shared" si="3"/>
        <v>1</v>
      </c>
      <c r="E4" s="37">
        <f t="shared" si="3"/>
        <v>0</v>
      </c>
      <c r="F4" s="37">
        <f t="shared" si="3"/>
        <v>0</v>
      </c>
      <c r="G4" s="37">
        <f t="shared" si="3"/>
        <v>0</v>
      </c>
      <c r="H4" s="37">
        <f t="shared" si="3"/>
        <v>0</v>
      </c>
      <c r="I4" s="37">
        <f t="shared" si="3"/>
        <v>0</v>
      </c>
      <c r="J4" s="37">
        <f t="shared" si="3"/>
        <v>0</v>
      </c>
      <c r="K4" s="37">
        <f t="shared" si="3"/>
        <v>0</v>
      </c>
      <c r="L4" s="37">
        <f t="shared" si="3"/>
        <v>0</v>
      </c>
      <c r="M4" s="37">
        <f t="shared" si="3"/>
        <v>1</v>
      </c>
      <c r="N4" s="37">
        <f t="shared" si="3"/>
        <v>0</v>
      </c>
      <c r="O4" s="37">
        <f t="shared" si="3"/>
        <v>0</v>
      </c>
      <c r="P4" s="38">
        <f t="shared" si="3"/>
        <v>0</v>
      </c>
      <c r="Q4" s="38">
        <f t="shared" si="3"/>
        <v>0</v>
      </c>
      <c r="R4" s="38">
        <f t="shared" si="3"/>
        <v>1</v>
      </c>
      <c r="S4" s="38">
        <f t="shared" si="3"/>
        <v>0</v>
      </c>
      <c r="T4" s="38">
        <f t="shared" si="3"/>
        <v>0</v>
      </c>
      <c r="U4" s="38">
        <f t="shared" si="3"/>
        <v>0</v>
      </c>
      <c r="V4" s="38">
        <f t="shared" si="3"/>
        <v>0</v>
      </c>
      <c r="W4" s="39">
        <f t="shared" ref="W4:W5" si="6">M4/B4</f>
        <v>0.5</v>
      </c>
      <c r="X4" s="39">
        <f t="shared" ref="X4:X5" si="7">L4/B4</f>
        <v>0</v>
      </c>
      <c r="Y4" s="40">
        <f t="shared" ref="Y4:Y5" si="8">(D4+E4+F4+G4)/C4</f>
        <v>0.5</v>
      </c>
      <c r="Z4" s="40">
        <f t="shared" ref="Z4:Z5" si="9">(D4+E4+F4+G4+L4+N4)/B4</f>
        <v>0.5</v>
      </c>
      <c r="AA4" s="41">
        <f t="shared" ref="AA4:AA5" si="10">(D4*1+E4*2+F4*3+G4*4)/C4</f>
        <v>0.5</v>
      </c>
      <c r="AB4" s="60"/>
      <c r="AC4" s="57">
        <f t="shared" ref="AC4:AJ4" si="4">SUM(AC2:AC3)</f>
        <v>0</v>
      </c>
      <c r="AD4" s="57">
        <f t="shared" si="4"/>
        <v>0</v>
      </c>
      <c r="AE4" s="57">
        <f t="shared" si="4"/>
        <v>0</v>
      </c>
      <c r="AF4" s="57">
        <f t="shared" si="4"/>
        <v>0</v>
      </c>
      <c r="AG4" s="57">
        <f t="shared" si="4"/>
        <v>0</v>
      </c>
      <c r="AH4" s="57">
        <f t="shared" si="4"/>
        <v>0</v>
      </c>
      <c r="AI4" s="57">
        <f t="shared" si="4"/>
        <v>0</v>
      </c>
      <c r="AJ4" s="57">
        <f t="shared" si="4"/>
        <v>0</v>
      </c>
      <c r="AK4" s="59" t="str">
        <f>(AD4+AE4)/(AD4+AE4+AH4)</f>
        <v>#DIV/0!</v>
      </c>
      <c r="AL4" s="59" t="str">
        <f>(AD4+AE4)/(AD4+AE4+AH4+AF4)</f>
        <v>#DIV/0!</v>
      </c>
    </row>
    <row r="5">
      <c r="A5" s="36" t="s">
        <v>85</v>
      </c>
      <c r="B5" s="37">
        <f t="shared" ref="B5:V5" si="5">SUM(B2:B3)</f>
        <v>2</v>
      </c>
      <c r="C5" s="37">
        <f t="shared" si="5"/>
        <v>2</v>
      </c>
      <c r="D5" s="37">
        <f t="shared" si="5"/>
        <v>1</v>
      </c>
      <c r="E5" s="37">
        <f t="shared" si="5"/>
        <v>0</v>
      </c>
      <c r="F5" s="37">
        <f t="shared" si="5"/>
        <v>0</v>
      </c>
      <c r="G5" s="37">
        <f t="shared" si="5"/>
        <v>0</v>
      </c>
      <c r="H5" s="37">
        <f t="shared" si="5"/>
        <v>0</v>
      </c>
      <c r="I5" s="37">
        <f t="shared" si="5"/>
        <v>0</v>
      </c>
      <c r="J5" s="37">
        <f t="shared" si="5"/>
        <v>0</v>
      </c>
      <c r="K5" s="37">
        <f t="shared" si="5"/>
        <v>0</v>
      </c>
      <c r="L5" s="37">
        <f t="shared" si="5"/>
        <v>0</v>
      </c>
      <c r="M5" s="37">
        <f t="shared" si="5"/>
        <v>1</v>
      </c>
      <c r="N5" s="37">
        <f t="shared" si="5"/>
        <v>0</v>
      </c>
      <c r="O5" s="37">
        <f t="shared" si="5"/>
        <v>0</v>
      </c>
      <c r="P5" s="38">
        <f t="shared" si="5"/>
        <v>0</v>
      </c>
      <c r="Q5" s="38">
        <f t="shared" si="5"/>
        <v>0</v>
      </c>
      <c r="R5" s="38">
        <f t="shared" si="5"/>
        <v>1</v>
      </c>
      <c r="S5" s="38">
        <f t="shared" si="5"/>
        <v>0</v>
      </c>
      <c r="T5" s="38">
        <f t="shared" si="5"/>
        <v>0</v>
      </c>
      <c r="U5" s="38">
        <f t="shared" si="5"/>
        <v>0</v>
      </c>
      <c r="V5" s="38">
        <f t="shared" si="5"/>
        <v>0</v>
      </c>
      <c r="W5" s="39">
        <f t="shared" si="6"/>
        <v>0.5</v>
      </c>
      <c r="X5" s="39">
        <f t="shared" si="7"/>
        <v>0</v>
      </c>
      <c r="Y5" s="40">
        <f t="shared" si="8"/>
        <v>0.5</v>
      </c>
      <c r="Z5" s="40">
        <f t="shared" si="9"/>
        <v>0.5</v>
      </c>
      <c r="AA5" s="41">
        <f t="shared" si="10"/>
        <v>0.5</v>
      </c>
      <c r="AB5" s="60" t="s">
        <v>140</v>
      </c>
      <c r="AC5" s="57">
        <f t="shared" ref="AC5:AJ5" si="11">SUM(AC2:AC3)</f>
        <v>0</v>
      </c>
      <c r="AD5" s="57">
        <f t="shared" si="11"/>
        <v>0</v>
      </c>
      <c r="AE5" s="57">
        <f t="shared" si="11"/>
        <v>0</v>
      </c>
      <c r="AF5" s="57">
        <f t="shared" si="11"/>
        <v>0</v>
      </c>
      <c r="AG5" s="57">
        <f t="shared" si="11"/>
        <v>0</v>
      </c>
      <c r="AH5" s="57">
        <f t="shared" si="11"/>
        <v>0</v>
      </c>
      <c r="AI5" s="57">
        <f t="shared" si="11"/>
        <v>0</v>
      </c>
      <c r="AJ5" s="57">
        <f t="shared" si="11"/>
        <v>0</v>
      </c>
      <c r="AK5" s="59"/>
      <c r="AL5" s="59"/>
    </row>
    <row r="6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69"/>
      <c r="AC6" s="70"/>
      <c r="AD6" s="70"/>
      <c r="AE6" s="70"/>
      <c r="AF6" s="70"/>
      <c r="AG6" s="70"/>
      <c r="AH6" s="70"/>
      <c r="AI6" s="70"/>
      <c r="AJ6" s="70"/>
      <c r="AK6" s="48"/>
      <c r="AL6" s="48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3"/>
      <c r="AC12" s="43"/>
      <c r="AD12" s="43"/>
      <c r="AE12" s="43"/>
      <c r="AF12" s="43"/>
      <c r="AG12" s="43"/>
      <c r="AH12" s="43"/>
      <c r="AI12" s="43"/>
      <c r="AJ12" s="43"/>
      <c r="AK12" s="44"/>
      <c r="AL12" s="44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7"/>
      <c r="AC14" s="46"/>
      <c r="AD14" s="46"/>
      <c r="AE14" s="46"/>
      <c r="AF14" s="46"/>
      <c r="AG14" s="46"/>
      <c r="AH14" s="46"/>
      <c r="AI14" s="46"/>
      <c r="AJ14" s="46"/>
      <c r="AK14" s="48"/>
      <c r="AL14" s="48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/>
      <c r="AL1" s="1"/>
      <c r="AM1" s="1" t="s">
        <v>129</v>
      </c>
      <c r="AN1" s="1" t="s">
        <v>130</v>
      </c>
    </row>
    <row r="2">
      <c r="A2" s="6" t="s">
        <v>164</v>
      </c>
      <c r="B2" s="6">
        <v>5.0</v>
      </c>
      <c r="C2" s="6">
        <v>3.0</v>
      </c>
      <c r="D2" s="6">
        <v>1.0</v>
      </c>
      <c r="E2" s="6">
        <v>1.0</v>
      </c>
      <c r="F2" s="6">
        <v>0.0</v>
      </c>
      <c r="G2" s="6">
        <v>0.0</v>
      </c>
      <c r="H2" s="6">
        <v>2.0</v>
      </c>
      <c r="I2" s="6">
        <v>4.0</v>
      </c>
      <c r="J2" s="6">
        <v>0.0</v>
      </c>
      <c r="K2" s="6">
        <v>0.0</v>
      </c>
      <c r="L2" s="6">
        <v>2.0</v>
      </c>
      <c r="M2" s="6">
        <v>0.0</v>
      </c>
      <c r="N2" s="6">
        <v>0.0</v>
      </c>
      <c r="O2" s="6">
        <v>0.0</v>
      </c>
      <c r="P2" s="27">
        <v>1.0</v>
      </c>
      <c r="Q2" s="27">
        <v>0.0</v>
      </c>
      <c r="R2" s="27">
        <v>0.0</v>
      </c>
      <c r="S2" s="27">
        <v>0.0</v>
      </c>
      <c r="T2" s="6">
        <v>3.0</v>
      </c>
      <c r="U2" s="6">
        <v>0.0</v>
      </c>
      <c r="V2" s="6">
        <v>0.0</v>
      </c>
      <c r="W2" s="32">
        <f t="shared" ref="W2:W3" si="1">M2/B2</f>
        <v>0</v>
      </c>
      <c r="X2" s="32">
        <f t="shared" ref="X2:X3" si="2">L2/B2</f>
        <v>0.4</v>
      </c>
      <c r="Y2" s="33">
        <f t="shared" ref="Y2:Y3" si="3">(D2+E2+F2+G2)/C2</f>
        <v>0.6666666667</v>
      </c>
      <c r="Z2" s="33">
        <f t="shared" ref="Z2:Z3" si="4">(D2+E2+F2+G2+L2+N2)/B2</f>
        <v>0.8</v>
      </c>
      <c r="AA2" s="34">
        <f t="shared" ref="AA2:AA3" si="5">(D2*1+E2*2+F2*3+G2*4)/C2</f>
        <v>1</v>
      </c>
      <c r="AB2" s="51" t="s">
        <v>133</v>
      </c>
      <c r="AC2" s="51">
        <v>5.0</v>
      </c>
      <c r="AD2" s="51">
        <v>0.0</v>
      </c>
      <c r="AE2" s="51">
        <v>0.0</v>
      </c>
      <c r="AF2" s="51">
        <v>0.0</v>
      </c>
      <c r="AG2" s="51">
        <v>0.0</v>
      </c>
      <c r="AH2" s="51">
        <v>0.0</v>
      </c>
      <c r="AI2" s="51"/>
      <c r="AJ2" s="51"/>
      <c r="AK2" s="8">
        <f t="shared" ref="AK2:AK3" si="6">IF(AB2="C",1.5,IF(AB2="SS",1,IF(AB2="2B",0.8,IF(AB2="3B",0.7,IF(AB2="1B",0.3,IF(AB2="OF",0.6,))))))</f>
        <v>1.5</v>
      </c>
      <c r="AL2" s="8">
        <f t="shared" ref="AL2:AL3" si="7">IF(AB2="C",(((0.15*AC2)+1.5*AJ2-1*AH2+AC2)*0.1),(IF(AC2&gt;0,(((AD2+AE2)-0.5*AG2-AH2-AF2)+AK2)/AC2*0.25, )))</f>
        <v>0.575</v>
      </c>
      <c r="AM2" s="79"/>
      <c r="AN2" s="53"/>
    </row>
    <row r="3">
      <c r="A3" s="6" t="s">
        <v>146</v>
      </c>
      <c r="B3" s="6">
        <v>3.0</v>
      </c>
      <c r="C3" s="6">
        <v>2.0</v>
      </c>
      <c r="D3" s="6">
        <v>0.0</v>
      </c>
      <c r="E3" s="6">
        <v>1.0</v>
      </c>
      <c r="F3" s="6">
        <v>0.0</v>
      </c>
      <c r="G3" s="6">
        <v>0.0</v>
      </c>
      <c r="H3" s="6">
        <v>1.0</v>
      </c>
      <c r="I3" s="6">
        <v>1.0</v>
      </c>
      <c r="J3" s="6">
        <v>0.0</v>
      </c>
      <c r="K3" s="6">
        <v>0.0</v>
      </c>
      <c r="L3" s="6">
        <v>1.0</v>
      </c>
      <c r="M3" s="6">
        <v>0.0</v>
      </c>
      <c r="N3" s="6">
        <v>0.0</v>
      </c>
      <c r="O3" s="6">
        <v>0.0</v>
      </c>
      <c r="P3" s="27">
        <v>0.0</v>
      </c>
      <c r="Q3" s="27">
        <v>1.0</v>
      </c>
      <c r="R3" s="27">
        <v>0.0</v>
      </c>
      <c r="S3" s="27">
        <v>0.0</v>
      </c>
      <c r="T3" s="6">
        <v>0.0</v>
      </c>
      <c r="U3" s="6">
        <v>2.0</v>
      </c>
      <c r="V3" s="6">
        <v>0.0</v>
      </c>
      <c r="W3" s="14">
        <f t="shared" si="1"/>
        <v>0</v>
      </c>
      <c r="X3" s="14">
        <f t="shared" si="2"/>
        <v>0.3333333333</v>
      </c>
      <c r="Y3" s="10">
        <f t="shared" si="3"/>
        <v>0.5</v>
      </c>
      <c r="Z3" s="10">
        <f t="shared" si="4"/>
        <v>0.6666666667</v>
      </c>
      <c r="AA3" s="28">
        <f t="shared" si="5"/>
        <v>1</v>
      </c>
      <c r="AB3" s="51" t="s">
        <v>133</v>
      </c>
      <c r="AC3" s="51">
        <v>5.0</v>
      </c>
      <c r="AD3" s="51">
        <v>0.0</v>
      </c>
      <c r="AE3" s="51">
        <v>0.0</v>
      </c>
      <c r="AF3" s="51">
        <v>0.0</v>
      </c>
      <c r="AG3" s="51">
        <v>0.0</v>
      </c>
      <c r="AH3" s="51">
        <v>0.0</v>
      </c>
      <c r="AI3" s="51"/>
      <c r="AJ3" s="51"/>
      <c r="AK3" s="8">
        <f t="shared" si="6"/>
        <v>1.5</v>
      </c>
      <c r="AL3" s="8">
        <f t="shared" si="7"/>
        <v>0.575</v>
      </c>
      <c r="AM3" s="53"/>
      <c r="AN3" s="53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3"/>
      <c r="Q4" s="13"/>
      <c r="R4" s="13"/>
      <c r="S4" s="13"/>
      <c r="T4" s="11"/>
      <c r="U4" s="11"/>
      <c r="V4" s="11"/>
      <c r="W4" s="14"/>
      <c r="X4" s="14"/>
      <c r="Y4" s="10"/>
      <c r="Z4" s="10"/>
      <c r="AA4" s="28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3"/>
      <c r="AN4" s="53"/>
    </row>
    <row r="5">
      <c r="A5" s="36" t="s">
        <v>45</v>
      </c>
      <c r="B5" s="37">
        <f t="shared" ref="B5:V5" si="8">SUM(B2:B4)</f>
        <v>8</v>
      </c>
      <c r="C5" s="37">
        <f t="shared" si="8"/>
        <v>5</v>
      </c>
      <c r="D5" s="37">
        <f t="shared" si="8"/>
        <v>1</v>
      </c>
      <c r="E5" s="37">
        <f t="shared" si="8"/>
        <v>2</v>
      </c>
      <c r="F5" s="37">
        <f t="shared" si="8"/>
        <v>0</v>
      </c>
      <c r="G5" s="37">
        <f t="shared" si="8"/>
        <v>0</v>
      </c>
      <c r="H5" s="37">
        <f t="shared" si="8"/>
        <v>3</v>
      </c>
      <c r="I5" s="37">
        <f t="shared" si="8"/>
        <v>5</v>
      </c>
      <c r="J5" s="37">
        <f t="shared" si="8"/>
        <v>0</v>
      </c>
      <c r="K5" s="37">
        <f t="shared" si="8"/>
        <v>0</v>
      </c>
      <c r="L5" s="37">
        <f t="shared" si="8"/>
        <v>3</v>
      </c>
      <c r="M5" s="37">
        <f t="shared" si="8"/>
        <v>0</v>
      </c>
      <c r="N5" s="37">
        <f t="shared" si="8"/>
        <v>0</v>
      </c>
      <c r="O5" s="37">
        <f t="shared" si="8"/>
        <v>0</v>
      </c>
      <c r="P5" s="38">
        <f t="shared" si="8"/>
        <v>1</v>
      </c>
      <c r="Q5" s="38">
        <f t="shared" si="8"/>
        <v>1</v>
      </c>
      <c r="R5" s="38">
        <f t="shared" si="8"/>
        <v>0</v>
      </c>
      <c r="S5" s="38">
        <f t="shared" si="8"/>
        <v>0</v>
      </c>
      <c r="T5" s="38">
        <f t="shared" si="8"/>
        <v>3</v>
      </c>
      <c r="U5" s="38">
        <f t="shared" si="8"/>
        <v>2</v>
      </c>
      <c r="V5" s="38">
        <f t="shared" si="8"/>
        <v>0</v>
      </c>
      <c r="W5" s="39">
        <f t="shared" ref="W5:W6" si="11">M5/B5</f>
        <v>0</v>
      </c>
      <c r="X5" s="39">
        <f t="shared" ref="X5:X6" si="12">L5/B5</f>
        <v>0.375</v>
      </c>
      <c r="Y5" s="40">
        <f t="shared" ref="Y5:Y6" si="13">(D5+E5+F5+G5)/C5</f>
        <v>0.6</v>
      </c>
      <c r="Z5" s="40">
        <f t="shared" ref="Z5:Z6" si="14">(D5+E5+F5+G5+L5+N5)/B5</f>
        <v>0.75</v>
      </c>
      <c r="AA5" s="41">
        <f t="shared" ref="AA5:AA6" si="15">(D5*1+E5*2+F5*3+G5*4)/C5</f>
        <v>1</v>
      </c>
      <c r="AB5" s="60"/>
      <c r="AC5" s="57">
        <f t="shared" ref="AC5:AL5" si="9">SUM(AC2:AC4)</f>
        <v>10</v>
      </c>
      <c r="AD5" s="57">
        <f t="shared" si="9"/>
        <v>0</v>
      </c>
      <c r="AE5" s="57">
        <f t="shared" si="9"/>
        <v>0</v>
      </c>
      <c r="AF5" s="57">
        <f t="shared" si="9"/>
        <v>0</v>
      </c>
      <c r="AG5" s="57">
        <f t="shared" si="9"/>
        <v>0</v>
      </c>
      <c r="AH5" s="57">
        <f t="shared" si="9"/>
        <v>0</v>
      </c>
      <c r="AI5" s="57">
        <f t="shared" si="9"/>
        <v>0</v>
      </c>
      <c r="AJ5" s="57">
        <f t="shared" si="9"/>
        <v>0</v>
      </c>
      <c r="AK5" s="68">
        <f t="shared" si="9"/>
        <v>3</v>
      </c>
      <c r="AL5" s="68">
        <f t="shared" si="9"/>
        <v>1.15</v>
      </c>
      <c r="AM5" s="59" t="str">
        <f>(AD5+AE5)/(AD5+AE5+AH5)</f>
        <v>#DIV/0!</v>
      </c>
      <c r="AN5" s="59" t="str">
        <f>(AD5+AE5)/(AD5+AE5+AH5+AF5)</f>
        <v>#DIV/0!</v>
      </c>
    </row>
    <row r="6">
      <c r="A6" s="36" t="s">
        <v>72</v>
      </c>
      <c r="B6" s="37">
        <f t="shared" ref="B6:V6" si="10">SUM(B2:B4)</f>
        <v>8</v>
      </c>
      <c r="C6" s="37">
        <f t="shared" si="10"/>
        <v>5</v>
      </c>
      <c r="D6" s="37">
        <f t="shared" si="10"/>
        <v>1</v>
      </c>
      <c r="E6" s="37">
        <f t="shared" si="10"/>
        <v>2</v>
      </c>
      <c r="F6" s="37">
        <f t="shared" si="10"/>
        <v>0</v>
      </c>
      <c r="G6" s="37">
        <f t="shared" si="10"/>
        <v>0</v>
      </c>
      <c r="H6" s="37">
        <f t="shared" si="10"/>
        <v>3</v>
      </c>
      <c r="I6" s="37">
        <f t="shared" si="10"/>
        <v>5</v>
      </c>
      <c r="J6" s="37">
        <f t="shared" si="10"/>
        <v>0</v>
      </c>
      <c r="K6" s="37">
        <f t="shared" si="10"/>
        <v>0</v>
      </c>
      <c r="L6" s="37">
        <f t="shared" si="10"/>
        <v>3</v>
      </c>
      <c r="M6" s="37">
        <f t="shared" si="10"/>
        <v>0</v>
      </c>
      <c r="N6" s="37">
        <f t="shared" si="10"/>
        <v>0</v>
      </c>
      <c r="O6" s="37">
        <f t="shared" si="10"/>
        <v>0</v>
      </c>
      <c r="P6" s="38">
        <f t="shared" si="10"/>
        <v>1</v>
      </c>
      <c r="Q6" s="38">
        <f t="shared" si="10"/>
        <v>1</v>
      </c>
      <c r="R6" s="38">
        <f t="shared" si="10"/>
        <v>0</v>
      </c>
      <c r="S6" s="38">
        <f t="shared" si="10"/>
        <v>0</v>
      </c>
      <c r="T6" s="38">
        <f t="shared" si="10"/>
        <v>3</v>
      </c>
      <c r="U6" s="38">
        <f t="shared" si="10"/>
        <v>2</v>
      </c>
      <c r="V6" s="38">
        <f t="shared" si="10"/>
        <v>0</v>
      </c>
      <c r="W6" s="39">
        <f t="shared" si="11"/>
        <v>0</v>
      </c>
      <c r="X6" s="39">
        <f t="shared" si="12"/>
        <v>0.375</v>
      </c>
      <c r="Y6" s="40">
        <f t="shared" si="13"/>
        <v>0.6</v>
      </c>
      <c r="Z6" s="40">
        <f t="shared" si="14"/>
        <v>0.75</v>
      </c>
      <c r="AA6" s="41">
        <f t="shared" si="15"/>
        <v>1</v>
      </c>
      <c r="AB6" s="60" t="s">
        <v>140</v>
      </c>
      <c r="AC6" s="57">
        <f t="shared" ref="AC6:AL6" si="16">sum(AC2:AC4)</f>
        <v>10</v>
      </c>
      <c r="AD6" s="57">
        <f t="shared" si="16"/>
        <v>0</v>
      </c>
      <c r="AE6" s="57">
        <f t="shared" si="16"/>
        <v>0</v>
      </c>
      <c r="AF6" s="57">
        <f t="shared" si="16"/>
        <v>0</v>
      </c>
      <c r="AG6" s="57">
        <f t="shared" si="16"/>
        <v>0</v>
      </c>
      <c r="AH6" s="57">
        <f t="shared" si="16"/>
        <v>0</v>
      </c>
      <c r="AI6" s="57">
        <f t="shared" si="16"/>
        <v>0</v>
      </c>
      <c r="AJ6" s="57">
        <f t="shared" si="16"/>
        <v>0</v>
      </c>
      <c r="AK6" s="68">
        <f t="shared" si="16"/>
        <v>3</v>
      </c>
      <c r="AL6" s="68">
        <f t="shared" si="16"/>
        <v>1.15</v>
      </c>
      <c r="AM6" s="59"/>
      <c r="AN6" s="59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69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48"/>
      <c r="AN7" s="48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4"/>
      <c r="AN13" s="44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47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8"/>
      <c r="AN15" s="48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167</v>
      </c>
      <c r="AL1" s="1" t="s">
        <v>6</v>
      </c>
      <c r="AM1" s="1" t="s">
        <v>129</v>
      </c>
      <c r="AN1" s="1" t="s">
        <v>130</v>
      </c>
    </row>
    <row r="2">
      <c r="A2" s="6" t="s">
        <v>164</v>
      </c>
      <c r="B2" s="6">
        <v>1.0</v>
      </c>
      <c r="C2" s="6">
        <v>1.0</v>
      </c>
      <c r="D2" s="6">
        <v>1.0</v>
      </c>
      <c r="E2" s="6">
        <v>0.0</v>
      </c>
      <c r="F2" s="6">
        <v>0.0</v>
      </c>
      <c r="G2" s="6">
        <v>0.0</v>
      </c>
      <c r="H2" s="6">
        <v>1.0</v>
      </c>
      <c r="I2" s="6">
        <v>1.0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>
        <v>0.0</v>
      </c>
      <c r="T2" s="6">
        <v>0.0</v>
      </c>
      <c r="U2" s="6">
        <v>1.0</v>
      </c>
      <c r="V2" s="6">
        <v>0.0</v>
      </c>
      <c r="W2" s="32">
        <f>M2/B2</f>
        <v>0</v>
      </c>
      <c r="X2" s="32">
        <f>L2/B2</f>
        <v>0</v>
      </c>
      <c r="Y2" s="33">
        <f>(D2+E2+F2+G2)/C2</f>
        <v>1</v>
      </c>
      <c r="Z2" s="33">
        <f>(D2+E2+F2+G2+L2+N2)/B2</f>
        <v>1</v>
      </c>
      <c r="AA2" s="34">
        <f>(D2*1+E2*2+F2*3+G2*4)/C2</f>
        <v>1</v>
      </c>
      <c r="AB2" s="54"/>
      <c r="AC2" s="54"/>
      <c r="AD2" s="54"/>
      <c r="AE2" s="54"/>
      <c r="AF2" s="54"/>
      <c r="AG2" s="54"/>
      <c r="AH2" s="54"/>
      <c r="AI2" s="54"/>
      <c r="AJ2" s="54"/>
      <c r="AK2" s="8" t="str">
        <f>IF(AB2="C",1.5,IF(AB2="SS",1,IF(AB2="2B",0.8,IF(AB2="3B",0.7,IF(AB2="1B",0.3,IF(AB2="OF",0.6,))))))</f>
        <v/>
      </c>
      <c r="AL2" s="8" t="str">
        <f>IF(AB2="C",(((0.15*AC2)+1.5*AJ2-1*AH2+AC2)*0.1),(IF(AC2&gt;0,(((AD2+AE2)-0.5*AG2-AH2-AF2)+AK2)/AC2*0.25, )))</f>
        <v/>
      </c>
      <c r="AM2" s="53"/>
      <c r="AN2" s="53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3"/>
      <c r="Q3" s="13"/>
      <c r="R3" s="13"/>
      <c r="S3" s="13"/>
      <c r="T3" s="14"/>
      <c r="U3" s="14"/>
      <c r="V3" s="14"/>
      <c r="W3" s="14"/>
      <c r="X3" s="14"/>
      <c r="Y3" s="10"/>
      <c r="Z3" s="10"/>
      <c r="AA3" s="28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3"/>
      <c r="AN3" s="53"/>
    </row>
    <row r="4">
      <c r="A4" s="36" t="s">
        <v>58</v>
      </c>
      <c r="B4" s="37">
        <f t="shared" ref="B4:V4" si="1">SUM(B2:B3)</f>
        <v>1</v>
      </c>
      <c r="C4" s="37">
        <f t="shared" si="1"/>
        <v>1</v>
      </c>
      <c r="D4" s="37">
        <f t="shared" si="1"/>
        <v>1</v>
      </c>
      <c r="E4" s="37">
        <f t="shared" si="1"/>
        <v>0</v>
      </c>
      <c r="F4" s="37">
        <f t="shared" si="1"/>
        <v>0</v>
      </c>
      <c r="G4" s="37">
        <f t="shared" si="1"/>
        <v>0</v>
      </c>
      <c r="H4" s="37">
        <f t="shared" si="1"/>
        <v>1</v>
      </c>
      <c r="I4" s="37">
        <f t="shared" si="1"/>
        <v>1</v>
      </c>
      <c r="J4" s="37">
        <f t="shared" si="1"/>
        <v>0</v>
      </c>
      <c r="K4" s="37">
        <f t="shared" si="1"/>
        <v>0</v>
      </c>
      <c r="L4" s="37">
        <f t="shared" si="1"/>
        <v>0</v>
      </c>
      <c r="M4" s="37">
        <f t="shared" si="1"/>
        <v>0</v>
      </c>
      <c r="N4" s="37">
        <f t="shared" si="1"/>
        <v>0</v>
      </c>
      <c r="O4" s="37">
        <f t="shared" si="1"/>
        <v>0</v>
      </c>
      <c r="P4" s="38">
        <f t="shared" si="1"/>
        <v>0</v>
      </c>
      <c r="Q4" s="38">
        <f t="shared" si="1"/>
        <v>0</v>
      </c>
      <c r="R4" s="38">
        <f t="shared" si="1"/>
        <v>0</v>
      </c>
      <c r="S4" s="38">
        <f t="shared" si="1"/>
        <v>0</v>
      </c>
      <c r="T4" s="38">
        <f t="shared" si="1"/>
        <v>0</v>
      </c>
      <c r="U4" s="38">
        <f t="shared" si="1"/>
        <v>1</v>
      </c>
      <c r="V4" s="38">
        <f t="shared" si="1"/>
        <v>0</v>
      </c>
      <c r="W4" s="39">
        <f t="shared" ref="W4:W5" si="4">M4/B4</f>
        <v>0</v>
      </c>
      <c r="X4" s="39">
        <f t="shared" ref="X4:X5" si="5">L4/B4</f>
        <v>0</v>
      </c>
      <c r="Y4" s="40">
        <f t="shared" ref="Y4:Y5" si="6">(D4+E4+F4+G4)/C4</f>
        <v>1</v>
      </c>
      <c r="Z4" s="40">
        <f t="shared" ref="Z4:Z5" si="7">(D4+E4+F4+G4+L4+N4)/B4</f>
        <v>1</v>
      </c>
      <c r="AA4" s="41">
        <f t="shared" ref="AA4:AA5" si="8">(D4*1+E4*2+F4*3+G4*4)/C4</f>
        <v>1</v>
      </c>
      <c r="AB4" s="60"/>
      <c r="AC4" s="57">
        <f t="shared" ref="AC4:AL4" si="2">SUM(AC2:AC3)</f>
        <v>0</v>
      </c>
      <c r="AD4" s="57">
        <f t="shared" si="2"/>
        <v>0</v>
      </c>
      <c r="AE4" s="57">
        <f t="shared" si="2"/>
        <v>0</v>
      </c>
      <c r="AF4" s="57">
        <f t="shared" si="2"/>
        <v>0</v>
      </c>
      <c r="AG4" s="57">
        <f t="shared" si="2"/>
        <v>0</v>
      </c>
      <c r="AH4" s="57">
        <f t="shared" si="2"/>
        <v>0</v>
      </c>
      <c r="AI4" s="57">
        <f t="shared" si="2"/>
        <v>0</v>
      </c>
      <c r="AJ4" s="57">
        <f t="shared" si="2"/>
        <v>0</v>
      </c>
      <c r="AK4" s="57">
        <f t="shared" si="2"/>
        <v>0</v>
      </c>
      <c r="AL4" s="57">
        <f t="shared" si="2"/>
        <v>0</v>
      </c>
      <c r="AM4" s="59" t="str">
        <f>(AD4+AE4)/(AD4+AE4+AH4)</f>
        <v>#DIV/0!</v>
      </c>
      <c r="AN4" s="59" t="str">
        <f>(AD4+AE4)/(AD4+AE4+AH4+AF4)</f>
        <v>#DIV/0!</v>
      </c>
    </row>
    <row r="5">
      <c r="A5" s="36" t="s">
        <v>82</v>
      </c>
      <c r="B5" s="37">
        <f t="shared" ref="B5:V5" si="3">SUM(B2:B3)</f>
        <v>1</v>
      </c>
      <c r="C5" s="37">
        <f t="shared" si="3"/>
        <v>1</v>
      </c>
      <c r="D5" s="37">
        <f t="shared" si="3"/>
        <v>1</v>
      </c>
      <c r="E5" s="37">
        <f t="shared" si="3"/>
        <v>0</v>
      </c>
      <c r="F5" s="37">
        <f t="shared" si="3"/>
        <v>0</v>
      </c>
      <c r="G5" s="37">
        <f t="shared" si="3"/>
        <v>0</v>
      </c>
      <c r="H5" s="37">
        <f t="shared" si="3"/>
        <v>1</v>
      </c>
      <c r="I5" s="37">
        <f t="shared" si="3"/>
        <v>1</v>
      </c>
      <c r="J5" s="37">
        <f t="shared" si="3"/>
        <v>0</v>
      </c>
      <c r="K5" s="37">
        <f t="shared" si="3"/>
        <v>0</v>
      </c>
      <c r="L5" s="37">
        <f t="shared" si="3"/>
        <v>0</v>
      </c>
      <c r="M5" s="37">
        <f t="shared" si="3"/>
        <v>0</v>
      </c>
      <c r="N5" s="37">
        <f t="shared" si="3"/>
        <v>0</v>
      </c>
      <c r="O5" s="37">
        <f t="shared" si="3"/>
        <v>0</v>
      </c>
      <c r="P5" s="38">
        <f t="shared" si="3"/>
        <v>0</v>
      </c>
      <c r="Q5" s="38">
        <f t="shared" si="3"/>
        <v>0</v>
      </c>
      <c r="R5" s="38">
        <f t="shared" si="3"/>
        <v>0</v>
      </c>
      <c r="S5" s="38">
        <f t="shared" si="3"/>
        <v>0</v>
      </c>
      <c r="T5" s="38">
        <f t="shared" si="3"/>
        <v>0</v>
      </c>
      <c r="U5" s="38">
        <f t="shared" si="3"/>
        <v>1</v>
      </c>
      <c r="V5" s="38">
        <f t="shared" si="3"/>
        <v>0</v>
      </c>
      <c r="W5" s="39">
        <f t="shared" si="4"/>
        <v>0</v>
      </c>
      <c r="X5" s="39">
        <f t="shared" si="5"/>
        <v>0</v>
      </c>
      <c r="Y5" s="40">
        <f t="shared" si="6"/>
        <v>1</v>
      </c>
      <c r="Z5" s="40">
        <f t="shared" si="7"/>
        <v>1</v>
      </c>
      <c r="AA5" s="41">
        <f t="shared" si="8"/>
        <v>1</v>
      </c>
      <c r="AB5" s="60" t="s">
        <v>140</v>
      </c>
      <c r="AC5" s="57">
        <f t="shared" ref="AC5:AL5" si="9">SUM(AC2:AC3)</f>
        <v>0</v>
      </c>
      <c r="AD5" s="57">
        <f t="shared" si="9"/>
        <v>0</v>
      </c>
      <c r="AE5" s="57">
        <f t="shared" si="9"/>
        <v>0</v>
      </c>
      <c r="AF5" s="57">
        <f t="shared" si="9"/>
        <v>0</v>
      </c>
      <c r="AG5" s="57">
        <f t="shared" si="9"/>
        <v>0</v>
      </c>
      <c r="AH5" s="57">
        <f t="shared" si="9"/>
        <v>0</v>
      </c>
      <c r="AI5" s="57">
        <f t="shared" si="9"/>
        <v>0</v>
      </c>
      <c r="AJ5" s="57">
        <f t="shared" si="9"/>
        <v>0</v>
      </c>
      <c r="AK5" s="57">
        <f t="shared" si="9"/>
        <v>0</v>
      </c>
      <c r="AL5" s="57">
        <f t="shared" si="9"/>
        <v>0</v>
      </c>
      <c r="AM5" s="59"/>
      <c r="AN5" s="59"/>
    </row>
    <row r="6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69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48"/>
      <c r="AN6" s="48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4"/>
      <c r="AN12" s="44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7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8"/>
      <c r="AN14" s="48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146</v>
      </c>
      <c r="B2" s="6">
        <v>1.0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27">
        <v>1.0</v>
      </c>
      <c r="Q2" s="27">
        <v>0.0</v>
      </c>
      <c r="R2" s="27">
        <v>0.0</v>
      </c>
      <c r="S2" s="27">
        <v>0.0</v>
      </c>
      <c r="T2" s="6">
        <v>0.0</v>
      </c>
      <c r="U2" s="6">
        <v>0.0</v>
      </c>
      <c r="V2" s="6">
        <v>1.0</v>
      </c>
      <c r="W2" s="32">
        <f>M2/B2</f>
        <v>0</v>
      </c>
      <c r="X2" s="32">
        <f>L2/B2</f>
        <v>0</v>
      </c>
      <c r="Y2" s="33">
        <f>(D2+E2+F2+G2)/C2</f>
        <v>0</v>
      </c>
      <c r="Z2" s="33">
        <f>(D2+E2+F2+G2+L2+N2)/B2</f>
        <v>0</v>
      </c>
      <c r="AA2" s="34">
        <f>(D2*1+E2*2+F2*3+G2*4)/C2</f>
        <v>0</v>
      </c>
      <c r="AB2" s="51" t="s">
        <v>150</v>
      </c>
      <c r="AC2" s="51">
        <v>1.0</v>
      </c>
      <c r="AD2" s="51">
        <v>0.0</v>
      </c>
      <c r="AE2" s="51">
        <v>0.0</v>
      </c>
      <c r="AF2" s="51">
        <v>0.0</v>
      </c>
      <c r="AG2" s="51">
        <v>0.0</v>
      </c>
      <c r="AH2" s="51">
        <v>0.0</v>
      </c>
      <c r="AI2" s="8">
        <f>IF(AB2="C",1.5,IF(AB2="SS",1,IF(AB2="2B",0.8,IF(AB2="3B",0.7,IF(AB2="1B",0.3,IF(AB2="OF",0.6,))))))</f>
        <v>0.6</v>
      </c>
      <c r="AJ2" s="8">
        <f>IF(AC2&gt;0,(((AD2+AE2)-0.5*AG2-AH2-AF2)+AI2)/AC2*0.25, )</f>
        <v>0.15</v>
      </c>
      <c r="AK2" s="53"/>
      <c r="AL2" s="53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3"/>
      <c r="Q3" s="13"/>
      <c r="R3" s="13"/>
      <c r="S3" s="13"/>
      <c r="T3" s="14"/>
      <c r="U3" s="14"/>
      <c r="V3" s="14"/>
      <c r="W3" s="14"/>
      <c r="X3" s="14"/>
      <c r="Y3" s="10"/>
      <c r="Z3" s="10"/>
      <c r="AA3" s="28"/>
      <c r="AB3" s="54"/>
      <c r="AC3" s="54"/>
      <c r="AD3" s="54"/>
      <c r="AE3" s="54"/>
      <c r="AF3" s="54"/>
      <c r="AG3" s="54"/>
      <c r="AH3" s="54"/>
      <c r="AI3" s="54"/>
      <c r="AJ3" s="54"/>
      <c r="AK3" s="53"/>
      <c r="AL3" s="53"/>
    </row>
    <row r="4">
      <c r="A4" s="36" t="s">
        <v>63</v>
      </c>
      <c r="B4" s="37">
        <f t="shared" ref="B4:V4" si="1">SUM(B2:B3)</f>
        <v>1</v>
      </c>
      <c r="C4" s="37">
        <f t="shared" si="1"/>
        <v>1</v>
      </c>
      <c r="D4" s="37">
        <f t="shared" si="1"/>
        <v>0</v>
      </c>
      <c r="E4" s="37">
        <f t="shared" si="1"/>
        <v>0</v>
      </c>
      <c r="F4" s="37">
        <f t="shared" si="1"/>
        <v>0</v>
      </c>
      <c r="G4" s="37">
        <f t="shared" si="1"/>
        <v>0</v>
      </c>
      <c r="H4" s="37">
        <f t="shared" si="1"/>
        <v>0</v>
      </c>
      <c r="I4" s="37">
        <f t="shared" si="1"/>
        <v>0</v>
      </c>
      <c r="J4" s="37">
        <f t="shared" si="1"/>
        <v>0</v>
      </c>
      <c r="K4" s="37">
        <f t="shared" si="1"/>
        <v>0</v>
      </c>
      <c r="L4" s="37">
        <f t="shared" si="1"/>
        <v>0</v>
      </c>
      <c r="M4" s="37">
        <f t="shared" si="1"/>
        <v>0</v>
      </c>
      <c r="N4" s="37">
        <f t="shared" si="1"/>
        <v>0</v>
      </c>
      <c r="O4" s="37">
        <f t="shared" si="1"/>
        <v>0</v>
      </c>
      <c r="P4" s="38">
        <f t="shared" si="1"/>
        <v>1</v>
      </c>
      <c r="Q4" s="38">
        <f t="shared" si="1"/>
        <v>0</v>
      </c>
      <c r="R4" s="38">
        <f t="shared" si="1"/>
        <v>0</v>
      </c>
      <c r="S4" s="38">
        <f t="shared" si="1"/>
        <v>0</v>
      </c>
      <c r="T4" s="38">
        <f t="shared" si="1"/>
        <v>0</v>
      </c>
      <c r="U4" s="38">
        <f t="shared" si="1"/>
        <v>0</v>
      </c>
      <c r="V4" s="38">
        <f t="shared" si="1"/>
        <v>1</v>
      </c>
      <c r="W4" s="39">
        <f t="shared" ref="W4:W5" si="4">M4/B4</f>
        <v>0</v>
      </c>
      <c r="X4" s="39">
        <f t="shared" ref="X4:X5" si="5">L4/B4</f>
        <v>0</v>
      </c>
      <c r="Y4" s="40">
        <f t="shared" ref="Y4:Y5" si="6">(D4+E4+F4+G4)/C4</f>
        <v>0</v>
      </c>
      <c r="Z4" s="40">
        <f t="shared" ref="Z4:Z5" si="7">(D4+E4+F4+G4+L4+N4)/B4</f>
        <v>0</v>
      </c>
      <c r="AA4" s="41">
        <f t="shared" ref="AA4:AA5" si="8">(D4*1+E4*2+F4*3+G4*4)/C4</f>
        <v>0</v>
      </c>
      <c r="AB4" s="60"/>
      <c r="AC4" s="57">
        <f t="shared" ref="AC4:AJ4" si="2">SUM(AC2:AC3)</f>
        <v>1</v>
      </c>
      <c r="AD4" s="57">
        <f t="shared" si="2"/>
        <v>0</v>
      </c>
      <c r="AE4" s="57">
        <f t="shared" si="2"/>
        <v>0</v>
      </c>
      <c r="AF4" s="57">
        <f t="shared" si="2"/>
        <v>0</v>
      </c>
      <c r="AG4" s="57">
        <f t="shared" si="2"/>
        <v>0</v>
      </c>
      <c r="AH4" s="57">
        <f t="shared" si="2"/>
        <v>0</v>
      </c>
      <c r="AI4" s="68">
        <f t="shared" si="2"/>
        <v>0.6</v>
      </c>
      <c r="AJ4" s="68">
        <f t="shared" si="2"/>
        <v>0.15</v>
      </c>
      <c r="AK4" s="59" t="str">
        <f>(AD4+AE4)/(AD4+AE4+AH4)</f>
        <v>#DIV/0!</v>
      </c>
      <c r="AL4" s="59" t="str">
        <f>(AD4+AE4)/(AD4+AE4+AH4+AF4)</f>
        <v>#DIV/0!</v>
      </c>
    </row>
    <row r="5">
      <c r="A5" s="36" t="s">
        <v>87</v>
      </c>
      <c r="B5" s="37">
        <f t="shared" ref="B5:V5" si="3">SUM(B2:B3)</f>
        <v>1</v>
      </c>
      <c r="C5" s="37">
        <f t="shared" si="3"/>
        <v>1</v>
      </c>
      <c r="D5" s="37">
        <f t="shared" si="3"/>
        <v>0</v>
      </c>
      <c r="E5" s="37">
        <f t="shared" si="3"/>
        <v>0</v>
      </c>
      <c r="F5" s="37">
        <f t="shared" si="3"/>
        <v>0</v>
      </c>
      <c r="G5" s="37">
        <f t="shared" si="3"/>
        <v>0</v>
      </c>
      <c r="H5" s="37">
        <f t="shared" si="3"/>
        <v>0</v>
      </c>
      <c r="I5" s="37">
        <f t="shared" si="3"/>
        <v>0</v>
      </c>
      <c r="J5" s="37">
        <f t="shared" si="3"/>
        <v>0</v>
      </c>
      <c r="K5" s="37">
        <f t="shared" si="3"/>
        <v>0</v>
      </c>
      <c r="L5" s="37">
        <f t="shared" si="3"/>
        <v>0</v>
      </c>
      <c r="M5" s="37">
        <f t="shared" si="3"/>
        <v>0</v>
      </c>
      <c r="N5" s="37">
        <f t="shared" si="3"/>
        <v>0</v>
      </c>
      <c r="O5" s="37">
        <f t="shared" si="3"/>
        <v>0</v>
      </c>
      <c r="P5" s="38">
        <f t="shared" si="3"/>
        <v>1</v>
      </c>
      <c r="Q5" s="38">
        <f t="shared" si="3"/>
        <v>0</v>
      </c>
      <c r="R5" s="38">
        <f t="shared" si="3"/>
        <v>0</v>
      </c>
      <c r="S5" s="38">
        <f t="shared" si="3"/>
        <v>0</v>
      </c>
      <c r="T5" s="38">
        <f t="shared" si="3"/>
        <v>0</v>
      </c>
      <c r="U5" s="38">
        <f t="shared" si="3"/>
        <v>0</v>
      </c>
      <c r="V5" s="38">
        <f t="shared" si="3"/>
        <v>1</v>
      </c>
      <c r="W5" s="39">
        <f t="shared" si="4"/>
        <v>0</v>
      </c>
      <c r="X5" s="39">
        <f t="shared" si="5"/>
        <v>0</v>
      </c>
      <c r="Y5" s="40">
        <f t="shared" si="6"/>
        <v>0</v>
      </c>
      <c r="Z5" s="40">
        <f t="shared" si="7"/>
        <v>0</v>
      </c>
      <c r="AA5" s="41">
        <f t="shared" si="8"/>
        <v>0</v>
      </c>
      <c r="AB5" s="60" t="s">
        <v>140</v>
      </c>
      <c r="AC5" s="57">
        <f t="shared" ref="AC5:AJ5" si="9">SUM(AC2:AC3)</f>
        <v>1</v>
      </c>
      <c r="AD5" s="57">
        <f t="shared" si="9"/>
        <v>0</v>
      </c>
      <c r="AE5" s="57">
        <f t="shared" si="9"/>
        <v>0</v>
      </c>
      <c r="AF5" s="57">
        <f t="shared" si="9"/>
        <v>0</v>
      </c>
      <c r="AG5" s="57">
        <f t="shared" si="9"/>
        <v>0</v>
      </c>
      <c r="AH5" s="57">
        <f t="shared" si="9"/>
        <v>0</v>
      </c>
      <c r="AI5" s="68">
        <f t="shared" si="9"/>
        <v>0.6</v>
      </c>
      <c r="AJ5" s="68">
        <f t="shared" si="9"/>
        <v>0.15</v>
      </c>
      <c r="AK5" s="59"/>
      <c r="AL5" s="59"/>
    </row>
    <row r="6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60"/>
      <c r="AC6" s="57"/>
      <c r="AD6" s="57"/>
      <c r="AE6" s="57"/>
      <c r="AF6" s="57"/>
      <c r="AG6" s="57"/>
      <c r="AH6" s="57"/>
      <c r="AI6" s="57"/>
      <c r="AJ6" s="57"/>
      <c r="AK6" s="59"/>
      <c r="AL6" s="59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69"/>
      <c r="AC7" s="70"/>
      <c r="AD7" s="70"/>
      <c r="AE7" s="70"/>
      <c r="AF7" s="70"/>
      <c r="AG7" s="70"/>
      <c r="AH7" s="70"/>
      <c r="AI7" s="70"/>
      <c r="AJ7" s="70"/>
      <c r="AK7" s="48"/>
      <c r="AL7" s="48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3"/>
      <c r="AC13" s="43"/>
      <c r="AD13" s="43"/>
      <c r="AE13" s="43"/>
      <c r="AF13" s="43"/>
      <c r="AG13" s="43"/>
      <c r="AH13" s="43"/>
      <c r="AI13" s="43"/>
      <c r="AJ13" s="43"/>
      <c r="AK13" s="44"/>
      <c r="AL13" s="44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47"/>
      <c r="AC15" s="46"/>
      <c r="AD15" s="46"/>
      <c r="AE15" s="46"/>
      <c r="AF15" s="46"/>
      <c r="AG15" s="46"/>
      <c r="AH15" s="46"/>
      <c r="AI15" s="46"/>
      <c r="AJ15" s="46"/>
      <c r="AK15" s="48"/>
      <c r="AL15" s="48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159</v>
      </c>
      <c r="B2" s="6">
        <v>4.0</v>
      </c>
      <c r="C2" s="6">
        <v>4.0</v>
      </c>
      <c r="D2" s="6">
        <v>1.0</v>
      </c>
      <c r="E2" s="6">
        <v>0.0</v>
      </c>
      <c r="F2" s="6">
        <v>0.0</v>
      </c>
      <c r="G2" s="6">
        <v>0.0</v>
      </c>
      <c r="H2" s="6">
        <v>1.0</v>
      </c>
      <c r="I2" s="6">
        <v>0.0</v>
      </c>
      <c r="J2" s="6">
        <v>0.0</v>
      </c>
      <c r="K2" s="6">
        <v>0.0</v>
      </c>
      <c r="L2" s="6">
        <v>0.0</v>
      </c>
      <c r="M2" s="6">
        <v>2.0</v>
      </c>
      <c r="N2" s="6">
        <v>0.0</v>
      </c>
      <c r="O2" s="6">
        <v>0.0</v>
      </c>
      <c r="P2" s="6">
        <v>1.0</v>
      </c>
      <c r="Q2" s="6">
        <v>1.0</v>
      </c>
      <c r="R2" s="6">
        <v>1.0</v>
      </c>
      <c r="S2" s="6"/>
      <c r="T2" s="6"/>
      <c r="U2" s="6"/>
      <c r="V2" s="6"/>
      <c r="W2" s="14">
        <f t="shared" ref="W2:W33" si="1">M2/B2</f>
        <v>0.5</v>
      </c>
      <c r="X2" s="14">
        <f t="shared" ref="X2:X33" si="2">L2/B2</f>
        <v>0</v>
      </c>
      <c r="Y2" s="10">
        <f t="shared" ref="Y2:Y33" si="3">(D2+E2+F2+G2)/C2</f>
        <v>0.25</v>
      </c>
      <c r="Z2" s="10">
        <f t="shared" ref="Z2:Z33" si="4">(D2+E2+F2+G2+L2+N2)/B2</f>
        <v>0.25</v>
      </c>
      <c r="AA2" s="28">
        <f t="shared" ref="AA2:AA33" si="5">(D2*1+E2*2+F2*3+G2*4)/C2</f>
        <v>0.25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168</v>
      </c>
      <c r="B3" s="6">
        <v>2.0</v>
      </c>
      <c r="C3" s="6">
        <v>2.0</v>
      </c>
      <c r="D3" s="6">
        <v>1.0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6">
        <v>0.0</v>
      </c>
      <c r="Q3" s="6">
        <v>1.0</v>
      </c>
      <c r="R3" s="6">
        <v>0.0</v>
      </c>
      <c r="S3" s="6"/>
      <c r="T3" s="6"/>
      <c r="U3" s="6"/>
      <c r="V3" s="6"/>
      <c r="W3" s="14">
        <f t="shared" si="1"/>
        <v>0</v>
      </c>
      <c r="X3" s="14">
        <f t="shared" si="2"/>
        <v>0</v>
      </c>
      <c r="Y3" s="10">
        <f t="shared" si="3"/>
        <v>0.5</v>
      </c>
      <c r="Z3" s="10">
        <f t="shared" si="4"/>
        <v>0.5</v>
      </c>
      <c r="AA3" s="28">
        <f t="shared" si="5"/>
        <v>0.5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148</v>
      </c>
      <c r="B4" s="6">
        <v>3.0</v>
      </c>
      <c r="C4" s="6">
        <v>3.0</v>
      </c>
      <c r="D4" s="6">
        <v>1.0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0.0</v>
      </c>
      <c r="M4" s="6">
        <v>0.0</v>
      </c>
      <c r="N4" s="6">
        <v>0.0</v>
      </c>
      <c r="O4" s="6">
        <v>0.0</v>
      </c>
      <c r="P4" s="6">
        <v>0.0</v>
      </c>
      <c r="Q4" s="6">
        <v>2.0</v>
      </c>
      <c r="R4" s="6">
        <v>1.0</v>
      </c>
      <c r="S4" s="6"/>
      <c r="T4" s="6"/>
      <c r="U4" s="6"/>
      <c r="V4" s="6"/>
      <c r="W4" s="14">
        <f t="shared" si="1"/>
        <v>0</v>
      </c>
      <c r="X4" s="14">
        <f t="shared" si="2"/>
        <v>0</v>
      </c>
      <c r="Y4" s="10">
        <f t="shared" si="3"/>
        <v>0.3333333333</v>
      </c>
      <c r="Z4" s="10">
        <f t="shared" si="4"/>
        <v>0.3333333333</v>
      </c>
      <c r="AA4" s="28">
        <f t="shared" si="5"/>
        <v>0.3333333333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169</v>
      </c>
      <c r="B5" s="6">
        <v>4.0</v>
      </c>
      <c r="C5" s="6">
        <v>3.0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0.0</v>
      </c>
      <c r="L5" s="6">
        <v>1.0</v>
      </c>
      <c r="M5" s="6">
        <v>3.0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0.75</v>
      </c>
      <c r="X5" s="14">
        <f t="shared" si="2"/>
        <v>0.25</v>
      </c>
      <c r="Y5" s="10">
        <f t="shared" si="3"/>
        <v>0</v>
      </c>
      <c r="Z5" s="10">
        <f t="shared" si="4"/>
        <v>0.25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170</v>
      </c>
      <c r="B6" s="6">
        <v>5.0</v>
      </c>
      <c r="C6" s="6">
        <v>3.0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2.0</v>
      </c>
      <c r="M6" s="6">
        <v>3.0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/>
      <c r="T6" s="6"/>
      <c r="U6" s="6"/>
      <c r="V6" s="6"/>
      <c r="W6" s="14">
        <f t="shared" si="1"/>
        <v>0.6</v>
      </c>
      <c r="X6" s="14">
        <f t="shared" si="2"/>
        <v>0.4</v>
      </c>
      <c r="Y6" s="10">
        <f t="shared" si="3"/>
        <v>0</v>
      </c>
      <c r="Z6" s="10">
        <f t="shared" si="4"/>
        <v>0.4</v>
      </c>
      <c r="AA6" s="28">
        <f t="shared" si="5"/>
        <v>0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149</v>
      </c>
      <c r="B7" s="6">
        <v>3.0</v>
      </c>
      <c r="C7" s="6">
        <v>3.0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3.0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/>
      <c r="T7" s="6"/>
      <c r="U7" s="6"/>
      <c r="V7" s="6"/>
      <c r="W7" s="14">
        <f t="shared" si="1"/>
        <v>1</v>
      </c>
      <c r="X7" s="14">
        <f t="shared" si="2"/>
        <v>0</v>
      </c>
      <c r="Y7" s="10">
        <f t="shared" si="3"/>
        <v>0</v>
      </c>
      <c r="Z7" s="10">
        <f t="shared" si="4"/>
        <v>0</v>
      </c>
      <c r="AA7" s="28">
        <f t="shared" si="5"/>
        <v>0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</row>
    <row r="8">
      <c r="A8" s="6" t="s">
        <v>171</v>
      </c>
      <c r="B8" s="6">
        <v>3.0</v>
      </c>
      <c r="C8" s="6">
        <v>3.0</v>
      </c>
      <c r="D8" s="6">
        <v>1.0</v>
      </c>
      <c r="E8" s="6">
        <v>0.0</v>
      </c>
      <c r="F8" s="6">
        <v>0.0</v>
      </c>
      <c r="G8" s="6">
        <v>0.0</v>
      </c>
      <c r="H8" s="6">
        <v>1.0</v>
      </c>
      <c r="I8" s="6">
        <v>0.0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1.0</v>
      </c>
      <c r="Q8" s="6">
        <v>1.0</v>
      </c>
      <c r="R8" s="6">
        <v>1.0</v>
      </c>
      <c r="S8" s="6"/>
      <c r="T8" s="6"/>
      <c r="U8" s="6"/>
      <c r="V8" s="6"/>
      <c r="W8" s="14">
        <f t="shared" si="1"/>
        <v>0</v>
      </c>
      <c r="X8" s="14">
        <f t="shared" si="2"/>
        <v>0</v>
      </c>
      <c r="Y8" s="10">
        <f t="shared" si="3"/>
        <v>0.3333333333</v>
      </c>
      <c r="Z8" s="10">
        <f t="shared" si="4"/>
        <v>0.3333333333</v>
      </c>
      <c r="AA8" s="28">
        <f t="shared" si="5"/>
        <v>0.3333333333</v>
      </c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</row>
    <row r="9">
      <c r="A9" s="6" t="s">
        <v>155</v>
      </c>
      <c r="B9" s="6">
        <v>3.0</v>
      </c>
      <c r="C9" s="6">
        <v>2.0</v>
      </c>
      <c r="D9" s="6">
        <v>1.0</v>
      </c>
      <c r="E9" s="6">
        <v>0.0</v>
      </c>
      <c r="F9" s="6">
        <v>0.0</v>
      </c>
      <c r="G9" s="6">
        <v>0.0</v>
      </c>
      <c r="H9" s="6">
        <v>1.0</v>
      </c>
      <c r="I9" s="6">
        <v>1.0</v>
      </c>
      <c r="J9" s="6">
        <v>0.0</v>
      </c>
      <c r="K9" s="6">
        <v>0.0</v>
      </c>
      <c r="L9" s="6">
        <v>1.0</v>
      </c>
      <c r="M9" s="6">
        <v>0.0</v>
      </c>
      <c r="N9" s="6">
        <v>0.0</v>
      </c>
      <c r="O9" s="6">
        <v>0.0</v>
      </c>
      <c r="P9" s="6">
        <v>0.0</v>
      </c>
      <c r="Q9" s="6">
        <v>1.0</v>
      </c>
      <c r="R9" s="6">
        <v>0.0</v>
      </c>
      <c r="S9" s="6"/>
      <c r="T9" s="6"/>
      <c r="U9" s="6"/>
      <c r="V9" s="6"/>
      <c r="W9" s="14">
        <f t="shared" si="1"/>
        <v>0</v>
      </c>
      <c r="X9" s="14">
        <f t="shared" si="2"/>
        <v>0.3333333333</v>
      </c>
      <c r="Y9" s="10">
        <f t="shared" si="3"/>
        <v>0.5</v>
      </c>
      <c r="Z9" s="10">
        <f t="shared" si="4"/>
        <v>0.6666666667</v>
      </c>
      <c r="AA9" s="28">
        <f t="shared" si="5"/>
        <v>0.5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>
      <c r="A10" s="6" t="s">
        <v>160</v>
      </c>
      <c r="B10" s="6">
        <v>4.0</v>
      </c>
      <c r="C10" s="6">
        <v>4.0</v>
      </c>
      <c r="D10" s="6">
        <v>2.0</v>
      </c>
      <c r="E10" s="6">
        <v>0.0</v>
      </c>
      <c r="F10" s="6">
        <v>0.0</v>
      </c>
      <c r="G10" s="6">
        <v>0.0</v>
      </c>
      <c r="H10" s="6">
        <v>2.0</v>
      </c>
      <c r="I10" s="6">
        <v>1.0</v>
      </c>
      <c r="J10" s="6">
        <v>0.0</v>
      </c>
      <c r="K10" s="6">
        <v>0.0</v>
      </c>
      <c r="L10" s="6">
        <v>0.0</v>
      </c>
      <c r="M10" s="6">
        <v>1.0</v>
      </c>
      <c r="N10" s="6">
        <v>0.0</v>
      </c>
      <c r="O10" s="6">
        <v>0.0</v>
      </c>
      <c r="P10" s="6">
        <v>1.0</v>
      </c>
      <c r="Q10" s="6">
        <v>0.0</v>
      </c>
      <c r="R10" s="6">
        <v>0.0</v>
      </c>
      <c r="S10" s="6"/>
      <c r="T10" s="6"/>
      <c r="U10" s="6"/>
      <c r="V10" s="6"/>
      <c r="W10" s="14">
        <f t="shared" si="1"/>
        <v>0.25</v>
      </c>
      <c r="X10" s="14">
        <f t="shared" si="2"/>
        <v>0</v>
      </c>
      <c r="Y10" s="10">
        <f t="shared" si="3"/>
        <v>0.5</v>
      </c>
      <c r="Z10" s="10">
        <f t="shared" si="4"/>
        <v>0.5</v>
      </c>
      <c r="AA10" s="28">
        <f t="shared" si="5"/>
        <v>0.5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>
      <c r="A11" s="6" t="s">
        <v>160</v>
      </c>
      <c r="B11" s="6">
        <v>5.0</v>
      </c>
      <c r="C11" s="6">
        <v>3.0</v>
      </c>
      <c r="D11" s="6">
        <v>2.0</v>
      </c>
      <c r="E11" s="6">
        <v>0.0</v>
      </c>
      <c r="F11" s="6">
        <v>0.0</v>
      </c>
      <c r="G11" s="6">
        <v>0.0</v>
      </c>
      <c r="H11" s="6">
        <v>1.0</v>
      </c>
      <c r="I11" s="6">
        <v>2.0</v>
      </c>
      <c r="J11" s="6">
        <v>0.0</v>
      </c>
      <c r="K11" s="6">
        <v>0.0</v>
      </c>
      <c r="L11" s="6">
        <v>2.0</v>
      </c>
      <c r="M11" s="6">
        <v>0.0</v>
      </c>
      <c r="N11" s="6">
        <v>0.0</v>
      </c>
      <c r="O11" s="6">
        <v>0.0</v>
      </c>
      <c r="P11" s="6">
        <v>0.0</v>
      </c>
      <c r="Q11" s="6">
        <v>1.0</v>
      </c>
      <c r="R11" s="6">
        <v>1.0</v>
      </c>
      <c r="S11" s="6"/>
      <c r="T11" s="6"/>
      <c r="U11" s="6"/>
      <c r="V11" s="6"/>
      <c r="W11" s="14">
        <f t="shared" si="1"/>
        <v>0</v>
      </c>
      <c r="X11" s="14">
        <f t="shared" si="2"/>
        <v>0.4</v>
      </c>
      <c r="Y11" s="10">
        <f t="shared" si="3"/>
        <v>0.6666666667</v>
      </c>
      <c r="Z11" s="10">
        <f t="shared" si="4"/>
        <v>0.8</v>
      </c>
      <c r="AA11" s="28">
        <f t="shared" si="5"/>
        <v>0.6666666667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6" t="s">
        <v>131</v>
      </c>
      <c r="B12" s="6">
        <v>2.0</v>
      </c>
      <c r="C12" s="6">
        <v>2.0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0.0</v>
      </c>
      <c r="J12" s="6">
        <v>0.0</v>
      </c>
      <c r="K12" s="6">
        <v>0.0</v>
      </c>
      <c r="L12" s="6">
        <v>0.0</v>
      </c>
      <c r="M12" s="6">
        <v>2.0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/>
      <c r="T12" s="6"/>
      <c r="U12" s="6"/>
      <c r="V12" s="6"/>
      <c r="W12" s="14">
        <f t="shared" si="1"/>
        <v>1</v>
      </c>
      <c r="X12" s="14">
        <f t="shared" si="2"/>
        <v>0</v>
      </c>
      <c r="Y12" s="10">
        <f t="shared" si="3"/>
        <v>0</v>
      </c>
      <c r="Z12" s="10">
        <f t="shared" si="4"/>
        <v>0</v>
      </c>
      <c r="AA12" s="28">
        <f t="shared" si="5"/>
        <v>0</v>
      </c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</row>
    <row r="13">
      <c r="A13" s="6" t="s">
        <v>141</v>
      </c>
      <c r="B13" s="6">
        <v>4.0</v>
      </c>
      <c r="C13" s="6">
        <v>2.0</v>
      </c>
      <c r="D13" s="6">
        <v>0.0</v>
      </c>
      <c r="E13" s="6">
        <v>0.0</v>
      </c>
      <c r="F13" s="6">
        <v>0.0</v>
      </c>
      <c r="G13" s="6">
        <v>0.0</v>
      </c>
      <c r="H13" s="6">
        <v>0.0</v>
      </c>
      <c r="I13" s="6">
        <v>2.0</v>
      </c>
      <c r="J13" s="6">
        <v>0.0</v>
      </c>
      <c r="K13" s="6">
        <v>0.0</v>
      </c>
      <c r="L13" s="6">
        <v>2.0</v>
      </c>
      <c r="M13" s="6">
        <v>2.0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6"/>
      <c r="T13" s="6"/>
      <c r="U13" s="6"/>
      <c r="V13" s="6"/>
      <c r="W13" s="14">
        <f t="shared" si="1"/>
        <v>0.5</v>
      </c>
      <c r="X13" s="14">
        <f t="shared" si="2"/>
        <v>0.5</v>
      </c>
      <c r="Y13" s="10">
        <f t="shared" si="3"/>
        <v>0</v>
      </c>
      <c r="Z13" s="10">
        <f t="shared" si="4"/>
        <v>0.5</v>
      </c>
      <c r="AA13" s="28">
        <f t="shared" si="5"/>
        <v>0</v>
      </c>
      <c r="AB13" s="6" t="s">
        <v>163</v>
      </c>
      <c r="AC13" s="6">
        <v>7.0</v>
      </c>
      <c r="AD13" s="6">
        <v>1.0</v>
      </c>
      <c r="AE13" s="6">
        <v>2.0</v>
      </c>
      <c r="AF13" s="6">
        <v>1.0</v>
      </c>
      <c r="AG13" s="6">
        <v>0.0</v>
      </c>
      <c r="AH13" s="6">
        <v>0.0</v>
      </c>
      <c r="AI13" s="8">
        <f t="shared" ref="AI13:AI33" si="6">IF(AB13="C",1.5,IF(AB13="SS",1,IF(AB13="2B",0.8,IF(AB13="3B",0.7,IF(AB13="1B",0.3,IF(AB13="OF",0.6,0))))))</f>
        <v>1</v>
      </c>
      <c r="AJ13" s="8">
        <f t="shared" ref="AJ13:AJ33" si="7">IF(AC13&gt;0,(((AD13+AE13)-0.5*AG13-AH13-AF13)+AI13)/AC13*0.25, )</f>
        <v>0.1071428571</v>
      </c>
      <c r="AK13" s="12"/>
      <c r="AL13" s="12"/>
    </row>
    <row r="14">
      <c r="A14" s="6" t="s">
        <v>142</v>
      </c>
      <c r="B14" s="6">
        <v>3.0</v>
      </c>
      <c r="C14" s="6">
        <v>3.0</v>
      </c>
      <c r="D14" s="6">
        <v>0.0</v>
      </c>
      <c r="E14" s="6">
        <v>0.0</v>
      </c>
      <c r="F14" s="6">
        <v>0.0</v>
      </c>
      <c r="G14" s="6">
        <v>0.0</v>
      </c>
      <c r="H14" s="6">
        <v>0.0</v>
      </c>
      <c r="I14" s="6">
        <v>1.0</v>
      </c>
      <c r="J14" s="6">
        <v>0.0</v>
      </c>
      <c r="K14" s="6">
        <v>0.0</v>
      </c>
      <c r="L14" s="6">
        <v>0.0</v>
      </c>
      <c r="M14" s="6">
        <v>3.0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6"/>
      <c r="T14" s="6">
        <v>0.0</v>
      </c>
      <c r="U14" s="6">
        <v>0.0</v>
      </c>
      <c r="V14" s="6">
        <v>0.0</v>
      </c>
      <c r="W14" s="14">
        <f t="shared" si="1"/>
        <v>1</v>
      </c>
      <c r="X14" s="14">
        <f t="shared" si="2"/>
        <v>0</v>
      </c>
      <c r="Y14" s="10">
        <f t="shared" si="3"/>
        <v>0</v>
      </c>
      <c r="Z14" s="10">
        <f t="shared" si="4"/>
        <v>0</v>
      </c>
      <c r="AA14" s="28">
        <f t="shared" si="5"/>
        <v>0</v>
      </c>
      <c r="AB14" s="6" t="s">
        <v>163</v>
      </c>
      <c r="AC14" s="6">
        <v>7.0</v>
      </c>
      <c r="AD14" s="6">
        <v>0.0</v>
      </c>
      <c r="AE14" s="6">
        <v>1.0</v>
      </c>
      <c r="AF14" s="6">
        <v>0.0</v>
      </c>
      <c r="AG14" s="6">
        <v>0.0</v>
      </c>
      <c r="AH14" s="6">
        <v>1.0</v>
      </c>
      <c r="AI14" s="8">
        <f t="shared" si="6"/>
        <v>1</v>
      </c>
      <c r="AJ14" s="8">
        <f t="shared" si="7"/>
        <v>0.03571428571</v>
      </c>
      <c r="AK14" s="12"/>
      <c r="AL14" s="12"/>
    </row>
    <row r="15">
      <c r="A15" s="6" t="s">
        <v>132</v>
      </c>
      <c r="B15" s="6">
        <v>1.0</v>
      </c>
      <c r="C15" s="6">
        <v>0.0</v>
      </c>
      <c r="D15" s="6">
        <v>0.0</v>
      </c>
      <c r="E15" s="6">
        <v>0.0</v>
      </c>
      <c r="F15" s="6">
        <v>0.0</v>
      </c>
      <c r="G15" s="6">
        <v>0.0</v>
      </c>
      <c r="H15" s="6">
        <v>0.0</v>
      </c>
      <c r="I15" s="6">
        <v>0.0</v>
      </c>
      <c r="J15" s="6">
        <v>0.0</v>
      </c>
      <c r="K15" s="6">
        <v>0.0</v>
      </c>
      <c r="L15" s="6">
        <v>1.0</v>
      </c>
      <c r="M15" s="6">
        <v>0.0</v>
      </c>
      <c r="N15" s="6">
        <v>0.0</v>
      </c>
      <c r="O15" s="6">
        <v>0.0</v>
      </c>
      <c r="P15" s="6">
        <v>0.0</v>
      </c>
      <c r="Q15" s="6">
        <v>0.0</v>
      </c>
      <c r="R15" s="6">
        <v>0.0</v>
      </c>
      <c r="S15" s="6"/>
      <c r="T15" s="6">
        <v>0.0</v>
      </c>
      <c r="U15" s="6">
        <v>0.0</v>
      </c>
      <c r="V15" s="6">
        <v>0.0</v>
      </c>
      <c r="W15" s="14">
        <f t="shared" si="1"/>
        <v>0</v>
      </c>
      <c r="X15" s="14">
        <f t="shared" si="2"/>
        <v>1</v>
      </c>
      <c r="Y15" s="10" t="str">
        <f t="shared" si="3"/>
        <v>#DIV/0!</v>
      </c>
      <c r="Z15" s="10">
        <f t="shared" si="4"/>
        <v>1</v>
      </c>
      <c r="AA15" s="28" t="str">
        <f t="shared" si="5"/>
        <v>#DIV/0!</v>
      </c>
      <c r="AB15" s="6" t="s">
        <v>143</v>
      </c>
      <c r="AC15" s="6">
        <v>3.0</v>
      </c>
      <c r="AD15" s="6">
        <v>0.0</v>
      </c>
      <c r="AE15" s="6">
        <v>3.0</v>
      </c>
      <c r="AF15" s="6">
        <v>0.0</v>
      </c>
      <c r="AG15" s="6">
        <v>0.0</v>
      </c>
      <c r="AH15" s="6">
        <v>0.0</v>
      </c>
      <c r="AI15" s="8">
        <f t="shared" si="6"/>
        <v>0.8</v>
      </c>
      <c r="AJ15" s="8">
        <f t="shared" si="7"/>
        <v>0.3166666667</v>
      </c>
      <c r="AK15" s="12"/>
      <c r="AL15" s="12"/>
    </row>
    <row r="16">
      <c r="A16" s="6" t="s">
        <v>144</v>
      </c>
      <c r="B16" s="6">
        <v>2.0</v>
      </c>
      <c r="C16" s="6">
        <v>1.0</v>
      </c>
      <c r="D16" s="6">
        <v>1.0</v>
      </c>
      <c r="E16" s="6">
        <v>0.0</v>
      </c>
      <c r="F16" s="6">
        <v>0.0</v>
      </c>
      <c r="G16" s="6">
        <v>0.0</v>
      </c>
      <c r="H16" s="6">
        <v>1.0</v>
      </c>
      <c r="I16" s="6">
        <v>1.0</v>
      </c>
      <c r="J16" s="6">
        <v>0.0</v>
      </c>
      <c r="K16" s="6">
        <v>0.0</v>
      </c>
      <c r="L16" s="6">
        <v>1.0</v>
      </c>
      <c r="M16" s="6">
        <v>0.0</v>
      </c>
      <c r="N16" s="6">
        <v>0.0</v>
      </c>
      <c r="O16" s="6">
        <v>0.0</v>
      </c>
      <c r="P16" s="6">
        <v>0.0</v>
      </c>
      <c r="Q16" s="6">
        <v>0.0</v>
      </c>
      <c r="R16" s="6">
        <v>0.0</v>
      </c>
      <c r="S16" s="6"/>
      <c r="T16" s="6">
        <v>0.0</v>
      </c>
      <c r="U16" s="6">
        <v>0.0</v>
      </c>
      <c r="V16" s="6">
        <v>0.0</v>
      </c>
      <c r="W16" s="14">
        <f t="shared" si="1"/>
        <v>0</v>
      </c>
      <c r="X16" s="14">
        <f t="shared" si="2"/>
        <v>0.5</v>
      </c>
      <c r="Y16" s="10">
        <f t="shared" si="3"/>
        <v>1</v>
      </c>
      <c r="Z16" s="10">
        <f t="shared" si="4"/>
        <v>1</v>
      </c>
      <c r="AA16" s="28">
        <f t="shared" si="5"/>
        <v>1</v>
      </c>
      <c r="AB16" s="6" t="s">
        <v>150</v>
      </c>
      <c r="AC16" s="6">
        <v>2.0</v>
      </c>
      <c r="AD16" s="6">
        <v>0.0</v>
      </c>
      <c r="AE16" s="6">
        <v>0.0</v>
      </c>
      <c r="AF16" s="6">
        <v>0.0</v>
      </c>
      <c r="AG16" s="6">
        <v>0.0</v>
      </c>
      <c r="AH16" s="6">
        <v>0.0</v>
      </c>
      <c r="AI16" s="8">
        <f t="shared" si="6"/>
        <v>0.6</v>
      </c>
      <c r="AJ16" s="8">
        <f t="shared" si="7"/>
        <v>0.075</v>
      </c>
      <c r="AK16" s="12"/>
      <c r="AL16" s="12"/>
    </row>
    <row r="17">
      <c r="A17" s="6" t="s">
        <v>134</v>
      </c>
      <c r="B17" s="6">
        <v>3.0</v>
      </c>
      <c r="C17" s="6">
        <v>1.0</v>
      </c>
      <c r="D17" s="6">
        <v>0.0</v>
      </c>
      <c r="E17" s="6">
        <v>0.0</v>
      </c>
      <c r="F17" s="6">
        <v>0.0</v>
      </c>
      <c r="G17" s="6">
        <v>0.0</v>
      </c>
      <c r="H17" s="6">
        <v>0.0</v>
      </c>
      <c r="I17" s="6">
        <v>1.0</v>
      </c>
      <c r="J17" s="6">
        <v>0.0</v>
      </c>
      <c r="K17" s="6">
        <v>0.0</v>
      </c>
      <c r="L17" s="6">
        <v>1.0</v>
      </c>
      <c r="M17" s="6">
        <v>0.0</v>
      </c>
      <c r="N17" s="6">
        <v>1.0</v>
      </c>
      <c r="O17" s="6">
        <v>0.0</v>
      </c>
      <c r="P17" s="6">
        <v>0.0</v>
      </c>
      <c r="Q17" s="6">
        <v>1.0</v>
      </c>
      <c r="R17" s="6">
        <v>1.0</v>
      </c>
      <c r="S17" s="6"/>
      <c r="T17" s="6">
        <v>0.0</v>
      </c>
      <c r="U17" s="6">
        <v>0.0</v>
      </c>
      <c r="V17" s="6">
        <v>0.0</v>
      </c>
      <c r="W17" s="14">
        <f t="shared" si="1"/>
        <v>0</v>
      </c>
      <c r="X17" s="14">
        <f t="shared" si="2"/>
        <v>0.3333333333</v>
      </c>
      <c r="Y17" s="10">
        <f t="shared" si="3"/>
        <v>0</v>
      </c>
      <c r="Z17" s="10">
        <f t="shared" si="4"/>
        <v>0.6666666667</v>
      </c>
      <c r="AA17" s="28">
        <f t="shared" si="5"/>
        <v>0</v>
      </c>
      <c r="AB17" s="6" t="s">
        <v>150</v>
      </c>
      <c r="AC17" s="6">
        <v>3.0</v>
      </c>
      <c r="AD17" s="6">
        <v>0.0</v>
      </c>
      <c r="AE17" s="6">
        <v>0.0</v>
      </c>
      <c r="AF17" s="6">
        <v>0.0</v>
      </c>
      <c r="AG17" s="6">
        <v>0.0</v>
      </c>
      <c r="AH17" s="6">
        <v>0.0</v>
      </c>
      <c r="AI17" s="8">
        <f t="shared" si="6"/>
        <v>0.6</v>
      </c>
      <c r="AJ17" s="8">
        <f t="shared" si="7"/>
        <v>0.05</v>
      </c>
      <c r="AK17" s="12"/>
      <c r="AL17" s="12"/>
    </row>
    <row r="18">
      <c r="A18" s="6" t="s">
        <v>145</v>
      </c>
      <c r="B18" s="6">
        <v>2.0</v>
      </c>
      <c r="C18" s="6">
        <v>1.0</v>
      </c>
      <c r="D18" s="6">
        <v>1.0</v>
      </c>
      <c r="E18" s="6">
        <v>0.0</v>
      </c>
      <c r="F18" s="6">
        <v>0.0</v>
      </c>
      <c r="G18" s="6">
        <v>0.0</v>
      </c>
      <c r="H18" s="6">
        <v>1.0</v>
      </c>
      <c r="I18" s="6">
        <v>2.0</v>
      </c>
      <c r="J18" s="6">
        <v>0.0</v>
      </c>
      <c r="K18" s="6">
        <v>0.0</v>
      </c>
      <c r="L18" s="6">
        <v>0.0</v>
      </c>
      <c r="M18" s="6">
        <v>0.0</v>
      </c>
      <c r="N18" s="6">
        <v>1.0</v>
      </c>
      <c r="O18" s="6">
        <v>0.0</v>
      </c>
      <c r="P18" s="6">
        <v>0.0</v>
      </c>
      <c r="Q18" s="6">
        <v>0.0</v>
      </c>
      <c r="R18" s="6">
        <v>0.0</v>
      </c>
      <c r="S18" s="6"/>
      <c r="T18" s="6">
        <v>1.0</v>
      </c>
      <c r="U18" s="6">
        <v>0.0</v>
      </c>
      <c r="V18" s="6">
        <v>0.0</v>
      </c>
      <c r="W18" s="14">
        <f t="shared" si="1"/>
        <v>0</v>
      </c>
      <c r="X18" s="14">
        <f t="shared" si="2"/>
        <v>0</v>
      </c>
      <c r="Y18" s="10">
        <f t="shared" si="3"/>
        <v>1</v>
      </c>
      <c r="Z18" s="10">
        <f t="shared" si="4"/>
        <v>1</v>
      </c>
      <c r="AA18" s="28">
        <f t="shared" si="5"/>
        <v>1</v>
      </c>
      <c r="AB18" s="6" t="s">
        <v>163</v>
      </c>
      <c r="AC18" s="6">
        <v>6.0</v>
      </c>
      <c r="AD18" s="6">
        <v>0.0</v>
      </c>
      <c r="AE18" s="6">
        <v>1.0</v>
      </c>
      <c r="AF18" s="6">
        <v>1.0</v>
      </c>
      <c r="AG18" s="6">
        <v>0.0</v>
      </c>
      <c r="AH18" s="6">
        <v>0.0</v>
      </c>
      <c r="AI18" s="8">
        <f t="shared" si="6"/>
        <v>1</v>
      </c>
      <c r="AJ18" s="8">
        <f t="shared" si="7"/>
        <v>0.04166666667</v>
      </c>
      <c r="AK18" s="12"/>
      <c r="AL18" s="12"/>
    </row>
    <row r="19">
      <c r="A19" s="30" t="s">
        <v>162</v>
      </c>
      <c r="B19" s="30">
        <v>3.0</v>
      </c>
      <c r="C19" s="30">
        <v>0.0</v>
      </c>
      <c r="D19" s="30">
        <v>0.0</v>
      </c>
      <c r="E19" s="30">
        <v>0.0</v>
      </c>
      <c r="F19" s="30">
        <v>0.0</v>
      </c>
      <c r="G19" s="30">
        <v>0.0</v>
      </c>
      <c r="H19" s="30">
        <v>0.0</v>
      </c>
      <c r="I19" s="30">
        <v>1.0</v>
      </c>
      <c r="J19" s="30">
        <v>0.0</v>
      </c>
      <c r="K19" s="30">
        <v>0.0</v>
      </c>
      <c r="L19" s="30">
        <v>3.0</v>
      </c>
      <c r="M19" s="30">
        <v>0.0</v>
      </c>
      <c r="N19" s="30">
        <v>0.0</v>
      </c>
      <c r="O19" s="30">
        <v>0.0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2">
        <f t="shared" si="1"/>
        <v>0</v>
      </c>
      <c r="X19" s="32">
        <f t="shared" si="2"/>
        <v>1</v>
      </c>
      <c r="Y19" s="33" t="str">
        <f t="shared" si="3"/>
        <v>#DIV/0!</v>
      </c>
      <c r="Z19" s="33">
        <f t="shared" si="4"/>
        <v>1</v>
      </c>
      <c r="AA19" s="34" t="str">
        <f t="shared" si="5"/>
        <v>#DIV/0!</v>
      </c>
      <c r="AB19" s="12"/>
      <c r="AC19" s="12"/>
      <c r="AD19" s="12"/>
      <c r="AE19" s="12"/>
      <c r="AF19" s="12"/>
      <c r="AG19" s="12"/>
      <c r="AH19" s="12"/>
      <c r="AI19" s="8">
        <f t="shared" si="6"/>
        <v>0</v>
      </c>
      <c r="AJ19" s="8" t="str">
        <f t="shared" si="7"/>
        <v/>
      </c>
      <c r="AK19" s="12"/>
      <c r="AL19" s="12"/>
    </row>
    <row r="20">
      <c r="A20" s="6" t="s">
        <v>135</v>
      </c>
      <c r="B20" s="6">
        <v>4.0</v>
      </c>
      <c r="C20" s="6">
        <v>2.0</v>
      </c>
      <c r="D20" s="6">
        <v>1.0</v>
      </c>
      <c r="E20" s="6">
        <v>0.0</v>
      </c>
      <c r="F20" s="6">
        <v>0.0</v>
      </c>
      <c r="G20" s="6">
        <v>0.0</v>
      </c>
      <c r="H20" s="6">
        <v>0.0</v>
      </c>
      <c r="I20" s="6">
        <v>0.0</v>
      </c>
      <c r="J20" s="6">
        <v>1.0</v>
      </c>
      <c r="K20" s="6">
        <v>0.0</v>
      </c>
      <c r="L20" s="6">
        <v>2.0</v>
      </c>
      <c r="M20" s="6">
        <v>0.0</v>
      </c>
      <c r="N20" s="6">
        <v>0.0</v>
      </c>
      <c r="O20" s="6">
        <v>0.0</v>
      </c>
      <c r="P20" s="6">
        <v>1.0</v>
      </c>
      <c r="Q20" s="6">
        <v>0.0</v>
      </c>
      <c r="R20" s="6">
        <v>0.0</v>
      </c>
      <c r="S20" s="6">
        <v>0.0</v>
      </c>
      <c r="T20" s="6">
        <v>2.0</v>
      </c>
      <c r="U20" s="6">
        <v>0.0</v>
      </c>
      <c r="V20" s="6">
        <v>0.0</v>
      </c>
      <c r="W20" s="14">
        <f t="shared" si="1"/>
        <v>0</v>
      </c>
      <c r="X20" s="14">
        <f t="shared" si="2"/>
        <v>0.5</v>
      </c>
      <c r="Y20" s="10">
        <f t="shared" si="3"/>
        <v>0.5</v>
      </c>
      <c r="Z20" s="10">
        <f t="shared" si="4"/>
        <v>0.75</v>
      </c>
      <c r="AA20" s="28">
        <f t="shared" si="5"/>
        <v>0.5</v>
      </c>
      <c r="AB20" s="6" t="s">
        <v>150</v>
      </c>
      <c r="AC20" s="6">
        <v>3.0</v>
      </c>
      <c r="AD20" s="6">
        <v>0.0</v>
      </c>
      <c r="AE20" s="6">
        <v>0.0</v>
      </c>
      <c r="AF20" s="6">
        <v>0.0</v>
      </c>
      <c r="AG20" s="6">
        <v>0.0</v>
      </c>
      <c r="AH20" s="6">
        <v>0.0</v>
      </c>
      <c r="AI20" s="8">
        <f t="shared" si="6"/>
        <v>0.6</v>
      </c>
      <c r="AJ20" s="8">
        <f t="shared" si="7"/>
        <v>0.05</v>
      </c>
      <c r="AK20" s="12"/>
      <c r="AL20" s="12"/>
    </row>
    <row r="21" hidden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4" t="str">
        <f t="shared" si="1"/>
        <v>#DIV/0!</v>
      </c>
      <c r="X21" s="14" t="str">
        <f t="shared" si="2"/>
        <v>#DIV/0!</v>
      </c>
      <c r="Y21" s="10" t="str">
        <f t="shared" si="3"/>
        <v>#DIV/0!</v>
      </c>
      <c r="Z21" s="10" t="str">
        <f t="shared" si="4"/>
        <v>#DIV/0!</v>
      </c>
      <c r="AA21" s="28" t="str">
        <f t="shared" si="5"/>
        <v>#DIV/0!</v>
      </c>
      <c r="AB21" s="6" t="s">
        <v>163</v>
      </c>
      <c r="AC21" s="6">
        <v>1.0</v>
      </c>
      <c r="AD21" s="6">
        <v>0.0</v>
      </c>
      <c r="AE21" s="6">
        <v>0.0</v>
      </c>
      <c r="AF21" s="6">
        <v>0.0</v>
      </c>
      <c r="AG21" s="6">
        <v>0.0</v>
      </c>
      <c r="AH21" s="6">
        <v>0.0</v>
      </c>
      <c r="AI21" s="8">
        <f t="shared" si="6"/>
        <v>1</v>
      </c>
      <c r="AJ21" s="8">
        <f t="shared" si="7"/>
        <v>0.25</v>
      </c>
      <c r="AK21" s="12"/>
      <c r="AL21" s="12"/>
    </row>
    <row r="22" hidden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4" t="str">
        <f t="shared" si="1"/>
        <v>#DIV/0!</v>
      </c>
      <c r="X22" s="14" t="str">
        <f t="shared" si="2"/>
        <v>#DIV/0!</v>
      </c>
      <c r="Y22" s="10" t="str">
        <f t="shared" si="3"/>
        <v>#DIV/0!</v>
      </c>
      <c r="Z22" s="10" t="str">
        <f t="shared" si="4"/>
        <v>#DIV/0!</v>
      </c>
      <c r="AA22" s="28" t="str">
        <f t="shared" si="5"/>
        <v>#DIV/0!</v>
      </c>
      <c r="AB22" s="6" t="s">
        <v>143</v>
      </c>
      <c r="AC22" s="6">
        <v>2.0</v>
      </c>
      <c r="AD22" s="6">
        <v>0.0</v>
      </c>
      <c r="AE22" s="6">
        <v>0.0</v>
      </c>
      <c r="AF22" s="6">
        <v>0.0</v>
      </c>
      <c r="AG22" s="6">
        <v>0.0</v>
      </c>
      <c r="AH22" s="6">
        <v>0.0</v>
      </c>
      <c r="AI22" s="8">
        <f t="shared" si="6"/>
        <v>0.8</v>
      </c>
      <c r="AJ22" s="8">
        <f t="shared" si="7"/>
        <v>0.1</v>
      </c>
      <c r="AK22" s="12"/>
      <c r="AL22" s="12"/>
    </row>
    <row r="23">
      <c r="A23" s="6" t="s">
        <v>136</v>
      </c>
      <c r="B23" s="6">
        <v>4.0</v>
      </c>
      <c r="C23" s="6">
        <v>4.0</v>
      </c>
      <c r="D23" s="6">
        <v>0.0</v>
      </c>
      <c r="E23" s="6">
        <v>1.0</v>
      </c>
      <c r="F23" s="6">
        <v>0.0</v>
      </c>
      <c r="G23" s="6">
        <v>0.0</v>
      </c>
      <c r="H23" s="6">
        <v>1.0</v>
      </c>
      <c r="I23" s="6">
        <v>1.0</v>
      </c>
      <c r="J23" s="6">
        <v>0.0</v>
      </c>
      <c r="K23" s="6">
        <v>0.0</v>
      </c>
      <c r="L23" s="6">
        <v>0.0</v>
      </c>
      <c r="M23" s="6">
        <v>0.0</v>
      </c>
      <c r="N23" s="6">
        <v>0.0</v>
      </c>
      <c r="O23" s="6">
        <v>0.0</v>
      </c>
      <c r="P23" s="6">
        <v>2.0</v>
      </c>
      <c r="Q23" s="6">
        <v>0.0</v>
      </c>
      <c r="R23" s="6">
        <v>0.0</v>
      </c>
      <c r="S23" s="6">
        <v>1.0</v>
      </c>
      <c r="T23" s="6">
        <v>4.0</v>
      </c>
      <c r="U23" s="6">
        <v>0.0</v>
      </c>
      <c r="V23" s="6">
        <v>0.0</v>
      </c>
      <c r="W23" s="14">
        <f t="shared" si="1"/>
        <v>0</v>
      </c>
      <c r="X23" s="14">
        <f t="shared" si="2"/>
        <v>0</v>
      </c>
      <c r="Y23" s="10">
        <f t="shared" si="3"/>
        <v>0.25</v>
      </c>
      <c r="Z23" s="10">
        <f t="shared" si="4"/>
        <v>0.25</v>
      </c>
      <c r="AA23" s="28">
        <f t="shared" si="5"/>
        <v>0.5</v>
      </c>
      <c r="AB23" s="6" t="s">
        <v>143</v>
      </c>
      <c r="AC23" s="6">
        <v>3.0</v>
      </c>
      <c r="AD23" s="6">
        <v>0.0</v>
      </c>
      <c r="AE23" s="6">
        <v>1.0</v>
      </c>
      <c r="AF23" s="6">
        <v>0.0</v>
      </c>
      <c r="AG23" s="6">
        <v>0.0</v>
      </c>
      <c r="AH23" s="6">
        <v>0.0</v>
      </c>
      <c r="AI23" s="8">
        <f t="shared" si="6"/>
        <v>0.8</v>
      </c>
      <c r="AJ23" s="8">
        <f t="shared" si="7"/>
        <v>0.15</v>
      </c>
      <c r="AK23" s="12"/>
      <c r="AL23" s="12"/>
    </row>
    <row r="24" hidden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4" t="str">
        <f t="shared" si="1"/>
        <v>#DIV/0!</v>
      </c>
      <c r="X24" s="14" t="str">
        <f t="shared" si="2"/>
        <v>#DIV/0!</v>
      </c>
      <c r="Y24" s="10" t="str">
        <f t="shared" si="3"/>
        <v>#DIV/0!</v>
      </c>
      <c r="Z24" s="10" t="str">
        <f t="shared" si="4"/>
        <v>#DIV/0!</v>
      </c>
      <c r="AA24" s="28" t="str">
        <f t="shared" si="5"/>
        <v>#DIV/0!</v>
      </c>
      <c r="AB24" s="6" t="s">
        <v>150</v>
      </c>
      <c r="AC24" s="6">
        <v>1.0</v>
      </c>
      <c r="AD24" s="6">
        <v>0.0</v>
      </c>
      <c r="AE24" s="6">
        <v>0.0</v>
      </c>
      <c r="AF24" s="6">
        <v>0.0</v>
      </c>
      <c r="AG24" s="6">
        <v>0.0</v>
      </c>
      <c r="AH24" s="6">
        <v>0.0</v>
      </c>
      <c r="AI24" s="8">
        <f t="shared" si="6"/>
        <v>0.6</v>
      </c>
      <c r="AJ24" s="8">
        <f t="shared" si="7"/>
        <v>0.15</v>
      </c>
      <c r="AK24" s="12"/>
      <c r="AL24" s="12"/>
    </row>
    <row r="25">
      <c r="A25" s="6" t="s">
        <v>137</v>
      </c>
      <c r="B25" s="6">
        <v>1.0</v>
      </c>
      <c r="C25" s="6">
        <v>1.0</v>
      </c>
      <c r="D25" s="6">
        <v>0.0</v>
      </c>
      <c r="E25" s="6">
        <v>0.0</v>
      </c>
      <c r="F25" s="6">
        <v>0.0</v>
      </c>
      <c r="G25" s="6">
        <v>0.0</v>
      </c>
      <c r="H25" s="6">
        <v>0.0</v>
      </c>
      <c r="I25" s="6">
        <v>0.0</v>
      </c>
      <c r="J25" s="6">
        <v>0.0</v>
      </c>
      <c r="K25" s="6">
        <v>0.0</v>
      </c>
      <c r="L25" s="6">
        <v>0.0</v>
      </c>
      <c r="M25" s="6">
        <v>0.0</v>
      </c>
      <c r="N25" s="6">
        <v>0.0</v>
      </c>
      <c r="O25" s="6">
        <v>0.0</v>
      </c>
      <c r="P25" s="6">
        <v>0.0</v>
      </c>
      <c r="Q25" s="6">
        <v>1.0</v>
      </c>
      <c r="R25" s="6">
        <v>1.0</v>
      </c>
      <c r="S25" s="6">
        <v>0.0</v>
      </c>
      <c r="T25" s="6">
        <v>1.0</v>
      </c>
      <c r="U25" s="6">
        <v>0.0</v>
      </c>
      <c r="V25" s="6">
        <v>0.0</v>
      </c>
      <c r="W25" s="14">
        <f t="shared" si="1"/>
        <v>0</v>
      </c>
      <c r="X25" s="14">
        <f t="shared" si="2"/>
        <v>0</v>
      </c>
      <c r="Y25" s="10">
        <f t="shared" si="3"/>
        <v>0</v>
      </c>
      <c r="Z25" s="10">
        <f t="shared" si="4"/>
        <v>0</v>
      </c>
      <c r="AA25" s="28">
        <f t="shared" si="5"/>
        <v>0</v>
      </c>
      <c r="AB25" s="6" t="s">
        <v>150</v>
      </c>
      <c r="AC25" s="6">
        <v>4.0</v>
      </c>
      <c r="AD25" s="6">
        <v>1.0</v>
      </c>
      <c r="AE25" s="6">
        <v>0.0</v>
      </c>
      <c r="AF25" s="6">
        <v>0.0</v>
      </c>
      <c r="AG25" s="6">
        <v>0.0</v>
      </c>
      <c r="AH25" s="6">
        <v>0.0</v>
      </c>
      <c r="AI25" s="8">
        <f t="shared" si="6"/>
        <v>0.6</v>
      </c>
      <c r="AJ25" s="8">
        <f t="shared" si="7"/>
        <v>0.1</v>
      </c>
      <c r="AK25" s="12"/>
      <c r="AL25" s="12"/>
    </row>
    <row r="26">
      <c r="A26" s="6" t="s">
        <v>152</v>
      </c>
      <c r="B26" s="6">
        <v>2.0</v>
      </c>
      <c r="C26" s="6">
        <v>1.0</v>
      </c>
      <c r="D26" s="6">
        <v>0.0</v>
      </c>
      <c r="E26" s="6">
        <v>0.0</v>
      </c>
      <c r="F26" s="6">
        <v>0.0</v>
      </c>
      <c r="G26" s="6">
        <v>0.0</v>
      </c>
      <c r="H26" s="6">
        <v>0.0</v>
      </c>
      <c r="I26" s="6">
        <v>1.0</v>
      </c>
      <c r="J26" s="6">
        <v>0.0</v>
      </c>
      <c r="K26" s="6">
        <v>0.0</v>
      </c>
      <c r="L26" s="6">
        <v>1.0</v>
      </c>
      <c r="M26" s="6">
        <v>1.0</v>
      </c>
      <c r="N26" s="6">
        <v>0.0</v>
      </c>
      <c r="O26" s="6">
        <v>0.0</v>
      </c>
      <c r="P26" s="6">
        <v>0.0</v>
      </c>
      <c r="Q26" s="6">
        <v>0.0</v>
      </c>
      <c r="R26" s="6">
        <v>0.0</v>
      </c>
      <c r="S26" s="6">
        <v>0.0</v>
      </c>
      <c r="T26" s="6">
        <v>0.0</v>
      </c>
      <c r="U26" s="6">
        <v>0.0</v>
      </c>
      <c r="V26" s="6">
        <v>0.0</v>
      </c>
      <c r="W26" s="14">
        <f t="shared" si="1"/>
        <v>0.5</v>
      </c>
      <c r="X26" s="14">
        <f t="shared" si="2"/>
        <v>0.5</v>
      </c>
      <c r="Y26" s="10">
        <f t="shared" si="3"/>
        <v>0</v>
      </c>
      <c r="Z26" s="10">
        <f t="shared" si="4"/>
        <v>0.5</v>
      </c>
      <c r="AA26" s="28">
        <f t="shared" si="5"/>
        <v>0</v>
      </c>
      <c r="AB26" s="12"/>
      <c r="AC26" s="12"/>
      <c r="AD26" s="12"/>
      <c r="AE26" s="12"/>
      <c r="AF26" s="12"/>
      <c r="AG26" s="12"/>
      <c r="AH26" s="12"/>
      <c r="AI26" s="8">
        <f t="shared" si="6"/>
        <v>0</v>
      </c>
      <c r="AJ26" s="8" t="str">
        <f t="shared" si="7"/>
        <v/>
      </c>
      <c r="AK26" s="12"/>
      <c r="AL26" s="12"/>
    </row>
    <row r="27">
      <c r="A27" s="6" t="s">
        <v>153</v>
      </c>
      <c r="B27" s="6">
        <v>2.0</v>
      </c>
      <c r="C27" s="6">
        <v>2.0</v>
      </c>
      <c r="D27" s="6">
        <v>1.0</v>
      </c>
      <c r="E27" s="6">
        <v>0.0</v>
      </c>
      <c r="F27" s="6">
        <v>0.0</v>
      </c>
      <c r="G27" s="6">
        <v>0.0</v>
      </c>
      <c r="H27" s="6">
        <v>1.0</v>
      </c>
      <c r="I27" s="6">
        <v>1.0</v>
      </c>
      <c r="J27" s="6">
        <v>0.0</v>
      </c>
      <c r="K27" s="6">
        <v>0.0</v>
      </c>
      <c r="L27" s="6">
        <v>0.0</v>
      </c>
      <c r="M27" s="6">
        <v>1.0</v>
      </c>
      <c r="N27" s="6">
        <v>0.0</v>
      </c>
      <c r="O27" s="6">
        <v>0.0</v>
      </c>
      <c r="P27" s="6">
        <v>0.0</v>
      </c>
      <c r="Q27" s="6">
        <v>0.0</v>
      </c>
      <c r="R27" s="6">
        <v>0.0</v>
      </c>
      <c r="S27" s="6">
        <v>0.0</v>
      </c>
      <c r="T27" s="6">
        <v>1.0</v>
      </c>
      <c r="U27" s="6">
        <v>0.0</v>
      </c>
      <c r="V27" s="6">
        <v>0.0</v>
      </c>
      <c r="W27" s="14">
        <f t="shared" si="1"/>
        <v>0.5</v>
      </c>
      <c r="X27" s="14">
        <f t="shared" si="2"/>
        <v>0</v>
      </c>
      <c r="Y27" s="10">
        <f t="shared" si="3"/>
        <v>0.5</v>
      </c>
      <c r="Z27" s="10">
        <f t="shared" si="4"/>
        <v>0.5</v>
      </c>
      <c r="AA27" s="28">
        <f t="shared" si="5"/>
        <v>0.5</v>
      </c>
      <c r="AB27" s="6" t="s">
        <v>150</v>
      </c>
      <c r="AC27" s="6">
        <v>1.0</v>
      </c>
      <c r="AD27" s="6">
        <v>0.0</v>
      </c>
      <c r="AE27" s="6">
        <v>0.0</v>
      </c>
      <c r="AF27" s="6">
        <v>0.0</v>
      </c>
      <c r="AG27" s="6">
        <v>0.0</v>
      </c>
      <c r="AH27" s="6">
        <v>0.0</v>
      </c>
      <c r="AI27" s="8">
        <f t="shared" si="6"/>
        <v>0.6</v>
      </c>
      <c r="AJ27" s="8">
        <f t="shared" si="7"/>
        <v>0.15</v>
      </c>
      <c r="AK27" s="12"/>
      <c r="AL27" s="12"/>
    </row>
    <row r="28" hidden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4" t="str">
        <f t="shared" si="1"/>
        <v>#DIV/0!</v>
      </c>
      <c r="X28" s="14" t="str">
        <f t="shared" si="2"/>
        <v>#DIV/0!</v>
      </c>
      <c r="Y28" s="10" t="str">
        <f t="shared" si="3"/>
        <v>#DIV/0!</v>
      </c>
      <c r="Z28" s="10" t="str">
        <f t="shared" si="4"/>
        <v>#DIV/0!</v>
      </c>
      <c r="AA28" s="28" t="str">
        <f t="shared" si="5"/>
        <v>#DIV/0!</v>
      </c>
      <c r="AB28" s="6" t="s">
        <v>163</v>
      </c>
      <c r="AC28" s="71">
        <v>1.333333</v>
      </c>
      <c r="AD28" s="6">
        <v>1.0</v>
      </c>
      <c r="AE28" s="6">
        <v>0.0</v>
      </c>
      <c r="AF28" s="6">
        <v>0.0</v>
      </c>
      <c r="AG28" s="6">
        <v>0.0</v>
      </c>
      <c r="AH28" s="6">
        <v>0.0</v>
      </c>
      <c r="AI28" s="8">
        <f t="shared" si="6"/>
        <v>1</v>
      </c>
      <c r="AJ28" s="8">
        <f t="shared" si="7"/>
        <v>0.3750000938</v>
      </c>
      <c r="AK28" s="12"/>
      <c r="AL28" s="12"/>
    </row>
    <row r="29" hidden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4" t="str">
        <f t="shared" si="1"/>
        <v>#DIV/0!</v>
      </c>
      <c r="X29" s="14" t="str">
        <f t="shared" si="2"/>
        <v>#DIV/0!</v>
      </c>
      <c r="Y29" s="10" t="str">
        <f t="shared" si="3"/>
        <v>#DIV/0!</v>
      </c>
      <c r="Z29" s="10" t="str">
        <f t="shared" si="4"/>
        <v>#DIV/0!</v>
      </c>
      <c r="AA29" s="28" t="str">
        <f t="shared" si="5"/>
        <v>#DIV/0!</v>
      </c>
      <c r="AB29" s="6" t="s">
        <v>143</v>
      </c>
      <c r="AC29" s="71">
        <v>0.666666</v>
      </c>
      <c r="AD29" s="6">
        <v>0.0</v>
      </c>
      <c r="AE29" s="6">
        <v>0.0</v>
      </c>
      <c r="AF29" s="6">
        <v>0.0</v>
      </c>
      <c r="AG29" s="6">
        <v>0.0</v>
      </c>
      <c r="AH29" s="6">
        <v>0.0</v>
      </c>
      <c r="AI29" s="8">
        <f t="shared" si="6"/>
        <v>0.8</v>
      </c>
      <c r="AJ29" s="8">
        <f t="shared" si="7"/>
        <v>0.3000003</v>
      </c>
      <c r="AK29" s="12"/>
      <c r="AL29" s="12"/>
    </row>
    <row r="30">
      <c r="A30" s="6" t="s">
        <v>164</v>
      </c>
      <c r="B30" s="6">
        <v>4.0</v>
      </c>
      <c r="C30" s="6">
        <v>2.0</v>
      </c>
      <c r="D30" s="6">
        <v>0.0</v>
      </c>
      <c r="E30" s="6">
        <v>0.0</v>
      </c>
      <c r="F30" s="6">
        <v>0.0</v>
      </c>
      <c r="G30" s="6">
        <v>0.0</v>
      </c>
      <c r="H30" s="6">
        <v>0.0</v>
      </c>
      <c r="I30" s="6">
        <v>1.0</v>
      </c>
      <c r="J30" s="6">
        <v>0.0</v>
      </c>
      <c r="K30" s="6">
        <v>0.0</v>
      </c>
      <c r="L30" s="6">
        <v>1.0</v>
      </c>
      <c r="M30" s="6">
        <v>2.0</v>
      </c>
      <c r="N30" s="6">
        <v>1.0</v>
      </c>
      <c r="O30" s="6">
        <v>0.0</v>
      </c>
      <c r="P30" s="6">
        <v>0.0</v>
      </c>
      <c r="Q30" s="6">
        <v>0.0</v>
      </c>
      <c r="R30" s="6">
        <v>0.0</v>
      </c>
      <c r="S30" s="6">
        <v>0.0</v>
      </c>
      <c r="T30" s="6">
        <v>0.0</v>
      </c>
      <c r="U30" s="6">
        <v>0.0</v>
      </c>
      <c r="V30" s="6">
        <v>0.0</v>
      </c>
      <c r="W30" s="14">
        <f t="shared" si="1"/>
        <v>0.5</v>
      </c>
      <c r="X30" s="14">
        <f t="shared" si="2"/>
        <v>0.25</v>
      </c>
      <c r="Y30" s="10">
        <f t="shared" si="3"/>
        <v>0</v>
      </c>
      <c r="Z30" s="10">
        <f t="shared" si="4"/>
        <v>0.5</v>
      </c>
      <c r="AA30" s="28">
        <f t="shared" si="5"/>
        <v>0</v>
      </c>
      <c r="AB30" s="6" t="s">
        <v>150</v>
      </c>
      <c r="AC30" s="6">
        <v>4.0</v>
      </c>
      <c r="AD30" s="6">
        <v>1.0</v>
      </c>
      <c r="AE30" s="6">
        <v>0.0</v>
      </c>
      <c r="AF30" s="6">
        <v>0.0</v>
      </c>
      <c r="AG30" s="6">
        <v>0.0</v>
      </c>
      <c r="AH30" s="6">
        <v>0.0</v>
      </c>
      <c r="AI30" s="8">
        <f t="shared" si="6"/>
        <v>0.6</v>
      </c>
      <c r="AJ30" s="8">
        <f t="shared" si="7"/>
        <v>0.1</v>
      </c>
      <c r="AK30" s="12"/>
      <c r="AL30" s="12"/>
    </row>
    <row r="31" hidden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4" t="str">
        <f t="shared" si="1"/>
        <v>#DIV/0!</v>
      </c>
      <c r="X31" s="14" t="str">
        <f t="shared" si="2"/>
        <v>#DIV/0!</v>
      </c>
      <c r="Y31" s="10" t="str">
        <f t="shared" si="3"/>
        <v>#DIV/0!</v>
      </c>
      <c r="Z31" s="10" t="str">
        <f t="shared" si="4"/>
        <v>#DIV/0!</v>
      </c>
      <c r="AA31" s="28" t="str">
        <f t="shared" si="5"/>
        <v>#DIV/0!</v>
      </c>
      <c r="AB31" s="6" t="s">
        <v>163</v>
      </c>
      <c r="AC31" s="6">
        <v>1.0</v>
      </c>
      <c r="AD31" s="6">
        <v>0.0</v>
      </c>
      <c r="AE31" s="6">
        <v>0.0</v>
      </c>
      <c r="AF31" s="6">
        <v>0.0</v>
      </c>
      <c r="AG31" s="6">
        <v>0.0</v>
      </c>
      <c r="AH31" s="6">
        <v>0.0</v>
      </c>
      <c r="AI31" s="8">
        <f t="shared" si="6"/>
        <v>1</v>
      </c>
      <c r="AJ31" s="8">
        <f t="shared" si="7"/>
        <v>0.25</v>
      </c>
      <c r="AK31" s="12"/>
      <c r="AL31" s="12"/>
    </row>
    <row r="32">
      <c r="A32" s="6" t="s">
        <v>165</v>
      </c>
      <c r="B32" s="6">
        <v>3.0</v>
      </c>
      <c r="C32" s="6">
        <v>2.0</v>
      </c>
      <c r="D32" s="6">
        <v>1.0</v>
      </c>
      <c r="E32" s="6">
        <v>0.0</v>
      </c>
      <c r="F32" s="6">
        <v>0.0</v>
      </c>
      <c r="G32" s="6">
        <v>0.0</v>
      </c>
      <c r="H32" s="6">
        <v>0.0</v>
      </c>
      <c r="I32" s="6">
        <v>1.0</v>
      </c>
      <c r="J32" s="6">
        <v>1.0</v>
      </c>
      <c r="K32" s="6">
        <v>0.0</v>
      </c>
      <c r="L32" s="6">
        <v>0.0</v>
      </c>
      <c r="M32" s="6">
        <v>1.0</v>
      </c>
      <c r="N32" s="6">
        <v>1.0</v>
      </c>
      <c r="O32" s="6">
        <v>0.0</v>
      </c>
      <c r="P32" s="6">
        <v>0.0</v>
      </c>
      <c r="Q32" s="6">
        <v>0.0</v>
      </c>
      <c r="R32" s="6">
        <v>0.0</v>
      </c>
      <c r="S32" s="6">
        <v>0.0</v>
      </c>
      <c r="T32" s="6">
        <v>0.0</v>
      </c>
      <c r="U32" s="6">
        <v>1.0</v>
      </c>
      <c r="V32" s="6">
        <v>0.0</v>
      </c>
      <c r="W32" s="14">
        <f t="shared" si="1"/>
        <v>0.3333333333</v>
      </c>
      <c r="X32" s="14">
        <f t="shared" si="2"/>
        <v>0</v>
      </c>
      <c r="Y32" s="10">
        <f t="shared" si="3"/>
        <v>0.5</v>
      </c>
      <c r="Z32" s="10">
        <f t="shared" si="4"/>
        <v>0.6666666667</v>
      </c>
      <c r="AA32" s="28">
        <f t="shared" si="5"/>
        <v>0.5</v>
      </c>
      <c r="AB32" s="6" t="s">
        <v>150</v>
      </c>
      <c r="AC32" s="6">
        <v>3.0</v>
      </c>
      <c r="AD32" s="6">
        <v>0.0</v>
      </c>
      <c r="AE32" s="6">
        <v>0.0</v>
      </c>
      <c r="AF32" s="6">
        <v>0.0</v>
      </c>
      <c r="AG32" s="6">
        <v>0.0</v>
      </c>
      <c r="AH32" s="6">
        <v>0.0</v>
      </c>
      <c r="AI32" s="8">
        <f t="shared" si="6"/>
        <v>0.6</v>
      </c>
      <c r="AJ32" s="8">
        <f t="shared" si="7"/>
        <v>0.05</v>
      </c>
      <c r="AK32" s="12"/>
      <c r="AL32" s="12"/>
    </row>
    <row r="33">
      <c r="A33" s="6" t="s">
        <v>146</v>
      </c>
      <c r="B33" s="6">
        <v>1.0</v>
      </c>
      <c r="C33" s="6">
        <v>1.0</v>
      </c>
      <c r="D33" s="6">
        <v>0.0</v>
      </c>
      <c r="E33" s="6">
        <v>0.0</v>
      </c>
      <c r="F33" s="6">
        <v>0.0</v>
      </c>
      <c r="G33" s="6">
        <v>0.0</v>
      </c>
      <c r="H33" s="6">
        <v>0.0</v>
      </c>
      <c r="I33" s="6">
        <v>0.0</v>
      </c>
      <c r="J33" s="6">
        <v>0.0</v>
      </c>
      <c r="K33" s="6">
        <v>0.0</v>
      </c>
      <c r="L33" s="6">
        <v>0.0</v>
      </c>
      <c r="M33" s="6">
        <v>0.0</v>
      </c>
      <c r="N33" s="6">
        <v>0.0</v>
      </c>
      <c r="O33" s="6">
        <v>0.0</v>
      </c>
      <c r="P33" s="6">
        <v>0.0</v>
      </c>
      <c r="Q33" s="6">
        <v>1.0</v>
      </c>
      <c r="R33" s="6">
        <v>1.0</v>
      </c>
      <c r="S33" s="6">
        <v>0.0</v>
      </c>
      <c r="T33" s="6">
        <v>0.0</v>
      </c>
      <c r="U33" s="6">
        <v>1.0</v>
      </c>
      <c r="V33" s="6">
        <v>0.0</v>
      </c>
      <c r="W33" s="14">
        <f t="shared" si="1"/>
        <v>0</v>
      </c>
      <c r="X33" s="14">
        <f t="shared" si="2"/>
        <v>0</v>
      </c>
      <c r="Y33" s="10">
        <f t="shared" si="3"/>
        <v>0</v>
      </c>
      <c r="Z33" s="10">
        <f t="shared" si="4"/>
        <v>0</v>
      </c>
      <c r="AA33" s="28">
        <f t="shared" si="5"/>
        <v>0</v>
      </c>
      <c r="AB33" s="6" t="s">
        <v>150</v>
      </c>
      <c r="AC33" s="71">
        <v>3.66666666</v>
      </c>
      <c r="AD33" s="6">
        <v>0.0</v>
      </c>
      <c r="AE33" s="6">
        <v>0.0</v>
      </c>
      <c r="AF33" s="6">
        <v>0.0</v>
      </c>
      <c r="AG33" s="6">
        <v>0.0</v>
      </c>
      <c r="AH33" s="6">
        <v>0.0</v>
      </c>
      <c r="AI33" s="8">
        <f t="shared" si="6"/>
        <v>0.6</v>
      </c>
      <c r="AJ33" s="8">
        <f t="shared" si="7"/>
        <v>0.04090909098</v>
      </c>
      <c r="AK33" s="12"/>
      <c r="AL33" s="12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4"/>
      <c r="X34" s="14"/>
      <c r="Y34" s="10"/>
      <c r="Z34" s="10"/>
      <c r="AA34" s="28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</row>
    <row r="35">
      <c r="A35" s="36" t="s">
        <v>43</v>
      </c>
      <c r="B35" s="37">
        <f t="shared" ref="B35:V35" si="8">SUM(B2:B34)</f>
        <v>77</v>
      </c>
      <c r="C35" s="37">
        <f t="shared" si="8"/>
        <v>55</v>
      </c>
      <c r="D35" s="37">
        <f t="shared" si="8"/>
        <v>14</v>
      </c>
      <c r="E35" s="37">
        <f t="shared" si="8"/>
        <v>1</v>
      </c>
      <c r="F35" s="37">
        <f t="shared" si="8"/>
        <v>0</v>
      </c>
      <c r="G35" s="37">
        <f t="shared" si="8"/>
        <v>0</v>
      </c>
      <c r="H35" s="37">
        <f t="shared" si="8"/>
        <v>10</v>
      </c>
      <c r="I35" s="37">
        <f t="shared" si="8"/>
        <v>17</v>
      </c>
      <c r="J35" s="37">
        <f t="shared" si="8"/>
        <v>2</v>
      </c>
      <c r="K35" s="37">
        <f t="shared" si="8"/>
        <v>0</v>
      </c>
      <c r="L35" s="37">
        <f t="shared" si="8"/>
        <v>18</v>
      </c>
      <c r="M35" s="37">
        <f t="shared" si="8"/>
        <v>24</v>
      </c>
      <c r="N35" s="37">
        <f t="shared" si="8"/>
        <v>4</v>
      </c>
      <c r="O35" s="37">
        <f t="shared" si="8"/>
        <v>0</v>
      </c>
      <c r="P35" s="37">
        <f t="shared" si="8"/>
        <v>6</v>
      </c>
      <c r="Q35" s="37">
        <f t="shared" si="8"/>
        <v>10</v>
      </c>
      <c r="R35" s="37">
        <f t="shared" si="8"/>
        <v>7</v>
      </c>
      <c r="S35" s="37">
        <f t="shared" si="8"/>
        <v>1</v>
      </c>
      <c r="T35" s="37">
        <f t="shared" si="8"/>
        <v>9</v>
      </c>
      <c r="U35" s="37">
        <f t="shared" si="8"/>
        <v>2</v>
      </c>
      <c r="V35" s="37">
        <f t="shared" si="8"/>
        <v>0</v>
      </c>
      <c r="W35" s="39">
        <f t="shared" ref="W35:W37" si="11">M35/B35</f>
        <v>0.3116883117</v>
      </c>
      <c r="X35" s="39">
        <f t="shared" ref="X35:X37" si="12">L35/B35</f>
        <v>0.2337662338</v>
      </c>
      <c r="Y35" s="40">
        <f t="shared" ref="Y35:Y37" si="13">(D35+E35+F35+G35)/C35</f>
        <v>0.2727272727</v>
      </c>
      <c r="Z35" s="40">
        <f t="shared" ref="Z35:Z37" si="14">(D35+E35+F35+G35+L35+N35)/B35</f>
        <v>0.4805194805</v>
      </c>
      <c r="AA35" s="41">
        <f t="shared" ref="AA35:AA37" si="15">(D35*1+E35*2+F35*3+G35*4)/C35</f>
        <v>0.2909090909</v>
      </c>
      <c r="AB35" s="36"/>
      <c r="AC35" s="72">
        <f t="shared" ref="AC35:AJ35" si="9">SUM(AC2:AC34)</f>
        <v>56.66666566</v>
      </c>
      <c r="AD35" s="37">
        <f t="shared" si="9"/>
        <v>4</v>
      </c>
      <c r="AE35" s="37">
        <f t="shared" si="9"/>
        <v>8</v>
      </c>
      <c r="AF35" s="37">
        <f t="shared" si="9"/>
        <v>2</v>
      </c>
      <c r="AG35" s="37">
        <f t="shared" si="9"/>
        <v>0</v>
      </c>
      <c r="AH35" s="37">
        <f t="shared" si="9"/>
        <v>1</v>
      </c>
      <c r="AI35" s="73">
        <f t="shared" si="9"/>
        <v>14.6</v>
      </c>
      <c r="AJ35" s="73">
        <f t="shared" si="9"/>
        <v>2.692099961</v>
      </c>
      <c r="AK35" s="40">
        <f>(AD35+AE35)/(AD35+AE35+AH35)</f>
        <v>0.9230769231</v>
      </c>
      <c r="AL35" s="40">
        <f>(AD35+AE35)/(AD35+AE35+AH35+AF35)</f>
        <v>0.8</v>
      </c>
    </row>
    <row r="36">
      <c r="A36" s="36" t="s">
        <v>104</v>
      </c>
      <c r="B36" s="37">
        <f t="shared" ref="B36:V36" si="10">SUM(B2:B18)</f>
        <v>53</v>
      </c>
      <c r="C36" s="37">
        <f t="shared" si="10"/>
        <v>40</v>
      </c>
      <c r="D36" s="37">
        <f t="shared" si="10"/>
        <v>11</v>
      </c>
      <c r="E36" s="37">
        <f t="shared" si="10"/>
        <v>0</v>
      </c>
      <c r="F36" s="37">
        <f t="shared" si="10"/>
        <v>0</v>
      </c>
      <c r="G36" s="37">
        <f t="shared" si="10"/>
        <v>0</v>
      </c>
      <c r="H36" s="37">
        <f t="shared" si="10"/>
        <v>8</v>
      </c>
      <c r="I36" s="37">
        <f t="shared" si="10"/>
        <v>11</v>
      </c>
      <c r="J36" s="37">
        <f t="shared" si="10"/>
        <v>0</v>
      </c>
      <c r="K36" s="37">
        <f t="shared" si="10"/>
        <v>0</v>
      </c>
      <c r="L36" s="37">
        <f t="shared" si="10"/>
        <v>11</v>
      </c>
      <c r="M36" s="37">
        <f t="shared" si="10"/>
        <v>19</v>
      </c>
      <c r="N36" s="37">
        <f t="shared" si="10"/>
        <v>2</v>
      </c>
      <c r="O36" s="37">
        <f t="shared" si="10"/>
        <v>0</v>
      </c>
      <c r="P36" s="37">
        <f t="shared" si="10"/>
        <v>3</v>
      </c>
      <c r="Q36" s="37">
        <f t="shared" si="10"/>
        <v>8</v>
      </c>
      <c r="R36" s="37">
        <f t="shared" si="10"/>
        <v>5</v>
      </c>
      <c r="S36" s="37">
        <f t="shared" si="10"/>
        <v>0</v>
      </c>
      <c r="T36" s="37">
        <f t="shared" si="10"/>
        <v>1</v>
      </c>
      <c r="U36" s="37">
        <f t="shared" si="10"/>
        <v>0</v>
      </c>
      <c r="V36" s="37">
        <f t="shared" si="10"/>
        <v>0</v>
      </c>
      <c r="W36" s="39">
        <f t="shared" si="11"/>
        <v>0.358490566</v>
      </c>
      <c r="X36" s="39">
        <f t="shared" si="12"/>
        <v>0.2075471698</v>
      </c>
      <c r="Y36" s="40">
        <f t="shared" si="13"/>
        <v>0.275</v>
      </c>
      <c r="Z36" s="40">
        <f t="shared" si="14"/>
        <v>0.4528301887</v>
      </c>
      <c r="AA36" s="41">
        <f t="shared" si="15"/>
        <v>0.275</v>
      </c>
      <c r="AB36" s="36" t="s">
        <v>139</v>
      </c>
      <c r="AC36" s="72">
        <f t="shared" ref="AC36:AJ36" si="16">SUM(AC2:AC18)</f>
        <v>28</v>
      </c>
      <c r="AD36" s="72">
        <f t="shared" si="16"/>
        <v>1</v>
      </c>
      <c r="AE36" s="72">
        <f t="shared" si="16"/>
        <v>7</v>
      </c>
      <c r="AF36" s="72">
        <f t="shared" si="16"/>
        <v>2</v>
      </c>
      <c r="AG36" s="72">
        <f t="shared" si="16"/>
        <v>0</v>
      </c>
      <c r="AH36" s="72">
        <f t="shared" si="16"/>
        <v>1</v>
      </c>
      <c r="AI36" s="73">
        <f t="shared" si="16"/>
        <v>5</v>
      </c>
      <c r="AJ36" s="73">
        <f t="shared" si="16"/>
        <v>0.6261904762</v>
      </c>
      <c r="AK36" s="40"/>
      <c r="AL36" s="40"/>
    </row>
    <row r="37">
      <c r="A37" s="36" t="s">
        <v>70</v>
      </c>
      <c r="B37" s="37">
        <f t="shared" ref="B37:V37" si="17">SUM(B19:B34)</f>
        <v>24</v>
      </c>
      <c r="C37" s="37">
        <f t="shared" si="17"/>
        <v>15</v>
      </c>
      <c r="D37" s="37">
        <f t="shared" si="17"/>
        <v>3</v>
      </c>
      <c r="E37" s="37">
        <f t="shared" si="17"/>
        <v>1</v>
      </c>
      <c r="F37" s="37">
        <f t="shared" si="17"/>
        <v>0</v>
      </c>
      <c r="G37" s="37">
        <f t="shared" si="17"/>
        <v>0</v>
      </c>
      <c r="H37" s="37">
        <f t="shared" si="17"/>
        <v>2</v>
      </c>
      <c r="I37" s="37">
        <f t="shared" si="17"/>
        <v>6</v>
      </c>
      <c r="J37" s="37">
        <f t="shared" si="17"/>
        <v>2</v>
      </c>
      <c r="K37" s="37">
        <f t="shared" si="17"/>
        <v>0</v>
      </c>
      <c r="L37" s="37">
        <f t="shared" si="17"/>
        <v>7</v>
      </c>
      <c r="M37" s="37">
        <f t="shared" si="17"/>
        <v>5</v>
      </c>
      <c r="N37" s="37">
        <f t="shared" si="17"/>
        <v>2</v>
      </c>
      <c r="O37" s="37">
        <f t="shared" si="17"/>
        <v>0</v>
      </c>
      <c r="P37" s="37">
        <f t="shared" si="17"/>
        <v>3</v>
      </c>
      <c r="Q37" s="37">
        <f t="shared" si="17"/>
        <v>2</v>
      </c>
      <c r="R37" s="37">
        <f t="shared" si="17"/>
        <v>2</v>
      </c>
      <c r="S37" s="37">
        <f t="shared" si="17"/>
        <v>1</v>
      </c>
      <c r="T37" s="37">
        <f t="shared" si="17"/>
        <v>8</v>
      </c>
      <c r="U37" s="37">
        <f t="shared" si="17"/>
        <v>2</v>
      </c>
      <c r="V37" s="37">
        <f t="shared" si="17"/>
        <v>0</v>
      </c>
      <c r="W37" s="39">
        <f t="shared" si="11"/>
        <v>0.2083333333</v>
      </c>
      <c r="X37" s="39">
        <f t="shared" si="12"/>
        <v>0.2916666667</v>
      </c>
      <c r="Y37" s="40">
        <f t="shared" si="13"/>
        <v>0.2666666667</v>
      </c>
      <c r="Z37" s="40">
        <f t="shared" si="14"/>
        <v>0.5416666667</v>
      </c>
      <c r="AA37" s="41">
        <f t="shared" si="15"/>
        <v>0.3333333333</v>
      </c>
      <c r="AB37" s="36" t="s">
        <v>140</v>
      </c>
      <c r="AC37" s="72">
        <f t="shared" ref="AC37:AJ37" si="18">SUM(AC19:AC34)</f>
        <v>28.66666566</v>
      </c>
      <c r="AD37" s="72">
        <f t="shared" si="18"/>
        <v>3</v>
      </c>
      <c r="AE37" s="72">
        <f t="shared" si="18"/>
        <v>1</v>
      </c>
      <c r="AF37" s="72">
        <f t="shared" si="18"/>
        <v>0</v>
      </c>
      <c r="AG37" s="72">
        <f t="shared" si="18"/>
        <v>0</v>
      </c>
      <c r="AH37" s="72">
        <f t="shared" si="18"/>
        <v>0</v>
      </c>
      <c r="AI37" s="73">
        <f t="shared" si="18"/>
        <v>9.6</v>
      </c>
      <c r="AJ37" s="73">
        <f t="shared" si="18"/>
        <v>2.065909485</v>
      </c>
      <c r="AK37" s="40"/>
      <c r="AL37" s="40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168</v>
      </c>
      <c r="B2" s="6">
        <v>2.0</v>
      </c>
      <c r="C2" s="6">
        <v>2.0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2.0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/>
      <c r="T2" s="6"/>
      <c r="U2" s="6"/>
      <c r="V2" s="6"/>
      <c r="W2" s="14">
        <f t="shared" ref="W2:W10" si="1">M2/B2</f>
        <v>1</v>
      </c>
      <c r="X2" s="14">
        <f t="shared" ref="X2:X10" si="2">L2/B2</f>
        <v>0</v>
      </c>
      <c r="Y2" s="10">
        <f t="shared" ref="Y2:Y10" si="3">(D2+E2+F2+G2)/C2</f>
        <v>0</v>
      </c>
      <c r="Z2" s="10">
        <f t="shared" ref="Z2:Z10" si="4">(D2+E2+F2+G2+L2+N2)/B2</f>
        <v>0</v>
      </c>
      <c r="AA2" s="28">
        <f t="shared" ref="AA2:AA10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155</v>
      </c>
      <c r="B3" s="6">
        <v>4.0</v>
      </c>
      <c r="C3" s="6">
        <v>4.0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2.0</v>
      </c>
      <c r="N3" s="6">
        <v>0.0</v>
      </c>
      <c r="O3" s="6">
        <v>0.0</v>
      </c>
      <c r="P3" s="6">
        <v>2.0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0.5</v>
      </c>
      <c r="X3" s="14">
        <f t="shared" si="2"/>
        <v>0</v>
      </c>
      <c r="Y3" s="10">
        <f t="shared" si="3"/>
        <v>0</v>
      </c>
      <c r="Z3" s="10">
        <f t="shared" si="4"/>
        <v>0</v>
      </c>
      <c r="AA3" s="28">
        <f t="shared" si="5"/>
        <v>0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141</v>
      </c>
      <c r="B4" s="6">
        <v>4.0</v>
      </c>
      <c r="C4" s="6">
        <v>4.0</v>
      </c>
      <c r="D4" s="6">
        <v>1.0</v>
      </c>
      <c r="E4" s="6">
        <v>0.0</v>
      </c>
      <c r="F4" s="6">
        <v>0.0</v>
      </c>
      <c r="G4" s="6">
        <v>0.0</v>
      </c>
      <c r="H4" s="6">
        <v>1.0</v>
      </c>
      <c r="I4" s="6">
        <v>0.0</v>
      </c>
      <c r="J4" s="6">
        <v>0.0</v>
      </c>
      <c r="K4" s="6">
        <v>0.0</v>
      </c>
      <c r="L4" s="6">
        <v>0.0</v>
      </c>
      <c r="M4" s="6">
        <v>2.0</v>
      </c>
      <c r="N4" s="6">
        <v>0.0</v>
      </c>
      <c r="O4" s="6">
        <v>0.0</v>
      </c>
      <c r="P4" s="6">
        <v>1.0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0.5</v>
      </c>
      <c r="X4" s="14">
        <f t="shared" si="2"/>
        <v>0</v>
      </c>
      <c r="Y4" s="10">
        <f t="shared" si="3"/>
        <v>0.25</v>
      </c>
      <c r="Z4" s="10">
        <f t="shared" si="4"/>
        <v>0.25</v>
      </c>
      <c r="AA4" s="28">
        <f t="shared" si="5"/>
        <v>0.25</v>
      </c>
      <c r="AB4" s="6"/>
      <c r="AC4" s="6"/>
      <c r="AD4" s="6"/>
      <c r="AE4" s="6"/>
      <c r="AF4" s="6"/>
      <c r="AG4" s="6"/>
      <c r="AH4" s="6"/>
      <c r="AI4" s="6"/>
      <c r="AJ4" s="6"/>
      <c r="AK4" s="12"/>
      <c r="AL4" s="12"/>
    </row>
    <row r="5">
      <c r="A5" s="6" t="s">
        <v>161</v>
      </c>
      <c r="B5" s="6">
        <v>4.0</v>
      </c>
      <c r="C5" s="6">
        <v>3.0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1.0</v>
      </c>
      <c r="J5" s="6">
        <v>0.0</v>
      </c>
      <c r="K5" s="6">
        <v>0.0</v>
      </c>
      <c r="L5" s="6">
        <v>1.0</v>
      </c>
      <c r="M5" s="6">
        <v>3.0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>
        <v>0.0</v>
      </c>
      <c r="U5" s="6">
        <v>0.0</v>
      </c>
      <c r="V5" s="6">
        <v>0.0</v>
      </c>
      <c r="W5" s="14">
        <f t="shared" si="1"/>
        <v>0.75</v>
      </c>
      <c r="X5" s="14">
        <f t="shared" si="2"/>
        <v>0.25</v>
      </c>
      <c r="Y5" s="10">
        <f t="shared" si="3"/>
        <v>0</v>
      </c>
      <c r="Z5" s="10">
        <f t="shared" si="4"/>
        <v>0.25</v>
      </c>
      <c r="AA5" s="28">
        <f t="shared" si="5"/>
        <v>0</v>
      </c>
      <c r="AB5" s="43" t="s">
        <v>150</v>
      </c>
      <c r="AC5" s="43">
        <v>6.0</v>
      </c>
      <c r="AD5" s="43">
        <v>1.0</v>
      </c>
      <c r="AE5" s="43">
        <v>0.0</v>
      </c>
      <c r="AF5" s="43">
        <v>0.0</v>
      </c>
      <c r="AG5" s="43">
        <v>0.0</v>
      </c>
      <c r="AH5" s="43">
        <v>0.0</v>
      </c>
      <c r="AI5" s="8">
        <f t="shared" ref="AI5:AI10" si="6">IF(AB5="C",1.5,IF(AB5="SS",1,IF(AB5="2B",0.8,IF(AB5="3B",0.7,IF(AB5="1B",0.3,IF(AB5="OF",0.6,0))))))</f>
        <v>0.6</v>
      </c>
      <c r="AJ5" s="8">
        <f t="shared" ref="AJ5:AJ10" si="7">IF(AC5&gt;0,(((AD5+AE5)-0.5*AG5-AH5-AF5)+AI5)/AC5*0.25, )</f>
        <v>0.06666666667</v>
      </c>
      <c r="AK5" s="44"/>
      <c r="AL5" s="44"/>
    </row>
    <row r="6">
      <c r="A6" s="6" t="s">
        <v>144</v>
      </c>
      <c r="B6" s="6">
        <v>1.0</v>
      </c>
      <c r="C6" s="6">
        <v>1.0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1.0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/>
      <c r="T6" s="6">
        <v>0.0</v>
      </c>
      <c r="U6" s="6">
        <v>0.0</v>
      </c>
      <c r="V6" s="6">
        <v>0.0</v>
      </c>
      <c r="W6" s="14">
        <f t="shared" si="1"/>
        <v>1</v>
      </c>
      <c r="X6" s="14">
        <f t="shared" si="2"/>
        <v>0</v>
      </c>
      <c r="Y6" s="10">
        <f t="shared" si="3"/>
        <v>0</v>
      </c>
      <c r="Z6" s="10">
        <f t="shared" si="4"/>
        <v>0</v>
      </c>
      <c r="AA6" s="28">
        <f t="shared" si="5"/>
        <v>0</v>
      </c>
      <c r="AB6" s="43" t="s">
        <v>150</v>
      </c>
      <c r="AC6" s="43">
        <v>1.0</v>
      </c>
      <c r="AD6" s="43">
        <v>0.0</v>
      </c>
      <c r="AE6" s="43">
        <v>0.0</v>
      </c>
      <c r="AF6" s="43">
        <v>0.0</v>
      </c>
      <c r="AG6" s="43">
        <v>0.0</v>
      </c>
      <c r="AH6" s="43">
        <v>0.0</v>
      </c>
      <c r="AI6" s="8">
        <f t="shared" si="6"/>
        <v>0.6</v>
      </c>
      <c r="AJ6" s="8">
        <f t="shared" si="7"/>
        <v>0.15</v>
      </c>
      <c r="AK6" s="44"/>
      <c r="AL6" s="44"/>
    </row>
    <row r="7">
      <c r="A7" s="6" t="s">
        <v>134</v>
      </c>
      <c r="B7" s="6">
        <v>0.0</v>
      </c>
      <c r="C7" s="6">
        <v>0.0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/>
      <c r="T7" s="6">
        <v>0.0</v>
      </c>
      <c r="U7" s="6">
        <v>0.0</v>
      </c>
      <c r="V7" s="6">
        <v>0.0</v>
      </c>
      <c r="W7" s="14" t="str">
        <f t="shared" si="1"/>
        <v>#DIV/0!</v>
      </c>
      <c r="X7" s="14" t="str">
        <f t="shared" si="2"/>
        <v>#DIV/0!</v>
      </c>
      <c r="Y7" s="10" t="str">
        <f t="shared" si="3"/>
        <v>#DIV/0!</v>
      </c>
      <c r="Z7" s="10" t="str">
        <f t="shared" si="4"/>
        <v>#DIV/0!</v>
      </c>
      <c r="AA7" s="28" t="str">
        <f t="shared" si="5"/>
        <v>#DIV/0!</v>
      </c>
      <c r="AB7" s="43" t="s">
        <v>143</v>
      </c>
      <c r="AC7" s="43">
        <v>1.0</v>
      </c>
      <c r="AD7" s="43">
        <v>0.0</v>
      </c>
      <c r="AE7" s="43">
        <v>0.0</v>
      </c>
      <c r="AF7" s="43">
        <v>0.0</v>
      </c>
      <c r="AG7" s="43">
        <v>0.0</v>
      </c>
      <c r="AH7" s="43">
        <v>1.0</v>
      </c>
      <c r="AI7" s="8">
        <f t="shared" si="6"/>
        <v>0.8</v>
      </c>
      <c r="AJ7" s="8">
        <f t="shared" si="7"/>
        <v>-0.05</v>
      </c>
      <c r="AK7" s="44"/>
      <c r="AL7" s="44"/>
    </row>
    <row r="8">
      <c r="A8" s="6" t="s">
        <v>145</v>
      </c>
      <c r="B8" s="6">
        <v>2.0</v>
      </c>
      <c r="C8" s="6">
        <v>2.0</v>
      </c>
      <c r="D8" s="6">
        <v>1.0</v>
      </c>
      <c r="E8" s="6">
        <v>0.0</v>
      </c>
      <c r="F8" s="6">
        <v>0.0</v>
      </c>
      <c r="G8" s="6">
        <v>0.0</v>
      </c>
      <c r="H8" s="6">
        <v>0.0</v>
      </c>
      <c r="I8" s="6">
        <v>1.0</v>
      </c>
      <c r="J8" s="6">
        <v>0.0</v>
      </c>
      <c r="K8" s="6">
        <v>0.0</v>
      </c>
      <c r="L8" s="6">
        <v>0.0</v>
      </c>
      <c r="M8" s="6">
        <v>1.0</v>
      </c>
      <c r="N8" s="6">
        <v>0.0</v>
      </c>
      <c r="O8" s="6">
        <v>0.0</v>
      </c>
      <c r="P8" s="6">
        <v>0.0</v>
      </c>
      <c r="Q8" s="6">
        <v>0.0</v>
      </c>
      <c r="R8" s="6">
        <v>0.0</v>
      </c>
      <c r="S8" s="6"/>
      <c r="T8" s="6">
        <v>1.0</v>
      </c>
      <c r="U8" s="6">
        <v>0.0</v>
      </c>
      <c r="V8" s="6">
        <v>0.0</v>
      </c>
      <c r="W8" s="14">
        <f t="shared" si="1"/>
        <v>0.5</v>
      </c>
      <c r="X8" s="14">
        <f t="shared" si="2"/>
        <v>0</v>
      </c>
      <c r="Y8" s="10">
        <f t="shared" si="3"/>
        <v>0.5</v>
      </c>
      <c r="Z8" s="10">
        <f t="shared" si="4"/>
        <v>0.5</v>
      </c>
      <c r="AA8" s="28">
        <f t="shared" si="5"/>
        <v>0.5</v>
      </c>
      <c r="AB8" s="43" t="s">
        <v>143</v>
      </c>
      <c r="AC8" s="43">
        <v>2.0</v>
      </c>
      <c r="AD8" s="43">
        <v>0.0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si="6"/>
        <v>0.8</v>
      </c>
      <c r="AJ8" s="8">
        <f t="shared" si="7"/>
        <v>0.1</v>
      </c>
      <c r="AK8" s="44"/>
      <c r="AL8" s="44"/>
    </row>
    <row r="9">
      <c r="A9" s="30" t="s">
        <v>164</v>
      </c>
      <c r="B9" s="30">
        <v>4.0</v>
      </c>
      <c r="C9" s="30">
        <v>3.0</v>
      </c>
      <c r="D9" s="30">
        <v>1.0</v>
      </c>
      <c r="E9" s="30">
        <v>0.0</v>
      </c>
      <c r="F9" s="30">
        <v>0.0</v>
      </c>
      <c r="G9" s="30">
        <v>0.0</v>
      </c>
      <c r="H9" s="30">
        <v>2.0</v>
      </c>
      <c r="I9" s="30">
        <v>0.0</v>
      </c>
      <c r="J9" s="30">
        <v>0.0</v>
      </c>
      <c r="K9" s="30">
        <v>0.0</v>
      </c>
      <c r="L9" s="30">
        <v>1.0</v>
      </c>
      <c r="M9" s="30">
        <v>2.0</v>
      </c>
      <c r="N9" s="30">
        <v>0.0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1.0</v>
      </c>
      <c r="V9" s="30">
        <v>0.0</v>
      </c>
      <c r="W9" s="32">
        <f t="shared" si="1"/>
        <v>0.5</v>
      </c>
      <c r="X9" s="32">
        <f t="shared" si="2"/>
        <v>0.25</v>
      </c>
      <c r="Y9" s="33">
        <f t="shared" si="3"/>
        <v>0.3333333333</v>
      </c>
      <c r="Z9" s="33">
        <f t="shared" si="4"/>
        <v>0.5</v>
      </c>
      <c r="AA9" s="34">
        <f t="shared" si="5"/>
        <v>0.3333333333</v>
      </c>
      <c r="AB9" s="43" t="s">
        <v>143</v>
      </c>
      <c r="AC9" s="43">
        <v>5.0</v>
      </c>
      <c r="AD9" s="43">
        <v>0.0</v>
      </c>
      <c r="AE9" s="43">
        <v>0.0</v>
      </c>
      <c r="AF9" s="43">
        <v>0.0</v>
      </c>
      <c r="AG9" s="43">
        <v>0.0</v>
      </c>
      <c r="AH9" s="43">
        <v>0.0</v>
      </c>
      <c r="AI9" s="8">
        <f t="shared" si="6"/>
        <v>0.8</v>
      </c>
      <c r="AJ9" s="8">
        <f t="shared" si="7"/>
        <v>0.04</v>
      </c>
      <c r="AK9" s="44"/>
      <c r="AL9" s="44"/>
    </row>
    <row r="10">
      <c r="A10" s="6" t="s">
        <v>165</v>
      </c>
      <c r="B10" s="6">
        <v>2.0</v>
      </c>
      <c r="C10" s="6">
        <v>1.0</v>
      </c>
      <c r="D10" s="6">
        <v>0.0</v>
      </c>
      <c r="E10" s="6">
        <v>0.0</v>
      </c>
      <c r="F10" s="6">
        <v>0.0</v>
      </c>
      <c r="G10" s="6">
        <v>0.0</v>
      </c>
      <c r="H10" s="6">
        <v>0.0</v>
      </c>
      <c r="I10" s="6">
        <v>1.0</v>
      </c>
      <c r="J10" s="6">
        <v>0.0</v>
      </c>
      <c r="K10" s="6">
        <v>0.0</v>
      </c>
      <c r="L10" s="6">
        <v>1.0</v>
      </c>
      <c r="M10" s="6">
        <v>1.0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14">
        <f t="shared" si="1"/>
        <v>0.5</v>
      </c>
      <c r="X10" s="14">
        <f t="shared" si="2"/>
        <v>0.5</v>
      </c>
      <c r="Y10" s="10">
        <f t="shared" si="3"/>
        <v>0</v>
      </c>
      <c r="Z10" s="10">
        <f t="shared" si="4"/>
        <v>0.5</v>
      </c>
      <c r="AA10" s="28">
        <f t="shared" si="5"/>
        <v>0</v>
      </c>
      <c r="AB10" s="43" t="s">
        <v>143</v>
      </c>
      <c r="AC10" s="43">
        <v>3.0</v>
      </c>
      <c r="AD10" s="43">
        <v>0.0</v>
      </c>
      <c r="AE10" s="43">
        <v>0.0</v>
      </c>
      <c r="AF10" s="43">
        <v>0.0</v>
      </c>
      <c r="AG10" s="43">
        <v>0.0</v>
      </c>
      <c r="AH10" s="43">
        <v>1.0</v>
      </c>
      <c r="AI10" s="8">
        <f t="shared" si="6"/>
        <v>0.8</v>
      </c>
      <c r="AJ10" s="8">
        <f t="shared" si="7"/>
        <v>-0.01666666667</v>
      </c>
      <c r="AK10" s="44"/>
      <c r="AL10" s="44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4"/>
      <c r="X11" s="14"/>
      <c r="Y11" s="10"/>
      <c r="Z11" s="10"/>
      <c r="AA11" s="28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</row>
    <row r="12">
      <c r="A12" s="36" t="s">
        <v>67</v>
      </c>
      <c r="B12" s="37">
        <f t="shared" ref="B12:V12" si="8">SUM(B2:B11)</f>
        <v>23</v>
      </c>
      <c r="C12" s="37">
        <f t="shared" si="8"/>
        <v>20</v>
      </c>
      <c r="D12" s="37">
        <f t="shared" si="8"/>
        <v>3</v>
      </c>
      <c r="E12" s="37">
        <f t="shared" si="8"/>
        <v>0</v>
      </c>
      <c r="F12" s="37">
        <f t="shared" si="8"/>
        <v>0</v>
      </c>
      <c r="G12" s="37">
        <f t="shared" si="8"/>
        <v>0</v>
      </c>
      <c r="H12" s="37">
        <f t="shared" si="8"/>
        <v>3</v>
      </c>
      <c r="I12" s="37">
        <f t="shared" si="8"/>
        <v>3</v>
      </c>
      <c r="J12" s="37">
        <f t="shared" si="8"/>
        <v>0</v>
      </c>
      <c r="K12" s="37">
        <f t="shared" si="8"/>
        <v>0</v>
      </c>
      <c r="L12" s="37">
        <f t="shared" si="8"/>
        <v>3</v>
      </c>
      <c r="M12" s="37">
        <f t="shared" si="8"/>
        <v>14</v>
      </c>
      <c r="N12" s="37">
        <f t="shared" si="8"/>
        <v>0</v>
      </c>
      <c r="O12" s="37">
        <f t="shared" si="8"/>
        <v>0</v>
      </c>
      <c r="P12" s="37">
        <f t="shared" si="8"/>
        <v>3</v>
      </c>
      <c r="Q12" s="37">
        <f t="shared" si="8"/>
        <v>0</v>
      </c>
      <c r="R12" s="37">
        <f t="shared" si="8"/>
        <v>0</v>
      </c>
      <c r="S12" s="37">
        <f t="shared" si="8"/>
        <v>0</v>
      </c>
      <c r="T12" s="37">
        <f t="shared" si="8"/>
        <v>1</v>
      </c>
      <c r="U12" s="37">
        <f t="shared" si="8"/>
        <v>1</v>
      </c>
      <c r="V12" s="37">
        <f t="shared" si="8"/>
        <v>0</v>
      </c>
      <c r="W12" s="39">
        <f t="shared" ref="W12:W14" si="11">M12/B12</f>
        <v>0.6086956522</v>
      </c>
      <c r="X12" s="39">
        <f t="shared" ref="X12:X14" si="12">L12/B12</f>
        <v>0.1304347826</v>
      </c>
      <c r="Y12" s="40">
        <f t="shared" ref="Y12:Y14" si="13">(D12+E12+F12+G12)/C12</f>
        <v>0.15</v>
      </c>
      <c r="Z12" s="40">
        <f t="shared" ref="Z12:Z14" si="14">(D12+E12+F12+G12+L12+N12)/B12</f>
        <v>0.2608695652</v>
      </c>
      <c r="AA12" s="41">
        <f t="shared" ref="AA12:AA14" si="15">(D12*1+E12*2+F12*3+G12*4)/C12</f>
        <v>0.15</v>
      </c>
      <c r="AB12" s="62"/>
      <c r="AC12" s="38">
        <f t="shared" ref="AC12:AJ12" si="9">SUM(AC1:AC11)</f>
        <v>18</v>
      </c>
      <c r="AD12" s="38">
        <f t="shared" si="9"/>
        <v>1</v>
      </c>
      <c r="AE12" s="38">
        <f t="shared" si="9"/>
        <v>0</v>
      </c>
      <c r="AF12" s="38">
        <f t="shared" si="9"/>
        <v>0</v>
      </c>
      <c r="AG12" s="38">
        <f t="shared" si="9"/>
        <v>0</v>
      </c>
      <c r="AH12" s="38">
        <f t="shared" si="9"/>
        <v>2</v>
      </c>
      <c r="AI12" s="42">
        <f t="shared" si="9"/>
        <v>4.4</v>
      </c>
      <c r="AJ12" s="42">
        <f t="shared" si="9"/>
        <v>0.29</v>
      </c>
      <c r="AK12" s="40">
        <f t="shared" ref="AK12:AK14" si="17">(AD12+AE12)/(AD12+AE12+AH12)</f>
        <v>0.3333333333</v>
      </c>
      <c r="AL12" s="40">
        <f t="shared" ref="AL12:AL14" si="18">(AD12+AE12)/(AD12+AE12+AH12+AF12)</f>
        <v>0.3333333333</v>
      </c>
    </row>
    <row r="13">
      <c r="A13" s="36" t="s">
        <v>119</v>
      </c>
      <c r="B13" s="37">
        <f t="shared" ref="B13:V13" si="10">SUM(B2:B8)</f>
        <v>17</v>
      </c>
      <c r="C13" s="37">
        <f t="shared" si="10"/>
        <v>16</v>
      </c>
      <c r="D13" s="37">
        <f t="shared" si="10"/>
        <v>2</v>
      </c>
      <c r="E13" s="37">
        <f t="shared" si="10"/>
        <v>0</v>
      </c>
      <c r="F13" s="37">
        <f t="shared" si="10"/>
        <v>0</v>
      </c>
      <c r="G13" s="37">
        <f t="shared" si="10"/>
        <v>0</v>
      </c>
      <c r="H13" s="37">
        <f t="shared" si="10"/>
        <v>1</v>
      </c>
      <c r="I13" s="37">
        <f t="shared" si="10"/>
        <v>2</v>
      </c>
      <c r="J13" s="37">
        <f t="shared" si="10"/>
        <v>0</v>
      </c>
      <c r="K13" s="37">
        <f t="shared" si="10"/>
        <v>0</v>
      </c>
      <c r="L13" s="37">
        <f t="shared" si="10"/>
        <v>1</v>
      </c>
      <c r="M13" s="37">
        <f t="shared" si="10"/>
        <v>11</v>
      </c>
      <c r="N13" s="37">
        <f t="shared" si="10"/>
        <v>0</v>
      </c>
      <c r="O13" s="37">
        <f t="shared" si="10"/>
        <v>0</v>
      </c>
      <c r="P13" s="37">
        <f t="shared" si="10"/>
        <v>3</v>
      </c>
      <c r="Q13" s="37">
        <f t="shared" si="10"/>
        <v>0</v>
      </c>
      <c r="R13" s="37">
        <f t="shared" si="10"/>
        <v>0</v>
      </c>
      <c r="S13" s="37">
        <f t="shared" si="10"/>
        <v>0</v>
      </c>
      <c r="T13" s="37">
        <f t="shared" si="10"/>
        <v>1</v>
      </c>
      <c r="U13" s="37">
        <f t="shared" si="10"/>
        <v>0</v>
      </c>
      <c r="V13" s="37">
        <f t="shared" si="10"/>
        <v>0</v>
      </c>
      <c r="W13" s="39">
        <f t="shared" si="11"/>
        <v>0.6470588235</v>
      </c>
      <c r="X13" s="39">
        <f t="shared" si="12"/>
        <v>0.05882352941</v>
      </c>
      <c r="Y13" s="40">
        <f t="shared" si="13"/>
        <v>0.125</v>
      </c>
      <c r="Z13" s="40">
        <f t="shared" si="14"/>
        <v>0.1764705882</v>
      </c>
      <c r="AA13" s="41">
        <f t="shared" si="15"/>
        <v>0.125</v>
      </c>
      <c r="AB13" s="62" t="s">
        <v>139</v>
      </c>
      <c r="AC13" s="38">
        <f t="shared" ref="AC13:AJ13" si="16">SUM(AC2:AC8)</f>
        <v>10</v>
      </c>
      <c r="AD13" s="38">
        <f t="shared" si="16"/>
        <v>1</v>
      </c>
      <c r="AE13" s="38">
        <f t="shared" si="16"/>
        <v>0</v>
      </c>
      <c r="AF13" s="38">
        <f t="shared" si="16"/>
        <v>0</v>
      </c>
      <c r="AG13" s="38">
        <f t="shared" si="16"/>
        <v>0</v>
      </c>
      <c r="AH13" s="38">
        <f t="shared" si="16"/>
        <v>1</v>
      </c>
      <c r="AI13" s="42">
        <f t="shared" si="16"/>
        <v>2.8</v>
      </c>
      <c r="AJ13" s="42">
        <f t="shared" si="16"/>
        <v>0.2666666667</v>
      </c>
      <c r="AK13" s="40">
        <f t="shared" si="17"/>
        <v>0.5</v>
      </c>
      <c r="AL13" s="40">
        <f t="shared" si="18"/>
        <v>0.5</v>
      </c>
    </row>
    <row r="14">
      <c r="A14" s="36" t="s">
        <v>86</v>
      </c>
      <c r="B14" s="37">
        <f t="shared" ref="B14:V14" si="19">SUM(B9:B11)</f>
        <v>6</v>
      </c>
      <c r="C14" s="37">
        <f t="shared" si="19"/>
        <v>4</v>
      </c>
      <c r="D14" s="37">
        <f t="shared" si="19"/>
        <v>1</v>
      </c>
      <c r="E14" s="37">
        <f t="shared" si="19"/>
        <v>0</v>
      </c>
      <c r="F14" s="37">
        <f t="shared" si="19"/>
        <v>0</v>
      </c>
      <c r="G14" s="37">
        <f t="shared" si="19"/>
        <v>0</v>
      </c>
      <c r="H14" s="37">
        <f t="shared" si="19"/>
        <v>2</v>
      </c>
      <c r="I14" s="37">
        <f t="shared" si="19"/>
        <v>1</v>
      </c>
      <c r="J14" s="37">
        <f t="shared" si="19"/>
        <v>0</v>
      </c>
      <c r="K14" s="37">
        <f t="shared" si="19"/>
        <v>0</v>
      </c>
      <c r="L14" s="37">
        <f t="shared" si="19"/>
        <v>2</v>
      </c>
      <c r="M14" s="37">
        <f t="shared" si="19"/>
        <v>3</v>
      </c>
      <c r="N14" s="37">
        <f t="shared" si="19"/>
        <v>0</v>
      </c>
      <c r="O14" s="37">
        <f t="shared" si="19"/>
        <v>0</v>
      </c>
      <c r="P14" s="37">
        <f t="shared" si="19"/>
        <v>0</v>
      </c>
      <c r="Q14" s="37">
        <f t="shared" si="19"/>
        <v>0</v>
      </c>
      <c r="R14" s="37">
        <f t="shared" si="19"/>
        <v>0</v>
      </c>
      <c r="S14" s="37">
        <f t="shared" si="19"/>
        <v>0</v>
      </c>
      <c r="T14" s="37">
        <f t="shared" si="19"/>
        <v>0</v>
      </c>
      <c r="U14" s="37">
        <f t="shared" si="19"/>
        <v>1</v>
      </c>
      <c r="V14" s="37">
        <f t="shared" si="19"/>
        <v>0</v>
      </c>
      <c r="W14" s="39">
        <f t="shared" si="11"/>
        <v>0.5</v>
      </c>
      <c r="X14" s="39">
        <f t="shared" si="12"/>
        <v>0.3333333333</v>
      </c>
      <c r="Y14" s="40">
        <f t="shared" si="13"/>
        <v>0.25</v>
      </c>
      <c r="Z14" s="40">
        <f t="shared" si="14"/>
        <v>0.5</v>
      </c>
      <c r="AA14" s="41">
        <f t="shared" si="15"/>
        <v>0.25</v>
      </c>
      <c r="AB14" s="62" t="s">
        <v>140</v>
      </c>
      <c r="AC14" s="38">
        <f t="shared" ref="AC14:AJ14" si="20">SUM(AC9:AC10)</f>
        <v>8</v>
      </c>
      <c r="AD14" s="38">
        <f t="shared" si="20"/>
        <v>0</v>
      </c>
      <c r="AE14" s="38">
        <f t="shared" si="20"/>
        <v>0</v>
      </c>
      <c r="AF14" s="38">
        <f t="shared" si="20"/>
        <v>0</v>
      </c>
      <c r="AG14" s="38">
        <f t="shared" si="20"/>
        <v>0</v>
      </c>
      <c r="AH14" s="38">
        <f t="shared" si="20"/>
        <v>1</v>
      </c>
      <c r="AI14" s="42">
        <f t="shared" si="20"/>
        <v>1.6</v>
      </c>
      <c r="AJ14" s="42">
        <f t="shared" si="20"/>
        <v>0.02333333333</v>
      </c>
      <c r="AK14" s="40">
        <f t="shared" si="17"/>
        <v>0</v>
      </c>
      <c r="AL14" s="40">
        <f t="shared" si="18"/>
        <v>0</v>
      </c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3"/>
      <c r="AC19" s="43"/>
      <c r="AD19" s="43"/>
      <c r="AE19" s="43"/>
      <c r="AF19" s="43"/>
      <c r="AG19" s="43"/>
      <c r="AH19" s="43"/>
      <c r="AI19" s="43"/>
      <c r="AJ19" s="43"/>
      <c r="AK19" s="44"/>
      <c r="AL19" s="44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47"/>
      <c r="AC21" s="46"/>
      <c r="AD21" s="46"/>
      <c r="AE21" s="46"/>
      <c r="AF21" s="46"/>
      <c r="AG21" s="46"/>
      <c r="AH21" s="46"/>
      <c r="AI21" s="46"/>
      <c r="AJ21" s="46"/>
      <c r="AK21" s="48"/>
      <c r="AL21" s="48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168</v>
      </c>
      <c r="B2" s="6">
        <v>2.0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1.0</v>
      </c>
      <c r="M2" s="6">
        <v>1.0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/>
      <c r="T2" s="6"/>
      <c r="U2" s="6"/>
      <c r="V2" s="6"/>
      <c r="W2" s="14">
        <f t="shared" ref="W2:W22" si="1">M2/B2</f>
        <v>0.5</v>
      </c>
      <c r="X2" s="14">
        <f t="shared" ref="X2:X22" si="2">L2/B2</f>
        <v>0.5</v>
      </c>
      <c r="Y2" s="10">
        <f t="shared" ref="Y2:Y22" si="3">(D2+E2+F2+G2)/C2</f>
        <v>0</v>
      </c>
      <c r="Z2" s="10">
        <f t="shared" ref="Z2:Z22" si="4">(D2+E2+F2+G2+L2+N2)/B2</f>
        <v>0.5</v>
      </c>
      <c r="AA2" s="28">
        <f t="shared" ref="AA2:AA22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169</v>
      </c>
      <c r="B3" s="6">
        <v>4.0</v>
      </c>
      <c r="C3" s="6">
        <v>4.0</v>
      </c>
      <c r="D3" s="6">
        <v>0.0</v>
      </c>
      <c r="E3" s="6">
        <v>1.0</v>
      </c>
      <c r="F3" s="6">
        <v>0.0</v>
      </c>
      <c r="G3" s="6">
        <v>1.0</v>
      </c>
      <c r="H3" s="6">
        <v>4.0</v>
      </c>
      <c r="I3" s="6">
        <v>2.0</v>
      </c>
      <c r="J3" s="6">
        <v>1.0</v>
      </c>
      <c r="K3" s="6">
        <v>0.0</v>
      </c>
      <c r="L3" s="6">
        <v>0.0</v>
      </c>
      <c r="M3" s="6">
        <v>2.0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0.5</v>
      </c>
      <c r="X3" s="14">
        <f t="shared" si="2"/>
        <v>0</v>
      </c>
      <c r="Y3" s="10">
        <f t="shared" si="3"/>
        <v>0.5</v>
      </c>
      <c r="Z3" s="10">
        <f t="shared" si="4"/>
        <v>0.5</v>
      </c>
      <c r="AA3" s="28">
        <f t="shared" si="5"/>
        <v>1.5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171</v>
      </c>
      <c r="B4" s="6">
        <v>3.0</v>
      </c>
      <c r="C4" s="6">
        <v>2.0</v>
      </c>
      <c r="D4" s="6">
        <v>0.0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1.0</v>
      </c>
      <c r="M4" s="6">
        <v>2.0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0.6666666667</v>
      </c>
      <c r="X4" s="14">
        <f t="shared" si="2"/>
        <v>0.3333333333</v>
      </c>
      <c r="Y4" s="10">
        <f t="shared" si="3"/>
        <v>0</v>
      </c>
      <c r="Z4" s="10">
        <f t="shared" si="4"/>
        <v>0.3333333333</v>
      </c>
      <c r="AA4" s="28">
        <f t="shared" si="5"/>
        <v>0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155</v>
      </c>
      <c r="B5" s="6">
        <v>4.0</v>
      </c>
      <c r="C5" s="6">
        <v>3.0</v>
      </c>
      <c r="D5" s="6">
        <v>3.0</v>
      </c>
      <c r="E5" s="6">
        <v>0.0</v>
      </c>
      <c r="F5" s="6">
        <v>0.0</v>
      </c>
      <c r="G5" s="6">
        <v>0.0</v>
      </c>
      <c r="H5" s="6">
        <v>1.0</v>
      </c>
      <c r="I5" s="6">
        <v>1.0</v>
      </c>
      <c r="J5" s="6">
        <v>0.0</v>
      </c>
      <c r="K5" s="6">
        <v>0.0</v>
      </c>
      <c r="L5" s="6">
        <v>1.0</v>
      </c>
      <c r="M5" s="6">
        <v>0.0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0</v>
      </c>
      <c r="X5" s="14">
        <f t="shared" si="2"/>
        <v>0.25</v>
      </c>
      <c r="Y5" s="10">
        <f t="shared" si="3"/>
        <v>1</v>
      </c>
      <c r="Z5" s="10">
        <f t="shared" si="4"/>
        <v>1</v>
      </c>
      <c r="AA5" s="28">
        <f t="shared" si="5"/>
        <v>1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131</v>
      </c>
      <c r="B6" s="6">
        <v>3.0</v>
      </c>
      <c r="C6" s="6">
        <v>2.0</v>
      </c>
      <c r="D6" s="6">
        <v>1.0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1.0</v>
      </c>
      <c r="K6" s="6">
        <v>0.0</v>
      </c>
      <c r="L6" s="6">
        <v>1.0</v>
      </c>
      <c r="M6" s="6">
        <v>1.0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/>
      <c r="T6" s="6"/>
      <c r="U6" s="6"/>
      <c r="V6" s="6"/>
      <c r="W6" s="14">
        <f t="shared" si="1"/>
        <v>0.3333333333</v>
      </c>
      <c r="X6" s="14">
        <f t="shared" si="2"/>
        <v>0.3333333333</v>
      </c>
      <c r="Y6" s="10">
        <f t="shared" si="3"/>
        <v>0.5</v>
      </c>
      <c r="Z6" s="10">
        <f t="shared" si="4"/>
        <v>0.6666666667</v>
      </c>
      <c r="AA6" s="28">
        <f t="shared" si="5"/>
        <v>0.5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141</v>
      </c>
      <c r="B7" s="6">
        <v>5.0</v>
      </c>
      <c r="C7" s="6">
        <v>3.0</v>
      </c>
      <c r="D7" s="6">
        <v>2.0</v>
      </c>
      <c r="E7" s="6">
        <v>0.0</v>
      </c>
      <c r="F7" s="6">
        <v>0.0</v>
      </c>
      <c r="G7" s="6">
        <v>0.0</v>
      </c>
      <c r="H7" s="6">
        <v>3.0</v>
      </c>
      <c r="I7" s="6">
        <v>2.0</v>
      </c>
      <c r="J7" s="6">
        <v>0.0</v>
      </c>
      <c r="K7" s="6">
        <v>0.0</v>
      </c>
      <c r="L7" s="6">
        <v>1.0</v>
      </c>
      <c r="M7" s="6">
        <v>1.0</v>
      </c>
      <c r="N7" s="6">
        <v>0.0</v>
      </c>
      <c r="O7" s="6">
        <v>1.0</v>
      </c>
      <c r="P7" s="6">
        <v>0.0</v>
      </c>
      <c r="Q7" s="6">
        <v>1.0</v>
      </c>
      <c r="R7" s="6">
        <v>0.0</v>
      </c>
      <c r="S7" s="6"/>
      <c r="T7" s="6"/>
      <c r="U7" s="6"/>
      <c r="V7" s="6"/>
      <c r="W7" s="14">
        <f t="shared" si="1"/>
        <v>0.2</v>
      </c>
      <c r="X7" s="14">
        <f t="shared" si="2"/>
        <v>0.2</v>
      </c>
      <c r="Y7" s="10">
        <f t="shared" si="3"/>
        <v>0.6666666667</v>
      </c>
      <c r="Z7" s="10">
        <f t="shared" si="4"/>
        <v>0.6</v>
      </c>
      <c r="AA7" s="28">
        <f t="shared" si="5"/>
        <v>0.6666666667</v>
      </c>
      <c r="AB7" s="43"/>
      <c r="AC7" s="43"/>
      <c r="AD7" s="43"/>
      <c r="AE7" s="43"/>
      <c r="AF7" s="43"/>
      <c r="AG7" s="43"/>
      <c r="AH7" s="43"/>
      <c r="AI7" s="43"/>
      <c r="AJ7" s="43"/>
      <c r="AK7" s="44"/>
      <c r="AL7" s="44"/>
    </row>
    <row r="8">
      <c r="A8" s="6" t="s">
        <v>142</v>
      </c>
      <c r="B8" s="6">
        <v>4.0</v>
      </c>
      <c r="C8" s="6">
        <v>4.0</v>
      </c>
      <c r="D8" s="6">
        <v>0.0</v>
      </c>
      <c r="E8" s="6">
        <v>0.0</v>
      </c>
      <c r="F8" s="6">
        <v>0.0</v>
      </c>
      <c r="G8" s="6">
        <v>0.0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6">
        <v>4.0</v>
      </c>
      <c r="N8" s="6">
        <v>0.0</v>
      </c>
      <c r="O8" s="6">
        <v>0.0</v>
      </c>
      <c r="P8" s="6">
        <v>0.0</v>
      </c>
      <c r="Q8" s="6">
        <v>0.0</v>
      </c>
      <c r="R8" s="6">
        <v>0.0</v>
      </c>
      <c r="S8" s="6"/>
      <c r="T8" s="6">
        <v>0.0</v>
      </c>
      <c r="U8" s="6">
        <v>0.0</v>
      </c>
      <c r="V8" s="6">
        <v>0.0</v>
      </c>
      <c r="W8" s="14">
        <f t="shared" si="1"/>
        <v>1</v>
      </c>
      <c r="X8" s="14">
        <f t="shared" si="2"/>
        <v>0</v>
      </c>
      <c r="Y8" s="10">
        <f t="shared" si="3"/>
        <v>0</v>
      </c>
      <c r="Z8" s="10">
        <f t="shared" si="4"/>
        <v>0</v>
      </c>
      <c r="AA8" s="28">
        <f t="shared" si="5"/>
        <v>0</v>
      </c>
      <c r="AB8" s="43" t="s">
        <v>150</v>
      </c>
      <c r="AC8" s="77">
        <v>2.333333333333</v>
      </c>
      <c r="AD8" s="43">
        <v>0.0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ref="AI8:AI23" si="6">IF(AB8="C",1.5,IF(AB8="SS",1,IF(AB8="2B",0.8,IF(AB8="3B",0.7,IF(AB8="1B",0.3,IF(AB8="OF",0.6,))))))</f>
        <v>0.6</v>
      </c>
      <c r="AJ8" s="8">
        <f t="shared" ref="AJ8:AJ23" si="7">IF(AC8&gt;0,(((AD8+AE8)-0.5*AG8-AH8-AF8)+AI8)/AC8*0.25, )</f>
        <v>0.06428571429</v>
      </c>
      <c r="AK8" s="48"/>
      <c r="AL8" s="48"/>
    </row>
    <row r="9">
      <c r="A9" s="6" t="s">
        <v>132</v>
      </c>
      <c r="B9" s="6">
        <v>2.0</v>
      </c>
      <c r="C9" s="6">
        <v>2.0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2.0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6"/>
      <c r="T9" s="6">
        <v>0.0</v>
      </c>
      <c r="U9" s="6">
        <v>0.0</v>
      </c>
      <c r="V9" s="6">
        <v>0.0</v>
      </c>
      <c r="W9" s="14">
        <f t="shared" si="1"/>
        <v>1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43" t="s">
        <v>150</v>
      </c>
      <c r="AC9" s="77">
        <v>2.333333333</v>
      </c>
      <c r="AD9" s="43">
        <v>0.0</v>
      </c>
      <c r="AE9" s="43">
        <v>0.0</v>
      </c>
      <c r="AF9" s="43">
        <v>0.0</v>
      </c>
      <c r="AG9" s="43">
        <v>0.0</v>
      </c>
      <c r="AH9" s="43">
        <v>0.0</v>
      </c>
      <c r="AI9" s="8">
        <f t="shared" si="6"/>
        <v>0.6</v>
      </c>
      <c r="AJ9" s="8">
        <f t="shared" si="7"/>
        <v>0.06428571429</v>
      </c>
      <c r="AK9" s="48"/>
      <c r="AL9" s="48"/>
    </row>
    <row r="10">
      <c r="A10" s="6" t="s">
        <v>144</v>
      </c>
      <c r="B10" s="6">
        <v>2.0</v>
      </c>
      <c r="C10" s="6">
        <v>0.0</v>
      </c>
      <c r="D10" s="6">
        <v>0.0</v>
      </c>
      <c r="E10" s="6">
        <v>0.0</v>
      </c>
      <c r="F10" s="6">
        <v>0.0</v>
      </c>
      <c r="G10" s="6">
        <v>0.0</v>
      </c>
      <c r="H10" s="6">
        <v>0.0</v>
      </c>
      <c r="I10" s="6">
        <v>1.0</v>
      </c>
      <c r="J10" s="6">
        <v>1.0</v>
      </c>
      <c r="K10" s="6">
        <v>0.0</v>
      </c>
      <c r="L10" s="6">
        <v>2.0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/>
      <c r="T10" s="6">
        <v>0.0</v>
      </c>
      <c r="U10" s="6">
        <v>0.0</v>
      </c>
      <c r="V10" s="6">
        <v>0.0</v>
      </c>
      <c r="W10" s="14">
        <f t="shared" si="1"/>
        <v>0</v>
      </c>
      <c r="X10" s="14">
        <f t="shared" si="2"/>
        <v>1</v>
      </c>
      <c r="Y10" s="10" t="str">
        <f t="shared" si="3"/>
        <v>#DIV/0!</v>
      </c>
      <c r="Z10" s="10">
        <f t="shared" si="4"/>
        <v>1</v>
      </c>
      <c r="AA10" s="28" t="str">
        <f t="shared" si="5"/>
        <v>#DIV/0!</v>
      </c>
      <c r="AB10" s="43"/>
      <c r="AC10" s="77"/>
      <c r="AD10" s="43"/>
      <c r="AE10" s="43"/>
      <c r="AF10" s="43"/>
      <c r="AG10" s="43"/>
      <c r="AH10" s="43"/>
      <c r="AI10" s="8" t="str">
        <f t="shared" si="6"/>
        <v/>
      </c>
      <c r="AJ10" s="8" t="str">
        <f t="shared" si="7"/>
        <v/>
      </c>
      <c r="AK10" s="48"/>
      <c r="AL10" s="48"/>
    </row>
    <row r="11">
      <c r="A11" s="6" t="s">
        <v>134</v>
      </c>
      <c r="B11" s="6">
        <v>4.0</v>
      </c>
      <c r="C11" s="6">
        <v>4.0</v>
      </c>
      <c r="D11" s="6">
        <v>2.0</v>
      </c>
      <c r="E11" s="6">
        <v>1.0</v>
      </c>
      <c r="F11" s="6">
        <v>0.0</v>
      </c>
      <c r="G11" s="6">
        <v>0.0</v>
      </c>
      <c r="H11" s="6">
        <v>4.0</v>
      </c>
      <c r="I11" s="6">
        <v>2.0</v>
      </c>
      <c r="J11" s="6">
        <v>2.0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1.0</v>
      </c>
      <c r="Q11" s="6">
        <v>0.0</v>
      </c>
      <c r="R11" s="6">
        <v>0.0</v>
      </c>
      <c r="S11" s="6"/>
      <c r="T11" s="6">
        <v>2.0</v>
      </c>
      <c r="U11" s="6">
        <v>2.0</v>
      </c>
      <c r="V11" s="6">
        <v>0.0</v>
      </c>
      <c r="W11" s="14">
        <f t="shared" si="1"/>
        <v>0</v>
      </c>
      <c r="X11" s="14">
        <f t="shared" si="2"/>
        <v>0</v>
      </c>
      <c r="Y11" s="10">
        <f t="shared" si="3"/>
        <v>0.75</v>
      </c>
      <c r="Z11" s="10">
        <f t="shared" si="4"/>
        <v>0.75</v>
      </c>
      <c r="AA11" s="28">
        <f t="shared" si="5"/>
        <v>1</v>
      </c>
      <c r="AB11" s="43"/>
      <c r="AC11" s="43"/>
      <c r="AD11" s="43"/>
      <c r="AE11" s="43"/>
      <c r="AF11" s="43"/>
      <c r="AG11" s="43"/>
      <c r="AH11" s="43"/>
      <c r="AI11" s="8" t="str">
        <f t="shared" si="6"/>
        <v/>
      </c>
      <c r="AJ11" s="8" t="str">
        <f t="shared" si="7"/>
        <v/>
      </c>
      <c r="AK11" s="48"/>
      <c r="AL11" s="48"/>
    </row>
    <row r="12">
      <c r="A12" s="6" t="s">
        <v>145</v>
      </c>
      <c r="B12" s="6">
        <v>2.0</v>
      </c>
      <c r="C12" s="6">
        <v>2.0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0.0</v>
      </c>
      <c r="J12" s="6">
        <v>0.0</v>
      </c>
      <c r="K12" s="6">
        <v>0.0</v>
      </c>
      <c r="L12" s="6">
        <v>0.0</v>
      </c>
      <c r="M12" s="6">
        <v>1.0</v>
      </c>
      <c r="N12" s="6">
        <v>0.0</v>
      </c>
      <c r="O12" s="6">
        <v>0.0</v>
      </c>
      <c r="P12" s="6">
        <v>1.0</v>
      </c>
      <c r="Q12" s="6">
        <v>0.0</v>
      </c>
      <c r="R12" s="6">
        <v>0.0</v>
      </c>
      <c r="S12" s="6"/>
      <c r="T12" s="6">
        <v>1.0</v>
      </c>
      <c r="U12" s="6">
        <v>0.0</v>
      </c>
      <c r="V12" s="6">
        <v>0.0</v>
      </c>
      <c r="W12" s="14">
        <f t="shared" si="1"/>
        <v>0.5</v>
      </c>
      <c r="X12" s="14">
        <f t="shared" si="2"/>
        <v>0</v>
      </c>
      <c r="Y12" s="10">
        <f t="shared" si="3"/>
        <v>0</v>
      </c>
      <c r="Z12" s="10">
        <f t="shared" si="4"/>
        <v>0</v>
      </c>
      <c r="AA12" s="28">
        <f t="shared" si="5"/>
        <v>0</v>
      </c>
      <c r="AB12" s="43" t="s">
        <v>138</v>
      </c>
      <c r="AC12" s="43">
        <v>5.0</v>
      </c>
      <c r="AD12" s="43">
        <v>1.0</v>
      </c>
      <c r="AE12" s="43">
        <v>1.0</v>
      </c>
      <c r="AF12" s="43">
        <v>0.0</v>
      </c>
      <c r="AG12" s="43">
        <v>0.0</v>
      </c>
      <c r="AH12" s="43">
        <v>0.0</v>
      </c>
      <c r="AI12" s="8">
        <f t="shared" si="6"/>
        <v>0.7</v>
      </c>
      <c r="AJ12" s="8">
        <f t="shared" si="7"/>
        <v>0.135</v>
      </c>
      <c r="AK12" s="48"/>
      <c r="AL12" s="48"/>
    </row>
    <row r="13">
      <c r="A13" s="30" t="s">
        <v>162</v>
      </c>
      <c r="B13" s="30">
        <v>3.0</v>
      </c>
      <c r="C13" s="30">
        <v>3.0</v>
      </c>
      <c r="D13" s="30">
        <v>0.0</v>
      </c>
      <c r="E13" s="30">
        <v>0.0</v>
      </c>
      <c r="F13" s="30">
        <v>0.0</v>
      </c>
      <c r="G13" s="30">
        <v>0.0</v>
      </c>
      <c r="H13" s="30">
        <v>1.0</v>
      </c>
      <c r="I13" s="30">
        <v>1.0</v>
      </c>
      <c r="J13" s="30">
        <v>0.0</v>
      </c>
      <c r="K13" s="30">
        <v>0.0</v>
      </c>
      <c r="L13" s="30">
        <v>0.0</v>
      </c>
      <c r="M13" s="30">
        <v>2.0</v>
      </c>
      <c r="N13" s="30">
        <v>0.0</v>
      </c>
      <c r="O13" s="30">
        <v>0.0</v>
      </c>
      <c r="P13" s="30">
        <v>1.0</v>
      </c>
      <c r="Q13" s="30">
        <v>0.0</v>
      </c>
      <c r="R13" s="30">
        <v>0.0</v>
      </c>
      <c r="S13" s="30">
        <v>0.0</v>
      </c>
      <c r="T13" s="30">
        <v>1.0</v>
      </c>
      <c r="U13" s="30">
        <v>0.0</v>
      </c>
      <c r="V13" s="30">
        <v>0.0</v>
      </c>
      <c r="W13" s="32">
        <f t="shared" si="1"/>
        <v>0.6666666667</v>
      </c>
      <c r="X13" s="32">
        <f t="shared" si="2"/>
        <v>0</v>
      </c>
      <c r="Y13" s="33">
        <f t="shared" si="3"/>
        <v>0</v>
      </c>
      <c r="Z13" s="33">
        <f t="shared" si="4"/>
        <v>0</v>
      </c>
      <c r="AA13" s="34">
        <f t="shared" si="5"/>
        <v>0</v>
      </c>
      <c r="AB13" s="43"/>
      <c r="AC13" s="44"/>
      <c r="AD13" s="44"/>
      <c r="AE13" s="44"/>
      <c r="AF13" s="44"/>
      <c r="AG13" s="44"/>
      <c r="AH13" s="44"/>
      <c r="AI13" s="8" t="str">
        <f t="shared" si="6"/>
        <v/>
      </c>
      <c r="AJ13" s="8" t="str">
        <f t="shared" si="7"/>
        <v/>
      </c>
      <c r="AK13" s="48"/>
      <c r="AL13" s="48"/>
    </row>
    <row r="14">
      <c r="A14" s="6" t="s">
        <v>172</v>
      </c>
      <c r="B14" s="6">
        <v>4.0</v>
      </c>
      <c r="C14" s="6">
        <v>3.0</v>
      </c>
      <c r="D14" s="6">
        <v>1.0</v>
      </c>
      <c r="E14" s="6">
        <v>0.0</v>
      </c>
      <c r="F14" s="6">
        <v>0.0</v>
      </c>
      <c r="G14" s="6">
        <v>0.0</v>
      </c>
      <c r="H14" s="6">
        <v>1.0</v>
      </c>
      <c r="I14" s="6">
        <v>2.0</v>
      </c>
      <c r="J14" s="6">
        <v>0.0</v>
      </c>
      <c r="K14" s="6">
        <v>0.0</v>
      </c>
      <c r="L14" s="6">
        <v>1.0</v>
      </c>
      <c r="M14" s="6">
        <v>0.0</v>
      </c>
      <c r="N14" s="6">
        <v>0.0</v>
      </c>
      <c r="O14" s="6">
        <v>0.0</v>
      </c>
      <c r="P14" s="6">
        <v>1.0</v>
      </c>
      <c r="Q14" s="6">
        <v>1.0</v>
      </c>
      <c r="R14" s="6">
        <v>0.0</v>
      </c>
      <c r="S14" s="6">
        <v>0.0</v>
      </c>
      <c r="T14" s="6">
        <v>3.0</v>
      </c>
      <c r="U14" s="6">
        <v>0.0</v>
      </c>
      <c r="V14" s="6">
        <v>0.0</v>
      </c>
      <c r="W14" s="14">
        <f t="shared" si="1"/>
        <v>0</v>
      </c>
      <c r="X14" s="14">
        <f t="shared" si="2"/>
        <v>0.25</v>
      </c>
      <c r="Y14" s="10">
        <f t="shared" si="3"/>
        <v>0.3333333333</v>
      </c>
      <c r="Z14" s="10">
        <f t="shared" si="4"/>
        <v>0.5</v>
      </c>
      <c r="AA14" s="28">
        <f t="shared" si="5"/>
        <v>0.3333333333</v>
      </c>
      <c r="AB14" s="43"/>
      <c r="AC14" s="43"/>
      <c r="AD14" s="43"/>
      <c r="AE14" s="43"/>
      <c r="AF14" s="43"/>
      <c r="AG14" s="43"/>
      <c r="AH14" s="43"/>
      <c r="AI14" s="8" t="str">
        <f t="shared" si="6"/>
        <v/>
      </c>
      <c r="AJ14" s="8" t="str">
        <f t="shared" si="7"/>
        <v/>
      </c>
      <c r="AK14" s="48"/>
      <c r="AL14" s="48"/>
    </row>
    <row r="15" hidden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4" t="str">
        <f t="shared" si="1"/>
        <v>#DIV/0!</v>
      </c>
      <c r="X15" s="14" t="str">
        <f t="shared" si="2"/>
        <v>#DIV/0!</v>
      </c>
      <c r="Y15" s="10" t="str">
        <f t="shared" si="3"/>
        <v>#DIV/0!</v>
      </c>
      <c r="Z15" s="10" t="str">
        <f t="shared" si="4"/>
        <v>#DIV/0!</v>
      </c>
      <c r="AA15" s="28" t="str">
        <f t="shared" si="5"/>
        <v>#DIV/0!</v>
      </c>
      <c r="AB15" s="43" t="s">
        <v>150</v>
      </c>
      <c r="AC15" s="43">
        <v>1.0</v>
      </c>
      <c r="AD15" s="43">
        <v>0.0</v>
      </c>
      <c r="AE15" s="43">
        <v>0.0</v>
      </c>
      <c r="AF15" s="43">
        <v>0.0</v>
      </c>
      <c r="AG15" s="43">
        <v>0.0</v>
      </c>
      <c r="AH15" s="43">
        <v>0.0</v>
      </c>
      <c r="AI15" s="8">
        <f t="shared" si="6"/>
        <v>0.6</v>
      </c>
      <c r="AJ15" s="8">
        <f t="shared" si="7"/>
        <v>0.15</v>
      </c>
      <c r="AK15" s="48"/>
      <c r="AL15" s="48"/>
    </row>
    <row r="16" hidden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4" t="str">
        <f t="shared" si="1"/>
        <v>#DIV/0!</v>
      </c>
      <c r="X16" s="14" t="str">
        <f t="shared" si="2"/>
        <v>#DIV/0!</v>
      </c>
      <c r="Y16" s="10" t="str">
        <f t="shared" si="3"/>
        <v>#DIV/0!</v>
      </c>
      <c r="Z16" s="10" t="str">
        <f t="shared" si="4"/>
        <v>#DIV/0!</v>
      </c>
      <c r="AA16" s="28" t="str">
        <f t="shared" si="5"/>
        <v>#DIV/0!</v>
      </c>
      <c r="AB16" s="43" t="s">
        <v>150</v>
      </c>
      <c r="AC16" s="43">
        <v>3.0</v>
      </c>
      <c r="AD16" s="43">
        <v>1.0</v>
      </c>
      <c r="AE16" s="43">
        <v>0.0</v>
      </c>
      <c r="AF16" s="43">
        <v>0.0</v>
      </c>
      <c r="AG16" s="43">
        <v>0.0</v>
      </c>
      <c r="AH16" s="43">
        <v>0.0</v>
      </c>
      <c r="AI16" s="8">
        <f t="shared" si="6"/>
        <v>0.6</v>
      </c>
      <c r="AJ16" s="8">
        <f t="shared" si="7"/>
        <v>0.1333333333</v>
      </c>
      <c r="AK16" s="48"/>
      <c r="AL16" s="48"/>
    </row>
    <row r="17">
      <c r="A17" s="6" t="s">
        <v>158</v>
      </c>
      <c r="B17" s="6">
        <v>4.0</v>
      </c>
      <c r="C17" s="6">
        <v>2.0</v>
      </c>
      <c r="D17" s="6">
        <v>1.0</v>
      </c>
      <c r="E17" s="6">
        <v>0.0</v>
      </c>
      <c r="F17" s="6">
        <v>0.0</v>
      </c>
      <c r="G17" s="6">
        <v>0.0</v>
      </c>
      <c r="H17" s="6">
        <v>2.0</v>
      </c>
      <c r="I17" s="6">
        <v>4.0</v>
      </c>
      <c r="J17" s="6">
        <v>2.0</v>
      </c>
      <c r="K17" s="6">
        <v>0.0</v>
      </c>
      <c r="L17" s="6">
        <v>2.0</v>
      </c>
      <c r="M17" s="6">
        <v>0.0</v>
      </c>
      <c r="N17" s="6">
        <v>0.0</v>
      </c>
      <c r="O17" s="6">
        <v>0.0</v>
      </c>
      <c r="P17" s="6">
        <v>1.0</v>
      </c>
      <c r="Q17" s="6">
        <v>0.0</v>
      </c>
      <c r="R17" s="6">
        <v>0.0</v>
      </c>
      <c r="S17" s="6">
        <v>0.0</v>
      </c>
      <c r="T17" s="6">
        <v>1.0</v>
      </c>
      <c r="U17" s="6">
        <v>1.0</v>
      </c>
      <c r="V17" s="6">
        <v>0.0</v>
      </c>
      <c r="W17" s="14">
        <f t="shared" si="1"/>
        <v>0</v>
      </c>
      <c r="X17" s="14">
        <f t="shared" si="2"/>
        <v>0.5</v>
      </c>
      <c r="Y17" s="10">
        <f t="shared" si="3"/>
        <v>0.5</v>
      </c>
      <c r="Z17" s="10">
        <f t="shared" si="4"/>
        <v>0.75</v>
      </c>
      <c r="AA17" s="28">
        <f t="shared" si="5"/>
        <v>0.5</v>
      </c>
      <c r="AB17" s="43" t="s">
        <v>150</v>
      </c>
      <c r="AC17" s="77">
        <v>1.333333333</v>
      </c>
      <c r="AD17" s="43">
        <v>0.0</v>
      </c>
      <c r="AE17" s="43">
        <v>0.0</v>
      </c>
      <c r="AF17" s="43">
        <v>0.0</v>
      </c>
      <c r="AG17" s="43">
        <v>0.0</v>
      </c>
      <c r="AH17" s="43">
        <v>0.0</v>
      </c>
      <c r="AI17" s="8">
        <f t="shared" si="6"/>
        <v>0.6</v>
      </c>
      <c r="AJ17" s="8">
        <f t="shared" si="7"/>
        <v>0.1125</v>
      </c>
      <c r="AK17" s="48"/>
      <c r="AL17" s="48"/>
    </row>
    <row r="18">
      <c r="A18" s="6" t="s">
        <v>152</v>
      </c>
      <c r="B18" s="6">
        <v>2.0</v>
      </c>
      <c r="C18" s="6">
        <v>1.0</v>
      </c>
      <c r="D18" s="6">
        <v>1.0</v>
      </c>
      <c r="E18" s="6">
        <v>0.0</v>
      </c>
      <c r="F18" s="6">
        <v>0.0</v>
      </c>
      <c r="G18" s="6">
        <v>0.0</v>
      </c>
      <c r="H18" s="6">
        <v>2.0</v>
      </c>
      <c r="I18" s="6">
        <v>0.0</v>
      </c>
      <c r="J18" s="6">
        <v>0.0</v>
      </c>
      <c r="K18" s="6">
        <v>0.0</v>
      </c>
      <c r="L18" s="6">
        <v>1.0</v>
      </c>
      <c r="M18" s="6">
        <v>0.0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6">
        <v>0.0</v>
      </c>
      <c r="T18" s="6">
        <v>0.0</v>
      </c>
      <c r="U18" s="6">
        <v>0.0</v>
      </c>
      <c r="V18" s="6">
        <v>0.0</v>
      </c>
      <c r="W18" s="14">
        <f t="shared" si="1"/>
        <v>0</v>
      </c>
      <c r="X18" s="14">
        <f t="shared" si="2"/>
        <v>0.5</v>
      </c>
      <c r="Y18" s="10">
        <f t="shared" si="3"/>
        <v>1</v>
      </c>
      <c r="Z18" s="10">
        <f t="shared" si="4"/>
        <v>1</v>
      </c>
      <c r="AA18" s="28">
        <f t="shared" si="5"/>
        <v>1</v>
      </c>
      <c r="AB18" s="43"/>
      <c r="AC18" s="44"/>
      <c r="AD18" s="44"/>
      <c r="AE18" s="44"/>
      <c r="AF18" s="44"/>
      <c r="AG18" s="44"/>
      <c r="AH18" s="44"/>
      <c r="AI18" s="8" t="str">
        <f t="shared" si="6"/>
        <v/>
      </c>
      <c r="AJ18" s="8" t="str">
        <f t="shared" si="7"/>
        <v/>
      </c>
      <c r="AK18" s="48"/>
      <c r="AL18" s="48"/>
    </row>
    <row r="19">
      <c r="A19" s="6" t="s">
        <v>153</v>
      </c>
      <c r="B19" s="6">
        <v>3.0</v>
      </c>
      <c r="C19" s="6">
        <v>3.0</v>
      </c>
      <c r="D19" s="6">
        <v>2.0</v>
      </c>
      <c r="E19" s="6">
        <v>0.0</v>
      </c>
      <c r="F19" s="6">
        <v>0.0</v>
      </c>
      <c r="G19" s="6">
        <v>0.0</v>
      </c>
      <c r="H19" s="6">
        <v>1.0</v>
      </c>
      <c r="I19" s="6">
        <v>1.0</v>
      </c>
      <c r="J19" s="6">
        <v>2.0</v>
      </c>
      <c r="K19" s="6">
        <v>0.0</v>
      </c>
      <c r="L19" s="6">
        <v>0.0</v>
      </c>
      <c r="M19" s="6">
        <v>0.0</v>
      </c>
      <c r="N19" s="6">
        <v>0.0</v>
      </c>
      <c r="O19" s="6">
        <v>0.0</v>
      </c>
      <c r="P19" s="6">
        <v>1.0</v>
      </c>
      <c r="Q19" s="6">
        <v>0.0</v>
      </c>
      <c r="R19" s="6">
        <v>0.0</v>
      </c>
      <c r="S19" s="6">
        <v>0.0</v>
      </c>
      <c r="T19" s="6">
        <v>1.0</v>
      </c>
      <c r="U19" s="6">
        <v>1.0</v>
      </c>
      <c r="V19" s="6">
        <v>1.0</v>
      </c>
      <c r="W19" s="14">
        <f t="shared" si="1"/>
        <v>0</v>
      </c>
      <c r="X19" s="14">
        <f t="shared" si="2"/>
        <v>0</v>
      </c>
      <c r="Y19" s="10">
        <f t="shared" si="3"/>
        <v>0.6666666667</v>
      </c>
      <c r="Z19" s="10">
        <f t="shared" si="4"/>
        <v>0.6666666667</v>
      </c>
      <c r="AA19" s="28">
        <f t="shared" si="5"/>
        <v>0.6666666667</v>
      </c>
      <c r="AB19" s="43" t="s">
        <v>150</v>
      </c>
      <c r="AC19" s="43">
        <v>2.0</v>
      </c>
      <c r="AD19" s="43">
        <v>1.0</v>
      </c>
      <c r="AE19" s="43">
        <v>0.0</v>
      </c>
      <c r="AF19" s="43">
        <v>0.0</v>
      </c>
      <c r="AG19" s="43">
        <v>0.0</v>
      </c>
      <c r="AH19" s="43">
        <v>0.0</v>
      </c>
      <c r="AI19" s="8">
        <f t="shared" si="6"/>
        <v>0.6</v>
      </c>
      <c r="AJ19" s="8">
        <f t="shared" si="7"/>
        <v>0.2</v>
      </c>
      <c r="AK19" s="48"/>
      <c r="AL19" s="48"/>
    </row>
    <row r="20">
      <c r="A20" s="6" t="s">
        <v>164</v>
      </c>
      <c r="B20" s="6">
        <v>3.0</v>
      </c>
      <c r="C20" s="6">
        <v>1.0</v>
      </c>
      <c r="D20" s="6">
        <v>1.0</v>
      </c>
      <c r="E20" s="6">
        <v>0.0</v>
      </c>
      <c r="F20" s="6">
        <v>0.0</v>
      </c>
      <c r="G20" s="6">
        <v>0.0</v>
      </c>
      <c r="H20" s="6">
        <v>1.0</v>
      </c>
      <c r="I20" s="6">
        <v>2.0</v>
      </c>
      <c r="J20" s="6">
        <v>4.0</v>
      </c>
      <c r="K20" s="6">
        <v>0.0</v>
      </c>
      <c r="L20" s="6">
        <v>2.0</v>
      </c>
      <c r="M20" s="6">
        <v>0.0</v>
      </c>
      <c r="N20" s="6">
        <v>0.0</v>
      </c>
      <c r="O20" s="6">
        <v>0.0</v>
      </c>
      <c r="P20" s="6">
        <v>0.0</v>
      </c>
      <c r="Q20" s="6">
        <v>0.0</v>
      </c>
      <c r="R20" s="6">
        <v>0.0</v>
      </c>
      <c r="S20" s="6">
        <v>0.0</v>
      </c>
      <c r="T20" s="6">
        <v>1.0</v>
      </c>
      <c r="U20" s="6">
        <v>0.0</v>
      </c>
      <c r="V20" s="6">
        <v>0.0</v>
      </c>
      <c r="W20" s="14">
        <f t="shared" si="1"/>
        <v>0</v>
      </c>
      <c r="X20" s="14">
        <f t="shared" si="2"/>
        <v>0.6666666667</v>
      </c>
      <c r="Y20" s="10">
        <f t="shared" si="3"/>
        <v>1</v>
      </c>
      <c r="Z20" s="10">
        <f t="shared" si="4"/>
        <v>1</v>
      </c>
      <c r="AA20" s="28">
        <f t="shared" si="5"/>
        <v>1</v>
      </c>
      <c r="AB20" s="43" t="s">
        <v>150</v>
      </c>
      <c r="AC20" s="43">
        <v>1.0</v>
      </c>
      <c r="AD20" s="43">
        <v>0.0</v>
      </c>
      <c r="AE20" s="43">
        <v>0.0</v>
      </c>
      <c r="AF20" s="43">
        <v>0.0</v>
      </c>
      <c r="AG20" s="43">
        <v>0.0</v>
      </c>
      <c r="AH20" s="43">
        <v>0.0</v>
      </c>
      <c r="AI20" s="8">
        <f t="shared" si="6"/>
        <v>0.6</v>
      </c>
      <c r="AJ20" s="8">
        <f t="shared" si="7"/>
        <v>0.15</v>
      </c>
      <c r="AK20" s="48"/>
      <c r="AL20" s="48"/>
    </row>
    <row r="21">
      <c r="A21" s="6" t="s">
        <v>165</v>
      </c>
      <c r="B21" s="6">
        <v>3.0</v>
      </c>
      <c r="C21" s="6">
        <v>1.0</v>
      </c>
      <c r="D21" s="6">
        <v>0.0</v>
      </c>
      <c r="E21" s="6">
        <v>0.0</v>
      </c>
      <c r="F21" s="6">
        <v>0.0</v>
      </c>
      <c r="G21" s="6">
        <v>0.0</v>
      </c>
      <c r="H21" s="6">
        <v>0.0</v>
      </c>
      <c r="I21" s="6">
        <v>2.0</v>
      </c>
      <c r="J21" s="6">
        <v>2.0</v>
      </c>
      <c r="K21" s="6">
        <v>0.0</v>
      </c>
      <c r="L21" s="6">
        <v>2.0</v>
      </c>
      <c r="M21" s="6">
        <v>0.0</v>
      </c>
      <c r="N21" s="6">
        <v>0.0</v>
      </c>
      <c r="O21" s="6">
        <v>0.0</v>
      </c>
      <c r="P21" s="6">
        <v>1.0</v>
      </c>
      <c r="Q21" s="6">
        <v>0.0</v>
      </c>
      <c r="R21" s="6">
        <v>0.0</v>
      </c>
      <c r="S21" s="6">
        <v>0.0</v>
      </c>
      <c r="T21" s="6">
        <v>0.0</v>
      </c>
      <c r="U21" s="6">
        <v>0.0</v>
      </c>
      <c r="V21" s="6">
        <v>1.0</v>
      </c>
      <c r="W21" s="14">
        <f t="shared" si="1"/>
        <v>0</v>
      </c>
      <c r="X21" s="14">
        <f t="shared" si="2"/>
        <v>0.6666666667</v>
      </c>
      <c r="Y21" s="10">
        <f t="shared" si="3"/>
        <v>0</v>
      </c>
      <c r="Z21" s="10">
        <f t="shared" si="4"/>
        <v>0.6666666667</v>
      </c>
      <c r="AA21" s="28">
        <f t="shared" si="5"/>
        <v>0</v>
      </c>
      <c r="AB21" s="43" t="s">
        <v>150</v>
      </c>
      <c r="AC21" s="43">
        <v>3.0</v>
      </c>
      <c r="AD21" s="43">
        <v>1.0</v>
      </c>
      <c r="AE21" s="43">
        <v>0.0</v>
      </c>
      <c r="AF21" s="43">
        <v>0.0</v>
      </c>
      <c r="AG21" s="43">
        <v>0.0</v>
      </c>
      <c r="AH21" s="43">
        <v>0.0</v>
      </c>
      <c r="AI21" s="8">
        <f t="shared" si="6"/>
        <v>0.6</v>
      </c>
      <c r="AJ21" s="8">
        <f t="shared" si="7"/>
        <v>0.1333333333</v>
      </c>
      <c r="AK21" s="48"/>
      <c r="AL21" s="48"/>
    </row>
    <row r="22">
      <c r="A22" s="6" t="s">
        <v>146</v>
      </c>
      <c r="B22" s="6">
        <v>3.0</v>
      </c>
      <c r="C22" s="6">
        <v>3.0</v>
      </c>
      <c r="D22" s="6">
        <v>1.0</v>
      </c>
      <c r="E22" s="6">
        <v>0.0</v>
      </c>
      <c r="F22" s="6">
        <v>0.0</v>
      </c>
      <c r="G22" s="6">
        <v>0.0</v>
      </c>
      <c r="H22" s="6">
        <v>1.0</v>
      </c>
      <c r="I22" s="6">
        <v>0.0</v>
      </c>
      <c r="J22" s="6">
        <v>0.0</v>
      </c>
      <c r="K22" s="6">
        <v>0.0</v>
      </c>
      <c r="L22" s="6">
        <v>0.0</v>
      </c>
      <c r="M22" s="6">
        <v>0.0</v>
      </c>
      <c r="N22" s="6">
        <v>0.0</v>
      </c>
      <c r="O22" s="6">
        <v>0.0</v>
      </c>
      <c r="P22" s="6">
        <v>1.0</v>
      </c>
      <c r="Q22" s="6">
        <v>1.0</v>
      </c>
      <c r="R22" s="6">
        <v>0.0</v>
      </c>
      <c r="S22" s="6">
        <v>0.0</v>
      </c>
      <c r="T22" s="6">
        <v>0.0</v>
      </c>
      <c r="U22" s="6">
        <v>1.0</v>
      </c>
      <c r="V22" s="6">
        <v>2.0</v>
      </c>
      <c r="W22" s="14">
        <f t="shared" si="1"/>
        <v>0</v>
      </c>
      <c r="X22" s="14">
        <f t="shared" si="2"/>
        <v>0</v>
      </c>
      <c r="Y22" s="10">
        <f t="shared" si="3"/>
        <v>0.3333333333</v>
      </c>
      <c r="Z22" s="10">
        <f t="shared" si="4"/>
        <v>0.3333333333</v>
      </c>
      <c r="AA22" s="28">
        <f t="shared" si="5"/>
        <v>0.3333333333</v>
      </c>
      <c r="AB22" s="43" t="s">
        <v>150</v>
      </c>
      <c r="AC22" s="77">
        <v>4.3333333</v>
      </c>
      <c r="AD22" s="43">
        <v>0.0</v>
      </c>
      <c r="AE22" s="43">
        <v>0.0</v>
      </c>
      <c r="AF22" s="43">
        <v>0.0</v>
      </c>
      <c r="AG22" s="43">
        <v>0.0</v>
      </c>
      <c r="AH22" s="43">
        <v>0.0</v>
      </c>
      <c r="AI22" s="8">
        <f t="shared" si="6"/>
        <v>0.6</v>
      </c>
      <c r="AJ22" s="8">
        <f t="shared" si="7"/>
        <v>0.03461538488</v>
      </c>
      <c r="AK22" s="48"/>
      <c r="AL22" s="48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4"/>
      <c r="X23" s="14"/>
      <c r="Y23" s="10"/>
      <c r="Z23" s="10"/>
      <c r="AA23" s="28"/>
      <c r="AB23" s="43"/>
      <c r="AC23" s="44"/>
      <c r="AD23" s="44"/>
      <c r="AE23" s="44"/>
      <c r="AF23" s="44"/>
      <c r="AG23" s="44"/>
      <c r="AH23" s="44"/>
      <c r="AI23" s="8" t="str">
        <f t="shared" si="6"/>
        <v/>
      </c>
      <c r="AJ23" s="8" t="str">
        <f t="shared" si="7"/>
        <v/>
      </c>
      <c r="AK23" s="48"/>
      <c r="AL23" s="48"/>
    </row>
    <row r="24">
      <c r="A24" s="36" t="s">
        <v>40</v>
      </c>
      <c r="B24" s="37">
        <f t="shared" ref="B24:V24" si="8">SUM(B2:B23)</f>
        <v>60</v>
      </c>
      <c r="C24" s="37">
        <f t="shared" si="8"/>
        <v>44</v>
      </c>
      <c r="D24" s="37">
        <f t="shared" si="8"/>
        <v>15</v>
      </c>
      <c r="E24" s="37">
        <f t="shared" si="8"/>
        <v>2</v>
      </c>
      <c r="F24" s="37">
        <f t="shared" si="8"/>
        <v>0</v>
      </c>
      <c r="G24" s="37">
        <f t="shared" si="8"/>
        <v>1</v>
      </c>
      <c r="H24" s="37">
        <f t="shared" si="8"/>
        <v>21</v>
      </c>
      <c r="I24" s="37">
        <f t="shared" si="8"/>
        <v>20</v>
      </c>
      <c r="J24" s="37">
        <f t="shared" si="8"/>
        <v>15</v>
      </c>
      <c r="K24" s="37">
        <f t="shared" si="8"/>
        <v>0</v>
      </c>
      <c r="L24" s="37">
        <f t="shared" si="8"/>
        <v>15</v>
      </c>
      <c r="M24" s="37">
        <f t="shared" si="8"/>
        <v>16</v>
      </c>
      <c r="N24" s="37">
        <f t="shared" si="8"/>
        <v>0</v>
      </c>
      <c r="O24" s="37">
        <f t="shared" si="8"/>
        <v>1</v>
      </c>
      <c r="P24" s="37">
        <f t="shared" si="8"/>
        <v>8</v>
      </c>
      <c r="Q24" s="37">
        <f t="shared" si="8"/>
        <v>3</v>
      </c>
      <c r="R24" s="37">
        <f t="shared" si="8"/>
        <v>0</v>
      </c>
      <c r="S24" s="37">
        <f t="shared" si="8"/>
        <v>0</v>
      </c>
      <c r="T24" s="37">
        <f t="shared" si="8"/>
        <v>10</v>
      </c>
      <c r="U24" s="37">
        <f t="shared" si="8"/>
        <v>5</v>
      </c>
      <c r="V24" s="37">
        <f t="shared" si="8"/>
        <v>4</v>
      </c>
      <c r="W24" s="39">
        <f t="shared" ref="W24:W26" si="11">M24/B24</f>
        <v>0.2666666667</v>
      </c>
      <c r="X24" s="39">
        <f t="shared" ref="X24:X26" si="12">L24/B24</f>
        <v>0.25</v>
      </c>
      <c r="Y24" s="40">
        <f t="shared" ref="Y24:Y26" si="13">(D24+E24+F24+G24)/C24</f>
        <v>0.4090909091</v>
      </c>
      <c r="Z24" s="40">
        <f t="shared" ref="Z24:Z26" si="14">(D24+E24+F24+G24+L24+N24)/B24</f>
        <v>0.55</v>
      </c>
      <c r="AA24" s="41">
        <f t="shared" ref="AA24:AA26" si="15">(D24*1+E24*2+F24*3+G24*4)/C24</f>
        <v>0.5227272727</v>
      </c>
      <c r="AB24" s="36" t="s">
        <v>166</v>
      </c>
      <c r="AC24" s="72">
        <f t="shared" ref="AC24:AJ24" si="9">SUM(AC3:AC23)</f>
        <v>25.3333333</v>
      </c>
      <c r="AD24" s="37">
        <f t="shared" si="9"/>
        <v>4</v>
      </c>
      <c r="AE24" s="37">
        <f t="shared" si="9"/>
        <v>1</v>
      </c>
      <c r="AF24" s="37">
        <f t="shared" si="9"/>
        <v>0</v>
      </c>
      <c r="AG24" s="37">
        <f t="shared" si="9"/>
        <v>0</v>
      </c>
      <c r="AH24" s="37">
        <f t="shared" si="9"/>
        <v>0</v>
      </c>
      <c r="AI24" s="73">
        <f t="shared" si="9"/>
        <v>6.1</v>
      </c>
      <c r="AJ24" s="73">
        <f t="shared" si="9"/>
        <v>1.17735348</v>
      </c>
      <c r="AK24" s="40">
        <f>(AD24+AE24)/(AD24+AE24+AH24)</f>
        <v>1</v>
      </c>
      <c r="AL24" s="40">
        <f>(AD24+AE24)/(AD24+AE24+AH24+AF24)</f>
        <v>1</v>
      </c>
    </row>
    <row r="25">
      <c r="A25" s="36" t="s">
        <v>97</v>
      </c>
      <c r="B25" s="37">
        <f t="shared" ref="B25:V25" si="10">SUM(B2:B12)</f>
        <v>35</v>
      </c>
      <c r="C25" s="37">
        <f t="shared" si="10"/>
        <v>27</v>
      </c>
      <c r="D25" s="37">
        <f t="shared" si="10"/>
        <v>8</v>
      </c>
      <c r="E25" s="37">
        <f t="shared" si="10"/>
        <v>2</v>
      </c>
      <c r="F25" s="37">
        <f t="shared" si="10"/>
        <v>0</v>
      </c>
      <c r="G25" s="37">
        <f t="shared" si="10"/>
        <v>1</v>
      </c>
      <c r="H25" s="37">
        <f t="shared" si="10"/>
        <v>12</v>
      </c>
      <c r="I25" s="37">
        <f t="shared" si="10"/>
        <v>8</v>
      </c>
      <c r="J25" s="37">
        <f t="shared" si="10"/>
        <v>5</v>
      </c>
      <c r="K25" s="37">
        <f t="shared" si="10"/>
        <v>0</v>
      </c>
      <c r="L25" s="37">
        <f t="shared" si="10"/>
        <v>7</v>
      </c>
      <c r="M25" s="37">
        <f t="shared" si="10"/>
        <v>14</v>
      </c>
      <c r="N25" s="37">
        <f t="shared" si="10"/>
        <v>0</v>
      </c>
      <c r="O25" s="37">
        <f t="shared" si="10"/>
        <v>1</v>
      </c>
      <c r="P25" s="37">
        <f t="shared" si="10"/>
        <v>2</v>
      </c>
      <c r="Q25" s="37">
        <f t="shared" si="10"/>
        <v>1</v>
      </c>
      <c r="R25" s="37">
        <f t="shared" si="10"/>
        <v>0</v>
      </c>
      <c r="S25" s="37">
        <f t="shared" si="10"/>
        <v>0</v>
      </c>
      <c r="T25" s="37">
        <f t="shared" si="10"/>
        <v>3</v>
      </c>
      <c r="U25" s="37">
        <f t="shared" si="10"/>
        <v>2</v>
      </c>
      <c r="V25" s="37">
        <f t="shared" si="10"/>
        <v>0</v>
      </c>
      <c r="W25" s="39">
        <f t="shared" si="11"/>
        <v>0.4</v>
      </c>
      <c r="X25" s="39">
        <f t="shared" si="12"/>
        <v>0.2</v>
      </c>
      <c r="Y25" s="40">
        <f t="shared" si="13"/>
        <v>0.4074074074</v>
      </c>
      <c r="Z25" s="40">
        <f t="shared" si="14"/>
        <v>0.5142857143</v>
      </c>
      <c r="AA25" s="41">
        <f t="shared" si="15"/>
        <v>0.5925925926</v>
      </c>
      <c r="AB25" s="36" t="s">
        <v>139</v>
      </c>
      <c r="AC25" s="72">
        <f t="shared" ref="AC25:AJ25" si="16">SUM(AC2:AC12)</f>
        <v>9.666666666</v>
      </c>
      <c r="AD25" s="72">
        <f t="shared" si="16"/>
        <v>1</v>
      </c>
      <c r="AE25" s="72">
        <f t="shared" si="16"/>
        <v>1</v>
      </c>
      <c r="AF25" s="72">
        <f t="shared" si="16"/>
        <v>0</v>
      </c>
      <c r="AG25" s="72">
        <f t="shared" si="16"/>
        <v>0</v>
      </c>
      <c r="AH25" s="72">
        <f t="shared" si="16"/>
        <v>0</v>
      </c>
      <c r="AI25" s="73">
        <f t="shared" si="16"/>
        <v>1.9</v>
      </c>
      <c r="AJ25" s="73">
        <f t="shared" si="16"/>
        <v>0.2635714286</v>
      </c>
      <c r="AK25" s="40"/>
      <c r="AL25" s="40"/>
    </row>
    <row r="26">
      <c r="A26" s="36" t="s">
        <v>73</v>
      </c>
      <c r="B26" s="37">
        <f t="shared" ref="B26:V26" si="17">SUM(B13:B23)</f>
        <v>25</v>
      </c>
      <c r="C26" s="37">
        <f t="shared" si="17"/>
        <v>17</v>
      </c>
      <c r="D26" s="37">
        <f t="shared" si="17"/>
        <v>7</v>
      </c>
      <c r="E26" s="37">
        <f t="shared" si="17"/>
        <v>0</v>
      </c>
      <c r="F26" s="37">
        <f t="shared" si="17"/>
        <v>0</v>
      </c>
      <c r="G26" s="37">
        <f t="shared" si="17"/>
        <v>0</v>
      </c>
      <c r="H26" s="37">
        <f t="shared" si="17"/>
        <v>9</v>
      </c>
      <c r="I26" s="37">
        <f t="shared" si="17"/>
        <v>12</v>
      </c>
      <c r="J26" s="37">
        <f t="shared" si="17"/>
        <v>10</v>
      </c>
      <c r="K26" s="37">
        <f t="shared" si="17"/>
        <v>0</v>
      </c>
      <c r="L26" s="37">
        <f t="shared" si="17"/>
        <v>8</v>
      </c>
      <c r="M26" s="37">
        <f t="shared" si="17"/>
        <v>2</v>
      </c>
      <c r="N26" s="37">
        <f t="shared" si="17"/>
        <v>0</v>
      </c>
      <c r="O26" s="37">
        <f t="shared" si="17"/>
        <v>0</v>
      </c>
      <c r="P26" s="37">
        <f t="shared" si="17"/>
        <v>6</v>
      </c>
      <c r="Q26" s="37">
        <f t="shared" si="17"/>
        <v>2</v>
      </c>
      <c r="R26" s="37">
        <f t="shared" si="17"/>
        <v>0</v>
      </c>
      <c r="S26" s="37">
        <f t="shared" si="17"/>
        <v>0</v>
      </c>
      <c r="T26" s="37">
        <f t="shared" si="17"/>
        <v>7</v>
      </c>
      <c r="U26" s="37">
        <f t="shared" si="17"/>
        <v>3</v>
      </c>
      <c r="V26" s="37">
        <f t="shared" si="17"/>
        <v>4</v>
      </c>
      <c r="W26" s="39">
        <f t="shared" si="11"/>
        <v>0.08</v>
      </c>
      <c r="X26" s="39">
        <f t="shared" si="12"/>
        <v>0.32</v>
      </c>
      <c r="Y26" s="40">
        <f t="shared" si="13"/>
        <v>0.4117647059</v>
      </c>
      <c r="Z26" s="40">
        <f t="shared" si="14"/>
        <v>0.6</v>
      </c>
      <c r="AA26" s="41">
        <f t="shared" si="15"/>
        <v>0.4117647059</v>
      </c>
      <c r="AB26" s="36" t="s">
        <v>140</v>
      </c>
      <c r="AC26" s="72">
        <f t="shared" ref="AC26:AJ26" si="18">SUM(AC13:AC23)</f>
        <v>15.66666663</v>
      </c>
      <c r="AD26" s="72">
        <f t="shared" si="18"/>
        <v>3</v>
      </c>
      <c r="AE26" s="72">
        <f t="shared" si="18"/>
        <v>0</v>
      </c>
      <c r="AF26" s="72">
        <f t="shared" si="18"/>
        <v>0</v>
      </c>
      <c r="AG26" s="72">
        <f t="shared" si="18"/>
        <v>0</v>
      </c>
      <c r="AH26" s="72">
        <f t="shared" si="18"/>
        <v>0</v>
      </c>
      <c r="AI26" s="73">
        <f t="shared" si="18"/>
        <v>4.2</v>
      </c>
      <c r="AJ26" s="73">
        <f t="shared" si="18"/>
        <v>0.9137820516</v>
      </c>
      <c r="AK26" s="40">
        <f>(AD26+AE26)/(AD26+AE26+AH26)</f>
        <v>1</v>
      </c>
      <c r="AL26" s="40">
        <f>(AD26+AE26)/(AD26+AE26+AH26+AF26)</f>
        <v>1</v>
      </c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6"/>
      <c r="AC27" s="6"/>
      <c r="AD27" s="6"/>
      <c r="AE27" s="6"/>
      <c r="AF27" s="6"/>
      <c r="AG27" s="6"/>
      <c r="AH27" s="6"/>
      <c r="AI27" s="6"/>
      <c r="AJ27" s="6"/>
      <c r="AK27" s="12"/>
      <c r="AL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47"/>
      <c r="AC29" s="46"/>
      <c r="AD29" s="46"/>
      <c r="AE29" s="46"/>
      <c r="AF29" s="46"/>
      <c r="AG29" s="46"/>
      <c r="AH29" s="46"/>
      <c r="AI29" s="46"/>
      <c r="AJ29" s="46"/>
      <c r="AK29" s="48"/>
      <c r="AL29" s="48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159</v>
      </c>
      <c r="B2" s="6">
        <v>4.0</v>
      </c>
      <c r="C2" s="6">
        <v>4.0</v>
      </c>
      <c r="D2" s="6">
        <v>2.0</v>
      </c>
      <c r="E2" s="6">
        <v>0.0</v>
      </c>
      <c r="F2" s="6">
        <v>0.0</v>
      </c>
      <c r="G2" s="6">
        <v>0.0</v>
      </c>
      <c r="H2" s="6">
        <v>1.0</v>
      </c>
      <c r="I2" s="6">
        <v>2.0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1.0</v>
      </c>
      <c r="Q2" s="6">
        <v>1.0</v>
      </c>
      <c r="R2" s="6">
        <v>1.0</v>
      </c>
      <c r="S2" s="6"/>
      <c r="T2" s="6"/>
      <c r="U2" s="6"/>
      <c r="V2" s="6"/>
      <c r="W2" s="14">
        <f t="shared" ref="W2:W26" si="1">M2/B2</f>
        <v>0</v>
      </c>
      <c r="X2" s="14">
        <f t="shared" ref="X2:X26" si="2">L2/B2</f>
        <v>0</v>
      </c>
      <c r="Y2" s="10">
        <f t="shared" ref="Y2:Y26" si="3">(D2+E2+F2+G2)/C2</f>
        <v>0.5</v>
      </c>
      <c r="Z2" s="10">
        <f t="shared" ref="Z2:Z26" si="4">(D2+E2+F2+G2+L2+N2)/B2</f>
        <v>0.5</v>
      </c>
      <c r="AA2" s="28">
        <f t="shared" ref="AA2:AA26" si="5">(D2*1+E2*2+F2*3+G2*4)/C2</f>
        <v>0.5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154</v>
      </c>
      <c r="B3" s="6">
        <v>4.0</v>
      </c>
      <c r="C3" s="6">
        <v>4.0</v>
      </c>
      <c r="D3" s="6">
        <v>1.0</v>
      </c>
      <c r="E3" s="6">
        <v>0.0</v>
      </c>
      <c r="F3" s="6">
        <v>0.0</v>
      </c>
      <c r="G3" s="6">
        <v>0.0</v>
      </c>
      <c r="H3" s="6">
        <v>1.0</v>
      </c>
      <c r="I3" s="6">
        <v>0.0</v>
      </c>
      <c r="J3" s="6">
        <v>0.0</v>
      </c>
      <c r="K3" s="6">
        <v>1.0</v>
      </c>
      <c r="L3" s="6">
        <v>0.0</v>
      </c>
      <c r="M3" s="6">
        <v>0.0</v>
      </c>
      <c r="N3" s="6">
        <v>0.0</v>
      </c>
      <c r="O3" s="6">
        <v>0.0</v>
      </c>
      <c r="P3" s="6">
        <v>2.0</v>
      </c>
      <c r="Q3" s="6">
        <v>1.0</v>
      </c>
      <c r="R3" s="6">
        <v>1.0</v>
      </c>
      <c r="S3" s="6"/>
      <c r="T3" s="6"/>
      <c r="U3" s="6"/>
      <c r="V3" s="6"/>
      <c r="W3" s="14">
        <f t="shared" si="1"/>
        <v>0</v>
      </c>
      <c r="X3" s="14">
        <f t="shared" si="2"/>
        <v>0</v>
      </c>
      <c r="Y3" s="10">
        <f t="shared" si="3"/>
        <v>0.25</v>
      </c>
      <c r="Z3" s="10">
        <f t="shared" si="4"/>
        <v>0.25</v>
      </c>
      <c r="AA3" s="28">
        <f t="shared" si="5"/>
        <v>0.25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168</v>
      </c>
      <c r="B4" s="6">
        <v>3.0</v>
      </c>
      <c r="C4" s="6">
        <v>3.0</v>
      </c>
      <c r="D4" s="6">
        <v>0.0</v>
      </c>
      <c r="E4" s="6">
        <v>1.0</v>
      </c>
      <c r="F4" s="6">
        <v>0.0</v>
      </c>
      <c r="G4" s="6">
        <v>0.0</v>
      </c>
      <c r="H4" s="6">
        <v>0.0</v>
      </c>
      <c r="I4" s="6">
        <v>1.0</v>
      </c>
      <c r="J4" s="6">
        <v>1.0</v>
      </c>
      <c r="K4" s="6">
        <v>0.0</v>
      </c>
      <c r="L4" s="6">
        <v>0.0</v>
      </c>
      <c r="M4" s="6">
        <v>2.0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0.6666666667</v>
      </c>
      <c r="X4" s="14">
        <f t="shared" si="2"/>
        <v>0</v>
      </c>
      <c r="Y4" s="10">
        <f t="shared" si="3"/>
        <v>0.3333333333</v>
      </c>
      <c r="Z4" s="10">
        <f t="shared" si="4"/>
        <v>0.3333333333</v>
      </c>
      <c r="AA4" s="28">
        <f t="shared" si="5"/>
        <v>0.6666666667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148</v>
      </c>
      <c r="B5" s="6">
        <v>3.0</v>
      </c>
      <c r="C5" s="6">
        <v>2.0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1.0</v>
      </c>
      <c r="J5" s="6">
        <v>0.0</v>
      </c>
      <c r="K5" s="6">
        <v>0.0</v>
      </c>
      <c r="L5" s="6">
        <v>1.0</v>
      </c>
      <c r="M5" s="6">
        <v>0.0</v>
      </c>
      <c r="N5" s="6">
        <v>0.0</v>
      </c>
      <c r="O5" s="6">
        <v>0.0</v>
      </c>
      <c r="P5" s="6">
        <v>0.0</v>
      </c>
      <c r="Q5" s="6">
        <v>2.0</v>
      </c>
      <c r="R5" s="6">
        <v>1.0</v>
      </c>
      <c r="S5" s="6"/>
      <c r="T5" s="6"/>
      <c r="U5" s="6"/>
      <c r="V5" s="6"/>
      <c r="W5" s="14">
        <f t="shared" si="1"/>
        <v>0</v>
      </c>
      <c r="X5" s="14">
        <f t="shared" si="2"/>
        <v>0.3333333333</v>
      </c>
      <c r="Y5" s="10">
        <f t="shared" si="3"/>
        <v>0</v>
      </c>
      <c r="Z5" s="10">
        <f t="shared" si="4"/>
        <v>0.3333333333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169</v>
      </c>
      <c r="B6" s="6">
        <v>3.0</v>
      </c>
      <c r="C6" s="6">
        <v>2.0</v>
      </c>
      <c r="D6" s="6">
        <v>1.0</v>
      </c>
      <c r="E6" s="6">
        <v>0.0</v>
      </c>
      <c r="F6" s="6">
        <v>0.0</v>
      </c>
      <c r="G6" s="6">
        <v>0.0</v>
      </c>
      <c r="H6" s="6">
        <v>0.0</v>
      </c>
      <c r="I6" s="6">
        <v>1.0</v>
      </c>
      <c r="J6" s="6">
        <v>0.0</v>
      </c>
      <c r="K6" s="6">
        <v>0.0</v>
      </c>
      <c r="L6" s="6">
        <v>1.0</v>
      </c>
      <c r="M6" s="6">
        <v>0.0</v>
      </c>
      <c r="N6" s="6">
        <v>0.0</v>
      </c>
      <c r="O6" s="6">
        <v>0.0</v>
      </c>
      <c r="P6" s="6">
        <v>1.0</v>
      </c>
      <c r="Q6" s="6">
        <v>0.0</v>
      </c>
      <c r="R6" s="6">
        <v>0.0</v>
      </c>
      <c r="S6" s="6"/>
      <c r="T6" s="6"/>
      <c r="U6" s="6"/>
      <c r="V6" s="6"/>
      <c r="W6" s="14">
        <f t="shared" si="1"/>
        <v>0</v>
      </c>
      <c r="X6" s="14">
        <f t="shared" si="2"/>
        <v>0.3333333333</v>
      </c>
      <c r="Y6" s="10">
        <f t="shared" si="3"/>
        <v>0.5</v>
      </c>
      <c r="Z6" s="10">
        <f t="shared" si="4"/>
        <v>0.6666666667</v>
      </c>
      <c r="AA6" s="28">
        <f t="shared" si="5"/>
        <v>0.5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170</v>
      </c>
      <c r="B7" s="6">
        <v>4.0</v>
      </c>
      <c r="C7" s="6">
        <v>2.0</v>
      </c>
      <c r="D7" s="6">
        <v>1.0</v>
      </c>
      <c r="E7" s="6">
        <v>0.0</v>
      </c>
      <c r="F7" s="6">
        <v>0.0</v>
      </c>
      <c r="G7" s="6">
        <v>0.0</v>
      </c>
      <c r="H7" s="6">
        <v>3.0</v>
      </c>
      <c r="I7" s="6">
        <v>3.0</v>
      </c>
      <c r="J7" s="6">
        <v>0.0</v>
      </c>
      <c r="K7" s="6">
        <v>0.0</v>
      </c>
      <c r="L7" s="6">
        <v>2.0</v>
      </c>
      <c r="M7" s="6">
        <v>0.0</v>
      </c>
      <c r="N7" s="6">
        <v>0.0</v>
      </c>
      <c r="O7" s="6">
        <v>0.0</v>
      </c>
      <c r="P7" s="6">
        <v>1.0</v>
      </c>
      <c r="Q7" s="6">
        <v>0.0</v>
      </c>
      <c r="R7" s="6">
        <v>0.0</v>
      </c>
      <c r="S7" s="6"/>
      <c r="T7" s="6"/>
      <c r="U7" s="6"/>
      <c r="V7" s="6"/>
      <c r="W7" s="14">
        <f t="shared" si="1"/>
        <v>0</v>
      </c>
      <c r="X7" s="14">
        <f t="shared" si="2"/>
        <v>0.5</v>
      </c>
      <c r="Y7" s="10">
        <f t="shared" si="3"/>
        <v>0.5</v>
      </c>
      <c r="Z7" s="10">
        <f t="shared" si="4"/>
        <v>0.75</v>
      </c>
      <c r="AA7" s="28">
        <f t="shared" si="5"/>
        <v>0.5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</row>
    <row r="8">
      <c r="A8" s="6" t="s">
        <v>149</v>
      </c>
      <c r="B8" s="6">
        <v>3.0</v>
      </c>
      <c r="C8" s="6">
        <v>3.0</v>
      </c>
      <c r="D8" s="6">
        <v>2.0</v>
      </c>
      <c r="E8" s="6">
        <v>0.0</v>
      </c>
      <c r="F8" s="6">
        <v>0.0</v>
      </c>
      <c r="G8" s="6">
        <v>0.0</v>
      </c>
      <c r="H8" s="6">
        <v>1.0</v>
      </c>
      <c r="I8" s="6">
        <v>1.0</v>
      </c>
      <c r="J8" s="6">
        <v>2.0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1.0</v>
      </c>
      <c r="Q8" s="6">
        <v>0.0</v>
      </c>
      <c r="R8" s="6">
        <v>0.0</v>
      </c>
      <c r="S8" s="6"/>
      <c r="T8" s="6"/>
      <c r="U8" s="6"/>
      <c r="V8" s="6"/>
      <c r="W8" s="14">
        <f t="shared" si="1"/>
        <v>0</v>
      </c>
      <c r="X8" s="14">
        <f t="shared" si="2"/>
        <v>0</v>
      </c>
      <c r="Y8" s="10">
        <f t="shared" si="3"/>
        <v>0.6666666667</v>
      </c>
      <c r="Z8" s="10">
        <f t="shared" si="4"/>
        <v>0.6666666667</v>
      </c>
      <c r="AA8" s="28">
        <f t="shared" si="5"/>
        <v>0.6666666667</v>
      </c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</row>
    <row r="9">
      <c r="A9" s="6" t="s">
        <v>171</v>
      </c>
      <c r="B9" s="6">
        <v>2.0</v>
      </c>
      <c r="C9" s="6">
        <v>2.0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2.0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6"/>
      <c r="T9" s="6"/>
      <c r="U9" s="6"/>
      <c r="V9" s="6"/>
      <c r="W9" s="14">
        <f t="shared" si="1"/>
        <v>1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>
      <c r="A10" s="6" t="s">
        <v>173</v>
      </c>
      <c r="B10" s="6">
        <v>3.0</v>
      </c>
      <c r="C10" s="6">
        <v>3.0</v>
      </c>
      <c r="D10" s="6">
        <v>2.0</v>
      </c>
      <c r="E10" s="6">
        <v>0.0</v>
      </c>
      <c r="F10" s="6">
        <v>0.0</v>
      </c>
      <c r="G10" s="6">
        <v>0.0</v>
      </c>
      <c r="H10" s="6">
        <v>0.0</v>
      </c>
      <c r="I10" s="6">
        <v>2.0</v>
      </c>
      <c r="J10" s="6">
        <v>0.0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1.0</v>
      </c>
      <c r="Q10" s="6">
        <v>0.0</v>
      </c>
      <c r="R10" s="6">
        <v>0.0</v>
      </c>
      <c r="S10" s="6"/>
      <c r="T10" s="6"/>
      <c r="U10" s="6"/>
      <c r="V10" s="6"/>
      <c r="W10" s="14">
        <f t="shared" si="1"/>
        <v>0</v>
      </c>
      <c r="X10" s="14">
        <f t="shared" si="2"/>
        <v>0</v>
      </c>
      <c r="Y10" s="10">
        <f t="shared" si="3"/>
        <v>0.6666666667</v>
      </c>
      <c r="Z10" s="10">
        <f t="shared" si="4"/>
        <v>0.6666666667</v>
      </c>
      <c r="AA10" s="28">
        <f t="shared" si="5"/>
        <v>0.6666666667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>
      <c r="A11" s="6" t="s">
        <v>155</v>
      </c>
      <c r="B11" s="6">
        <v>2.0</v>
      </c>
      <c r="C11" s="6">
        <v>2.0</v>
      </c>
      <c r="D11" s="6">
        <v>0.0</v>
      </c>
      <c r="E11" s="6">
        <v>0.0</v>
      </c>
      <c r="F11" s="6">
        <v>0.0</v>
      </c>
      <c r="G11" s="6">
        <v>0.0</v>
      </c>
      <c r="H11" s="6">
        <v>0.0</v>
      </c>
      <c r="I11" s="6">
        <v>0.0</v>
      </c>
      <c r="J11" s="6">
        <v>0.0</v>
      </c>
      <c r="K11" s="6">
        <v>0.0</v>
      </c>
      <c r="L11" s="6">
        <v>0.0</v>
      </c>
      <c r="M11" s="6">
        <v>1.0</v>
      </c>
      <c r="N11" s="6">
        <v>0.0</v>
      </c>
      <c r="O11" s="6">
        <v>0.0</v>
      </c>
      <c r="P11" s="6">
        <v>0.0</v>
      </c>
      <c r="Q11" s="6">
        <v>1.0</v>
      </c>
      <c r="R11" s="6">
        <v>0.0</v>
      </c>
      <c r="S11" s="6"/>
      <c r="T11" s="6"/>
      <c r="U11" s="6"/>
      <c r="V11" s="6"/>
      <c r="W11" s="14">
        <f t="shared" si="1"/>
        <v>0.5</v>
      </c>
      <c r="X11" s="14">
        <f t="shared" si="2"/>
        <v>0</v>
      </c>
      <c r="Y11" s="10">
        <f t="shared" si="3"/>
        <v>0</v>
      </c>
      <c r="Z11" s="10">
        <f t="shared" si="4"/>
        <v>0</v>
      </c>
      <c r="AA11" s="28">
        <f t="shared" si="5"/>
        <v>0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6" t="s">
        <v>160</v>
      </c>
      <c r="B12" s="6">
        <v>4.0</v>
      </c>
      <c r="C12" s="6">
        <v>4.0</v>
      </c>
      <c r="D12" s="6">
        <v>1.0</v>
      </c>
      <c r="E12" s="6">
        <v>1.0</v>
      </c>
      <c r="F12" s="6">
        <v>0.0</v>
      </c>
      <c r="G12" s="6">
        <v>0.0</v>
      </c>
      <c r="H12" s="6">
        <v>1.0</v>
      </c>
      <c r="I12" s="6">
        <v>2.0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0.0</v>
      </c>
      <c r="P12" s="6">
        <v>1.0</v>
      </c>
      <c r="Q12" s="6">
        <v>1.0</v>
      </c>
      <c r="R12" s="6">
        <v>1.0</v>
      </c>
      <c r="S12" s="6"/>
      <c r="T12" s="6"/>
      <c r="U12" s="6"/>
      <c r="V12" s="6"/>
      <c r="W12" s="14">
        <f t="shared" si="1"/>
        <v>0</v>
      </c>
      <c r="X12" s="14">
        <f t="shared" si="2"/>
        <v>0</v>
      </c>
      <c r="Y12" s="10">
        <f t="shared" si="3"/>
        <v>0.5</v>
      </c>
      <c r="Z12" s="10">
        <f t="shared" si="4"/>
        <v>0.5</v>
      </c>
      <c r="AA12" s="28">
        <f t="shared" si="5"/>
        <v>0.75</v>
      </c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</row>
    <row r="13">
      <c r="A13" s="6" t="s">
        <v>160</v>
      </c>
      <c r="B13" s="6">
        <v>4.0</v>
      </c>
      <c r="C13" s="6">
        <v>3.0</v>
      </c>
      <c r="D13" s="6">
        <v>1.0</v>
      </c>
      <c r="E13" s="6">
        <v>0.0</v>
      </c>
      <c r="F13" s="6">
        <v>0.0</v>
      </c>
      <c r="G13" s="6">
        <v>0.0</v>
      </c>
      <c r="H13" s="6">
        <v>0.0</v>
      </c>
      <c r="I13" s="6">
        <v>1.0</v>
      </c>
      <c r="J13" s="6">
        <v>0.0</v>
      </c>
      <c r="K13" s="6">
        <v>0.0</v>
      </c>
      <c r="L13" s="6">
        <v>1.0</v>
      </c>
      <c r="M13" s="6">
        <v>0.0</v>
      </c>
      <c r="N13" s="6">
        <v>0.0</v>
      </c>
      <c r="O13" s="6">
        <v>0.0</v>
      </c>
      <c r="P13" s="6">
        <v>1.0</v>
      </c>
      <c r="Q13" s="6">
        <v>1.0</v>
      </c>
      <c r="R13" s="6">
        <v>0.0</v>
      </c>
      <c r="S13" s="6"/>
      <c r="T13" s="6"/>
      <c r="U13" s="6"/>
      <c r="V13" s="6"/>
      <c r="W13" s="14">
        <f t="shared" si="1"/>
        <v>0</v>
      </c>
      <c r="X13" s="14">
        <f t="shared" si="2"/>
        <v>0.25</v>
      </c>
      <c r="Y13" s="10">
        <f t="shared" si="3"/>
        <v>0.3333333333</v>
      </c>
      <c r="Z13" s="10">
        <f t="shared" si="4"/>
        <v>0.5</v>
      </c>
      <c r="AA13" s="28">
        <f t="shared" si="5"/>
        <v>0.3333333333</v>
      </c>
      <c r="AB13" s="43"/>
      <c r="AC13" s="43"/>
      <c r="AD13" s="43"/>
      <c r="AE13" s="43"/>
      <c r="AF13" s="43"/>
      <c r="AG13" s="43"/>
      <c r="AH13" s="43"/>
      <c r="AI13" s="43"/>
      <c r="AJ13" s="43"/>
      <c r="AK13" s="44"/>
      <c r="AL13" s="44"/>
    </row>
    <row r="14">
      <c r="A14" s="6" t="s">
        <v>131</v>
      </c>
      <c r="B14" s="6">
        <v>1.0</v>
      </c>
      <c r="C14" s="6">
        <v>1.0</v>
      </c>
      <c r="D14" s="6">
        <v>0.0</v>
      </c>
      <c r="E14" s="6">
        <v>0.0</v>
      </c>
      <c r="F14" s="6">
        <v>0.0</v>
      </c>
      <c r="G14" s="6">
        <v>0.0</v>
      </c>
      <c r="H14" s="6">
        <v>0.0</v>
      </c>
      <c r="I14" s="6">
        <v>0.0</v>
      </c>
      <c r="J14" s="6">
        <v>0.0</v>
      </c>
      <c r="K14" s="6">
        <v>0.0</v>
      </c>
      <c r="L14" s="6">
        <v>0.0</v>
      </c>
      <c r="M14" s="6">
        <v>0.0</v>
      </c>
      <c r="N14" s="6">
        <v>0.0</v>
      </c>
      <c r="O14" s="6">
        <v>0.0</v>
      </c>
      <c r="P14" s="6">
        <v>0.0</v>
      </c>
      <c r="Q14" s="6">
        <v>1.0</v>
      </c>
      <c r="R14" s="6">
        <v>0.0</v>
      </c>
      <c r="S14" s="6"/>
      <c r="T14" s="6"/>
      <c r="U14" s="6"/>
      <c r="V14" s="6"/>
      <c r="W14" s="14">
        <f t="shared" si="1"/>
        <v>0</v>
      </c>
      <c r="X14" s="14">
        <f t="shared" si="2"/>
        <v>0</v>
      </c>
      <c r="Y14" s="10">
        <f t="shared" si="3"/>
        <v>0</v>
      </c>
      <c r="Z14" s="10">
        <f t="shared" si="4"/>
        <v>0</v>
      </c>
      <c r="AA14" s="28">
        <f t="shared" si="5"/>
        <v>0</v>
      </c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</row>
    <row r="15">
      <c r="A15" s="6" t="s">
        <v>141</v>
      </c>
      <c r="B15" s="6">
        <v>4.0</v>
      </c>
      <c r="C15" s="6">
        <v>2.0</v>
      </c>
      <c r="D15" s="6">
        <v>1.0</v>
      </c>
      <c r="E15" s="6">
        <v>0.0</v>
      </c>
      <c r="F15" s="6">
        <v>0.0</v>
      </c>
      <c r="G15" s="6">
        <v>0.0</v>
      </c>
      <c r="H15" s="6">
        <v>1.0</v>
      </c>
      <c r="I15" s="6">
        <v>2.0</v>
      </c>
      <c r="J15" s="6">
        <v>0.0</v>
      </c>
      <c r="K15" s="6">
        <v>0.0</v>
      </c>
      <c r="L15" s="6">
        <v>2.0</v>
      </c>
      <c r="M15" s="6">
        <v>0.0</v>
      </c>
      <c r="N15" s="6">
        <v>0.0</v>
      </c>
      <c r="O15" s="6">
        <v>0.0</v>
      </c>
      <c r="P15" s="6">
        <v>0.0</v>
      </c>
      <c r="Q15" s="6">
        <v>1.0</v>
      </c>
      <c r="R15" s="6">
        <v>0.0</v>
      </c>
      <c r="S15" s="6"/>
      <c r="T15" s="6">
        <v>2.0</v>
      </c>
      <c r="U15" s="6">
        <v>0.0</v>
      </c>
      <c r="V15" s="6">
        <v>0.0</v>
      </c>
      <c r="W15" s="14">
        <f t="shared" si="1"/>
        <v>0</v>
      </c>
      <c r="X15" s="14">
        <f t="shared" si="2"/>
        <v>0.5</v>
      </c>
      <c r="Y15" s="10">
        <f t="shared" si="3"/>
        <v>0.5</v>
      </c>
      <c r="Z15" s="10">
        <f t="shared" si="4"/>
        <v>0.75</v>
      </c>
      <c r="AA15" s="28">
        <f t="shared" si="5"/>
        <v>0.5</v>
      </c>
      <c r="AB15" s="43" t="s">
        <v>143</v>
      </c>
      <c r="AC15" s="43">
        <v>7.0</v>
      </c>
      <c r="AD15" s="43">
        <v>0.0</v>
      </c>
      <c r="AE15" s="43">
        <v>0.0</v>
      </c>
      <c r="AF15" s="43">
        <v>0.0</v>
      </c>
      <c r="AG15" s="43">
        <v>0.0</v>
      </c>
      <c r="AH15" s="43">
        <v>0.0</v>
      </c>
      <c r="AI15" s="8">
        <f t="shared" ref="AI15:AI20" si="6">IF(AB15="C",1.5,IF(AB15="SS",1,IF(AB15="2B",0.8,IF(AB15="3B",0.7,IF(AB15="1B",0.3,IF(AB15="OF",0.6,))))))</f>
        <v>0.8</v>
      </c>
      <c r="AJ15" s="8">
        <f t="shared" ref="AJ15:AJ20" si="7">IF(AC15&gt;0,(((AD15+AE15)-0.5*AG15-AH15-AF15)+AI15)/AC15*0.25, )</f>
        <v>0.02857142857</v>
      </c>
      <c r="AK15" s="48"/>
      <c r="AL15" s="48"/>
    </row>
    <row r="16">
      <c r="A16" s="6" t="s">
        <v>142</v>
      </c>
      <c r="B16" s="6">
        <v>4.0</v>
      </c>
      <c r="C16" s="6">
        <v>3.0</v>
      </c>
      <c r="D16" s="6">
        <v>1.0</v>
      </c>
      <c r="E16" s="6">
        <v>0.0</v>
      </c>
      <c r="F16" s="6">
        <v>0.0</v>
      </c>
      <c r="G16" s="6">
        <v>0.0</v>
      </c>
      <c r="H16" s="6">
        <v>0.0</v>
      </c>
      <c r="I16" s="6">
        <v>1.0</v>
      </c>
      <c r="J16" s="6">
        <v>0.0</v>
      </c>
      <c r="K16" s="6">
        <v>0.0</v>
      </c>
      <c r="L16" s="6">
        <v>1.0</v>
      </c>
      <c r="M16" s="6">
        <v>1.0</v>
      </c>
      <c r="N16" s="6">
        <v>0.0</v>
      </c>
      <c r="O16" s="6">
        <v>0.0</v>
      </c>
      <c r="P16" s="6">
        <v>1.0</v>
      </c>
      <c r="Q16" s="6">
        <v>0.0</v>
      </c>
      <c r="R16" s="6">
        <v>0.0</v>
      </c>
      <c r="S16" s="6"/>
      <c r="T16" s="6">
        <v>1.0</v>
      </c>
      <c r="U16" s="6">
        <v>1.0</v>
      </c>
      <c r="V16" s="6">
        <v>0.0</v>
      </c>
      <c r="W16" s="14">
        <f t="shared" si="1"/>
        <v>0.25</v>
      </c>
      <c r="X16" s="14">
        <f t="shared" si="2"/>
        <v>0.25</v>
      </c>
      <c r="Y16" s="10">
        <f t="shared" si="3"/>
        <v>0.3333333333</v>
      </c>
      <c r="Z16" s="10">
        <f t="shared" si="4"/>
        <v>0.5</v>
      </c>
      <c r="AA16" s="28">
        <f t="shared" si="5"/>
        <v>0.3333333333</v>
      </c>
      <c r="AB16" s="6"/>
      <c r="AC16" s="6"/>
      <c r="AD16" s="6"/>
      <c r="AE16" s="6"/>
      <c r="AF16" s="6"/>
      <c r="AG16" s="6"/>
      <c r="AH16" s="6"/>
      <c r="AI16" s="8" t="str">
        <f t="shared" si="6"/>
        <v/>
      </c>
      <c r="AJ16" s="8" t="str">
        <f t="shared" si="7"/>
        <v/>
      </c>
      <c r="AK16" s="12"/>
      <c r="AL16" s="12"/>
    </row>
    <row r="17">
      <c r="A17" s="6" t="s">
        <v>132</v>
      </c>
      <c r="B17" s="6">
        <v>1.0</v>
      </c>
      <c r="C17" s="6">
        <v>1.0</v>
      </c>
      <c r="D17" s="6">
        <v>0.0</v>
      </c>
      <c r="E17" s="6">
        <v>0.0</v>
      </c>
      <c r="F17" s="6">
        <v>0.0</v>
      </c>
      <c r="G17" s="6">
        <v>0.0</v>
      </c>
      <c r="H17" s="6">
        <v>0.0</v>
      </c>
      <c r="I17" s="6">
        <v>0.0</v>
      </c>
      <c r="J17" s="6">
        <v>0.0</v>
      </c>
      <c r="K17" s="6">
        <v>0.0</v>
      </c>
      <c r="L17" s="6">
        <v>0.0</v>
      </c>
      <c r="M17" s="6">
        <v>0.0</v>
      </c>
      <c r="N17" s="6">
        <v>0.0</v>
      </c>
      <c r="O17" s="6">
        <v>0.0</v>
      </c>
      <c r="P17" s="6">
        <v>1.0</v>
      </c>
      <c r="Q17" s="6">
        <v>0.0</v>
      </c>
      <c r="R17" s="6">
        <v>0.0</v>
      </c>
      <c r="S17" s="6"/>
      <c r="T17" s="6">
        <v>0.0</v>
      </c>
      <c r="U17" s="6">
        <v>0.0</v>
      </c>
      <c r="V17" s="6">
        <v>1.0</v>
      </c>
      <c r="W17" s="14">
        <f t="shared" si="1"/>
        <v>0</v>
      </c>
      <c r="X17" s="14">
        <f t="shared" si="2"/>
        <v>0</v>
      </c>
      <c r="Y17" s="10">
        <f t="shared" si="3"/>
        <v>0</v>
      </c>
      <c r="Z17" s="10">
        <f t="shared" si="4"/>
        <v>0</v>
      </c>
      <c r="AA17" s="28">
        <f t="shared" si="5"/>
        <v>0</v>
      </c>
      <c r="AB17" s="6"/>
      <c r="AC17" s="6"/>
      <c r="AD17" s="6"/>
      <c r="AE17" s="6"/>
      <c r="AF17" s="6"/>
      <c r="AG17" s="6"/>
      <c r="AH17" s="6"/>
      <c r="AI17" s="8" t="str">
        <f t="shared" si="6"/>
        <v/>
      </c>
      <c r="AJ17" s="8" t="str">
        <f t="shared" si="7"/>
        <v/>
      </c>
      <c r="AK17" s="12"/>
      <c r="AL17" s="12"/>
    </row>
    <row r="18">
      <c r="A18" s="6" t="s">
        <v>161</v>
      </c>
      <c r="B18" s="6">
        <v>3.0</v>
      </c>
      <c r="C18" s="6">
        <v>1.0</v>
      </c>
      <c r="D18" s="6">
        <v>0.0</v>
      </c>
      <c r="E18" s="6">
        <v>0.0</v>
      </c>
      <c r="F18" s="6">
        <v>0.0</v>
      </c>
      <c r="G18" s="6">
        <v>0.0</v>
      </c>
      <c r="H18" s="6">
        <v>0.0</v>
      </c>
      <c r="I18" s="6">
        <v>2.0</v>
      </c>
      <c r="J18" s="6">
        <v>0.0</v>
      </c>
      <c r="K18" s="6">
        <v>0.0</v>
      </c>
      <c r="L18" s="6">
        <v>2.0</v>
      </c>
      <c r="M18" s="6">
        <v>1.0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6"/>
      <c r="T18" s="6">
        <v>0.0</v>
      </c>
      <c r="U18" s="6">
        <v>0.0</v>
      </c>
      <c r="V18" s="6">
        <v>0.0</v>
      </c>
      <c r="W18" s="14">
        <f t="shared" si="1"/>
        <v>0.3333333333</v>
      </c>
      <c r="X18" s="14">
        <f t="shared" si="2"/>
        <v>0.6666666667</v>
      </c>
      <c r="Y18" s="10">
        <f t="shared" si="3"/>
        <v>0</v>
      </c>
      <c r="Z18" s="10">
        <f t="shared" si="4"/>
        <v>0.6666666667</v>
      </c>
      <c r="AA18" s="28">
        <f t="shared" si="5"/>
        <v>0</v>
      </c>
      <c r="AB18" s="6"/>
      <c r="AC18" s="6"/>
      <c r="AD18" s="6"/>
      <c r="AE18" s="6"/>
      <c r="AF18" s="6"/>
      <c r="AG18" s="6"/>
      <c r="AH18" s="6"/>
      <c r="AI18" s="8" t="str">
        <f t="shared" si="6"/>
        <v/>
      </c>
      <c r="AJ18" s="8" t="str">
        <f t="shared" si="7"/>
        <v/>
      </c>
      <c r="AK18" s="12"/>
      <c r="AL18" s="12"/>
    </row>
    <row r="19">
      <c r="A19" s="6" t="s">
        <v>134</v>
      </c>
      <c r="B19" s="6">
        <v>4.0</v>
      </c>
      <c r="C19" s="6">
        <v>3.0</v>
      </c>
      <c r="D19" s="6">
        <v>1.0</v>
      </c>
      <c r="E19" s="6">
        <v>1.0</v>
      </c>
      <c r="F19" s="6">
        <v>0.0</v>
      </c>
      <c r="G19" s="6">
        <v>0.0</v>
      </c>
      <c r="H19" s="6">
        <v>0.0</v>
      </c>
      <c r="I19" s="6">
        <v>3.0</v>
      </c>
      <c r="J19" s="6">
        <v>0.0</v>
      </c>
      <c r="K19" s="6">
        <v>0.0</v>
      </c>
      <c r="L19" s="6">
        <v>1.0</v>
      </c>
      <c r="M19" s="6">
        <v>1.0</v>
      </c>
      <c r="N19" s="6">
        <v>0.0</v>
      </c>
      <c r="O19" s="6">
        <v>0.0</v>
      </c>
      <c r="P19" s="6">
        <v>0.0</v>
      </c>
      <c r="Q19" s="6">
        <v>0.0</v>
      </c>
      <c r="R19" s="6">
        <v>0.0</v>
      </c>
      <c r="S19" s="6"/>
      <c r="T19" s="6">
        <v>1.0</v>
      </c>
      <c r="U19" s="6">
        <v>1.0</v>
      </c>
      <c r="V19" s="6">
        <v>0.0</v>
      </c>
      <c r="W19" s="14">
        <f t="shared" si="1"/>
        <v>0.25</v>
      </c>
      <c r="X19" s="14">
        <f t="shared" si="2"/>
        <v>0.25</v>
      </c>
      <c r="Y19" s="10">
        <f t="shared" si="3"/>
        <v>0.6666666667</v>
      </c>
      <c r="Z19" s="10">
        <f t="shared" si="4"/>
        <v>0.75</v>
      </c>
      <c r="AA19" s="28">
        <f t="shared" si="5"/>
        <v>1</v>
      </c>
      <c r="AB19" s="6" t="s">
        <v>150</v>
      </c>
      <c r="AC19" s="6">
        <v>2.0</v>
      </c>
      <c r="AD19" s="6">
        <v>0.0</v>
      </c>
      <c r="AE19" s="6">
        <v>0.0</v>
      </c>
      <c r="AF19" s="6">
        <v>0.0</v>
      </c>
      <c r="AG19" s="6">
        <v>0.0</v>
      </c>
      <c r="AH19" s="6">
        <v>0.0</v>
      </c>
      <c r="AI19" s="8">
        <f t="shared" si="6"/>
        <v>0.6</v>
      </c>
      <c r="AJ19" s="8">
        <f t="shared" si="7"/>
        <v>0.075</v>
      </c>
      <c r="AK19" s="12"/>
      <c r="AL19" s="12"/>
    </row>
    <row r="20">
      <c r="A20" s="6" t="s">
        <v>145</v>
      </c>
      <c r="B20" s="6">
        <v>2.0</v>
      </c>
      <c r="C20" s="6">
        <v>2.0</v>
      </c>
      <c r="D20" s="6">
        <v>1.0</v>
      </c>
      <c r="E20" s="6">
        <v>0.0</v>
      </c>
      <c r="F20" s="6">
        <v>0.0</v>
      </c>
      <c r="G20" s="6">
        <v>0.0</v>
      </c>
      <c r="H20" s="6">
        <v>1.0</v>
      </c>
      <c r="I20" s="6">
        <v>1.0</v>
      </c>
      <c r="J20" s="6">
        <v>0.0</v>
      </c>
      <c r="K20" s="6">
        <v>0.0</v>
      </c>
      <c r="L20" s="6">
        <v>0.0</v>
      </c>
      <c r="M20" s="6">
        <v>0.0</v>
      </c>
      <c r="N20" s="6">
        <v>0.0</v>
      </c>
      <c r="O20" s="6">
        <v>0.0</v>
      </c>
      <c r="P20" s="6">
        <v>0.0</v>
      </c>
      <c r="Q20" s="6">
        <v>1.0</v>
      </c>
      <c r="R20" s="6">
        <v>0.0</v>
      </c>
      <c r="S20" s="6"/>
      <c r="T20" s="6">
        <v>2.0</v>
      </c>
      <c r="U20" s="6">
        <v>0.0</v>
      </c>
      <c r="V20" s="6">
        <v>0.0</v>
      </c>
      <c r="W20" s="14">
        <f t="shared" si="1"/>
        <v>0</v>
      </c>
      <c r="X20" s="14">
        <f t="shared" si="2"/>
        <v>0</v>
      </c>
      <c r="Y20" s="10">
        <f t="shared" si="3"/>
        <v>0.5</v>
      </c>
      <c r="Z20" s="10">
        <f t="shared" si="4"/>
        <v>0.5</v>
      </c>
      <c r="AA20" s="28">
        <f t="shared" si="5"/>
        <v>0.5</v>
      </c>
      <c r="AB20" s="6"/>
      <c r="AC20" s="6"/>
      <c r="AD20" s="6"/>
      <c r="AE20" s="6"/>
      <c r="AF20" s="6"/>
      <c r="AG20" s="6"/>
      <c r="AH20" s="6"/>
      <c r="AI20" s="8" t="str">
        <f t="shared" si="6"/>
        <v/>
      </c>
      <c r="AJ20" s="8" t="str">
        <f t="shared" si="7"/>
        <v/>
      </c>
      <c r="AK20" s="12"/>
      <c r="AL20" s="12"/>
    </row>
    <row r="21">
      <c r="A21" s="30" t="s">
        <v>162</v>
      </c>
      <c r="B21" s="30">
        <v>4.0</v>
      </c>
      <c r="C21" s="30">
        <v>3.0</v>
      </c>
      <c r="D21" s="30">
        <v>2.0</v>
      </c>
      <c r="E21" s="30">
        <v>0.0</v>
      </c>
      <c r="F21" s="30">
        <v>0.0</v>
      </c>
      <c r="G21" s="30">
        <v>0.0</v>
      </c>
      <c r="H21" s="30">
        <v>0.0</v>
      </c>
      <c r="I21" s="30">
        <v>0.0</v>
      </c>
      <c r="J21" s="30">
        <v>0.0</v>
      </c>
      <c r="K21" s="30">
        <v>0.0</v>
      </c>
      <c r="L21" s="30">
        <v>0.0</v>
      </c>
      <c r="M21" s="30">
        <v>0.0</v>
      </c>
      <c r="N21" s="30">
        <v>1.0</v>
      </c>
      <c r="O21" s="30">
        <v>0.0</v>
      </c>
      <c r="P21" s="30">
        <v>0.0</v>
      </c>
      <c r="Q21" s="30">
        <v>1.0</v>
      </c>
      <c r="R21" s="30">
        <v>1.0</v>
      </c>
      <c r="S21" s="30">
        <v>0.0</v>
      </c>
      <c r="T21" s="30">
        <v>2.0</v>
      </c>
      <c r="U21" s="30">
        <v>0.0</v>
      </c>
      <c r="V21" s="30">
        <v>1.0</v>
      </c>
      <c r="W21" s="32">
        <f t="shared" si="1"/>
        <v>0</v>
      </c>
      <c r="X21" s="32">
        <f t="shared" si="2"/>
        <v>0</v>
      </c>
      <c r="Y21" s="33">
        <f t="shared" si="3"/>
        <v>0.6666666667</v>
      </c>
      <c r="Z21" s="33">
        <f t="shared" si="4"/>
        <v>0.75</v>
      </c>
      <c r="AA21" s="34">
        <f t="shared" si="5"/>
        <v>0.6666666667</v>
      </c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</row>
    <row r="22">
      <c r="A22" s="6" t="s">
        <v>135</v>
      </c>
      <c r="B22" s="6">
        <v>4.0</v>
      </c>
      <c r="C22" s="6">
        <v>3.0</v>
      </c>
      <c r="D22" s="6">
        <v>0.0</v>
      </c>
      <c r="E22" s="6">
        <v>0.0</v>
      </c>
      <c r="F22" s="6">
        <v>0.0</v>
      </c>
      <c r="G22" s="6">
        <v>0.0</v>
      </c>
      <c r="H22" s="6">
        <v>0.0</v>
      </c>
      <c r="I22" s="6">
        <v>0.0</v>
      </c>
      <c r="J22" s="6">
        <v>0.0</v>
      </c>
      <c r="K22" s="6">
        <v>0.0</v>
      </c>
      <c r="L22" s="6">
        <v>1.0</v>
      </c>
      <c r="M22" s="6">
        <v>0.0</v>
      </c>
      <c r="N22" s="6">
        <v>0.0</v>
      </c>
      <c r="O22" s="6">
        <v>0.0</v>
      </c>
      <c r="P22" s="6">
        <v>2.0</v>
      </c>
      <c r="Q22" s="6">
        <v>0.0</v>
      </c>
      <c r="R22" s="6">
        <v>0.0</v>
      </c>
      <c r="S22" s="6">
        <v>1.0</v>
      </c>
      <c r="T22" s="6">
        <v>3.0</v>
      </c>
      <c r="U22" s="6">
        <v>0.0</v>
      </c>
      <c r="V22" s="6">
        <v>0.0</v>
      </c>
      <c r="W22" s="14">
        <f t="shared" si="1"/>
        <v>0</v>
      </c>
      <c r="X22" s="14">
        <f t="shared" si="2"/>
        <v>0.25</v>
      </c>
      <c r="Y22" s="10">
        <f t="shared" si="3"/>
        <v>0</v>
      </c>
      <c r="Z22" s="10">
        <f t="shared" si="4"/>
        <v>0.25</v>
      </c>
      <c r="AA22" s="10">
        <f t="shared" si="5"/>
        <v>0</v>
      </c>
      <c r="AB22" s="80" t="s">
        <v>143</v>
      </c>
      <c r="AC22" s="6">
        <v>3.0</v>
      </c>
      <c r="AD22" s="6">
        <v>0.0</v>
      </c>
      <c r="AE22" s="6">
        <v>1.0</v>
      </c>
      <c r="AF22" s="6">
        <v>0.0</v>
      </c>
      <c r="AG22" s="6">
        <v>0.0</v>
      </c>
      <c r="AH22" s="6">
        <v>0.0</v>
      </c>
      <c r="AI22" s="8">
        <f t="shared" ref="AI22:AI24" si="8">IF(AB22="C",1.5,IF(AB22="SS",1,IF(AB22="2B",0.8,IF(AB22="3B",0.7,IF(AB22="1B",0.3,IF(AB22="OF",0.6,))))))</f>
        <v>0.8</v>
      </c>
      <c r="AJ22" s="8">
        <f t="shared" ref="AJ22:AJ24" si="9">IF(AC22&gt;0,(((AD22+AE22)-0.5*AG22-AH22-AF22)+AI22)/AC22*0.25, )</f>
        <v>0.15</v>
      </c>
      <c r="AK22" s="12"/>
      <c r="AL22" s="12"/>
    </row>
    <row r="23">
      <c r="A23" s="6" t="s">
        <v>137</v>
      </c>
      <c r="B23" s="6">
        <v>2.0</v>
      </c>
      <c r="C23" s="6">
        <v>2.0</v>
      </c>
      <c r="D23" s="6">
        <v>0.0</v>
      </c>
      <c r="E23" s="6">
        <v>0.0</v>
      </c>
      <c r="F23" s="6">
        <v>0.0</v>
      </c>
      <c r="G23" s="6">
        <v>0.0</v>
      </c>
      <c r="H23" s="6">
        <v>0.0</v>
      </c>
      <c r="I23" s="6">
        <v>0.0</v>
      </c>
      <c r="J23" s="6">
        <v>0.0</v>
      </c>
      <c r="K23" s="6">
        <v>0.0</v>
      </c>
      <c r="L23" s="6">
        <v>0.0</v>
      </c>
      <c r="M23" s="6">
        <v>0.0</v>
      </c>
      <c r="N23" s="6">
        <v>0.0</v>
      </c>
      <c r="O23" s="6">
        <v>0.0</v>
      </c>
      <c r="P23" s="6">
        <v>0.0</v>
      </c>
      <c r="Q23" s="6">
        <v>2.0</v>
      </c>
      <c r="R23" s="6">
        <v>0.0</v>
      </c>
      <c r="S23" s="6">
        <v>0.0</v>
      </c>
      <c r="T23" s="6">
        <v>0.0</v>
      </c>
      <c r="U23" s="6">
        <v>2.0</v>
      </c>
      <c r="V23" s="6">
        <v>0.0</v>
      </c>
      <c r="W23" s="14">
        <f t="shared" si="1"/>
        <v>0</v>
      </c>
      <c r="X23" s="14">
        <f t="shared" si="2"/>
        <v>0</v>
      </c>
      <c r="Y23" s="10">
        <f t="shared" si="3"/>
        <v>0</v>
      </c>
      <c r="Z23" s="10">
        <f t="shared" si="4"/>
        <v>0</v>
      </c>
      <c r="AA23" s="28">
        <f t="shared" si="5"/>
        <v>0</v>
      </c>
      <c r="AB23" s="6" t="s">
        <v>143</v>
      </c>
      <c r="AC23" s="6">
        <v>4.0</v>
      </c>
      <c r="AD23" s="6">
        <v>0.0</v>
      </c>
      <c r="AE23" s="6">
        <v>1.0</v>
      </c>
      <c r="AF23" s="6">
        <v>0.0</v>
      </c>
      <c r="AG23" s="6">
        <v>0.0</v>
      </c>
      <c r="AH23" s="6">
        <v>2.0</v>
      </c>
      <c r="AI23" s="8">
        <f t="shared" si="8"/>
        <v>0.8</v>
      </c>
      <c r="AJ23" s="8">
        <f t="shared" si="9"/>
        <v>-0.0125</v>
      </c>
      <c r="AK23" s="12"/>
      <c r="AL23" s="12"/>
    </row>
    <row r="24">
      <c r="A24" s="6" t="s">
        <v>164</v>
      </c>
      <c r="B24" s="6">
        <v>1.0</v>
      </c>
      <c r="C24" s="6">
        <v>1.0</v>
      </c>
      <c r="D24" s="6">
        <v>0.0</v>
      </c>
      <c r="E24" s="6">
        <v>1.0</v>
      </c>
      <c r="F24" s="6">
        <v>0.0</v>
      </c>
      <c r="G24" s="6">
        <v>0.0</v>
      </c>
      <c r="H24" s="6">
        <v>0.0</v>
      </c>
      <c r="I24" s="6">
        <v>0.0</v>
      </c>
      <c r="J24" s="6">
        <v>0.0</v>
      </c>
      <c r="K24" s="6">
        <v>0.0</v>
      </c>
      <c r="L24" s="6">
        <v>0.0</v>
      </c>
      <c r="M24" s="6">
        <v>0.0</v>
      </c>
      <c r="N24" s="6">
        <v>0.0</v>
      </c>
      <c r="O24" s="6">
        <v>0.0</v>
      </c>
      <c r="P24" s="6">
        <v>0.0</v>
      </c>
      <c r="Q24" s="6">
        <v>0.0</v>
      </c>
      <c r="R24" s="6">
        <v>0.0</v>
      </c>
      <c r="S24" s="6">
        <v>0.0</v>
      </c>
      <c r="T24" s="6">
        <v>1.0</v>
      </c>
      <c r="U24" s="6">
        <v>0.0</v>
      </c>
      <c r="V24" s="6">
        <v>0.0</v>
      </c>
      <c r="W24" s="14">
        <f t="shared" si="1"/>
        <v>0</v>
      </c>
      <c r="X24" s="14">
        <f t="shared" si="2"/>
        <v>0</v>
      </c>
      <c r="Y24" s="10">
        <f t="shared" si="3"/>
        <v>1</v>
      </c>
      <c r="Z24" s="10">
        <f t="shared" si="4"/>
        <v>1</v>
      </c>
      <c r="AA24" s="28">
        <f t="shared" si="5"/>
        <v>2</v>
      </c>
      <c r="AB24" s="6"/>
      <c r="AC24" s="6"/>
      <c r="AD24" s="6"/>
      <c r="AE24" s="6"/>
      <c r="AF24" s="6"/>
      <c r="AG24" s="6"/>
      <c r="AH24" s="6"/>
      <c r="AI24" s="8" t="str">
        <f t="shared" si="8"/>
        <v/>
      </c>
      <c r="AJ24" s="8" t="str">
        <f t="shared" si="9"/>
        <v/>
      </c>
      <c r="AK24" s="12"/>
      <c r="AL24" s="12"/>
    </row>
    <row r="25">
      <c r="A25" s="6" t="s">
        <v>165</v>
      </c>
      <c r="B25" s="6">
        <v>3.0</v>
      </c>
      <c r="C25" s="6">
        <v>1.0</v>
      </c>
      <c r="D25" s="6">
        <v>0.0</v>
      </c>
      <c r="E25" s="6">
        <v>0.0</v>
      </c>
      <c r="F25" s="6">
        <v>0.0</v>
      </c>
      <c r="G25" s="6">
        <v>0.0</v>
      </c>
      <c r="H25" s="6">
        <v>1.0</v>
      </c>
      <c r="I25" s="6">
        <v>1.0</v>
      </c>
      <c r="J25" s="6">
        <v>0.0</v>
      </c>
      <c r="K25" s="6">
        <v>0.0</v>
      </c>
      <c r="L25" s="6">
        <v>2.0</v>
      </c>
      <c r="M25" s="6">
        <v>0.0</v>
      </c>
      <c r="N25" s="6">
        <v>0.0</v>
      </c>
      <c r="O25" s="6">
        <v>0.0</v>
      </c>
      <c r="P25" s="6">
        <v>0.0</v>
      </c>
      <c r="Q25" s="6">
        <v>1.0</v>
      </c>
      <c r="R25" s="6">
        <v>1.0</v>
      </c>
      <c r="S25" s="6">
        <v>0.0</v>
      </c>
      <c r="T25" s="6">
        <v>0.0</v>
      </c>
      <c r="U25" s="6">
        <v>1.0</v>
      </c>
      <c r="V25" s="6">
        <v>0.0</v>
      </c>
      <c r="W25" s="14">
        <f t="shared" si="1"/>
        <v>0</v>
      </c>
      <c r="X25" s="14">
        <f t="shared" si="2"/>
        <v>0.6666666667</v>
      </c>
      <c r="Y25" s="10">
        <f t="shared" si="3"/>
        <v>0</v>
      </c>
      <c r="Z25" s="10">
        <f t="shared" si="4"/>
        <v>0.6666666667</v>
      </c>
      <c r="AA25" s="28">
        <f t="shared" si="5"/>
        <v>0</v>
      </c>
      <c r="AB25" s="6"/>
      <c r="AC25" s="6"/>
      <c r="AD25" s="6"/>
      <c r="AE25" s="6"/>
      <c r="AF25" s="6"/>
      <c r="AG25" s="6"/>
      <c r="AH25" s="6"/>
      <c r="AI25" s="6"/>
      <c r="AJ25" s="6"/>
      <c r="AK25" s="12"/>
      <c r="AL25" s="12"/>
    </row>
    <row r="26">
      <c r="A26" s="6" t="s">
        <v>146</v>
      </c>
      <c r="B26" s="6">
        <v>1.0</v>
      </c>
      <c r="C26" s="6">
        <v>1.0</v>
      </c>
      <c r="D26" s="6">
        <v>0.0</v>
      </c>
      <c r="E26" s="6">
        <v>0.0</v>
      </c>
      <c r="F26" s="6">
        <v>0.0</v>
      </c>
      <c r="G26" s="6">
        <v>0.0</v>
      </c>
      <c r="H26" s="6">
        <v>0.0</v>
      </c>
      <c r="I26" s="6">
        <v>0.0</v>
      </c>
      <c r="J26" s="6">
        <v>0.0</v>
      </c>
      <c r="K26" s="6">
        <v>0.0</v>
      </c>
      <c r="L26" s="6">
        <v>0.0</v>
      </c>
      <c r="M26" s="6">
        <v>0.0</v>
      </c>
      <c r="N26" s="6">
        <v>0.0</v>
      </c>
      <c r="O26" s="6">
        <v>0.0</v>
      </c>
      <c r="P26" s="6">
        <v>0.0</v>
      </c>
      <c r="Q26" s="6">
        <v>1.0</v>
      </c>
      <c r="R26" s="6">
        <v>1.0</v>
      </c>
      <c r="S26" s="6">
        <v>0.0</v>
      </c>
      <c r="T26" s="6">
        <v>1.0</v>
      </c>
      <c r="U26" s="6">
        <v>0.0</v>
      </c>
      <c r="V26" s="6">
        <v>0.0</v>
      </c>
      <c r="W26" s="14">
        <f t="shared" si="1"/>
        <v>0</v>
      </c>
      <c r="X26" s="14">
        <f t="shared" si="2"/>
        <v>0</v>
      </c>
      <c r="Y26" s="10">
        <f t="shared" si="3"/>
        <v>0</v>
      </c>
      <c r="Z26" s="10">
        <f t="shared" si="4"/>
        <v>0</v>
      </c>
      <c r="AA26" s="28">
        <f t="shared" si="5"/>
        <v>0</v>
      </c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4"/>
      <c r="X27" s="14"/>
      <c r="Y27" s="10"/>
      <c r="Z27" s="10"/>
      <c r="AA27" s="28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>
      <c r="A28" s="36" t="s">
        <v>46</v>
      </c>
      <c r="B28" s="37">
        <f t="shared" ref="B28:V28" si="10">SUM(B2:B27)</f>
        <v>73</v>
      </c>
      <c r="C28" s="37">
        <f t="shared" si="10"/>
        <v>58</v>
      </c>
      <c r="D28" s="37">
        <f t="shared" si="10"/>
        <v>17</v>
      </c>
      <c r="E28" s="37">
        <f t="shared" si="10"/>
        <v>4</v>
      </c>
      <c r="F28" s="37">
        <f t="shared" si="10"/>
        <v>0</v>
      </c>
      <c r="G28" s="37">
        <f t="shared" si="10"/>
        <v>0</v>
      </c>
      <c r="H28" s="37">
        <f t="shared" si="10"/>
        <v>10</v>
      </c>
      <c r="I28" s="37">
        <f t="shared" si="10"/>
        <v>24</v>
      </c>
      <c r="J28" s="37">
        <f t="shared" si="10"/>
        <v>3</v>
      </c>
      <c r="K28" s="37">
        <f t="shared" si="10"/>
        <v>1</v>
      </c>
      <c r="L28" s="37">
        <f t="shared" si="10"/>
        <v>14</v>
      </c>
      <c r="M28" s="37">
        <f t="shared" si="10"/>
        <v>8</v>
      </c>
      <c r="N28" s="37">
        <f t="shared" si="10"/>
        <v>1</v>
      </c>
      <c r="O28" s="37">
        <f t="shared" si="10"/>
        <v>0</v>
      </c>
      <c r="P28" s="37">
        <f t="shared" si="10"/>
        <v>13</v>
      </c>
      <c r="Q28" s="37">
        <f t="shared" si="10"/>
        <v>15</v>
      </c>
      <c r="R28" s="37">
        <f t="shared" si="10"/>
        <v>7</v>
      </c>
      <c r="S28" s="37">
        <f t="shared" si="10"/>
        <v>1</v>
      </c>
      <c r="T28" s="37">
        <f t="shared" si="10"/>
        <v>13</v>
      </c>
      <c r="U28" s="37">
        <f t="shared" si="10"/>
        <v>5</v>
      </c>
      <c r="V28" s="37">
        <f t="shared" si="10"/>
        <v>2</v>
      </c>
      <c r="W28" s="39">
        <f t="shared" ref="W28:W30" si="13">M28/B28</f>
        <v>0.1095890411</v>
      </c>
      <c r="X28" s="39">
        <f t="shared" ref="X28:X30" si="14">L28/B28</f>
        <v>0.1917808219</v>
      </c>
      <c r="Y28" s="40">
        <f t="shared" ref="Y28:Y30" si="15">(D28+E28+F28+G28)/C28</f>
        <v>0.3620689655</v>
      </c>
      <c r="Z28" s="40">
        <f t="shared" ref="Z28:Z30" si="16">(D28+E28+F28+G28+L28+N28)/B28</f>
        <v>0.4931506849</v>
      </c>
      <c r="AA28" s="41">
        <f t="shared" ref="AA28:AA30" si="17">(D28*1+E28*2+F28*3+G28*4)/C28</f>
        <v>0.4310344828</v>
      </c>
      <c r="AB28" s="36" t="s">
        <v>166</v>
      </c>
      <c r="AC28" s="37">
        <f t="shared" ref="AC28:AJ28" si="11">SUM(AC2:AC27)</f>
        <v>16</v>
      </c>
      <c r="AD28" s="37">
        <f t="shared" si="11"/>
        <v>0</v>
      </c>
      <c r="AE28" s="37">
        <f t="shared" si="11"/>
        <v>2</v>
      </c>
      <c r="AF28" s="37">
        <f t="shared" si="11"/>
        <v>0</v>
      </c>
      <c r="AG28" s="37">
        <f t="shared" si="11"/>
        <v>0</v>
      </c>
      <c r="AH28" s="37">
        <f t="shared" si="11"/>
        <v>2</v>
      </c>
      <c r="AI28" s="73">
        <f t="shared" si="11"/>
        <v>3</v>
      </c>
      <c r="AJ28" s="73">
        <f t="shared" si="11"/>
        <v>0.2410714286</v>
      </c>
      <c r="AK28" s="40">
        <f>(AD28+AE28)/(AD28+AE28+AH28)</f>
        <v>0.5</v>
      </c>
      <c r="AL28" s="40">
        <f>(AE28+AF28)/(AE28+AF28+AH28+AG28)</f>
        <v>0.5</v>
      </c>
    </row>
    <row r="29">
      <c r="A29" s="36" t="s">
        <v>98</v>
      </c>
      <c r="B29" s="37">
        <f t="shared" ref="B29:V29" si="12">SUM(B2:B20)</f>
        <v>58</v>
      </c>
      <c r="C29" s="37">
        <f t="shared" si="12"/>
        <v>47</v>
      </c>
      <c r="D29" s="37">
        <f t="shared" si="12"/>
        <v>15</v>
      </c>
      <c r="E29" s="37">
        <f t="shared" si="12"/>
        <v>3</v>
      </c>
      <c r="F29" s="37">
        <f t="shared" si="12"/>
        <v>0</v>
      </c>
      <c r="G29" s="37">
        <f t="shared" si="12"/>
        <v>0</v>
      </c>
      <c r="H29" s="37">
        <f t="shared" si="12"/>
        <v>9</v>
      </c>
      <c r="I29" s="37">
        <f t="shared" si="12"/>
        <v>23</v>
      </c>
      <c r="J29" s="37">
        <f t="shared" si="12"/>
        <v>3</v>
      </c>
      <c r="K29" s="37">
        <f t="shared" si="12"/>
        <v>1</v>
      </c>
      <c r="L29" s="37">
        <f t="shared" si="12"/>
        <v>11</v>
      </c>
      <c r="M29" s="37">
        <f t="shared" si="12"/>
        <v>8</v>
      </c>
      <c r="N29" s="37">
        <f t="shared" si="12"/>
        <v>0</v>
      </c>
      <c r="O29" s="37">
        <f t="shared" si="12"/>
        <v>0</v>
      </c>
      <c r="P29" s="37">
        <f t="shared" si="12"/>
        <v>11</v>
      </c>
      <c r="Q29" s="37">
        <f t="shared" si="12"/>
        <v>10</v>
      </c>
      <c r="R29" s="37">
        <f t="shared" si="12"/>
        <v>4</v>
      </c>
      <c r="S29" s="37">
        <f t="shared" si="12"/>
        <v>0</v>
      </c>
      <c r="T29" s="37">
        <f t="shared" si="12"/>
        <v>6</v>
      </c>
      <c r="U29" s="37">
        <f t="shared" si="12"/>
        <v>2</v>
      </c>
      <c r="V29" s="37">
        <f t="shared" si="12"/>
        <v>1</v>
      </c>
      <c r="W29" s="39">
        <f t="shared" si="13"/>
        <v>0.1379310345</v>
      </c>
      <c r="X29" s="39">
        <f t="shared" si="14"/>
        <v>0.1896551724</v>
      </c>
      <c r="Y29" s="40">
        <f t="shared" si="15"/>
        <v>0.3829787234</v>
      </c>
      <c r="Z29" s="40">
        <f t="shared" si="16"/>
        <v>0.5</v>
      </c>
      <c r="AA29" s="41">
        <f t="shared" si="17"/>
        <v>0.4468085106</v>
      </c>
      <c r="AB29" s="36" t="s">
        <v>139</v>
      </c>
      <c r="AC29" s="37">
        <f t="shared" ref="AC29:AJ29" si="18">SUM(AC2:AC20)</f>
        <v>9</v>
      </c>
      <c r="AD29" s="37">
        <f t="shared" si="18"/>
        <v>0</v>
      </c>
      <c r="AE29" s="37">
        <f t="shared" si="18"/>
        <v>0</v>
      </c>
      <c r="AF29" s="37">
        <f t="shared" si="18"/>
        <v>0</v>
      </c>
      <c r="AG29" s="37">
        <f t="shared" si="18"/>
        <v>0</v>
      </c>
      <c r="AH29" s="37">
        <f t="shared" si="18"/>
        <v>0</v>
      </c>
      <c r="AI29" s="73">
        <f t="shared" si="18"/>
        <v>1.4</v>
      </c>
      <c r="AJ29" s="73">
        <f t="shared" si="18"/>
        <v>0.1035714286</v>
      </c>
      <c r="AK29" s="40"/>
      <c r="AL29" s="40"/>
    </row>
    <row r="30">
      <c r="A30" s="36" t="s">
        <v>84</v>
      </c>
      <c r="B30" s="37">
        <f t="shared" ref="B30:V30" si="19">SUM(B21:B27)</f>
        <v>15</v>
      </c>
      <c r="C30" s="37">
        <f t="shared" si="19"/>
        <v>11</v>
      </c>
      <c r="D30" s="37">
        <f t="shared" si="19"/>
        <v>2</v>
      </c>
      <c r="E30" s="37">
        <f t="shared" si="19"/>
        <v>1</v>
      </c>
      <c r="F30" s="37">
        <f t="shared" si="19"/>
        <v>0</v>
      </c>
      <c r="G30" s="37">
        <f t="shared" si="19"/>
        <v>0</v>
      </c>
      <c r="H30" s="37">
        <f t="shared" si="19"/>
        <v>1</v>
      </c>
      <c r="I30" s="37">
        <f t="shared" si="19"/>
        <v>1</v>
      </c>
      <c r="J30" s="37">
        <f t="shared" si="19"/>
        <v>0</v>
      </c>
      <c r="K30" s="37">
        <f t="shared" si="19"/>
        <v>0</v>
      </c>
      <c r="L30" s="37">
        <f t="shared" si="19"/>
        <v>3</v>
      </c>
      <c r="M30" s="37">
        <f t="shared" si="19"/>
        <v>0</v>
      </c>
      <c r="N30" s="37">
        <f t="shared" si="19"/>
        <v>1</v>
      </c>
      <c r="O30" s="37">
        <f t="shared" si="19"/>
        <v>0</v>
      </c>
      <c r="P30" s="37">
        <f t="shared" si="19"/>
        <v>2</v>
      </c>
      <c r="Q30" s="37">
        <f t="shared" si="19"/>
        <v>5</v>
      </c>
      <c r="R30" s="37">
        <f t="shared" si="19"/>
        <v>3</v>
      </c>
      <c r="S30" s="37">
        <f t="shared" si="19"/>
        <v>1</v>
      </c>
      <c r="T30" s="37">
        <f t="shared" si="19"/>
        <v>7</v>
      </c>
      <c r="U30" s="37">
        <f t="shared" si="19"/>
        <v>3</v>
      </c>
      <c r="V30" s="37">
        <f t="shared" si="19"/>
        <v>1</v>
      </c>
      <c r="W30" s="39">
        <f t="shared" si="13"/>
        <v>0</v>
      </c>
      <c r="X30" s="39">
        <f t="shared" si="14"/>
        <v>0.2</v>
      </c>
      <c r="Y30" s="40">
        <f t="shared" si="15"/>
        <v>0.2727272727</v>
      </c>
      <c r="Z30" s="40">
        <f t="shared" si="16"/>
        <v>0.4666666667</v>
      </c>
      <c r="AA30" s="41">
        <f t="shared" si="17"/>
        <v>0.3636363636</v>
      </c>
      <c r="AB30" s="36" t="s">
        <v>140</v>
      </c>
      <c r="AC30" s="37">
        <f t="shared" ref="AC30:AJ30" si="20">SUM(AC21:AC27)</f>
        <v>7</v>
      </c>
      <c r="AD30" s="37">
        <f t="shared" si="20"/>
        <v>0</v>
      </c>
      <c r="AE30" s="37">
        <f t="shared" si="20"/>
        <v>2</v>
      </c>
      <c r="AF30" s="37">
        <f t="shared" si="20"/>
        <v>0</v>
      </c>
      <c r="AG30" s="37">
        <f t="shared" si="20"/>
        <v>0</v>
      </c>
      <c r="AH30" s="37">
        <f t="shared" si="20"/>
        <v>2</v>
      </c>
      <c r="AI30" s="73">
        <f t="shared" si="20"/>
        <v>1.6</v>
      </c>
      <c r="AJ30" s="73">
        <f t="shared" si="20"/>
        <v>0.1375</v>
      </c>
      <c r="AK30" s="40">
        <f>(AD30+AE30)/(AD30+AE30+AH30)</f>
        <v>0.5</v>
      </c>
      <c r="AL30" s="40">
        <f>(AE30+AF30)/(AE30+AF30+AH30+AG30)</f>
        <v>0.5</v>
      </c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174</v>
      </c>
      <c r="AJ1" s="1" t="s">
        <v>175</v>
      </c>
      <c r="AK1" s="1" t="s">
        <v>167</v>
      </c>
      <c r="AL1" s="1" t="s">
        <v>6</v>
      </c>
      <c r="AM1" s="1" t="s">
        <v>129</v>
      </c>
      <c r="AN1" s="1" t="s">
        <v>130</v>
      </c>
    </row>
    <row r="2">
      <c r="A2" s="6" t="s">
        <v>144</v>
      </c>
      <c r="B2" s="6">
        <v>2.0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1.0</v>
      </c>
      <c r="M2" s="6">
        <v>1.0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/>
      <c r="T2" s="27">
        <v>0.0</v>
      </c>
      <c r="U2" s="27">
        <v>0.0</v>
      </c>
      <c r="V2" s="27">
        <v>0.0</v>
      </c>
      <c r="W2" s="14">
        <f t="shared" ref="W2:W11" si="1">M2/B2</f>
        <v>0.5</v>
      </c>
      <c r="X2" s="14">
        <f t="shared" ref="X2:X11" si="2">L2/B2</f>
        <v>0.5</v>
      </c>
      <c r="Y2" s="10">
        <f t="shared" ref="Y2:Y11" si="3">(D2+E2+F2+G2)/C2</f>
        <v>0</v>
      </c>
      <c r="Z2" s="10">
        <f t="shared" ref="Z2:Z11" si="4">(D2+E2+F2+G2+L2+N2)/B2</f>
        <v>0.5</v>
      </c>
      <c r="AA2" s="28">
        <f t="shared" ref="AA2:AA11" si="5">(D2*1+E2*2+F2*3+G2*4)/C2</f>
        <v>0</v>
      </c>
      <c r="AB2" s="67" t="s">
        <v>133</v>
      </c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</row>
    <row r="3">
      <c r="A3" s="6" t="s">
        <v>145</v>
      </c>
      <c r="B3" s="6">
        <v>2.0</v>
      </c>
      <c r="C3" s="6">
        <v>2.0</v>
      </c>
      <c r="D3" s="6">
        <v>1.0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1.0</v>
      </c>
      <c r="N3" s="6">
        <v>0.0</v>
      </c>
      <c r="O3" s="6">
        <v>0.0</v>
      </c>
      <c r="P3" s="27">
        <v>0.0</v>
      </c>
      <c r="Q3" s="6">
        <v>0.0</v>
      </c>
      <c r="R3" s="6">
        <v>0.0</v>
      </c>
      <c r="S3" s="6"/>
      <c r="T3" s="6">
        <v>0.0</v>
      </c>
      <c r="U3" s="6">
        <v>0.0</v>
      </c>
      <c r="V3" s="6">
        <v>0.0</v>
      </c>
      <c r="W3" s="14">
        <f t="shared" si="1"/>
        <v>0.5</v>
      </c>
      <c r="X3" s="14">
        <f t="shared" si="2"/>
        <v>0</v>
      </c>
      <c r="Y3" s="10">
        <f t="shared" si="3"/>
        <v>0.5</v>
      </c>
      <c r="Z3" s="10">
        <f t="shared" si="4"/>
        <v>0.5</v>
      </c>
      <c r="AA3" s="28">
        <f t="shared" si="5"/>
        <v>0.5</v>
      </c>
      <c r="AB3" s="51" t="s">
        <v>133</v>
      </c>
      <c r="AC3" s="51">
        <v>4.0</v>
      </c>
      <c r="AD3" s="51">
        <v>0.0</v>
      </c>
      <c r="AE3" s="51">
        <v>0.0</v>
      </c>
      <c r="AF3" s="51">
        <v>0.0</v>
      </c>
      <c r="AG3" s="51">
        <v>0.0</v>
      </c>
      <c r="AH3" s="51">
        <v>0.0</v>
      </c>
      <c r="AI3" s="51">
        <v>0.0</v>
      </c>
      <c r="AJ3" s="51">
        <v>0.0</v>
      </c>
      <c r="AK3" s="8">
        <f>IF(AB3="C",1.5,IF(AB3="SS",1,IF(AB3="2B",0.8,IF(AB3="3B",0.7,IF(AB3="1B",0.3,IF(AB3="OF",0.6,))))))</f>
        <v>1.5</v>
      </c>
      <c r="AL3" s="8">
        <f>IF(AB3="C",(((0.15*AC3)+1.5*AJ3-1*AH3+AC3)*0.1),(IF(AC3&gt;0,(((AD3+AE3)-0.5*AG3-AH3-AF3)+AK3)/AC3*0.25, )))</f>
        <v>0.46</v>
      </c>
      <c r="AM3" s="52"/>
      <c r="AN3" s="52"/>
    </row>
    <row r="4">
      <c r="A4" s="30" t="s">
        <v>162</v>
      </c>
      <c r="B4" s="30">
        <v>4.0</v>
      </c>
      <c r="C4" s="30">
        <v>4.0</v>
      </c>
      <c r="D4" s="30">
        <v>0.0</v>
      </c>
      <c r="E4" s="30">
        <v>0.0</v>
      </c>
      <c r="F4" s="30">
        <v>0.0</v>
      </c>
      <c r="G4" s="30">
        <v>0.0</v>
      </c>
      <c r="H4" s="30">
        <v>1.0</v>
      </c>
      <c r="I4" s="30">
        <v>0.0</v>
      </c>
      <c r="J4" s="30">
        <v>0.0</v>
      </c>
      <c r="K4" s="30">
        <v>0.0</v>
      </c>
      <c r="L4" s="30">
        <v>0.0</v>
      </c>
      <c r="M4" s="30">
        <v>2.0</v>
      </c>
      <c r="N4" s="30">
        <v>0.0</v>
      </c>
      <c r="O4" s="30">
        <v>0.0</v>
      </c>
      <c r="P4" s="31">
        <v>2.0</v>
      </c>
      <c r="Q4" s="31">
        <v>0.0</v>
      </c>
      <c r="R4" s="31">
        <v>0.0</v>
      </c>
      <c r="S4" s="31">
        <v>0.0</v>
      </c>
      <c r="T4" s="31">
        <v>2.0</v>
      </c>
      <c r="U4" s="31">
        <v>0.0</v>
      </c>
      <c r="V4" s="31">
        <v>0.0</v>
      </c>
      <c r="W4" s="32">
        <f t="shared" si="1"/>
        <v>0.5</v>
      </c>
      <c r="X4" s="32">
        <f t="shared" si="2"/>
        <v>0</v>
      </c>
      <c r="Y4" s="33">
        <f t="shared" si="3"/>
        <v>0</v>
      </c>
      <c r="Z4" s="33">
        <f t="shared" si="4"/>
        <v>0</v>
      </c>
      <c r="AA4" s="34">
        <f t="shared" si="5"/>
        <v>0</v>
      </c>
      <c r="AB4" s="81"/>
      <c r="AC4" s="81"/>
      <c r="AD4" s="81"/>
      <c r="AE4" s="81"/>
      <c r="AF4" s="81"/>
      <c r="AG4" s="81"/>
      <c r="AH4" s="81"/>
      <c r="AI4" s="82"/>
      <c r="AJ4" s="82"/>
      <c r="AK4" s="82"/>
      <c r="AL4" s="82"/>
      <c r="AM4" s="82"/>
      <c r="AN4" s="82"/>
    </row>
    <row r="5">
      <c r="A5" s="6" t="s">
        <v>135</v>
      </c>
      <c r="B5" s="6">
        <v>3.0</v>
      </c>
      <c r="C5" s="6">
        <v>1.0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2.0</v>
      </c>
      <c r="J5" s="6">
        <v>0.0</v>
      </c>
      <c r="K5" s="6">
        <v>0.0</v>
      </c>
      <c r="L5" s="6">
        <v>2.0</v>
      </c>
      <c r="M5" s="6">
        <v>0.0</v>
      </c>
      <c r="N5" s="6">
        <v>0.0</v>
      </c>
      <c r="O5" s="6">
        <v>0.0</v>
      </c>
      <c r="P5" s="27">
        <v>1.0</v>
      </c>
      <c r="Q5" s="27">
        <v>0.0</v>
      </c>
      <c r="R5" s="27">
        <v>0.0</v>
      </c>
      <c r="S5" s="27">
        <v>0.0</v>
      </c>
      <c r="T5" s="27">
        <v>1.0</v>
      </c>
      <c r="U5" s="27">
        <v>0.0</v>
      </c>
      <c r="V5" s="27">
        <v>0.0</v>
      </c>
      <c r="W5" s="14">
        <f t="shared" si="1"/>
        <v>0</v>
      </c>
      <c r="X5" s="14">
        <f t="shared" si="2"/>
        <v>0.6666666667</v>
      </c>
      <c r="Y5" s="10">
        <f t="shared" si="3"/>
        <v>0</v>
      </c>
      <c r="Z5" s="10">
        <f t="shared" si="4"/>
        <v>0.6666666667</v>
      </c>
      <c r="AA5" s="28">
        <f t="shared" si="5"/>
        <v>0</v>
      </c>
      <c r="AB5" s="51" t="s">
        <v>133</v>
      </c>
      <c r="AC5" s="51">
        <v>3.0</v>
      </c>
      <c r="AD5" s="51">
        <v>0.0</v>
      </c>
      <c r="AE5" s="51">
        <v>0.0</v>
      </c>
      <c r="AF5" s="51">
        <v>0.0</v>
      </c>
      <c r="AG5" s="51">
        <v>0.0</v>
      </c>
      <c r="AH5" s="51">
        <v>0.0</v>
      </c>
      <c r="AI5" s="51">
        <v>0.0</v>
      </c>
      <c r="AJ5" s="51">
        <v>0.0</v>
      </c>
      <c r="AK5" s="8">
        <f t="shared" ref="AK5:AK11" si="6">IF(AB5="C",1.5,IF(AB5="SS",1,IF(AB5="2B",0.8,IF(AB5="3B",0.7,IF(AB5="1B",0.3,IF(AB5="OF",0.6,))))))</f>
        <v>1.5</v>
      </c>
      <c r="AL5" s="8">
        <f t="shared" ref="AL5:AL11" si="7">IF(AB5="C",(((0.15*AC5)+1.5*AJ5-1*AH5+AC5)*0.1),(IF(AC5&gt;0,(((AD5+AE5)-0.5*AG5-AH5-AF5)+AK5)/AC5*0.25, )))</f>
        <v>0.345</v>
      </c>
      <c r="AM5" s="52"/>
      <c r="AN5" s="52"/>
    </row>
    <row r="6">
      <c r="A6" s="6" t="s">
        <v>137</v>
      </c>
      <c r="B6" s="6">
        <v>1.0</v>
      </c>
      <c r="C6" s="6">
        <v>0.0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1.0</v>
      </c>
      <c r="N6" s="6">
        <v>0.0</v>
      </c>
      <c r="O6" s="6">
        <v>0.0</v>
      </c>
      <c r="P6" s="27">
        <v>0.0</v>
      </c>
      <c r="Q6" s="6">
        <v>0.0</v>
      </c>
      <c r="R6" s="6">
        <v>0.0</v>
      </c>
      <c r="S6" s="6">
        <v>0.0</v>
      </c>
      <c r="T6" s="6">
        <v>0.0</v>
      </c>
      <c r="U6" s="6">
        <v>0.0</v>
      </c>
      <c r="V6" s="6">
        <v>0.0</v>
      </c>
      <c r="W6" s="14">
        <f t="shared" si="1"/>
        <v>1</v>
      </c>
      <c r="X6" s="14">
        <f t="shared" si="2"/>
        <v>0</v>
      </c>
      <c r="Y6" s="10" t="str">
        <f t="shared" si="3"/>
        <v>#DIV/0!</v>
      </c>
      <c r="Z6" s="10">
        <f t="shared" si="4"/>
        <v>0</v>
      </c>
      <c r="AA6" s="28" t="str">
        <f t="shared" si="5"/>
        <v>#DIV/0!</v>
      </c>
      <c r="AB6" s="51" t="s">
        <v>133</v>
      </c>
      <c r="AC6" s="51">
        <v>1.0</v>
      </c>
      <c r="AD6" s="51">
        <v>0.0</v>
      </c>
      <c r="AE6" s="51">
        <v>0.0</v>
      </c>
      <c r="AF6" s="51">
        <v>0.0</v>
      </c>
      <c r="AG6" s="51">
        <v>0.0</v>
      </c>
      <c r="AH6" s="51">
        <v>0.0</v>
      </c>
      <c r="AI6" s="51">
        <v>0.0</v>
      </c>
      <c r="AJ6" s="51">
        <v>0.0</v>
      </c>
      <c r="AK6" s="8">
        <f t="shared" si="6"/>
        <v>1.5</v>
      </c>
      <c r="AL6" s="8">
        <f t="shared" si="7"/>
        <v>0.115</v>
      </c>
      <c r="AM6" s="53"/>
      <c r="AN6" s="53"/>
    </row>
    <row r="7">
      <c r="A7" s="6" t="s">
        <v>158</v>
      </c>
      <c r="B7" s="6">
        <v>4.0</v>
      </c>
      <c r="C7" s="6">
        <v>2.0</v>
      </c>
      <c r="D7" s="6">
        <v>0.0</v>
      </c>
      <c r="E7" s="6">
        <v>1.0</v>
      </c>
      <c r="F7" s="6">
        <v>0.0</v>
      </c>
      <c r="G7" s="6">
        <v>0.0</v>
      </c>
      <c r="H7" s="6">
        <v>3.0</v>
      </c>
      <c r="I7" s="6">
        <v>3.0</v>
      </c>
      <c r="J7" s="6">
        <v>0.0</v>
      </c>
      <c r="K7" s="6">
        <v>0.0</v>
      </c>
      <c r="L7" s="6">
        <v>1.0</v>
      </c>
      <c r="M7" s="6">
        <v>0.0</v>
      </c>
      <c r="N7" s="6">
        <v>1.0</v>
      </c>
      <c r="O7" s="6">
        <v>0.0</v>
      </c>
      <c r="P7" s="27">
        <v>1.0</v>
      </c>
      <c r="Q7" s="6">
        <v>0.0</v>
      </c>
      <c r="R7" s="6">
        <v>0.0</v>
      </c>
      <c r="S7" s="6">
        <v>0.0</v>
      </c>
      <c r="T7" s="6">
        <v>0.0</v>
      </c>
      <c r="U7" s="6">
        <v>0.0</v>
      </c>
      <c r="V7" s="6">
        <v>2.0</v>
      </c>
      <c r="W7" s="14">
        <f t="shared" si="1"/>
        <v>0</v>
      </c>
      <c r="X7" s="14">
        <f t="shared" si="2"/>
        <v>0.25</v>
      </c>
      <c r="Y7" s="10">
        <f t="shared" si="3"/>
        <v>0.5</v>
      </c>
      <c r="Z7" s="10">
        <f t="shared" si="4"/>
        <v>0.75</v>
      </c>
      <c r="AA7" s="28">
        <f t="shared" si="5"/>
        <v>1</v>
      </c>
      <c r="AB7" s="51" t="s">
        <v>133</v>
      </c>
      <c r="AC7" s="51">
        <v>5.0</v>
      </c>
      <c r="AD7" s="51">
        <v>0.0</v>
      </c>
      <c r="AE7" s="51">
        <v>0.0</v>
      </c>
      <c r="AF7" s="51">
        <v>0.0</v>
      </c>
      <c r="AG7" s="51">
        <v>0.0</v>
      </c>
      <c r="AH7" s="51">
        <v>1.0</v>
      </c>
      <c r="AI7" s="51">
        <v>2.0</v>
      </c>
      <c r="AJ7" s="51">
        <v>0.0</v>
      </c>
      <c r="AK7" s="8">
        <f t="shared" si="6"/>
        <v>1.5</v>
      </c>
      <c r="AL7" s="8">
        <f t="shared" si="7"/>
        <v>0.475</v>
      </c>
      <c r="AM7" s="53"/>
      <c r="AN7" s="53"/>
    </row>
    <row r="8">
      <c r="A8" s="6" t="s">
        <v>152</v>
      </c>
      <c r="B8" s="6">
        <v>2.0</v>
      </c>
      <c r="C8" s="6">
        <v>2.0</v>
      </c>
      <c r="D8" s="6">
        <v>0.0</v>
      </c>
      <c r="E8" s="6">
        <v>0.0</v>
      </c>
      <c r="F8" s="6">
        <v>0.0</v>
      </c>
      <c r="G8" s="6">
        <v>0.0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6">
        <v>1.0</v>
      </c>
      <c r="N8" s="6">
        <v>0.0</v>
      </c>
      <c r="O8" s="6">
        <v>0.0</v>
      </c>
      <c r="P8" s="27">
        <v>1.0</v>
      </c>
      <c r="Q8" s="6">
        <v>0.0</v>
      </c>
      <c r="R8" s="6">
        <v>0.0</v>
      </c>
      <c r="S8" s="6">
        <v>0.0</v>
      </c>
      <c r="T8" s="6">
        <v>0.0</v>
      </c>
      <c r="U8" s="6">
        <v>0.0</v>
      </c>
      <c r="V8" s="6">
        <v>0.0</v>
      </c>
      <c r="W8" s="14">
        <f t="shared" si="1"/>
        <v>0.5</v>
      </c>
      <c r="X8" s="14">
        <f t="shared" si="2"/>
        <v>0</v>
      </c>
      <c r="Y8" s="10">
        <f t="shared" si="3"/>
        <v>0</v>
      </c>
      <c r="Z8" s="10">
        <f t="shared" si="4"/>
        <v>0</v>
      </c>
      <c r="AA8" s="28">
        <f t="shared" si="5"/>
        <v>0</v>
      </c>
      <c r="AB8" s="54"/>
      <c r="AC8" s="54"/>
      <c r="AD8" s="54"/>
      <c r="AE8" s="54"/>
      <c r="AF8" s="54"/>
      <c r="AG8" s="54"/>
      <c r="AH8" s="54"/>
      <c r="AI8" s="52"/>
      <c r="AJ8" s="52"/>
      <c r="AK8" s="8" t="str">
        <f t="shared" si="6"/>
        <v/>
      </c>
      <c r="AL8" s="8" t="str">
        <f t="shared" si="7"/>
        <v/>
      </c>
      <c r="AM8" s="53"/>
      <c r="AN8" s="53"/>
    </row>
    <row r="9">
      <c r="A9" s="6" t="s">
        <v>153</v>
      </c>
      <c r="B9" s="6">
        <v>1.0</v>
      </c>
      <c r="C9" s="6">
        <v>1.0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1.0</v>
      </c>
      <c r="N9" s="6">
        <v>0.0</v>
      </c>
      <c r="O9" s="6">
        <v>0.0</v>
      </c>
      <c r="P9" s="27">
        <v>0.0</v>
      </c>
      <c r="Q9" s="6">
        <v>0.0</v>
      </c>
      <c r="R9" s="6">
        <v>0.0</v>
      </c>
      <c r="S9" s="6">
        <v>0.0</v>
      </c>
      <c r="T9" s="6">
        <v>0.0</v>
      </c>
      <c r="U9" s="6">
        <v>0.0</v>
      </c>
      <c r="V9" s="6">
        <v>0.0</v>
      </c>
      <c r="W9" s="14">
        <f t="shared" si="1"/>
        <v>1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51" t="s">
        <v>133</v>
      </c>
      <c r="AC9" s="51">
        <v>3.0</v>
      </c>
      <c r="AD9" s="51">
        <v>0.0</v>
      </c>
      <c r="AE9" s="51">
        <v>0.0</v>
      </c>
      <c r="AF9" s="51">
        <v>0.0</v>
      </c>
      <c r="AG9" s="51">
        <v>0.0</v>
      </c>
      <c r="AH9" s="51">
        <v>0.0</v>
      </c>
      <c r="AI9" s="51">
        <v>14.0</v>
      </c>
      <c r="AJ9" s="51">
        <v>0.0</v>
      </c>
      <c r="AK9" s="8">
        <f t="shared" si="6"/>
        <v>1.5</v>
      </c>
      <c r="AL9" s="8">
        <f t="shared" si="7"/>
        <v>0.345</v>
      </c>
      <c r="AM9" s="53"/>
      <c r="AN9" s="53"/>
    </row>
    <row r="10">
      <c r="A10" s="6" t="s">
        <v>164</v>
      </c>
      <c r="B10" s="6">
        <v>4.0</v>
      </c>
      <c r="C10" s="6">
        <v>4.0</v>
      </c>
      <c r="D10" s="6">
        <v>1.0</v>
      </c>
      <c r="E10" s="6">
        <v>0.0</v>
      </c>
      <c r="F10" s="6">
        <v>0.0</v>
      </c>
      <c r="G10" s="6">
        <v>0.0</v>
      </c>
      <c r="H10" s="6">
        <v>2.0</v>
      </c>
      <c r="I10" s="6">
        <v>1.0</v>
      </c>
      <c r="J10" s="6">
        <v>0.0</v>
      </c>
      <c r="K10" s="6">
        <v>0.0</v>
      </c>
      <c r="L10" s="6">
        <v>0.0</v>
      </c>
      <c r="M10" s="6">
        <v>2.0</v>
      </c>
      <c r="N10" s="6">
        <v>0.0</v>
      </c>
      <c r="O10" s="6">
        <v>0.0</v>
      </c>
      <c r="P10" s="27">
        <v>1.0</v>
      </c>
      <c r="Q10" s="6">
        <v>0.0</v>
      </c>
      <c r="R10" s="6">
        <v>0.0</v>
      </c>
      <c r="S10" s="6">
        <v>0.0</v>
      </c>
      <c r="T10" s="6">
        <v>2.0</v>
      </c>
      <c r="U10" s="6">
        <v>0.0</v>
      </c>
      <c r="V10" s="6">
        <v>0.0</v>
      </c>
      <c r="W10" s="14">
        <f t="shared" si="1"/>
        <v>0.5</v>
      </c>
      <c r="X10" s="14">
        <f t="shared" si="2"/>
        <v>0</v>
      </c>
      <c r="Y10" s="10">
        <f t="shared" si="3"/>
        <v>0.25</v>
      </c>
      <c r="Z10" s="10">
        <f t="shared" si="4"/>
        <v>0.25</v>
      </c>
      <c r="AA10" s="28">
        <f t="shared" si="5"/>
        <v>0.25</v>
      </c>
      <c r="AB10" s="51" t="s">
        <v>150</v>
      </c>
      <c r="AC10" s="51">
        <v>5.0</v>
      </c>
      <c r="AD10" s="51">
        <v>1.0</v>
      </c>
      <c r="AE10" s="51">
        <v>0.0</v>
      </c>
      <c r="AF10" s="51">
        <v>0.0</v>
      </c>
      <c r="AG10" s="51">
        <v>0.0</v>
      </c>
      <c r="AH10" s="51">
        <v>1.0</v>
      </c>
      <c r="AI10" s="52"/>
      <c r="AJ10" s="52"/>
      <c r="AK10" s="8">
        <f t="shared" si="6"/>
        <v>0.6</v>
      </c>
      <c r="AL10" s="8">
        <f t="shared" si="7"/>
        <v>0.03</v>
      </c>
      <c r="AM10" s="53"/>
      <c r="AN10" s="53"/>
    </row>
    <row r="11">
      <c r="A11" s="6" t="s">
        <v>165</v>
      </c>
      <c r="B11" s="6">
        <v>2.0</v>
      </c>
      <c r="C11" s="6">
        <v>1.0</v>
      </c>
      <c r="D11" s="6">
        <v>1.0</v>
      </c>
      <c r="E11" s="6">
        <v>0.0</v>
      </c>
      <c r="F11" s="6">
        <v>0.0</v>
      </c>
      <c r="G11" s="6">
        <v>0.0</v>
      </c>
      <c r="H11" s="6">
        <v>1.0</v>
      </c>
      <c r="I11" s="6">
        <v>1.0</v>
      </c>
      <c r="J11" s="6">
        <v>1.0</v>
      </c>
      <c r="K11" s="6">
        <v>0.0</v>
      </c>
      <c r="L11" s="6">
        <v>1.0</v>
      </c>
      <c r="M11" s="6">
        <v>0.0</v>
      </c>
      <c r="N11" s="6">
        <v>0.0</v>
      </c>
      <c r="O11" s="6">
        <v>0.0</v>
      </c>
      <c r="P11" s="27">
        <v>0.0</v>
      </c>
      <c r="Q11" s="6">
        <v>0.0</v>
      </c>
      <c r="R11" s="6">
        <v>0.0</v>
      </c>
      <c r="S11" s="6">
        <v>0.0</v>
      </c>
      <c r="T11" s="6">
        <v>1.0</v>
      </c>
      <c r="U11" s="6">
        <v>0.0</v>
      </c>
      <c r="V11" s="6">
        <v>0.0</v>
      </c>
      <c r="W11" s="14">
        <f t="shared" si="1"/>
        <v>0</v>
      </c>
      <c r="X11" s="14">
        <f t="shared" si="2"/>
        <v>0.5</v>
      </c>
      <c r="Y11" s="10">
        <f t="shared" si="3"/>
        <v>1</v>
      </c>
      <c r="Z11" s="10">
        <f t="shared" si="4"/>
        <v>1</v>
      </c>
      <c r="AA11" s="28">
        <f t="shared" si="5"/>
        <v>1</v>
      </c>
      <c r="AB11" s="51" t="s">
        <v>150</v>
      </c>
      <c r="AC11" s="51">
        <v>3.0</v>
      </c>
      <c r="AD11" s="51">
        <v>0.0</v>
      </c>
      <c r="AE11" s="51">
        <v>0.0</v>
      </c>
      <c r="AF11" s="51">
        <v>0.0</v>
      </c>
      <c r="AG11" s="51">
        <v>0.0</v>
      </c>
      <c r="AH11" s="51">
        <v>0.0</v>
      </c>
      <c r="AI11" s="52"/>
      <c r="AJ11" s="52"/>
      <c r="AK11" s="8">
        <f t="shared" si="6"/>
        <v>0.6</v>
      </c>
      <c r="AL11" s="8">
        <f t="shared" si="7"/>
        <v>0.05</v>
      </c>
      <c r="AM11" s="53"/>
      <c r="AN11" s="53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13"/>
      <c r="Q12" s="11"/>
      <c r="R12" s="11"/>
      <c r="S12" s="11"/>
      <c r="T12" s="11"/>
      <c r="U12" s="11"/>
      <c r="V12" s="11"/>
      <c r="W12" s="14"/>
      <c r="X12" s="14"/>
      <c r="Y12" s="10"/>
      <c r="Z12" s="10"/>
      <c r="AA12" s="28"/>
      <c r="AB12" s="54"/>
      <c r="AC12" s="54"/>
      <c r="AD12" s="54"/>
      <c r="AE12" s="54"/>
      <c r="AF12" s="54"/>
      <c r="AG12" s="54"/>
      <c r="AH12" s="54"/>
      <c r="AI12" s="52"/>
      <c r="AJ12" s="52"/>
      <c r="AK12" s="52"/>
      <c r="AL12" s="52"/>
      <c r="AM12" s="53"/>
      <c r="AN12" s="53"/>
    </row>
    <row r="13">
      <c r="A13" s="36" t="s">
        <v>48</v>
      </c>
      <c r="B13" s="37">
        <f t="shared" ref="B13:V13" si="8">SUM(B2:B12)</f>
        <v>25</v>
      </c>
      <c r="C13" s="37">
        <f t="shared" si="8"/>
        <v>18</v>
      </c>
      <c r="D13" s="37">
        <f t="shared" si="8"/>
        <v>3</v>
      </c>
      <c r="E13" s="37">
        <f t="shared" si="8"/>
        <v>1</v>
      </c>
      <c r="F13" s="37">
        <f t="shared" si="8"/>
        <v>0</v>
      </c>
      <c r="G13" s="37">
        <f t="shared" si="8"/>
        <v>0</v>
      </c>
      <c r="H13" s="37">
        <f t="shared" si="8"/>
        <v>7</v>
      </c>
      <c r="I13" s="37">
        <f t="shared" si="8"/>
        <v>7</v>
      </c>
      <c r="J13" s="37">
        <f t="shared" si="8"/>
        <v>1</v>
      </c>
      <c r="K13" s="37">
        <f t="shared" si="8"/>
        <v>0</v>
      </c>
      <c r="L13" s="37">
        <f t="shared" si="8"/>
        <v>5</v>
      </c>
      <c r="M13" s="37">
        <f t="shared" si="8"/>
        <v>9</v>
      </c>
      <c r="N13" s="37">
        <f t="shared" si="8"/>
        <v>1</v>
      </c>
      <c r="O13" s="37">
        <f t="shared" si="8"/>
        <v>0</v>
      </c>
      <c r="P13" s="38">
        <f t="shared" si="8"/>
        <v>6</v>
      </c>
      <c r="Q13" s="38">
        <f t="shared" si="8"/>
        <v>0</v>
      </c>
      <c r="R13" s="38">
        <f t="shared" si="8"/>
        <v>0</v>
      </c>
      <c r="S13" s="38">
        <f t="shared" si="8"/>
        <v>0</v>
      </c>
      <c r="T13" s="38">
        <f t="shared" si="8"/>
        <v>6</v>
      </c>
      <c r="U13" s="38">
        <f t="shared" si="8"/>
        <v>0</v>
      </c>
      <c r="V13" s="38">
        <f t="shared" si="8"/>
        <v>2</v>
      </c>
      <c r="W13" s="39">
        <f t="shared" ref="W13:W15" si="11">M13/B13</f>
        <v>0.36</v>
      </c>
      <c r="X13" s="39">
        <f t="shared" ref="X13:X15" si="12">L13/B13</f>
        <v>0.2</v>
      </c>
      <c r="Y13" s="40">
        <f t="shared" ref="Y13:Y15" si="13">(D13+E13+F13+G13)/C13</f>
        <v>0.2222222222</v>
      </c>
      <c r="Z13" s="40">
        <f t="shared" ref="Z13:Z15" si="14">(D13+E13+F13+G13+L13+N13)/B13</f>
        <v>0.4</v>
      </c>
      <c r="AA13" s="41">
        <f t="shared" ref="AA13:AA15" si="15">(D13*1+E13*2+F13*3+G13*4)/C13</f>
        <v>0.2777777778</v>
      </c>
      <c r="AB13" s="60" t="s">
        <v>166</v>
      </c>
      <c r="AC13" s="57">
        <f t="shared" ref="AC13:AL13" si="9">SUM(AC2:AC12)</f>
        <v>24</v>
      </c>
      <c r="AD13" s="57">
        <f t="shared" si="9"/>
        <v>1</v>
      </c>
      <c r="AE13" s="57">
        <f t="shared" si="9"/>
        <v>0</v>
      </c>
      <c r="AF13" s="57">
        <f t="shared" si="9"/>
        <v>0</v>
      </c>
      <c r="AG13" s="57">
        <f t="shared" si="9"/>
        <v>0</v>
      </c>
      <c r="AH13" s="57">
        <f t="shared" si="9"/>
        <v>2</v>
      </c>
      <c r="AI13" s="57">
        <f t="shared" si="9"/>
        <v>16</v>
      </c>
      <c r="AJ13" s="57">
        <f t="shared" si="9"/>
        <v>0</v>
      </c>
      <c r="AK13" s="68">
        <f t="shared" si="9"/>
        <v>8.7</v>
      </c>
      <c r="AL13" s="68">
        <f t="shared" si="9"/>
        <v>1.82</v>
      </c>
      <c r="AM13" s="59">
        <f t="shared" ref="AM13:AM15" si="17">(AD13+AE13)/(AD13+AE13+AH13)</f>
        <v>0.3333333333</v>
      </c>
      <c r="AN13" s="59">
        <f t="shared" ref="AN13:AN15" si="18">(AD13+AE13)/(AD13+AE13+AH13+AF13)</f>
        <v>0.3333333333</v>
      </c>
    </row>
    <row r="14">
      <c r="A14" s="36" t="s">
        <v>107</v>
      </c>
      <c r="B14" s="37">
        <f t="shared" ref="B14:V14" si="10">SUM(B2:B3)</f>
        <v>4</v>
      </c>
      <c r="C14" s="37">
        <f t="shared" si="10"/>
        <v>3</v>
      </c>
      <c r="D14" s="37">
        <f t="shared" si="10"/>
        <v>1</v>
      </c>
      <c r="E14" s="37">
        <f t="shared" si="10"/>
        <v>0</v>
      </c>
      <c r="F14" s="37">
        <f t="shared" si="10"/>
        <v>0</v>
      </c>
      <c r="G14" s="37">
        <f t="shared" si="10"/>
        <v>0</v>
      </c>
      <c r="H14" s="37">
        <f t="shared" si="10"/>
        <v>0</v>
      </c>
      <c r="I14" s="37">
        <f t="shared" si="10"/>
        <v>0</v>
      </c>
      <c r="J14" s="37">
        <f t="shared" si="10"/>
        <v>0</v>
      </c>
      <c r="K14" s="37">
        <f t="shared" si="10"/>
        <v>0</v>
      </c>
      <c r="L14" s="37">
        <f t="shared" si="10"/>
        <v>1</v>
      </c>
      <c r="M14" s="37">
        <f t="shared" si="10"/>
        <v>2</v>
      </c>
      <c r="N14" s="37">
        <f t="shared" si="10"/>
        <v>0</v>
      </c>
      <c r="O14" s="37">
        <f t="shared" si="10"/>
        <v>0</v>
      </c>
      <c r="P14" s="38">
        <f t="shared" si="10"/>
        <v>0</v>
      </c>
      <c r="Q14" s="38">
        <f t="shared" si="10"/>
        <v>0</v>
      </c>
      <c r="R14" s="38">
        <f t="shared" si="10"/>
        <v>0</v>
      </c>
      <c r="S14" s="38">
        <f t="shared" si="10"/>
        <v>0</v>
      </c>
      <c r="T14" s="38">
        <f t="shared" si="10"/>
        <v>0</v>
      </c>
      <c r="U14" s="38">
        <f t="shared" si="10"/>
        <v>0</v>
      </c>
      <c r="V14" s="38">
        <f t="shared" si="10"/>
        <v>0</v>
      </c>
      <c r="W14" s="39">
        <f t="shared" si="11"/>
        <v>0.5</v>
      </c>
      <c r="X14" s="39">
        <f t="shared" si="12"/>
        <v>0.25</v>
      </c>
      <c r="Y14" s="40">
        <f t="shared" si="13"/>
        <v>0.3333333333</v>
      </c>
      <c r="Z14" s="40">
        <f t="shared" si="14"/>
        <v>0.5</v>
      </c>
      <c r="AA14" s="41">
        <f t="shared" si="15"/>
        <v>0.3333333333</v>
      </c>
      <c r="AB14" s="60" t="s">
        <v>139</v>
      </c>
      <c r="AC14" s="57">
        <f t="shared" ref="AC14:AL14" si="16">SUM(AC2:AC3)</f>
        <v>4</v>
      </c>
      <c r="AD14" s="57">
        <f t="shared" si="16"/>
        <v>0</v>
      </c>
      <c r="AE14" s="57">
        <f t="shared" si="16"/>
        <v>0</v>
      </c>
      <c r="AF14" s="57">
        <f t="shared" si="16"/>
        <v>0</v>
      </c>
      <c r="AG14" s="57">
        <f t="shared" si="16"/>
        <v>0</v>
      </c>
      <c r="AH14" s="57">
        <f t="shared" si="16"/>
        <v>0</v>
      </c>
      <c r="AI14" s="57">
        <f t="shared" si="16"/>
        <v>0</v>
      </c>
      <c r="AJ14" s="57">
        <f t="shared" si="16"/>
        <v>0</v>
      </c>
      <c r="AK14" s="68">
        <f t="shared" si="16"/>
        <v>1.5</v>
      </c>
      <c r="AL14" s="68">
        <f t="shared" si="16"/>
        <v>0.46</v>
      </c>
      <c r="AM14" s="59" t="str">
        <f t="shared" si="17"/>
        <v>#DIV/0!</v>
      </c>
      <c r="AN14" s="59" t="str">
        <f t="shared" si="18"/>
        <v>#DIV/0!</v>
      </c>
    </row>
    <row r="15">
      <c r="A15" s="36" t="s">
        <v>77</v>
      </c>
      <c r="B15" s="37">
        <f t="shared" ref="B15:V15" si="19">SUM(B4:B12)</f>
        <v>21</v>
      </c>
      <c r="C15" s="37">
        <f t="shared" si="19"/>
        <v>15</v>
      </c>
      <c r="D15" s="37">
        <f t="shared" si="19"/>
        <v>2</v>
      </c>
      <c r="E15" s="37">
        <f t="shared" si="19"/>
        <v>1</v>
      </c>
      <c r="F15" s="37">
        <f t="shared" si="19"/>
        <v>0</v>
      </c>
      <c r="G15" s="37">
        <f t="shared" si="19"/>
        <v>0</v>
      </c>
      <c r="H15" s="37">
        <f t="shared" si="19"/>
        <v>7</v>
      </c>
      <c r="I15" s="37">
        <f t="shared" si="19"/>
        <v>7</v>
      </c>
      <c r="J15" s="37">
        <f t="shared" si="19"/>
        <v>1</v>
      </c>
      <c r="K15" s="37">
        <f t="shared" si="19"/>
        <v>0</v>
      </c>
      <c r="L15" s="37">
        <f t="shared" si="19"/>
        <v>4</v>
      </c>
      <c r="M15" s="37">
        <f t="shared" si="19"/>
        <v>7</v>
      </c>
      <c r="N15" s="37">
        <f t="shared" si="19"/>
        <v>1</v>
      </c>
      <c r="O15" s="37">
        <f t="shared" si="19"/>
        <v>0</v>
      </c>
      <c r="P15" s="38">
        <f t="shared" si="19"/>
        <v>6</v>
      </c>
      <c r="Q15" s="38">
        <f t="shared" si="19"/>
        <v>0</v>
      </c>
      <c r="R15" s="38">
        <f t="shared" si="19"/>
        <v>0</v>
      </c>
      <c r="S15" s="38">
        <f t="shared" si="19"/>
        <v>0</v>
      </c>
      <c r="T15" s="38">
        <f t="shared" si="19"/>
        <v>6</v>
      </c>
      <c r="U15" s="38">
        <f t="shared" si="19"/>
        <v>0</v>
      </c>
      <c r="V15" s="38">
        <f t="shared" si="19"/>
        <v>2</v>
      </c>
      <c r="W15" s="39">
        <f t="shared" si="11"/>
        <v>0.3333333333</v>
      </c>
      <c r="X15" s="39">
        <f t="shared" si="12"/>
        <v>0.1904761905</v>
      </c>
      <c r="Y15" s="40">
        <f t="shared" si="13"/>
        <v>0.2</v>
      </c>
      <c r="Z15" s="40">
        <f t="shared" si="14"/>
        <v>0.380952381</v>
      </c>
      <c r="AA15" s="41">
        <f t="shared" si="15"/>
        <v>0.2666666667</v>
      </c>
      <c r="AB15" s="60" t="s">
        <v>140</v>
      </c>
      <c r="AC15" s="57">
        <f t="shared" ref="AC15:AL15" si="20">SUM(AC4:AC12)</f>
        <v>20</v>
      </c>
      <c r="AD15" s="57">
        <f t="shared" si="20"/>
        <v>1</v>
      </c>
      <c r="AE15" s="57">
        <f t="shared" si="20"/>
        <v>0</v>
      </c>
      <c r="AF15" s="57">
        <f t="shared" si="20"/>
        <v>0</v>
      </c>
      <c r="AG15" s="57">
        <f t="shared" si="20"/>
        <v>0</v>
      </c>
      <c r="AH15" s="57">
        <f t="shared" si="20"/>
        <v>2</v>
      </c>
      <c r="AI15" s="57">
        <f t="shared" si="20"/>
        <v>16</v>
      </c>
      <c r="AJ15" s="57">
        <f t="shared" si="20"/>
        <v>0</v>
      </c>
      <c r="AK15" s="68">
        <f t="shared" si="20"/>
        <v>7.2</v>
      </c>
      <c r="AL15" s="68">
        <f t="shared" si="20"/>
        <v>1.36</v>
      </c>
      <c r="AM15" s="59">
        <f t="shared" si="17"/>
        <v>0.3333333333</v>
      </c>
      <c r="AN15" s="59">
        <f t="shared" si="18"/>
        <v>0.3333333333</v>
      </c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83"/>
      <c r="AC16" s="84"/>
      <c r="AD16" s="84"/>
      <c r="AE16" s="84"/>
      <c r="AF16" s="84"/>
      <c r="AG16" s="84"/>
      <c r="AH16" s="84"/>
      <c r="AI16" s="85"/>
      <c r="AJ16" s="85"/>
      <c r="AK16" s="85"/>
      <c r="AL16" s="85"/>
      <c r="AM16" s="85"/>
      <c r="AN16" s="8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69"/>
      <c r="AC17" s="70"/>
      <c r="AD17" s="70"/>
      <c r="AE17" s="70"/>
      <c r="AF17" s="70"/>
      <c r="AG17" s="70"/>
      <c r="AH17" s="70"/>
      <c r="AI17" s="48"/>
      <c r="AJ17" s="48"/>
      <c r="AK17" s="48"/>
      <c r="AL17" s="48"/>
      <c r="AM17" s="48"/>
      <c r="AN17" s="48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69"/>
      <c r="AC18" s="70"/>
      <c r="AD18" s="70"/>
      <c r="AE18" s="70"/>
      <c r="AF18" s="70"/>
      <c r="AG18" s="70"/>
      <c r="AH18" s="70"/>
      <c r="AI18" s="48"/>
      <c r="AJ18" s="48"/>
      <c r="AK18" s="48"/>
      <c r="AL18" s="48"/>
      <c r="AM18" s="48"/>
      <c r="AN18" s="48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43"/>
      <c r="AC24" s="43"/>
      <c r="AD24" s="43"/>
      <c r="AE24" s="43"/>
      <c r="AF24" s="43"/>
      <c r="AG24" s="43"/>
      <c r="AH24" s="43"/>
      <c r="AI24" s="44"/>
      <c r="AJ24" s="44"/>
      <c r="AK24" s="44"/>
      <c r="AL24" s="44"/>
      <c r="AM24" s="44"/>
      <c r="AN24" s="44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47"/>
      <c r="AC26" s="46"/>
      <c r="AD26" s="46"/>
      <c r="AE26" s="46"/>
      <c r="AF26" s="46"/>
      <c r="AG26" s="46"/>
      <c r="AH26" s="46"/>
      <c r="AI26" s="48"/>
      <c r="AJ26" s="48"/>
      <c r="AK26" s="48"/>
      <c r="AL26" s="48"/>
      <c r="AM26" s="48"/>
      <c r="AN26" s="48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131</v>
      </c>
      <c r="B2" s="6">
        <v>1.0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1.0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>
        <v>0.0</v>
      </c>
      <c r="T2" s="27"/>
      <c r="U2" s="27"/>
      <c r="V2" s="27"/>
      <c r="W2" s="14">
        <f t="shared" ref="W2:W3" si="1">M2/B2</f>
        <v>1</v>
      </c>
      <c r="X2" s="14">
        <f t="shared" ref="X2:X3" si="2">L2/B2</f>
        <v>0</v>
      </c>
      <c r="Y2" s="10">
        <f t="shared" ref="Y2:Y3" si="3">(D2+E2+F2+G2)/C2</f>
        <v>0</v>
      </c>
      <c r="Z2" s="10">
        <f t="shared" ref="Z2:Z3" si="4">(D2+E2+F2+G2+L2+N2)/B2</f>
        <v>0</v>
      </c>
      <c r="AA2" s="10">
        <f t="shared" ref="AA2:AA3" si="5">(D2*1+E2*2+F2*3+G2*4)/C2</f>
        <v>0</v>
      </c>
      <c r="AB2" s="86"/>
      <c r="AC2" s="87"/>
      <c r="AD2" s="86"/>
      <c r="AE2" s="86"/>
      <c r="AF2" s="86"/>
      <c r="AG2" s="86"/>
      <c r="AH2" s="86"/>
      <c r="AI2" s="8"/>
      <c r="AJ2" s="8"/>
      <c r="AK2" s="26"/>
      <c r="AL2" s="26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1"/>
      <c r="Q3" s="32"/>
      <c r="R3" s="32"/>
      <c r="S3" s="32"/>
      <c r="T3" s="32"/>
      <c r="U3" s="32"/>
      <c r="V3" s="32"/>
      <c r="W3" s="32" t="str">
        <f t="shared" si="1"/>
        <v>#DIV/0!</v>
      </c>
      <c r="X3" s="32" t="str">
        <f t="shared" si="2"/>
        <v>#DIV/0!</v>
      </c>
      <c r="Y3" s="33" t="str">
        <f t="shared" si="3"/>
        <v>#DIV/0!</v>
      </c>
      <c r="Z3" s="33" t="str">
        <f t="shared" si="4"/>
        <v>#DIV/0!</v>
      </c>
      <c r="AA3" s="33" t="str">
        <f t="shared" si="5"/>
        <v>#DIV/0!</v>
      </c>
      <c r="AB3" s="6"/>
      <c r="AC3" s="12"/>
      <c r="AD3" s="12"/>
      <c r="AE3" s="12"/>
      <c r="AF3" s="12"/>
      <c r="AG3" s="12"/>
      <c r="AH3" s="12"/>
      <c r="AI3" s="8">
        <f t="shared" ref="AI3:AI4" si="6">IF(AB3="C",1.5,IF(AB3="SS",1,IF(AB3="2B",0.8,IF(AB3="3B",0.7,IF(AB3="1B",0.3,IF(AB3="OF",0.6,0))))))</f>
        <v>0</v>
      </c>
      <c r="AJ3" s="8" t="str">
        <f t="shared" ref="AJ3:AJ4" si="7">IF(AC3&gt;0,(((AD3+AE3)-0.5*AG3-AH3-AF3)+AI3)/AC3*0.25, )</f>
        <v/>
      </c>
      <c r="AK3" s="12"/>
      <c r="AL3" s="12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3"/>
      <c r="Q4" s="14"/>
      <c r="R4" s="14"/>
      <c r="S4" s="14"/>
      <c r="T4" s="14"/>
      <c r="U4" s="14"/>
      <c r="V4" s="14"/>
      <c r="W4" s="14"/>
      <c r="X4" s="14"/>
      <c r="Y4" s="10"/>
      <c r="Z4" s="10"/>
      <c r="AA4" s="10"/>
      <c r="AB4" s="6"/>
      <c r="AC4" s="12"/>
      <c r="AD4" s="12"/>
      <c r="AE4" s="12"/>
      <c r="AF4" s="12"/>
      <c r="AG4" s="12"/>
      <c r="AH4" s="12"/>
      <c r="AI4" s="8">
        <f t="shared" si="6"/>
        <v>0</v>
      </c>
      <c r="AJ4" s="8" t="str">
        <f t="shared" si="7"/>
        <v/>
      </c>
      <c r="AK4" s="12"/>
      <c r="AL4" s="12"/>
    </row>
    <row r="5">
      <c r="A5" s="36" t="s">
        <v>64</v>
      </c>
      <c r="B5" s="37">
        <f t="shared" ref="B5:V5" si="8">SUM(B2:B4)</f>
        <v>1</v>
      </c>
      <c r="C5" s="37">
        <f t="shared" si="8"/>
        <v>1</v>
      </c>
      <c r="D5" s="37">
        <f t="shared" si="8"/>
        <v>0</v>
      </c>
      <c r="E5" s="37">
        <f t="shared" si="8"/>
        <v>0</v>
      </c>
      <c r="F5" s="37">
        <f t="shared" si="8"/>
        <v>0</v>
      </c>
      <c r="G5" s="37">
        <f t="shared" si="8"/>
        <v>0</v>
      </c>
      <c r="H5" s="37">
        <f t="shared" si="8"/>
        <v>0</v>
      </c>
      <c r="I5" s="37">
        <f t="shared" si="8"/>
        <v>0</v>
      </c>
      <c r="J5" s="37">
        <f t="shared" si="8"/>
        <v>0</v>
      </c>
      <c r="K5" s="37">
        <f t="shared" si="8"/>
        <v>0</v>
      </c>
      <c r="L5" s="37">
        <f t="shared" si="8"/>
        <v>0</v>
      </c>
      <c r="M5" s="37">
        <f t="shared" si="8"/>
        <v>1</v>
      </c>
      <c r="N5" s="37">
        <f t="shared" si="8"/>
        <v>0</v>
      </c>
      <c r="O5" s="37">
        <f t="shared" si="8"/>
        <v>0</v>
      </c>
      <c r="P5" s="38">
        <f t="shared" si="8"/>
        <v>0</v>
      </c>
      <c r="Q5" s="38">
        <f t="shared" si="8"/>
        <v>0</v>
      </c>
      <c r="R5" s="38">
        <f t="shared" si="8"/>
        <v>0</v>
      </c>
      <c r="S5" s="38">
        <f t="shared" si="8"/>
        <v>0</v>
      </c>
      <c r="T5" s="38">
        <f t="shared" si="8"/>
        <v>0</v>
      </c>
      <c r="U5" s="38">
        <f t="shared" si="8"/>
        <v>0</v>
      </c>
      <c r="V5" s="38">
        <f t="shared" si="8"/>
        <v>0</v>
      </c>
      <c r="W5" s="39">
        <f t="shared" ref="W5:W7" si="11">M5/B5</f>
        <v>1</v>
      </c>
      <c r="X5" s="39">
        <f t="shared" ref="X5:X7" si="12">L5/B5</f>
        <v>0</v>
      </c>
      <c r="Y5" s="40">
        <f t="shared" ref="Y5:Y7" si="13">(D5+E5+F5+G5)/C5</f>
        <v>0</v>
      </c>
      <c r="Z5" s="40">
        <f t="shared" ref="Z5:Z7" si="14">(D5+E5+F5+G5+L5+N5)/B5</f>
        <v>0</v>
      </c>
      <c r="AA5" s="40">
        <f t="shared" ref="AA5:AA7" si="15">(D5*1+E5*2+F5*3+G5*4)/C5</f>
        <v>0</v>
      </c>
      <c r="AB5" s="36"/>
      <c r="AC5" s="72">
        <f t="shared" ref="AC5:AJ5" si="9">SUM(AC1:AC4)</f>
        <v>0</v>
      </c>
      <c r="AD5" s="72">
        <f t="shared" si="9"/>
        <v>0</v>
      </c>
      <c r="AE5" s="72">
        <f t="shared" si="9"/>
        <v>0</v>
      </c>
      <c r="AF5" s="72">
        <f t="shared" si="9"/>
        <v>0</v>
      </c>
      <c r="AG5" s="72">
        <f t="shared" si="9"/>
        <v>0</v>
      </c>
      <c r="AH5" s="72">
        <f t="shared" si="9"/>
        <v>0</v>
      </c>
      <c r="AI5" s="73">
        <f t="shared" si="9"/>
        <v>0</v>
      </c>
      <c r="AJ5" s="73">
        <f t="shared" si="9"/>
        <v>0</v>
      </c>
      <c r="AK5" s="40" t="str">
        <f>(AD5+AE5)/(AD5+AE5+AH5)</f>
        <v>#DIV/0!</v>
      </c>
      <c r="AL5" s="40" t="str">
        <f>(AD5+AE5)/(AD5+AE5+AH5+AF5)</f>
        <v>#DIV/0!</v>
      </c>
    </row>
    <row r="6">
      <c r="A6" s="36" t="s">
        <v>115</v>
      </c>
      <c r="B6" s="37">
        <f t="shared" ref="B6:V6" si="10">SUM(B2)</f>
        <v>1</v>
      </c>
      <c r="C6" s="37">
        <f t="shared" si="10"/>
        <v>1</v>
      </c>
      <c r="D6" s="37">
        <f t="shared" si="10"/>
        <v>0</v>
      </c>
      <c r="E6" s="37">
        <f t="shared" si="10"/>
        <v>0</v>
      </c>
      <c r="F6" s="37">
        <f t="shared" si="10"/>
        <v>0</v>
      </c>
      <c r="G6" s="37">
        <f t="shared" si="10"/>
        <v>0</v>
      </c>
      <c r="H6" s="37">
        <f t="shared" si="10"/>
        <v>0</v>
      </c>
      <c r="I6" s="37">
        <f t="shared" si="10"/>
        <v>0</v>
      </c>
      <c r="J6" s="37">
        <f t="shared" si="10"/>
        <v>0</v>
      </c>
      <c r="K6" s="37">
        <f t="shared" si="10"/>
        <v>0</v>
      </c>
      <c r="L6" s="37">
        <f t="shared" si="10"/>
        <v>0</v>
      </c>
      <c r="M6" s="37">
        <f t="shared" si="10"/>
        <v>1</v>
      </c>
      <c r="N6" s="37">
        <f t="shared" si="10"/>
        <v>0</v>
      </c>
      <c r="O6" s="37">
        <f t="shared" si="10"/>
        <v>0</v>
      </c>
      <c r="P6" s="38">
        <f t="shared" si="10"/>
        <v>0</v>
      </c>
      <c r="Q6" s="38">
        <f t="shared" si="10"/>
        <v>0</v>
      </c>
      <c r="R6" s="38">
        <f t="shared" si="10"/>
        <v>0</v>
      </c>
      <c r="S6" s="38">
        <f t="shared" si="10"/>
        <v>0</v>
      </c>
      <c r="T6" s="38">
        <f t="shared" si="10"/>
        <v>0</v>
      </c>
      <c r="U6" s="38">
        <f t="shared" si="10"/>
        <v>0</v>
      </c>
      <c r="V6" s="38">
        <f t="shared" si="10"/>
        <v>0</v>
      </c>
      <c r="W6" s="39">
        <f t="shared" si="11"/>
        <v>1</v>
      </c>
      <c r="X6" s="39">
        <f t="shared" si="12"/>
        <v>0</v>
      </c>
      <c r="Y6" s="40">
        <f t="shared" si="13"/>
        <v>0</v>
      </c>
      <c r="Z6" s="40">
        <f t="shared" si="14"/>
        <v>0</v>
      </c>
      <c r="AA6" s="40">
        <f t="shared" si="15"/>
        <v>0</v>
      </c>
      <c r="AB6" s="36" t="s">
        <v>139</v>
      </c>
      <c r="AC6" s="72">
        <f t="shared" ref="AC6:AJ6" si="16">SUM(AC1:AC2)</f>
        <v>0</v>
      </c>
      <c r="AD6" s="72">
        <f t="shared" si="16"/>
        <v>0</v>
      </c>
      <c r="AE6" s="72">
        <f t="shared" si="16"/>
        <v>0</v>
      </c>
      <c r="AF6" s="72">
        <f t="shared" si="16"/>
        <v>0</v>
      </c>
      <c r="AG6" s="72">
        <f t="shared" si="16"/>
        <v>0</v>
      </c>
      <c r="AH6" s="72">
        <f t="shared" si="16"/>
        <v>0</v>
      </c>
      <c r="AI6" s="73">
        <f t="shared" si="16"/>
        <v>0</v>
      </c>
      <c r="AJ6" s="73">
        <f t="shared" si="16"/>
        <v>0</v>
      </c>
      <c r="AK6" s="40"/>
      <c r="AL6" s="40"/>
    </row>
    <row r="7">
      <c r="A7" s="36" t="s">
        <v>92</v>
      </c>
      <c r="B7" s="37">
        <f t="shared" ref="B7:V7" si="17">SUM(B3:B4)</f>
        <v>0</v>
      </c>
      <c r="C7" s="37">
        <f t="shared" si="17"/>
        <v>0</v>
      </c>
      <c r="D7" s="37">
        <f t="shared" si="17"/>
        <v>0</v>
      </c>
      <c r="E7" s="37">
        <f t="shared" si="17"/>
        <v>0</v>
      </c>
      <c r="F7" s="37">
        <f t="shared" si="17"/>
        <v>0</v>
      </c>
      <c r="G7" s="37">
        <f t="shared" si="17"/>
        <v>0</v>
      </c>
      <c r="H7" s="37">
        <f t="shared" si="17"/>
        <v>0</v>
      </c>
      <c r="I7" s="37">
        <f t="shared" si="17"/>
        <v>0</v>
      </c>
      <c r="J7" s="37">
        <f t="shared" si="17"/>
        <v>0</v>
      </c>
      <c r="K7" s="37">
        <f t="shared" si="17"/>
        <v>0</v>
      </c>
      <c r="L7" s="37">
        <f t="shared" si="17"/>
        <v>0</v>
      </c>
      <c r="M7" s="37">
        <f t="shared" si="17"/>
        <v>0</v>
      </c>
      <c r="N7" s="37">
        <f t="shared" si="17"/>
        <v>0</v>
      </c>
      <c r="O7" s="37">
        <f t="shared" si="17"/>
        <v>0</v>
      </c>
      <c r="P7" s="38">
        <f t="shared" si="17"/>
        <v>0</v>
      </c>
      <c r="Q7" s="38">
        <f t="shared" si="17"/>
        <v>0</v>
      </c>
      <c r="R7" s="38">
        <f t="shared" si="17"/>
        <v>0</v>
      </c>
      <c r="S7" s="38">
        <f t="shared" si="17"/>
        <v>0</v>
      </c>
      <c r="T7" s="38">
        <f t="shared" si="17"/>
        <v>0</v>
      </c>
      <c r="U7" s="38">
        <f t="shared" si="17"/>
        <v>0</v>
      </c>
      <c r="V7" s="38">
        <f t="shared" si="17"/>
        <v>0</v>
      </c>
      <c r="W7" s="39" t="str">
        <f t="shared" si="11"/>
        <v>#DIV/0!</v>
      </c>
      <c r="X7" s="39" t="str">
        <f t="shared" si="12"/>
        <v>#DIV/0!</v>
      </c>
      <c r="Y7" s="40" t="str">
        <f t="shared" si="13"/>
        <v>#DIV/0!</v>
      </c>
      <c r="Z7" s="40" t="str">
        <f t="shared" si="14"/>
        <v>#DIV/0!</v>
      </c>
      <c r="AA7" s="40" t="str">
        <f t="shared" si="15"/>
        <v>#DIV/0!</v>
      </c>
      <c r="AB7" s="36" t="s">
        <v>140</v>
      </c>
      <c r="AC7" s="72">
        <f t="shared" ref="AC7:AJ7" si="18">SUM(AC3:AC4)</f>
        <v>0</v>
      </c>
      <c r="AD7" s="72">
        <f t="shared" si="18"/>
        <v>0</v>
      </c>
      <c r="AE7" s="72">
        <f t="shared" si="18"/>
        <v>0</v>
      </c>
      <c r="AF7" s="72">
        <f t="shared" si="18"/>
        <v>0</v>
      </c>
      <c r="AG7" s="72">
        <f t="shared" si="18"/>
        <v>0</v>
      </c>
      <c r="AH7" s="72">
        <f t="shared" si="18"/>
        <v>0</v>
      </c>
      <c r="AI7" s="73">
        <f t="shared" si="18"/>
        <v>0</v>
      </c>
      <c r="AJ7" s="73">
        <f t="shared" si="18"/>
        <v>0</v>
      </c>
      <c r="AK7" s="40"/>
      <c r="AL7" s="40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/>
      <c r="AJ1" s="1"/>
      <c r="AK1" s="1" t="s">
        <v>129</v>
      </c>
      <c r="AL1" s="1" t="s">
        <v>130</v>
      </c>
    </row>
    <row r="2">
      <c r="A2" s="6" t="s">
        <v>169</v>
      </c>
      <c r="B2" s="6">
        <v>4.0</v>
      </c>
      <c r="C2" s="6">
        <v>4.0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3.0</v>
      </c>
      <c r="N2" s="6">
        <v>0.0</v>
      </c>
      <c r="O2" s="6">
        <v>0.0</v>
      </c>
      <c r="P2" s="6">
        <v>1.0</v>
      </c>
      <c r="Q2" s="6">
        <v>0.0</v>
      </c>
      <c r="R2" s="6">
        <v>0.0</v>
      </c>
      <c r="S2" s="6"/>
      <c r="T2" s="6"/>
      <c r="U2" s="6"/>
      <c r="V2" s="6"/>
      <c r="W2" s="14">
        <f t="shared" ref="W2:W21" si="1">M2/B2</f>
        <v>0.75</v>
      </c>
      <c r="X2" s="14">
        <f t="shared" ref="X2:X21" si="2">L2/B2</f>
        <v>0</v>
      </c>
      <c r="Y2" s="10">
        <f t="shared" ref="Y2:Y21" si="3">(D2+E2+F2+G2)/C2</f>
        <v>0</v>
      </c>
      <c r="Z2" s="10">
        <f t="shared" ref="Z2:Z21" si="4">(D2+E2+F2+G2+L2+N2)/B2</f>
        <v>0</v>
      </c>
      <c r="AA2" s="28">
        <f t="shared" ref="AA2:AA21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170</v>
      </c>
      <c r="B3" s="6">
        <v>5.0</v>
      </c>
      <c r="C3" s="6">
        <v>2.0</v>
      </c>
      <c r="D3" s="6">
        <v>0.0</v>
      </c>
      <c r="E3" s="6">
        <v>0.0</v>
      </c>
      <c r="F3" s="6">
        <v>0.0</v>
      </c>
      <c r="G3" s="6">
        <v>0.0</v>
      </c>
      <c r="H3" s="6">
        <v>1.0</v>
      </c>
      <c r="I3" s="6">
        <v>0.0</v>
      </c>
      <c r="J3" s="6">
        <v>0.0</v>
      </c>
      <c r="K3" s="6">
        <v>0.0</v>
      </c>
      <c r="L3" s="6">
        <v>3.0</v>
      </c>
      <c r="M3" s="6">
        <v>2.0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0.4</v>
      </c>
      <c r="X3" s="14">
        <f t="shared" si="2"/>
        <v>0.6</v>
      </c>
      <c r="Y3" s="10">
        <f t="shared" si="3"/>
        <v>0</v>
      </c>
      <c r="Z3" s="10">
        <f t="shared" si="4"/>
        <v>0.6</v>
      </c>
      <c r="AA3" s="28">
        <f t="shared" si="5"/>
        <v>0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149</v>
      </c>
      <c r="B4" s="6">
        <v>3.0</v>
      </c>
      <c r="C4" s="6">
        <v>2.0</v>
      </c>
      <c r="D4" s="6">
        <v>0.0</v>
      </c>
      <c r="E4" s="6">
        <v>0.0</v>
      </c>
      <c r="F4" s="6">
        <v>0.0</v>
      </c>
      <c r="G4" s="6">
        <v>0.0</v>
      </c>
      <c r="H4" s="6">
        <v>1.0</v>
      </c>
      <c r="I4" s="6">
        <v>2.0</v>
      </c>
      <c r="J4" s="6">
        <v>0.0</v>
      </c>
      <c r="K4" s="6">
        <v>0.0</v>
      </c>
      <c r="L4" s="6">
        <v>1.0</v>
      </c>
      <c r="M4" s="6">
        <v>0.0</v>
      </c>
      <c r="N4" s="6">
        <v>0.0</v>
      </c>
      <c r="O4" s="6">
        <v>0.0</v>
      </c>
      <c r="P4" s="6">
        <v>1.0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</v>
      </c>
      <c r="X4" s="14">
        <f t="shared" si="2"/>
        <v>0.3333333333</v>
      </c>
      <c r="Y4" s="10">
        <f t="shared" si="3"/>
        <v>0</v>
      </c>
      <c r="Z4" s="10">
        <f t="shared" si="4"/>
        <v>0.3333333333</v>
      </c>
      <c r="AA4" s="28">
        <f t="shared" si="5"/>
        <v>0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171</v>
      </c>
      <c r="B5" s="6">
        <v>3.0</v>
      </c>
      <c r="C5" s="6">
        <v>2.0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0.0</v>
      </c>
      <c r="L5" s="6">
        <v>1.0</v>
      </c>
      <c r="M5" s="6">
        <v>2.0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0.6666666667</v>
      </c>
      <c r="X5" s="14">
        <f t="shared" si="2"/>
        <v>0.3333333333</v>
      </c>
      <c r="Y5" s="10">
        <f t="shared" si="3"/>
        <v>0</v>
      </c>
      <c r="Z5" s="10">
        <f t="shared" si="4"/>
        <v>0.3333333333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173</v>
      </c>
      <c r="B6" s="6">
        <v>4.0</v>
      </c>
      <c r="C6" s="6">
        <v>4.0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3.0</v>
      </c>
      <c r="N6" s="6">
        <v>0.0</v>
      </c>
      <c r="O6" s="6">
        <v>0.0</v>
      </c>
      <c r="P6" s="6">
        <v>1.0</v>
      </c>
      <c r="Q6" s="6">
        <v>0.0</v>
      </c>
      <c r="R6" s="6">
        <v>0.0</v>
      </c>
      <c r="S6" s="6"/>
      <c r="T6" s="6"/>
      <c r="U6" s="6"/>
      <c r="V6" s="6"/>
      <c r="W6" s="14">
        <f t="shared" si="1"/>
        <v>0.75</v>
      </c>
      <c r="X6" s="14">
        <f t="shared" si="2"/>
        <v>0</v>
      </c>
      <c r="Y6" s="10">
        <f t="shared" si="3"/>
        <v>0</v>
      </c>
      <c r="Z6" s="10">
        <f t="shared" si="4"/>
        <v>0</v>
      </c>
      <c r="AA6" s="28">
        <f t="shared" si="5"/>
        <v>0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160</v>
      </c>
      <c r="B7" s="6">
        <v>4.0</v>
      </c>
      <c r="C7" s="6">
        <v>2.0</v>
      </c>
      <c r="D7" s="6">
        <v>1.0</v>
      </c>
      <c r="E7" s="6">
        <v>0.0</v>
      </c>
      <c r="F7" s="6">
        <v>0.0</v>
      </c>
      <c r="G7" s="6">
        <v>0.0</v>
      </c>
      <c r="H7" s="6">
        <v>0.0</v>
      </c>
      <c r="I7" s="6">
        <v>2.0</v>
      </c>
      <c r="J7" s="6">
        <v>0.0</v>
      </c>
      <c r="K7" s="6">
        <v>0.0</v>
      </c>
      <c r="L7" s="6">
        <v>2.0</v>
      </c>
      <c r="M7" s="6">
        <v>1.0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/>
      <c r="T7" s="6"/>
      <c r="U7" s="6"/>
      <c r="V7" s="6"/>
      <c r="W7" s="14">
        <f t="shared" si="1"/>
        <v>0.25</v>
      </c>
      <c r="X7" s="14">
        <f t="shared" si="2"/>
        <v>0.5</v>
      </c>
      <c r="Y7" s="10">
        <f t="shared" si="3"/>
        <v>0.5</v>
      </c>
      <c r="Z7" s="10">
        <f t="shared" si="4"/>
        <v>0.75</v>
      </c>
      <c r="AA7" s="28">
        <f t="shared" si="5"/>
        <v>0.5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</row>
    <row r="8">
      <c r="A8" s="6" t="s">
        <v>160</v>
      </c>
      <c r="B8" s="6">
        <v>5.0</v>
      </c>
      <c r="C8" s="6">
        <v>3.0</v>
      </c>
      <c r="D8" s="6">
        <v>2.0</v>
      </c>
      <c r="E8" s="6">
        <v>0.0</v>
      </c>
      <c r="F8" s="6">
        <v>0.0</v>
      </c>
      <c r="G8" s="6">
        <v>0.0</v>
      </c>
      <c r="H8" s="6">
        <v>3.0</v>
      </c>
      <c r="I8" s="6">
        <v>1.0</v>
      </c>
      <c r="J8" s="6">
        <v>0.0</v>
      </c>
      <c r="K8" s="6">
        <v>0.0</v>
      </c>
      <c r="L8" s="6">
        <v>1.0</v>
      </c>
      <c r="M8" s="6">
        <v>0.0</v>
      </c>
      <c r="N8" s="6">
        <v>1.0</v>
      </c>
      <c r="O8" s="6">
        <v>0.0</v>
      </c>
      <c r="P8" s="6">
        <v>1.0</v>
      </c>
      <c r="Q8" s="6">
        <v>0.0</v>
      </c>
      <c r="R8" s="6">
        <v>0.0</v>
      </c>
      <c r="S8" s="6"/>
      <c r="T8" s="6"/>
      <c r="U8" s="6"/>
      <c r="V8" s="6"/>
      <c r="W8" s="14">
        <f t="shared" si="1"/>
        <v>0</v>
      </c>
      <c r="X8" s="14">
        <f t="shared" si="2"/>
        <v>0.2</v>
      </c>
      <c r="Y8" s="10">
        <f t="shared" si="3"/>
        <v>0.6666666667</v>
      </c>
      <c r="Z8" s="10">
        <f t="shared" si="4"/>
        <v>0.8</v>
      </c>
      <c r="AA8" s="28">
        <f t="shared" si="5"/>
        <v>0.6666666667</v>
      </c>
      <c r="AB8" s="47"/>
      <c r="AC8" s="46"/>
      <c r="AD8" s="46"/>
      <c r="AE8" s="46"/>
      <c r="AF8" s="46"/>
      <c r="AG8" s="46"/>
      <c r="AH8" s="46"/>
      <c r="AI8" s="46"/>
      <c r="AJ8" s="46"/>
      <c r="AK8" s="48"/>
      <c r="AL8" s="48"/>
    </row>
    <row r="9">
      <c r="A9" s="6" t="s">
        <v>131</v>
      </c>
      <c r="B9" s="6">
        <v>1.0</v>
      </c>
      <c r="C9" s="6">
        <v>1.0</v>
      </c>
      <c r="D9" s="6">
        <v>0.0</v>
      </c>
      <c r="E9" s="6">
        <v>0.0</v>
      </c>
      <c r="F9" s="6">
        <v>0.0</v>
      </c>
      <c r="G9" s="6">
        <v>0.0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1.0</v>
      </c>
      <c r="Q9" s="6">
        <v>0.0</v>
      </c>
      <c r="R9" s="6">
        <v>0.0</v>
      </c>
      <c r="S9" s="6"/>
      <c r="T9" s="6"/>
      <c r="U9" s="6"/>
      <c r="V9" s="6"/>
      <c r="W9" s="14">
        <f t="shared" si="1"/>
        <v>0</v>
      </c>
      <c r="X9" s="14">
        <f t="shared" si="2"/>
        <v>0</v>
      </c>
      <c r="Y9" s="10">
        <f t="shared" si="3"/>
        <v>0</v>
      </c>
      <c r="Z9" s="10">
        <f t="shared" si="4"/>
        <v>0</v>
      </c>
      <c r="AA9" s="28">
        <f t="shared" si="5"/>
        <v>0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>
      <c r="A10" s="6" t="s">
        <v>142</v>
      </c>
      <c r="B10" s="6">
        <v>4.0</v>
      </c>
      <c r="C10" s="6">
        <v>3.0</v>
      </c>
      <c r="D10" s="6">
        <v>2.0</v>
      </c>
      <c r="E10" s="6">
        <v>0.0</v>
      </c>
      <c r="F10" s="6">
        <v>0.0</v>
      </c>
      <c r="G10" s="6">
        <v>0.0</v>
      </c>
      <c r="H10" s="6">
        <v>2.0</v>
      </c>
      <c r="I10" s="6">
        <v>0.0</v>
      </c>
      <c r="J10" s="6">
        <v>0.0</v>
      </c>
      <c r="K10" s="6">
        <v>0.0</v>
      </c>
      <c r="L10" s="6">
        <v>1.0</v>
      </c>
      <c r="M10" s="6">
        <v>0.0</v>
      </c>
      <c r="N10" s="6">
        <v>0.0</v>
      </c>
      <c r="O10" s="6">
        <v>0.0</v>
      </c>
      <c r="P10" s="6">
        <v>1.0</v>
      </c>
      <c r="Q10" s="6">
        <v>0.0</v>
      </c>
      <c r="R10" s="6">
        <v>0.0</v>
      </c>
      <c r="S10" s="6"/>
      <c r="T10" s="6">
        <v>1.0</v>
      </c>
      <c r="U10" s="6">
        <v>1.0</v>
      </c>
      <c r="V10" s="6">
        <v>1.0</v>
      </c>
      <c r="W10" s="14">
        <f t="shared" si="1"/>
        <v>0</v>
      </c>
      <c r="X10" s="14">
        <f t="shared" si="2"/>
        <v>0.25</v>
      </c>
      <c r="Y10" s="10">
        <f t="shared" si="3"/>
        <v>0.6666666667</v>
      </c>
      <c r="Z10" s="10">
        <f t="shared" si="4"/>
        <v>0.75</v>
      </c>
      <c r="AA10" s="28">
        <f t="shared" si="5"/>
        <v>0.6666666667</v>
      </c>
      <c r="AB10" s="6" t="s">
        <v>150</v>
      </c>
      <c r="AC10" s="6">
        <v>7.0</v>
      </c>
      <c r="AD10" s="6">
        <v>0.0</v>
      </c>
      <c r="AE10" s="6">
        <v>0.0</v>
      </c>
      <c r="AF10" s="6">
        <v>0.0</v>
      </c>
      <c r="AG10" s="6">
        <v>0.0</v>
      </c>
      <c r="AH10" s="6">
        <v>0.0</v>
      </c>
      <c r="AI10" s="8">
        <f t="shared" ref="AI10:AI21" si="6">IF(AB10="C",1.5,IF(AB10="SS",1,IF(AB10="2B",0.8,IF(AB10="3B",0.7,IF(AB10="1B",0.3,IF(AB10="OF",0.6,0))))))</f>
        <v>0.6</v>
      </c>
      <c r="AJ10" s="8">
        <f t="shared" ref="AJ10:AJ21" si="7">IF(AC10&gt;0,(((AD10+AE10)-0.5*AG10-AH10-AF10)+AI10)/AC10*0.25, )</f>
        <v>0.02142857143</v>
      </c>
      <c r="AK10" s="6"/>
      <c r="AL10" s="6"/>
    </row>
    <row r="11">
      <c r="A11" s="6" t="s">
        <v>161</v>
      </c>
      <c r="B11" s="6">
        <v>3.0</v>
      </c>
      <c r="C11" s="6">
        <v>1.0</v>
      </c>
      <c r="D11" s="6">
        <v>0.0</v>
      </c>
      <c r="E11" s="6">
        <v>0.0</v>
      </c>
      <c r="F11" s="6">
        <v>0.0</v>
      </c>
      <c r="G11" s="6">
        <v>0.0</v>
      </c>
      <c r="H11" s="6">
        <v>0.0</v>
      </c>
      <c r="I11" s="6">
        <v>0.0</v>
      </c>
      <c r="J11" s="6">
        <v>0.0</v>
      </c>
      <c r="K11" s="6">
        <v>0.0</v>
      </c>
      <c r="L11" s="6">
        <v>2.0</v>
      </c>
      <c r="M11" s="6">
        <v>1.0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/>
      <c r="T11" s="6">
        <v>0.0</v>
      </c>
      <c r="U11" s="6">
        <v>0.0</v>
      </c>
      <c r="V11" s="6">
        <v>0.0</v>
      </c>
      <c r="W11" s="14">
        <f t="shared" si="1"/>
        <v>0.3333333333</v>
      </c>
      <c r="X11" s="14">
        <f t="shared" si="2"/>
        <v>0.6666666667</v>
      </c>
      <c r="Y11" s="10">
        <f t="shared" si="3"/>
        <v>0</v>
      </c>
      <c r="Z11" s="10">
        <f t="shared" si="4"/>
        <v>0.6666666667</v>
      </c>
      <c r="AA11" s="28">
        <f t="shared" si="5"/>
        <v>0</v>
      </c>
      <c r="AB11" s="6"/>
      <c r="AC11" s="6"/>
      <c r="AD11" s="6"/>
      <c r="AE11" s="6"/>
      <c r="AF11" s="6"/>
      <c r="AG11" s="6"/>
      <c r="AH11" s="6"/>
      <c r="AI11" s="8">
        <f t="shared" si="6"/>
        <v>0</v>
      </c>
      <c r="AJ11" s="8" t="str">
        <f t="shared" si="7"/>
        <v/>
      </c>
      <c r="AK11" s="6"/>
      <c r="AL11" s="6"/>
    </row>
    <row r="12">
      <c r="A12" s="6" t="s">
        <v>144</v>
      </c>
      <c r="B12" s="6">
        <v>2.0</v>
      </c>
      <c r="C12" s="6">
        <v>1.0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1.0</v>
      </c>
      <c r="J12" s="6">
        <v>0.0</v>
      </c>
      <c r="K12" s="6">
        <v>0.0</v>
      </c>
      <c r="L12" s="6">
        <v>1.0</v>
      </c>
      <c r="M12" s="6">
        <v>1.0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/>
      <c r="T12" s="6">
        <v>0.0</v>
      </c>
      <c r="U12" s="6">
        <v>0.0</v>
      </c>
      <c r="V12" s="6">
        <v>0.0</v>
      </c>
      <c r="W12" s="14">
        <f t="shared" si="1"/>
        <v>0.5</v>
      </c>
      <c r="X12" s="14">
        <f t="shared" si="2"/>
        <v>0.5</v>
      </c>
      <c r="Y12" s="10">
        <f t="shared" si="3"/>
        <v>0</v>
      </c>
      <c r="Z12" s="10">
        <f t="shared" si="4"/>
        <v>0.5</v>
      </c>
      <c r="AA12" s="28">
        <f t="shared" si="5"/>
        <v>0</v>
      </c>
      <c r="AB12" s="6"/>
      <c r="AC12" s="6"/>
      <c r="AD12" s="6"/>
      <c r="AE12" s="6"/>
      <c r="AF12" s="6"/>
      <c r="AG12" s="6"/>
      <c r="AH12" s="6"/>
      <c r="AI12" s="8">
        <f t="shared" si="6"/>
        <v>0</v>
      </c>
      <c r="AJ12" s="8" t="str">
        <f t="shared" si="7"/>
        <v/>
      </c>
      <c r="AK12" s="6"/>
      <c r="AL12" s="6"/>
    </row>
    <row r="13">
      <c r="A13" s="6" t="s">
        <v>134</v>
      </c>
      <c r="B13" s="6">
        <v>1.0</v>
      </c>
      <c r="C13" s="6">
        <v>1.0</v>
      </c>
      <c r="D13" s="6">
        <v>0.0</v>
      </c>
      <c r="E13" s="6">
        <v>0.0</v>
      </c>
      <c r="F13" s="6">
        <v>0.0</v>
      </c>
      <c r="G13" s="6">
        <v>0.0</v>
      </c>
      <c r="H13" s="6">
        <v>0.0</v>
      </c>
      <c r="I13" s="6">
        <v>0.0</v>
      </c>
      <c r="J13" s="6">
        <v>0.0</v>
      </c>
      <c r="K13" s="6">
        <v>0.0</v>
      </c>
      <c r="L13" s="6">
        <v>0.0</v>
      </c>
      <c r="M13" s="6">
        <v>1.0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6"/>
      <c r="T13" s="6">
        <v>0.0</v>
      </c>
      <c r="U13" s="6">
        <v>0.0</v>
      </c>
      <c r="V13" s="6">
        <v>0.0</v>
      </c>
      <c r="W13" s="14">
        <f t="shared" si="1"/>
        <v>1</v>
      </c>
      <c r="X13" s="14">
        <f t="shared" si="2"/>
        <v>0</v>
      </c>
      <c r="Y13" s="10">
        <f t="shared" si="3"/>
        <v>0</v>
      </c>
      <c r="Z13" s="10">
        <f t="shared" si="4"/>
        <v>0</v>
      </c>
      <c r="AA13" s="28">
        <f t="shared" si="5"/>
        <v>0</v>
      </c>
      <c r="AB13" s="6" t="s">
        <v>150</v>
      </c>
      <c r="AC13" s="6">
        <v>1.0</v>
      </c>
      <c r="AD13" s="6">
        <v>0.0</v>
      </c>
      <c r="AE13" s="6">
        <v>0.0</v>
      </c>
      <c r="AF13" s="6">
        <v>0.0</v>
      </c>
      <c r="AG13" s="6">
        <v>0.0</v>
      </c>
      <c r="AH13" s="6">
        <v>0.0</v>
      </c>
      <c r="AI13" s="8">
        <f t="shared" si="6"/>
        <v>0.6</v>
      </c>
      <c r="AJ13" s="8">
        <f t="shared" si="7"/>
        <v>0.15</v>
      </c>
      <c r="AK13" s="6"/>
      <c r="AL13" s="6"/>
    </row>
    <row r="14">
      <c r="A14" s="86" t="s">
        <v>145</v>
      </c>
      <c r="B14" s="86">
        <v>2.0</v>
      </c>
      <c r="C14" s="86">
        <v>2.0</v>
      </c>
      <c r="D14" s="86">
        <v>0.0</v>
      </c>
      <c r="E14" s="86">
        <v>0.0</v>
      </c>
      <c r="F14" s="86">
        <v>0.0</v>
      </c>
      <c r="G14" s="86">
        <v>0.0</v>
      </c>
      <c r="H14" s="86">
        <v>0.0</v>
      </c>
      <c r="I14" s="86">
        <v>0.0</v>
      </c>
      <c r="J14" s="86">
        <v>0.0</v>
      </c>
      <c r="K14" s="86">
        <v>0.0</v>
      </c>
      <c r="L14" s="86">
        <v>0.0</v>
      </c>
      <c r="M14" s="86">
        <v>1.0</v>
      </c>
      <c r="N14" s="86">
        <v>0.0</v>
      </c>
      <c r="O14" s="86">
        <v>0.0</v>
      </c>
      <c r="P14" s="86">
        <v>1.0</v>
      </c>
      <c r="Q14" s="86">
        <v>0.0</v>
      </c>
      <c r="R14" s="86">
        <v>0.0</v>
      </c>
      <c r="S14" s="86"/>
      <c r="T14" s="86">
        <v>1.0</v>
      </c>
      <c r="U14" s="86">
        <v>0.0</v>
      </c>
      <c r="V14" s="86">
        <v>0.0</v>
      </c>
      <c r="W14" s="88">
        <f t="shared" si="1"/>
        <v>0.5</v>
      </c>
      <c r="X14" s="88">
        <f t="shared" si="2"/>
        <v>0</v>
      </c>
      <c r="Y14" s="89">
        <f t="shared" si="3"/>
        <v>0</v>
      </c>
      <c r="Z14" s="89">
        <f t="shared" si="4"/>
        <v>0</v>
      </c>
      <c r="AA14" s="90">
        <f t="shared" si="5"/>
        <v>0</v>
      </c>
      <c r="AB14" s="86"/>
      <c r="AC14" s="86"/>
      <c r="AD14" s="86"/>
      <c r="AE14" s="86"/>
      <c r="AF14" s="86"/>
      <c r="AG14" s="86"/>
      <c r="AH14" s="86"/>
      <c r="AI14" s="8">
        <f t="shared" si="6"/>
        <v>0</v>
      </c>
      <c r="AJ14" s="8" t="str">
        <f t="shared" si="7"/>
        <v/>
      </c>
      <c r="AK14" s="86"/>
      <c r="AL14" s="86"/>
    </row>
    <row r="15">
      <c r="A15" s="6" t="s">
        <v>162</v>
      </c>
      <c r="B15" s="6">
        <v>4.0</v>
      </c>
      <c r="C15" s="6">
        <v>2.0</v>
      </c>
      <c r="D15" s="6">
        <v>0.0</v>
      </c>
      <c r="E15" s="6">
        <v>0.0</v>
      </c>
      <c r="F15" s="6">
        <v>0.0</v>
      </c>
      <c r="G15" s="6">
        <v>0.0</v>
      </c>
      <c r="H15" s="6">
        <v>0.0</v>
      </c>
      <c r="I15" s="6">
        <v>0.0</v>
      </c>
      <c r="J15" s="6">
        <v>0.0</v>
      </c>
      <c r="K15" s="6">
        <v>0.0</v>
      </c>
      <c r="L15" s="6">
        <v>2.0</v>
      </c>
      <c r="M15" s="6">
        <v>1.0</v>
      </c>
      <c r="N15" s="6">
        <v>0.0</v>
      </c>
      <c r="O15" s="6">
        <v>0.0</v>
      </c>
      <c r="P15" s="6">
        <v>1.0</v>
      </c>
      <c r="Q15" s="6">
        <v>0.0</v>
      </c>
      <c r="R15" s="6">
        <v>0.0</v>
      </c>
      <c r="S15" s="6">
        <v>0.0</v>
      </c>
      <c r="T15" s="6">
        <v>1.0</v>
      </c>
      <c r="U15" s="6">
        <v>0.0</v>
      </c>
      <c r="V15" s="6">
        <v>0.0</v>
      </c>
      <c r="W15" s="14">
        <f t="shared" si="1"/>
        <v>0.25</v>
      </c>
      <c r="X15" s="14">
        <f t="shared" si="2"/>
        <v>0.5</v>
      </c>
      <c r="Y15" s="10">
        <f t="shared" si="3"/>
        <v>0</v>
      </c>
      <c r="Z15" s="10">
        <f t="shared" si="4"/>
        <v>0.5</v>
      </c>
      <c r="AA15" s="28">
        <f t="shared" si="5"/>
        <v>0</v>
      </c>
      <c r="AB15" s="6"/>
      <c r="AC15" s="6"/>
      <c r="AD15" s="6"/>
      <c r="AE15" s="6"/>
      <c r="AF15" s="6"/>
      <c r="AG15" s="6"/>
      <c r="AH15" s="6"/>
      <c r="AI15" s="8">
        <f t="shared" si="6"/>
        <v>0</v>
      </c>
      <c r="AJ15" s="8" t="str">
        <f t="shared" si="7"/>
        <v/>
      </c>
      <c r="AK15" s="6"/>
      <c r="AL15" s="6"/>
    </row>
    <row r="16">
      <c r="A16" s="6" t="s">
        <v>135</v>
      </c>
      <c r="B16" s="6">
        <v>4.0</v>
      </c>
      <c r="C16" s="6">
        <v>4.0</v>
      </c>
      <c r="D16" s="6">
        <v>1.0</v>
      </c>
      <c r="E16" s="6">
        <v>0.0</v>
      </c>
      <c r="F16" s="6">
        <v>0.0</v>
      </c>
      <c r="G16" s="6">
        <v>0.0</v>
      </c>
      <c r="H16" s="6">
        <v>0.0</v>
      </c>
      <c r="I16" s="6">
        <v>0.0</v>
      </c>
      <c r="J16" s="6">
        <v>0.0</v>
      </c>
      <c r="K16" s="6">
        <v>0.0</v>
      </c>
      <c r="L16" s="6">
        <v>0.0</v>
      </c>
      <c r="M16" s="6">
        <v>0.0</v>
      </c>
      <c r="N16" s="6">
        <v>0.0</v>
      </c>
      <c r="O16" s="6">
        <v>0.0</v>
      </c>
      <c r="P16" s="6">
        <v>3.0</v>
      </c>
      <c r="Q16" s="6">
        <v>0.0</v>
      </c>
      <c r="R16" s="6">
        <v>0.0</v>
      </c>
      <c r="S16" s="6">
        <v>0.0</v>
      </c>
      <c r="T16" s="6">
        <v>3.0</v>
      </c>
      <c r="U16" s="6">
        <v>0.0</v>
      </c>
      <c r="V16" s="6">
        <v>1.0</v>
      </c>
      <c r="W16" s="14">
        <f t="shared" si="1"/>
        <v>0</v>
      </c>
      <c r="X16" s="14">
        <f t="shared" si="2"/>
        <v>0</v>
      </c>
      <c r="Y16" s="10">
        <f t="shared" si="3"/>
        <v>0.25</v>
      </c>
      <c r="Z16" s="10">
        <f t="shared" si="4"/>
        <v>0.25</v>
      </c>
      <c r="AA16" s="28">
        <f t="shared" si="5"/>
        <v>0.25</v>
      </c>
      <c r="AB16" s="6" t="s">
        <v>150</v>
      </c>
      <c r="AC16" s="6">
        <v>6.0</v>
      </c>
      <c r="AD16" s="6">
        <v>0.0</v>
      </c>
      <c r="AE16" s="6">
        <v>0.0</v>
      </c>
      <c r="AF16" s="6">
        <v>0.0</v>
      </c>
      <c r="AG16" s="6">
        <v>0.0</v>
      </c>
      <c r="AH16" s="6">
        <v>0.0</v>
      </c>
      <c r="AI16" s="8">
        <f t="shared" si="6"/>
        <v>0.6</v>
      </c>
      <c r="AJ16" s="8">
        <f t="shared" si="7"/>
        <v>0.025</v>
      </c>
      <c r="AK16" s="6"/>
      <c r="AL16" s="6"/>
    </row>
    <row r="17">
      <c r="A17" s="6" t="s">
        <v>136</v>
      </c>
      <c r="B17" s="6">
        <v>2.0</v>
      </c>
      <c r="C17" s="6">
        <v>0.0</v>
      </c>
      <c r="D17" s="6">
        <v>0.0</v>
      </c>
      <c r="E17" s="6">
        <v>0.0</v>
      </c>
      <c r="F17" s="6">
        <v>0.0</v>
      </c>
      <c r="G17" s="6">
        <v>0.0</v>
      </c>
      <c r="H17" s="6">
        <v>0.0</v>
      </c>
      <c r="I17" s="6">
        <v>0.0</v>
      </c>
      <c r="J17" s="6">
        <v>0.0</v>
      </c>
      <c r="K17" s="6">
        <v>0.0</v>
      </c>
      <c r="L17" s="6">
        <v>2.0</v>
      </c>
      <c r="M17" s="6">
        <v>0.0</v>
      </c>
      <c r="N17" s="6">
        <v>0.0</v>
      </c>
      <c r="O17" s="6">
        <v>0.0</v>
      </c>
      <c r="P17" s="6">
        <v>0.0</v>
      </c>
      <c r="Q17" s="6">
        <v>0.0</v>
      </c>
      <c r="R17" s="6">
        <v>0.0</v>
      </c>
      <c r="S17" s="6">
        <v>0.0</v>
      </c>
      <c r="T17" s="6">
        <v>0.0</v>
      </c>
      <c r="U17" s="6">
        <v>0.0</v>
      </c>
      <c r="V17" s="6">
        <v>0.0</v>
      </c>
      <c r="W17" s="14">
        <f t="shared" si="1"/>
        <v>0</v>
      </c>
      <c r="X17" s="14">
        <f t="shared" si="2"/>
        <v>1</v>
      </c>
      <c r="Y17" s="10" t="str">
        <f t="shared" si="3"/>
        <v>#DIV/0!</v>
      </c>
      <c r="Z17" s="10">
        <f t="shared" si="4"/>
        <v>1</v>
      </c>
      <c r="AA17" s="28" t="str">
        <f t="shared" si="5"/>
        <v>#DIV/0!</v>
      </c>
      <c r="AB17" s="6" t="s">
        <v>150</v>
      </c>
      <c r="AC17" s="6">
        <v>2.333</v>
      </c>
      <c r="AD17" s="6">
        <v>0.0</v>
      </c>
      <c r="AE17" s="6">
        <v>0.0</v>
      </c>
      <c r="AF17" s="6">
        <v>0.0</v>
      </c>
      <c r="AG17" s="6">
        <v>0.0</v>
      </c>
      <c r="AH17" s="6">
        <v>0.0</v>
      </c>
      <c r="AI17" s="8">
        <f t="shared" si="6"/>
        <v>0.6</v>
      </c>
      <c r="AJ17" s="8">
        <f t="shared" si="7"/>
        <v>0.06429489927</v>
      </c>
      <c r="AK17" s="6"/>
      <c r="AL17" s="6"/>
    </row>
    <row r="18">
      <c r="A18" s="6" t="s">
        <v>158</v>
      </c>
      <c r="B18" s="6">
        <v>4.0</v>
      </c>
      <c r="C18" s="6">
        <v>3.0</v>
      </c>
      <c r="D18" s="6">
        <v>0.0</v>
      </c>
      <c r="E18" s="6">
        <v>1.0</v>
      </c>
      <c r="F18" s="6">
        <v>0.0</v>
      </c>
      <c r="G18" s="6">
        <v>0.0</v>
      </c>
      <c r="H18" s="6">
        <v>2.0</v>
      </c>
      <c r="I18" s="6">
        <v>3.0</v>
      </c>
      <c r="J18" s="6">
        <v>0.0</v>
      </c>
      <c r="K18" s="6">
        <v>0.0</v>
      </c>
      <c r="L18" s="6">
        <v>1.0</v>
      </c>
      <c r="M18" s="6">
        <v>1.0</v>
      </c>
      <c r="N18" s="6">
        <v>0.0</v>
      </c>
      <c r="O18" s="6">
        <v>0.0</v>
      </c>
      <c r="P18" s="6">
        <v>1.0</v>
      </c>
      <c r="Q18" s="6">
        <v>0.0</v>
      </c>
      <c r="R18" s="6">
        <v>0.0</v>
      </c>
      <c r="S18" s="6">
        <v>0.0</v>
      </c>
      <c r="T18" s="6">
        <v>2.0</v>
      </c>
      <c r="U18" s="6">
        <v>0.0</v>
      </c>
      <c r="V18" s="6">
        <v>0.0</v>
      </c>
      <c r="W18" s="14">
        <f t="shared" si="1"/>
        <v>0.25</v>
      </c>
      <c r="X18" s="14">
        <f t="shared" si="2"/>
        <v>0.25</v>
      </c>
      <c r="Y18" s="10">
        <f t="shared" si="3"/>
        <v>0.3333333333</v>
      </c>
      <c r="Z18" s="10">
        <f t="shared" si="4"/>
        <v>0.5</v>
      </c>
      <c r="AA18" s="28">
        <f t="shared" si="5"/>
        <v>0.6666666667</v>
      </c>
      <c r="AB18" s="6" t="s">
        <v>150</v>
      </c>
      <c r="AC18" s="6">
        <v>5.0</v>
      </c>
      <c r="AD18" s="6">
        <v>0.0</v>
      </c>
      <c r="AE18" s="6">
        <v>0.0</v>
      </c>
      <c r="AF18" s="6">
        <v>0.0</v>
      </c>
      <c r="AG18" s="6">
        <v>0.0</v>
      </c>
      <c r="AH18" s="6">
        <v>0.0</v>
      </c>
      <c r="AI18" s="8">
        <f t="shared" si="6"/>
        <v>0.6</v>
      </c>
      <c r="AJ18" s="8">
        <f t="shared" si="7"/>
        <v>0.03</v>
      </c>
      <c r="AK18" s="6"/>
      <c r="AL18" s="6"/>
    </row>
    <row r="19">
      <c r="A19" s="6" t="s">
        <v>152</v>
      </c>
      <c r="B19" s="6">
        <v>2.0</v>
      </c>
      <c r="C19" s="6">
        <v>0.0</v>
      </c>
      <c r="D19" s="6">
        <v>0.0</v>
      </c>
      <c r="E19" s="6">
        <v>0.0</v>
      </c>
      <c r="F19" s="6">
        <v>0.0</v>
      </c>
      <c r="G19" s="6">
        <v>0.0</v>
      </c>
      <c r="H19" s="6">
        <v>0.0</v>
      </c>
      <c r="I19" s="6">
        <v>0.0</v>
      </c>
      <c r="J19" s="6">
        <v>0.0</v>
      </c>
      <c r="K19" s="6">
        <v>0.0</v>
      </c>
      <c r="L19" s="6">
        <v>2.0</v>
      </c>
      <c r="M19" s="6">
        <v>0.0</v>
      </c>
      <c r="N19" s="6">
        <v>0.0</v>
      </c>
      <c r="O19" s="6">
        <v>0.0</v>
      </c>
      <c r="P19" s="6">
        <v>0.0</v>
      </c>
      <c r="Q19" s="6">
        <v>0.0</v>
      </c>
      <c r="R19" s="6">
        <v>0.0</v>
      </c>
      <c r="S19" s="6">
        <v>0.0</v>
      </c>
      <c r="T19" s="6">
        <v>0.0</v>
      </c>
      <c r="U19" s="6">
        <v>0.0</v>
      </c>
      <c r="V19" s="6">
        <v>0.0</v>
      </c>
      <c r="W19" s="14">
        <f t="shared" si="1"/>
        <v>0</v>
      </c>
      <c r="X19" s="14">
        <f t="shared" si="2"/>
        <v>1</v>
      </c>
      <c r="Y19" s="10" t="str">
        <f t="shared" si="3"/>
        <v>#DIV/0!</v>
      </c>
      <c r="Z19" s="10">
        <f t="shared" si="4"/>
        <v>1</v>
      </c>
      <c r="AA19" s="28" t="str">
        <f t="shared" si="5"/>
        <v>#DIV/0!</v>
      </c>
      <c r="AB19" s="6"/>
      <c r="AC19" s="6"/>
      <c r="AD19" s="6"/>
      <c r="AE19" s="6"/>
      <c r="AF19" s="6"/>
      <c r="AG19" s="6"/>
      <c r="AH19" s="6"/>
      <c r="AI19" s="8">
        <f t="shared" si="6"/>
        <v>0</v>
      </c>
      <c r="AJ19" s="8" t="str">
        <f t="shared" si="7"/>
        <v/>
      </c>
      <c r="AK19" s="6"/>
      <c r="AL19" s="6"/>
    </row>
    <row r="20">
      <c r="A20" s="6" t="s">
        <v>153</v>
      </c>
      <c r="B20" s="6">
        <v>3.0</v>
      </c>
      <c r="C20" s="6">
        <v>3.0</v>
      </c>
      <c r="D20" s="6">
        <v>1.0</v>
      </c>
      <c r="E20" s="6">
        <v>0.0</v>
      </c>
      <c r="F20" s="6">
        <v>0.0</v>
      </c>
      <c r="G20" s="6">
        <v>0.0</v>
      </c>
      <c r="H20" s="6">
        <v>1.0</v>
      </c>
      <c r="I20" s="6">
        <v>0.0</v>
      </c>
      <c r="J20" s="6">
        <v>0.0</v>
      </c>
      <c r="K20" s="6">
        <v>0.0</v>
      </c>
      <c r="L20" s="6">
        <v>0.0</v>
      </c>
      <c r="M20" s="6">
        <v>1.0</v>
      </c>
      <c r="N20" s="6">
        <v>0.0</v>
      </c>
      <c r="O20" s="6">
        <v>0.0</v>
      </c>
      <c r="P20" s="6">
        <v>1.0</v>
      </c>
      <c r="Q20" s="6">
        <v>0.0</v>
      </c>
      <c r="R20" s="6">
        <v>0.0</v>
      </c>
      <c r="S20" s="6">
        <v>0.0</v>
      </c>
      <c r="T20" s="6">
        <v>0.0</v>
      </c>
      <c r="U20" s="6">
        <v>1.0</v>
      </c>
      <c r="V20" s="6">
        <v>1.0</v>
      </c>
      <c r="W20" s="14">
        <f t="shared" si="1"/>
        <v>0.3333333333</v>
      </c>
      <c r="X20" s="14">
        <f t="shared" si="2"/>
        <v>0</v>
      </c>
      <c r="Y20" s="10">
        <f t="shared" si="3"/>
        <v>0.3333333333</v>
      </c>
      <c r="Z20" s="10">
        <f t="shared" si="4"/>
        <v>0.3333333333</v>
      </c>
      <c r="AA20" s="28">
        <f t="shared" si="5"/>
        <v>0.3333333333</v>
      </c>
      <c r="AB20" s="6" t="s">
        <v>150</v>
      </c>
      <c r="AC20" s="6">
        <v>3.0</v>
      </c>
      <c r="AD20" s="6">
        <v>0.0</v>
      </c>
      <c r="AE20" s="6">
        <v>0.0</v>
      </c>
      <c r="AF20" s="6">
        <v>0.0</v>
      </c>
      <c r="AG20" s="6">
        <v>0.0</v>
      </c>
      <c r="AH20" s="6">
        <v>0.0</v>
      </c>
      <c r="AI20" s="8">
        <f t="shared" si="6"/>
        <v>0.6</v>
      </c>
      <c r="AJ20" s="8">
        <f t="shared" si="7"/>
        <v>0.05</v>
      </c>
      <c r="AK20" s="6"/>
      <c r="AL20" s="6"/>
    </row>
    <row r="21">
      <c r="A21" s="6" t="s">
        <v>146</v>
      </c>
      <c r="B21" s="6">
        <v>1.0</v>
      </c>
      <c r="C21" s="6">
        <v>0.0</v>
      </c>
      <c r="D21" s="6">
        <v>0.0</v>
      </c>
      <c r="E21" s="6">
        <v>0.0</v>
      </c>
      <c r="F21" s="6">
        <v>0.0</v>
      </c>
      <c r="G21" s="6">
        <v>0.0</v>
      </c>
      <c r="H21" s="6">
        <v>1.0</v>
      </c>
      <c r="I21" s="6">
        <v>1.0</v>
      </c>
      <c r="J21" s="6">
        <v>0.0</v>
      </c>
      <c r="K21" s="6">
        <v>0.0</v>
      </c>
      <c r="L21" s="6">
        <v>1.0</v>
      </c>
      <c r="M21" s="6">
        <v>0.0</v>
      </c>
      <c r="N21" s="6">
        <v>0.0</v>
      </c>
      <c r="O21" s="6">
        <v>0.0</v>
      </c>
      <c r="P21" s="6">
        <v>0.0</v>
      </c>
      <c r="Q21" s="6">
        <v>0.0</v>
      </c>
      <c r="R21" s="6">
        <v>0.0</v>
      </c>
      <c r="S21" s="6">
        <v>0.0</v>
      </c>
      <c r="T21" s="6">
        <v>0.0</v>
      </c>
      <c r="U21" s="6">
        <v>0.0</v>
      </c>
      <c r="V21" s="6">
        <v>0.0</v>
      </c>
      <c r="W21" s="14">
        <f t="shared" si="1"/>
        <v>0</v>
      </c>
      <c r="X21" s="14">
        <f t="shared" si="2"/>
        <v>1</v>
      </c>
      <c r="Y21" s="10" t="str">
        <f t="shared" si="3"/>
        <v>#DIV/0!</v>
      </c>
      <c r="Z21" s="10">
        <f t="shared" si="4"/>
        <v>1</v>
      </c>
      <c r="AA21" s="28" t="str">
        <f t="shared" si="5"/>
        <v>#DIV/0!</v>
      </c>
      <c r="AB21" s="6" t="s">
        <v>150</v>
      </c>
      <c r="AC21" s="6">
        <v>1.0</v>
      </c>
      <c r="AD21" s="6">
        <v>0.0</v>
      </c>
      <c r="AE21" s="6">
        <v>0.0</v>
      </c>
      <c r="AF21" s="6">
        <v>0.0</v>
      </c>
      <c r="AG21" s="6">
        <v>0.0</v>
      </c>
      <c r="AH21" s="6">
        <v>0.0</v>
      </c>
      <c r="AI21" s="8">
        <f t="shared" si="6"/>
        <v>0.6</v>
      </c>
      <c r="AJ21" s="8">
        <f t="shared" si="7"/>
        <v>0.15</v>
      </c>
      <c r="AK21" s="6"/>
      <c r="AL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4"/>
      <c r="X22" s="14"/>
      <c r="Y22" s="10"/>
      <c r="Z22" s="10"/>
      <c r="AA22" s="28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>
      <c r="A23" s="36" t="s">
        <v>55</v>
      </c>
      <c r="B23" s="37">
        <f t="shared" ref="B23:V23" si="8">SUM(B2:B22)</f>
        <v>61</v>
      </c>
      <c r="C23" s="37">
        <f t="shared" si="8"/>
        <v>40</v>
      </c>
      <c r="D23" s="37">
        <f t="shared" si="8"/>
        <v>7</v>
      </c>
      <c r="E23" s="37">
        <f t="shared" si="8"/>
        <v>1</v>
      </c>
      <c r="F23" s="37">
        <f t="shared" si="8"/>
        <v>0</v>
      </c>
      <c r="G23" s="37">
        <f t="shared" si="8"/>
        <v>0</v>
      </c>
      <c r="H23" s="37">
        <f t="shared" si="8"/>
        <v>11</v>
      </c>
      <c r="I23" s="37">
        <f t="shared" si="8"/>
        <v>10</v>
      </c>
      <c r="J23" s="37">
        <f t="shared" si="8"/>
        <v>0</v>
      </c>
      <c r="K23" s="37">
        <f t="shared" si="8"/>
        <v>0</v>
      </c>
      <c r="L23" s="37">
        <f t="shared" si="8"/>
        <v>20</v>
      </c>
      <c r="M23" s="37">
        <f t="shared" si="8"/>
        <v>18</v>
      </c>
      <c r="N23" s="37">
        <f t="shared" si="8"/>
        <v>1</v>
      </c>
      <c r="O23" s="37">
        <f t="shared" si="8"/>
        <v>0</v>
      </c>
      <c r="P23" s="37">
        <f t="shared" si="8"/>
        <v>13</v>
      </c>
      <c r="Q23" s="37">
        <f t="shared" si="8"/>
        <v>0</v>
      </c>
      <c r="R23" s="37">
        <f t="shared" si="8"/>
        <v>0</v>
      </c>
      <c r="S23" s="37">
        <f t="shared" si="8"/>
        <v>0</v>
      </c>
      <c r="T23" s="37">
        <f t="shared" si="8"/>
        <v>8</v>
      </c>
      <c r="U23" s="37">
        <f t="shared" si="8"/>
        <v>2</v>
      </c>
      <c r="V23" s="37">
        <f t="shared" si="8"/>
        <v>3</v>
      </c>
      <c r="W23" s="39">
        <f t="shared" ref="W23:W25" si="11">M23/B23</f>
        <v>0.2950819672</v>
      </c>
      <c r="X23" s="39">
        <f t="shared" ref="X23:X25" si="12">L23/B23</f>
        <v>0.3278688525</v>
      </c>
      <c r="Y23" s="40">
        <f t="shared" ref="Y23:Y25" si="13">(D23+E23+F23+G23)/C23</f>
        <v>0.2</v>
      </c>
      <c r="Z23" s="40">
        <f t="shared" ref="Z23:Z25" si="14">(D23+E23+F23+G23+L23+N23)/B23</f>
        <v>0.4754098361</v>
      </c>
      <c r="AA23" s="41">
        <f t="shared" ref="AA23:AA25" si="15">(D23*1+E23*2+F23*3+G23*4)/C23</f>
        <v>0.225</v>
      </c>
      <c r="AB23" s="36"/>
      <c r="AC23" s="37">
        <f t="shared" ref="AC23:AJ23" si="9">SUM(AC5:AC22)</f>
        <v>25.333</v>
      </c>
      <c r="AD23" s="37">
        <f t="shared" si="9"/>
        <v>0</v>
      </c>
      <c r="AE23" s="37">
        <f t="shared" si="9"/>
        <v>0</v>
      </c>
      <c r="AF23" s="37">
        <f t="shared" si="9"/>
        <v>0</v>
      </c>
      <c r="AG23" s="37">
        <f t="shared" si="9"/>
        <v>0</v>
      </c>
      <c r="AH23" s="37">
        <f t="shared" si="9"/>
        <v>0</v>
      </c>
      <c r="AI23" s="73">
        <f t="shared" si="9"/>
        <v>4.2</v>
      </c>
      <c r="AJ23" s="73">
        <f t="shared" si="9"/>
        <v>0.4907234707</v>
      </c>
      <c r="AK23" s="40" t="str">
        <f>(AD23+AE23)/(AD23+AE23+AH23)</f>
        <v>#DIV/0!</v>
      </c>
      <c r="AL23" s="40" t="str">
        <f>(AD23+AE23)/(AD23+AE23+AH23+AF23)</f>
        <v>#DIV/0!</v>
      </c>
    </row>
    <row r="24">
      <c r="A24" s="36" t="s">
        <v>112</v>
      </c>
      <c r="B24" s="37">
        <f t="shared" ref="B24:V24" si="10">SUM(B2:B14)</f>
        <v>41</v>
      </c>
      <c r="C24" s="37">
        <f t="shared" si="10"/>
        <v>28</v>
      </c>
      <c r="D24" s="37">
        <f t="shared" si="10"/>
        <v>5</v>
      </c>
      <c r="E24" s="37">
        <f t="shared" si="10"/>
        <v>0</v>
      </c>
      <c r="F24" s="37">
        <f t="shared" si="10"/>
        <v>0</v>
      </c>
      <c r="G24" s="37">
        <f t="shared" si="10"/>
        <v>0</v>
      </c>
      <c r="H24" s="37">
        <f t="shared" si="10"/>
        <v>7</v>
      </c>
      <c r="I24" s="37">
        <f t="shared" si="10"/>
        <v>6</v>
      </c>
      <c r="J24" s="37">
        <f t="shared" si="10"/>
        <v>0</v>
      </c>
      <c r="K24" s="37">
        <f t="shared" si="10"/>
        <v>0</v>
      </c>
      <c r="L24" s="37">
        <f t="shared" si="10"/>
        <v>12</v>
      </c>
      <c r="M24" s="37">
        <f t="shared" si="10"/>
        <v>15</v>
      </c>
      <c r="N24" s="37">
        <f t="shared" si="10"/>
        <v>1</v>
      </c>
      <c r="O24" s="37">
        <f t="shared" si="10"/>
        <v>0</v>
      </c>
      <c r="P24" s="37">
        <f t="shared" si="10"/>
        <v>7</v>
      </c>
      <c r="Q24" s="37">
        <f t="shared" si="10"/>
        <v>0</v>
      </c>
      <c r="R24" s="37">
        <f t="shared" si="10"/>
        <v>0</v>
      </c>
      <c r="S24" s="37">
        <f t="shared" si="10"/>
        <v>0</v>
      </c>
      <c r="T24" s="37">
        <f t="shared" si="10"/>
        <v>2</v>
      </c>
      <c r="U24" s="37">
        <f t="shared" si="10"/>
        <v>1</v>
      </c>
      <c r="V24" s="37">
        <f t="shared" si="10"/>
        <v>1</v>
      </c>
      <c r="W24" s="39">
        <f t="shared" si="11"/>
        <v>0.3658536585</v>
      </c>
      <c r="X24" s="39">
        <f t="shared" si="12"/>
        <v>0.2926829268</v>
      </c>
      <c r="Y24" s="40">
        <f t="shared" si="13"/>
        <v>0.1785714286</v>
      </c>
      <c r="Z24" s="40">
        <f t="shared" si="14"/>
        <v>0.4390243902</v>
      </c>
      <c r="AA24" s="41">
        <f t="shared" si="15"/>
        <v>0.1785714286</v>
      </c>
      <c r="AB24" s="36" t="s">
        <v>139</v>
      </c>
      <c r="AC24" s="37">
        <f t="shared" ref="AC24:AJ24" si="16">SUM(AC2:AC14)</f>
        <v>8</v>
      </c>
      <c r="AD24" s="37">
        <f t="shared" si="16"/>
        <v>0</v>
      </c>
      <c r="AE24" s="37">
        <f t="shared" si="16"/>
        <v>0</v>
      </c>
      <c r="AF24" s="37">
        <f t="shared" si="16"/>
        <v>0</v>
      </c>
      <c r="AG24" s="37">
        <f t="shared" si="16"/>
        <v>0</v>
      </c>
      <c r="AH24" s="37">
        <f t="shared" si="16"/>
        <v>0</v>
      </c>
      <c r="AI24" s="73">
        <f t="shared" si="16"/>
        <v>1.2</v>
      </c>
      <c r="AJ24" s="73">
        <f t="shared" si="16"/>
        <v>0.1714285714</v>
      </c>
      <c r="AK24" s="40"/>
      <c r="AL24" s="40"/>
    </row>
    <row r="25">
      <c r="A25" s="36" t="s">
        <v>79</v>
      </c>
      <c r="B25" s="37">
        <f t="shared" ref="B25:V25" si="17">SUM(B15:B22)</f>
        <v>20</v>
      </c>
      <c r="C25" s="37">
        <f t="shared" si="17"/>
        <v>12</v>
      </c>
      <c r="D25" s="37">
        <f t="shared" si="17"/>
        <v>2</v>
      </c>
      <c r="E25" s="37">
        <f t="shared" si="17"/>
        <v>1</v>
      </c>
      <c r="F25" s="37">
        <f t="shared" si="17"/>
        <v>0</v>
      </c>
      <c r="G25" s="37">
        <f t="shared" si="17"/>
        <v>0</v>
      </c>
      <c r="H25" s="37">
        <f t="shared" si="17"/>
        <v>4</v>
      </c>
      <c r="I25" s="37">
        <f t="shared" si="17"/>
        <v>4</v>
      </c>
      <c r="J25" s="37">
        <f t="shared" si="17"/>
        <v>0</v>
      </c>
      <c r="K25" s="37">
        <f t="shared" si="17"/>
        <v>0</v>
      </c>
      <c r="L25" s="37">
        <f t="shared" si="17"/>
        <v>8</v>
      </c>
      <c r="M25" s="37">
        <f t="shared" si="17"/>
        <v>3</v>
      </c>
      <c r="N25" s="37">
        <f t="shared" si="17"/>
        <v>0</v>
      </c>
      <c r="O25" s="37">
        <f t="shared" si="17"/>
        <v>0</v>
      </c>
      <c r="P25" s="37">
        <f t="shared" si="17"/>
        <v>6</v>
      </c>
      <c r="Q25" s="37">
        <f t="shared" si="17"/>
        <v>0</v>
      </c>
      <c r="R25" s="37">
        <f t="shared" si="17"/>
        <v>0</v>
      </c>
      <c r="S25" s="37">
        <f t="shared" si="17"/>
        <v>0</v>
      </c>
      <c r="T25" s="37">
        <f t="shared" si="17"/>
        <v>6</v>
      </c>
      <c r="U25" s="37">
        <f t="shared" si="17"/>
        <v>1</v>
      </c>
      <c r="V25" s="37">
        <f t="shared" si="17"/>
        <v>2</v>
      </c>
      <c r="W25" s="39">
        <f t="shared" si="11"/>
        <v>0.15</v>
      </c>
      <c r="X25" s="39">
        <f t="shared" si="12"/>
        <v>0.4</v>
      </c>
      <c r="Y25" s="40">
        <f t="shared" si="13"/>
        <v>0.25</v>
      </c>
      <c r="Z25" s="40">
        <f t="shared" si="14"/>
        <v>0.55</v>
      </c>
      <c r="AA25" s="41">
        <f t="shared" si="15"/>
        <v>0.3333333333</v>
      </c>
      <c r="AB25" s="36" t="s">
        <v>140</v>
      </c>
      <c r="AC25" s="37">
        <f t="shared" ref="AC25:AJ25" si="18">SUM(AC15:AC22)</f>
        <v>17.333</v>
      </c>
      <c r="AD25" s="37">
        <f t="shared" si="18"/>
        <v>0</v>
      </c>
      <c r="AE25" s="37">
        <f t="shared" si="18"/>
        <v>0</v>
      </c>
      <c r="AF25" s="37">
        <f t="shared" si="18"/>
        <v>0</v>
      </c>
      <c r="AG25" s="37">
        <f t="shared" si="18"/>
        <v>0</v>
      </c>
      <c r="AH25" s="37">
        <f t="shared" si="18"/>
        <v>0</v>
      </c>
      <c r="AI25" s="73">
        <f t="shared" si="18"/>
        <v>3</v>
      </c>
      <c r="AJ25" s="73">
        <f t="shared" si="18"/>
        <v>0.3192948993</v>
      </c>
      <c r="AK25" s="40" t="str">
        <f>(AD25+AE25)/(AD25+AE25+AH25)</f>
        <v>#DIV/0!</v>
      </c>
      <c r="AL25" s="40" t="str">
        <f>(AD25+AE25)/(AD25+AE25+AH25+AF25)</f>
        <v>#DIV/0!</v>
      </c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6"/>
      <c r="AC26" s="6"/>
      <c r="AD26" s="6"/>
      <c r="AE26" s="6"/>
      <c r="AF26" s="6"/>
      <c r="AG26" s="6"/>
      <c r="AH26" s="6"/>
      <c r="AI26" s="6"/>
      <c r="AJ26" s="6"/>
      <c r="AK26" s="12"/>
      <c r="AL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47"/>
      <c r="AC28" s="46"/>
      <c r="AD28" s="46"/>
      <c r="AE28" s="46"/>
      <c r="AF28" s="46"/>
      <c r="AG28" s="46"/>
      <c r="AH28" s="46"/>
      <c r="AI28" s="46"/>
      <c r="AJ28" s="46"/>
      <c r="AK28" s="48"/>
      <c r="AL28" s="48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168</v>
      </c>
      <c r="B2" s="6">
        <v>3.0</v>
      </c>
      <c r="C2" s="6">
        <v>3.0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3.0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/>
      <c r="T2" s="6"/>
      <c r="U2" s="6"/>
      <c r="V2" s="6"/>
      <c r="W2" s="14">
        <f t="shared" ref="W2:W10" si="1">M2/B2</f>
        <v>1</v>
      </c>
      <c r="X2" s="14">
        <f t="shared" ref="X2:X10" si="2">L2/B2</f>
        <v>0</v>
      </c>
      <c r="Y2" s="10">
        <f t="shared" ref="Y2:Y10" si="3">(D2+E2+F2+G2)/C2</f>
        <v>0</v>
      </c>
      <c r="Z2" s="10">
        <f t="shared" ref="Z2:Z10" si="4">(D2+E2+F2+G2+L2+N2)/B2</f>
        <v>0</v>
      </c>
      <c r="AA2" s="10">
        <f t="shared" ref="AA2:AA10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131</v>
      </c>
      <c r="B3" s="6">
        <v>1.0</v>
      </c>
      <c r="C3" s="6">
        <v>1.0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6">
        <v>1.0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</v>
      </c>
      <c r="X3" s="14">
        <f t="shared" si="2"/>
        <v>0</v>
      </c>
      <c r="Y3" s="10">
        <f t="shared" si="3"/>
        <v>0</v>
      </c>
      <c r="Z3" s="10">
        <f t="shared" si="4"/>
        <v>0</v>
      </c>
      <c r="AA3" s="10">
        <f t="shared" si="5"/>
        <v>0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142</v>
      </c>
      <c r="B4" s="6">
        <v>4.0</v>
      </c>
      <c r="C4" s="6">
        <v>2.0</v>
      </c>
      <c r="D4" s="6">
        <v>1.0</v>
      </c>
      <c r="E4" s="6">
        <v>0.0</v>
      </c>
      <c r="F4" s="6">
        <v>0.0</v>
      </c>
      <c r="G4" s="6">
        <v>0.0</v>
      </c>
      <c r="H4" s="6">
        <v>0.0</v>
      </c>
      <c r="I4" s="6">
        <v>2.0</v>
      </c>
      <c r="J4" s="6">
        <v>0.0</v>
      </c>
      <c r="K4" s="6">
        <v>0.0</v>
      </c>
      <c r="L4" s="6">
        <v>1.0</v>
      </c>
      <c r="M4" s="6">
        <v>1.0</v>
      </c>
      <c r="N4" s="6">
        <v>1.0</v>
      </c>
      <c r="O4" s="6">
        <v>0.0</v>
      </c>
      <c r="P4" s="6">
        <v>0.0</v>
      </c>
      <c r="Q4" s="6">
        <v>0.0</v>
      </c>
      <c r="R4" s="6">
        <v>0.0</v>
      </c>
      <c r="S4" s="6"/>
      <c r="T4" s="6">
        <v>1.0</v>
      </c>
      <c r="U4" s="6">
        <v>0.0</v>
      </c>
      <c r="V4" s="6">
        <v>0.0</v>
      </c>
      <c r="W4" s="14">
        <f t="shared" si="1"/>
        <v>0.25</v>
      </c>
      <c r="X4" s="14">
        <f t="shared" si="2"/>
        <v>0.25</v>
      </c>
      <c r="Y4" s="10">
        <f t="shared" si="3"/>
        <v>0.5</v>
      </c>
      <c r="Z4" s="10">
        <f t="shared" si="4"/>
        <v>0.75</v>
      </c>
      <c r="AA4" s="10">
        <f t="shared" si="5"/>
        <v>0.5</v>
      </c>
      <c r="AB4" s="6" t="s">
        <v>150</v>
      </c>
      <c r="AC4" s="6">
        <v>7.0</v>
      </c>
      <c r="AD4" s="6">
        <v>0.0</v>
      </c>
      <c r="AE4" s="6">
        <v>0.0</v>
      </c>
      <c r="AF4" s="6">
        <v>0.0</v>
      </c>
      <c r="AG4" s="6">
        <v>0.0</v>
      </c>
      <c r="AH4" s="6">
        <v>0.0</v>
      </c>
      <c r="AI4" s="8">
        <f>IF(AB4="C",1.5,IF(AB4="SS",1,IF(AB4="2B",0.8,IF(AB4="3B",0.7,IF(AB4="1B",0.3,IF(AB4="OF",0.6,))))))</f>
        <v>0.6</v>
      </c>
      <c r="AJ4" s="8">
        <f>IF(AC4&gt;0,(((AD4+AE4)-0.5*AG4-AH4-AF4)+AI4)/AC4*0.25, )</f>
        <v>0.02142857143</v>
      </c>
      <c r="AK4" s="12"/>
      <c r="AL4" s="12"/>
    </row>
    <row r="5">
      <c r="A5" s="6" t="s">
        <v>144</v>
      </c>
      <c r="B5" s="6">
        <v>1.0</v>
      </c>
      <c r="C5" s="6">
        <v>0.0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0.0</v>
      </c>
      <c r="L5" s="6">
        <v>0.0</v>
      </c>
      <c r="M5" s="6">
        <v>0.0</v>
      </c>
      <c r="N5" s="6">
        <v>1.0</v>
      </c>
      <c r="O5" s="6">
        <v>0.0</v>
      </c>
      <c r="P5" s="6">
        <v>0.0</v>
      </c>
      <c r="Q5" s="6">
        <v>0.0</v>
      </c>
      <c r="R5" s="6">
        <v>0.0</v>
      </c>
      <c r="S5" s="6"/>
      <c r="T5" s="6">
        <v>0.0</v>
      </c>
      <c r="U5" s="6">
        <v>0.0</v>
      </c>
      <c r="V5" s="6">
        <v>0.0</v>
      </c>
      <c r="W5" s="14">
        <f t="shared" si="1"/>
        <v>0</v>
      </c>
      <c r="X5" s="14">
        <f t="shared" si="2"/>
        <v>0</v>
      </c>
      <c r="Y5" s="10" t="str">
        <f t="shared" si="3"/>
        <v>#DIV/0!</v>
      </c>
      <c r="Z5" s="10">
        <f t="shared" si="4"/>
        <v>1</v>
      </c>
      <c r="AA5" s="10" t="str">
        <f t="shared" si="5"/>
        <v>#DIV/0!</v>
      </c>
      <c r="AB5" s="6"/>
      <c r="AC5" s="12"/>
      <c r="AD5" s="12"/>
      <c r="AE5" s="12"/>
      <c r="AF5" s="12"/>
      <c r="AG5" s="12"/>
      <c r="AH5" s="12"/>
      <c r="AI5" s="12"/>
      <c r="AJ5" s="12"/>
      <c r="AK5" s="12"/>
      <c r="AL5" s="12"/>
    </row>
    <row r="6">
      <c r="A6" s="30" t="s">
        <v>135</v>
      </c>
      <c r="B6" s="30">
        <v>3.0</v>
      </c>
      <c r="C6" s="30">
        <v>3.0</v>
      </c>
      <c r="D6" s="30">
        <v>0.0</v>
      </c>
      <c r="E6" s="30">
        <v>1.0</v>
      </c>
      <c r="F6" s="30">
        <v>0.0</v>
      </c>
      <c r="G6" s="30">
        <v>0.0</v>
      </c>
      <c r="H6" s="30">
        <v>0.0</v>
      </c>
      <c r="I6" s="30">
        <v>1.0</v>
      </c>
      <c r="J6" s="30">
        <v>0.0</v>
      </c>
      <c r="K6" s="30">
        <v>0.0</v>
      </c>
      <c r="L6" s="30">
        <v>0.0</v>
      </c>
      <c r="M6" s="30">
        <v>1.0</v>
      </c>
      <c r="N6" s="30">
        <v>0.0</v>
      </c>
      <c r="O6" s="30">
        <v>0.0</v>
      </c>
      <c r="P6" s="30">
        <v>0.0</v>
      </c>
      <c r="Q6" s="30">
        <v>1.0</v>
      </c>
      <c r="R6" s="30">
        <v>0.0</v>
      </c>
      <c r="S6" s="30">
        <v>0.0</v>
      </c>
      <c r="T6" s="30">
        <v>0.0</v>
      </c>
      <c r="U6" s="30">
        <v>1.0</v>
      </c>
      <c r="V6" s="30">
        <v>1.0</v>
      </c>
      <c r="W6" s="32">
        <f t="shared" si="1"/>
        <v>0.3333333333</v>
      </c>
      <c r="X6" s="32">
        <f t="shared" si="2"/>
        <v>0</v>
      </c>
      <c r="Y6" s="33">
        <f t="shared" si="3"/>
        <v>0.3333333333</v>
      </c>
      <c r="Z6" s="33">
        <f t="shared" si="4"/>
        <v>0.3333333333</v>
      </c>
      <c r="AA6" s="33">
        <f t="shared" si="5"/>
        <v>0.6666666667</v>
      </c>
      <c r="AB6" s="30" t="s">
        <v>150</v>
      </c>
      <c r="AC6" s="30">
        <v>5.0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8">
        <f>IF(AB6="C",1.5,IF(AB6="SS",1,IF(AB6="2B",0.8,IF(AB6="3B",0.7,IF(AB6="1B",0.3,IF(AB6="OF",0.6,))))))</f>
        <v>0.6</v>
      </c>
      <c r="AJ6" s="8">
        <f>IF(AC6&gt;0,(((AD6+AE6)-0.5*AG6-AH6-AF6)+AI6)/AC6*0.25, )</f>
        <v>0.03</v>
      </c>
      <c r="AK6" s="35"/>
      <c r="AL6" s="35"/>
    </row>
    <row r="7" hidden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32" t="str">
        <f t="shared" si="1"/>
        <v>#DIV/0!</v>
      </c>
      <c r="X7" s="32" t="str">
        <f t="shared" si="2"/>
        <v>#DIV/0!</v>
      </c>
      <c r="Y7" s="33" t="str">
        <f t="shared" si="3"/>
        <v>#DIV/0!</v>
      </c>
      <c r="Z7" s="33" t="str">
        <f t="shared" si="4"/>
        <v>#DIV/0!</v>
      </c>
      <c r="AA7" s="33" t="str">
        <f t="shared" si="5"/>
        <v>#DIV/0!</v>
      </c>
      <c r="AB7" s="6" t="s">
        <v>176</v>
      </c>
      <c r="AC7" s="6">
        <v>1.0</v>
      </c>
      <c r="AD7" s="6">
        <v>0.0</v>
      </c>
      <c r="AE7" s="6">
        <v>0.0</v>
      </c>
      <c r="AF7" s="6">
        <v>0.0</v>
      </c>
      <c r="AG7" s="6">
        <v>0.0</v>
      </c>
      <c r="AH7" s="6">
        <v>0.0</v>
      </c>
      <c r="AI7" s="6"/>
      <c r="AJ7" s="12"/>
      <c r="AK7" s="12"/>
      <c r="AL7" s="12"/>
    </row>
    <row r="8">
      <c r="A8" s="6" t="s">
        <v>137</v>
      </c>
      <c r="B8" s="6">
        <v>1.0</v>
      </c>
      <c r="C8" s="6">
        <v>1.0</v>
      </c>
      <c r="D8" s="6">
        <v>0.0</v>
      </c>
      <c r="E8" s="6">
        <v>0.0</v>
      </c>
      <c r="F8" s="6">
        <v>0.0</v>
      </c>
      <c r="G8" s="6">
        <v>0.0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1.0</v>
      </c>
      <c r="Q8" s="6">
        <v>0.0</v>
      </c>
      <c r="R8" s="6">
        <v>0.0</v>
      </c>
      <c r="S8" s="6">
        <v>0.0</v>
      </c>
      <c r="T8" s="6">
        <v>1.0</v>
      </c>
      <c r="U8" s="6">
        <v>0.0</v>
      </c>
      <c r="V8" s="6">
        <v>0.0</v>
      </c>
      <c r="W8" s="32">
        <f t="shared" si="1"/>
        <v>0</v>
      </c>
      <c r="X8" s="32">
        <f t="shared" si="2"/>
        <v>0</v>
      </c>
      <c r="Y8" s="33">
        <f t="shared" si="3"/>
        <v>0</v>
      </c>
      <c r="Z8" s="33">
        <f t="shared" si="4"/>
        <v>0</v>
      </c>
      <c r="AA8" s="33">
        <f t="shared" si="5"/>
        <v>0</v>
      </c>
      <c r="AB8" s="6" t="s">
        <v>150</v>
      </c>
      <c r="AC8" s="6">
        <v>2.0</v>
      </c>
      <c r="AD8" s="6">
        <v>0.0</v>
      </c>
      <c r="AE8" s="6">
        <v>0.0</v>
      </c>
      <c r="AF8" s="6">
        <v>0.0</v>
      </c>
      <c r="AG8" s="6">
        <v>0.0</v>
      </c>
      <c r="AH8" s="6">
        <v>0.0</v>
      </c>
      <c r="AI8" s="8">
        <f t="shared" ref="AI8:AI9" si="6">IF(AB8="C",1.5,IF(AB8="SS",1,IF(AB8="2B",0.8,IF(AB8="3B",0.7,IF(AB8="1B",0.3,IF(AB8="OF",0.6,))))))</f>
        <v>0.6</v>
      </c>
      <c r="AJ8" s="8">
        <f t="shared" ref="AJ8:AJ9" si="7">IF(AC8&gt;0,(((AD8+AE8)-0.5*AG8-AH8-AF8)+AI8)/AC8*0.25, )</f>
        <v>0.075</v>
      </c>
      <c r="AK8" s="12"/>
      <c r="AL8" s="12"/>
    </row>
    <row r="9">
      <c r="A9" s="6" t="s">
        <v>158</v>
      </c>
      <c r="B9" s="6">
        <v>3.0</v>
      </c>
      <c r="C9" s="6">
        <v>2.0</v>
      </c>
      <c r="D9" s="6">
        <v>1.0</v>
      </c>
      <c r="E9" s="6">
        <v>0.0</v>
      </c>
      <c r="F9" s="6">
        <v>0.0</v>
      </c>
      <c r="G9" s="6">
        <v>0.0</v>
      </c>
      <c r="H9" s="6">
        <v>1.0</v>
      </c>
      <c r="I9" s="6">
        <v>1.0</v>
      </c>
      <c r="J9" s="6">
        <v>0.0</v>
      </c>
      <c r="K9" s="6">
        <v>0.0</v>
      </c>
      <c r="L9" s="6">
        <v>0.0</v>
      </c>
      <c r="M9" s="6">
        <v>0.0</v>
      </c>
      <c r="N9" s="6">
        <v>1.0</v>
      </c>
      <c r="O9" s="6">
        <v>0.0</v>
      </c>
      <c r="P9" s="6">
        <v>1.0</v>
      </c>
      <c r="Q9" s="6">
        <v>0.0</v>
      </c>
      <c r="R9" s="6">
        <v>0.0</v>
      </c>
      <c r="S9" s="6">
        <v>0.0</v>
      </c>
      <c r="T9" s="6">
        <v>1.0</v>
      </c>
      <c r="U9" s="6">
        <v>0.0</v>
      </c>
      <c r="V9" s="6">
        <v>1.0</v>
      </c>
      <c r="W9" s="32">
        <f t="shared" si="1"/>
        <v>0</v>
      </c>
      <c r="X9" s="32">
        <f t="shared" si="2"/>
        <v>0</v>
      </c>
      <c r="Y9" s="33">
        <f t="shared" si="3"/>
        <v>0.5</v>
      </c>
      <c r="Z9" s="33">
        <f t="shared" si="4"/>
        <v>0.6666666667</v>
      </c>
      <c r="AA9" s="33">
        <f t="shared" si="5"/>
        <v>0.5</v>
      </c>
      <c r="AB9" s="6" t="s">
        <v>150</v>
      </c>
      <c r="AC9" s="6">
        <v>1.0</v>
      </c>
      <c r="AD9" s="6">
        <v>0.0</v>
      </c>
      <c r="AE9" s="6">
        <v>0.0</v>
      </c>
      <c r="AF9" s="6">
        <v>0.0</v>
      </c>
      <c r="AG9" s="6">
        <v>0.0</v>
      </c>
      <c r="AH9" s="6">
        <v>0.0</v>
      </c>
      <c r="AI9" s="8">
        <f t="shared" si="6"/>
        <v>0.6</v>
      </c>
      <c r="AJ9" s="8">
        <f t="shared" si="7"/>
        <v>0.15</v>
      </c>
      <c r="AK9" s="12"/>
      <c r="AL9" s="12"/>
    </row>
    <row r="10">
      <c r="A10" s="6" t="s">
        <v>152</v>
      </c>
      <c r="B10" s="6">
        <v>2.0</v>
      </c>
      <c r="C10" s="6">
        <v>1.0</v>
      </c>
      <c r="D10" s="6">
        <v>0.0</v>
      </c>
      <c r="E10" s="6">
        <v>0.0</v>
      </c>
      <c r="F10" s="6">
        <v>0.0</v>
      </c>
      <c r="G10" s="6">
        <v>0.0</v>
      </c>
      <c r="H10" s="6">
        <v>0.0</v>
      </c>
      <c r="I10" s="6">
        <v>1.0</v>
      </c>
      <c r="J10" s="6">
        <v>0.0</v>
      </c>
      <c r="K10" s="6">
        <v>0.0</v>
      </c>
      <c r="L10" s="6">
        <v>0.0</v>
      </c>
      <c r="M10" s="6">
        <v>0.0</v>
      </c>
      <c r="N10" s="6">
        <v>1.0</v>
      </c>
      <c r="O10" s="6">
        <v>0.0</v>
      </c>
      <c r="P10" s="6">
        <v>1.0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32">
        <f t="shared" si="1"/>
        <v>0</v>
      </c>
      <c r="X10" s="32">
        <f t="shared" si="2"/>
        <v>0</v>
      </c>
      <c r="Y10" s="33">
        <f t="shared" si="3"/>
        <v>0</v>
      </c>
      <c r="Z10" s="33">
        <f t="shared" si="4"/>
        <v>0.5</v>
      </c>
      <c r="AA10" s="33">
        <f t="shared" si="5"/>
        <v>0</v>
      </c>
      <c r="AB10" s="6"/>
      <c r="AC10" s="12"/>
      <c r="AD10" s="12"/>
      <c r="AE10" s="12"/>
      <c r="AF10" s="12"/>
      <c r="AG10" s="12"/>
      <c r="AH10" s="12"/>
      <c r="AI10" s="12"/>
      <c r="AJ10" s="12"/>
      <c r="AK10" s="12"/>
      <c r="AL10" s="12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1"/>
      <c r="Q11" s="11"/>
      <c r="R11" s="11"/>
      <c r="S11" s="11"/>
      <c r="T11" s="11"/>
      <c r="U11" s="11"/>
      <c r="V11" s="11"/>
      <c r="W11" s="14"/>
      <c r="X11" s="14"/>
      <c r="Y11" s="10"/>
      <c r="Z11" s="10"/>
      <c r="AA11" s="10"/>
      <c r="AB11" s="6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36" t="s">
        <v>57</v>
      </c>
      <c r="B12" s="37">
        <f t="shared" ref="B12:R12" si="8">SUM(B2:B11)</f>
        <v>18</v>
      </c>
      <c r="C12" s="37">
        <f t="shared" si="8"/>
        <v>13</v>
      </c>
      <c r="D12" s="37">
        <f t="shared" si="8"/>
        <v>2</v>
      </c>
      <c r="E12" s="37">
        <f t="shared" si="8"/>
        <v>1</v>
      </c>
      <c r="F12" s="37">
        <f t="shared" si="8"/>
        <v>0</v>
      </c>
      <c r="G12" s="37">
        <f t="shared" si="8"/>
        <v>0</v>
      </c>
      <c r="H12" s="37">
        <f t="shared" si="8"/>
        <v>1</v>
      </c>
      <c r="I12" s="37">
        <f t="shared" si="8"/>
        <v>5</v>
      </c>
      <c r="J12" s="37">
        <f t="shared" si="8"/>
        <v>0</v>
      </c>
      <c r="K12" s="37">
        <f t="shared" si="8"/>
        <v>0</v>
      </c>
      <c r="L12" s="37">
        <f t="shared" si="8"/>
        <v>1</v>
      </c>
      <c r="M12" s="37">
        <f t="shared" si="8"/>
        <v>5</v>
      </c>
      <c r="N12" s="37">
        <f t="shared" si="8"/>
        <v>4</v>
      </c>
      <c r="O12" s="37">
        <f t="shared" si="8"/>
        <v>0</v>
      </c>
      <c r="P12" s="38">
        <f t="shared" si="8"/>
        <v>4</v>
      </c>
      <c r="Q12" s="38">
        <f t="shared" si="8"/>
        <v>1</v>
      </c>
      <c r="R12" s="38">
        <f t="shared" si="8"/>
        <v>0</v>
      </c>
      <c r="S12" s="62">
        <v>0.0</v>
      </c>
      <c r="T12" s="38">
        <f t="shared" ref="T12:V12" si="9">SUM(T2:T11)</f>
        <v>3</v>
      </c>
      <c r="U12" s="38">
        <f t="shared" si="9"/>
        <v>1</v>
      </c>
      <c r="V12" s="38">
        <f t="shared" si="9"/>
        <v>2</v>
      </c>
      <c r="W12" s="39">
        <f t="shared" ref="W12:W14" si="12">M12/B12</f>
        <v>0.2777777778</v>
      </c>
      <c r="X12" s="39">
        <f t="shared" ref="X12:X14" si="13">L12/B12</f>
        <v>0.05555555556</v>
      </c>
      <c r="Y12" s="40">
        <f t="shared" ref="Y12:Y14" si="14">(D12+E12+F12+G12)/C12</f>
        <v>0.2307692308</v>
      </c>
      <c r="Z12" s="40">
        <f t="shared" ref="Z12:Z14" si="15">(D12+E12+F12+G12+L12+N12)/B12</f>
        <v>0.4444444444</v>
      </c>
      <c r="AA12" s="40">
        <f t="shared" ref="AA12:AA14" si="16">(D12*1+E12*2+F12*3+G12*4)/C12</f>
        <v>0.3076923077</v>
      </c>
      <c r="AB12" s="36" t="s">
        <v>166</v>
      </c>
      <c r="AC12" s="37">
        <f t="shared" ref="AC12:AJ12" si="10">SUM(AC2:AC11)</f>
        <v>16</v>
      </c>
      <c r="AD12" s="37">
        <f t="shared" si="10"/>
        <v>0</v>
      </c>
      <c r="AE12" s="37">
        <f t="shared" si="10"/>
        <v>0</v>
      </c>
      <c r="AF12" s="37">
        <f t="shared" si="10"/>
        <v>0</v>
      </c>
      <c r="AG12" s="37">
        <f t="shared" si="10"/>
        <v>0</v>
      </c>
      <c r="AH12" s="73">
        <f t="shared" si="10"/>
        <v>0</v>
      </c>
      <c r="AI12" s="73">
        <f t="shared" si="10"/>
        <v>2.4</v>
      </c>
      <c r="AJ12" s="73">
        <f t="shared" si="10"/>
        <v>0.2764285714</v>
      </c>
      <c r="AK12" s="40" t="str">
        <f t="shared" ref="AK12:AK16" si="18">(AD12+AE12)/(AD12+AE12+AH12)</f>
        <v>#DIV/0!</v>
      </c>
      <c r="AL12" s="40" t="str">
        <f t="shared" ref="AL12:AL16" si="19">(AE12+AF12)/(AE12+AF12+AH12+AG12)</f>
        <v>#DIV/0!</v>
      </c>
    </row>
    <row r="13">
      <c r="A13" s="36" t="s">
        <v>111</v>
      </c>
      <c r="B13" s="37">
        <f t="shared" ref="B13:V13" si="11">SUM(B2:B5)</f>
        <v>9</v>
      </c>
      <c r="C13" s="37">
        <f t="shared" si="11"/>
        <v>6</v>
      </c>
      <c r="D13" s="37">
        <f t="shared" si="11"/>
        <v>1</v>
      </c>
      <c r="E13" s="37">
        <f t="shared" si="11"/>
        <v>0</v>
      </c>
      <c r="F13" s="37">
        <f t="shared" si="11"/>
        <v>0</v>
      </c>
      <c r="G13" s="37">
        <f t="shared" si="11"/>
        <v>0</v>
      </c>
      <c r="H13" s="37">
        <f t="shared" si="11"/>
        <v>0</v>
      </c>
      <c r="I13" s="37">
        <f t="shared" si="11"/>
        <v>2</v>
      </c>
      <c r="J13" s="37">
        <f t="shared" si="11"/>
        <v>0</v>
      </c>
      <c r="K13" s="37">
        <f t="shared" si="11"/>
        <v>0</v>
      </c>
      <c r="L13" s="37">
        <f t="shared" si="11"/>
        <v>1</v>
      </c>
      <c r="M13" s="37">
        <f t="shared" si="11"/>
        <v>4</v>
      </c>
      <c r="N13" s="37">
        <f t="shared" si="11"/>
        <v>2</v>
      </c>
      <c r="O13" s="37">
        <f t="shared" si="11"/>
        <v>0</v>
      </c>
      <c r="P13" s="37">
        <f t="shared" si="11"/>
        <v>1</v>
      </c>
      <c r="Q13" s="37">
        <f t="shared" si="11"/>
        <v>0</v>
      </c>
      <c r="R13" s="37">
        <f t="shared" si="11"/>
        <v>0</v>
      </c>
      <c r="S13" s="37">
        <f t="shared" si="11"/>
        <v>0</v>
      </c>
      <c r="T13" s="37">
        <f t="shared" si="11"/>
        <v>1</v>
      </c>
      <c r="U13" s="37">
        <f t="shared" si="11"/>
        <v>0</v>
      </c>
      <c r="V13" s="37">
        <f t="shared" si="11"/>
        <v>0</v>
      </c>
      <c r="W13" s="39">
        <f t="shared" si="12"/>
        <v>0.4444444444</v>
      </c>
      <c r="X13" s="39">
        <f t="shared" si="13"/>
        <v>0.1111111111</v>
      </c>
      <c r="Y13" s="40">
        <f t="shared" si="14"/>
        <v>0.1666666667</v>
      </c>
      <c r="Z13" s="40">
        <f t="shared" si="15"/>
        <v>0.4444444444</v>
      </c>
      <c r="AA13" s="40">
        <f t="shared" si="16"/>
        <v>0.1666666667</v>
      </c>
      <c r="AB13" s="36" t="s">
        <v>139</v>
      </c>
      <c r="AC13" s="37">
        <f t="shared" ref="AC13:AJ13" si="17">SUM(AC2:AC5)</f>
        <v>7</v>
      </c>
      <c r="AD13" s="37">
        <f t="shared" si="17"/>
        <v>0</v>
      </c>
      <c r="AE13" s="37">
        <f t="shared" si="17"/>
        <v>0</v>
      </c>
      <c r="AF13" s="37">
        <f t="shared" si="17"/>
        <v>0</v>
      </c>
      <c r="AG13" s="37">
        <f t="shared" si="17"/>
        <v>0</v>
      </c>
      <c r="AH13" s="73">
        <f t="shared" si="17"/>
        <v>0</v>
      </c>
      <c r="AI13" s="73">
        <f t="shared" si="17"/>
        <v>0.6</v>
      </c>
      <c r="AJ13" s="73">
        <f t="shared" si="17"/>
        <v>0.02142857143</v>
      </c>
      <c r="AK13" s="40" t="str">
        <f t="shared" si="18"/>
        <v>#DIV/0!</v>
      </c>
      <c r="AL13" s="40" t="str">
        <f t="shared" si="19"/>
        <v>#DIV/0!</v>
      </c>
    </row>
    <row r="14">
      <c r="A14" s="36" t="s">
        <v>81</v>
      </c>
      <c r="B14" s="37">
        <f t="shared" ref="B14:V14" si="20">SUM(B6:B11)</f>
        <v>9</v>
      </c>
      <c r="C14" s="37">
        <f t="shared" si="20"/>
        <v>7</v>
      </c>
      <c r="D14" s="37">
        <f t="shared" si="20"/>
        <v>1</v>
      </c>
      <c r="E14" s="37">
        <f t="shared" si="20"/>
        <v>1</v>
      </c>
      <c r="F14" s="37">
        <f t="shared" si="20"/>
        <v>0</v>
      </c>
      <c r="G14" s="37">
        <f t="shared" si="20"/>
        <v>0</v>
      </c>
      <c r="H14" s="37">
        <f t="shared" si="20"/>
        <v>1</v>
      </c>
      <c r="I14" s="37">
        <f t="shared" si="20"/>
        <v>3</v>
      </c>
      <c r="J14" s="37">
        <f t="shared" si="20"/>
        <v>0</v>
      </c>
      <c r="K14" s="37">
        <f t="shared" si="20"/>
        <v>0</v>
      </c>
      <c r="L14" s="37">
        <f t="shared" si="20"/>
        <v>0</v>
      </c>
      <c r="M14" s="37">
        <f t="shared" si="20"/>
        <v>1</v>
      </c>
      <c r="N14" s="37">
        <f t="shared" si="20"/>
        <v>2</v>
      </c>
      <c r="O14" s="37">
        <f t="shared" si="20"/>
        <v>0</v>
      </c>
      <c r="P14" s="37">
        <f t="shared" si="20"/>
        <v>3</v>
      </c>
      <c r="Q14" s="37">
        <f t="shared" si="20"/>
        <v>1</v>
      </c>
      <c r="R14" s="37">
        <f t="shared" si="20"/>
        <v>0</v>
      </c>
      <c r="S14" s="37">
        <f t="shared" si="20"/>
        <v>0</v>
      </c>
      <c r="T14" s="37">
        <f t="shared" si="20"/>
        <v>2</v>
      </c>
      <c r="U14" s="37">
        <f t="shared" si="20"/>
        <v>1</v>
      </c>
      <c r="V14" s="37">
        <f t="shared" si="20"/>
        <v>2</v>
      </c>
      <c r="W14" s="39">
        <f t="shared" si="12"/>
        <v>0.1111111111</v>
      </c>
      <c r="X14" s="39">
        <f t="shared" si="13"/>
        <v>0</v>
      </c>
      <c r="Y14" s="40">
        <f t="shared" si="14"/>
        <v>0.2857142857</v>
      </c>
      <c r="Z14" s="40">
        <f t="shared" si="15"/>
        <v>0.4444444444</v>
      </c>
      <c r="AA14" s="40">
        <f t="shared" si="16"/>
        <v>0.4285714286</v>
      </c>
      <c r="AB14" s="36" t="s">
        <v>140</v>
      </c>
      <c r="AC14" s="37">
        <f t="shared" ref="AC14:AJ14" si="21">SUM(AC6:AC11)</f>
        <v>9</v>
      </c>
      <c r="AD14" s="37">
        <f t="shared" si="21"/>
        <v>0</v>
      </c>
      <c r="AE14" s="37">
        <f t="shared" si="21"/>
        <v>0</v>
      </c>
      <c r="AF14" s="37">
        <f t="shared" si="21"/>
        <v>0</v>
      </c>
      <c r="AG14" s="37">
        <f t="shared" si="21"/>
        <v>0</v>
      </c>
      <c r="AH14" s="73">
        <f t="shared" si="21"/>
        <v>0</v>
      </c>
      <c r="AI14" s="73">
        <f t="shared" si="21"/>
        <v>1.8</v>
      </c>
      <c r="AJ14" s="73">
        <f t="shared" si="21"/>
        <v>0.255</v>
      </c>
      <c r="AK14" s="40" t="str">
        <f t="shared" si="18"/>
        <v>#DIV/0!</v>
      </c>
      <c r="AL14" s="40" t="str">
        <f t="shared" si="19"/>
        <v>#DIV/0!</v>
      </c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36" t="s">
        <v>176</v>
      </c>
      <c r="AC15" s="37">
        <f t="shared" ref="AC15:AJ15" si="22">SUM(AC7)</f>
        <v>1</v>
      </c>
      <c r="AD15" s="37">
        <f t="shared" si="22"/>
        <v>0</v>
      </c>
      <c r="AE15" s="37">
        <f t="shared" si="22"/>
        <v>0</v>
      </c>
      <c r="AF15" s="37">
        <f t="shared" si="22"/>
        <v>0</v>
      </c>
      <c r="AG15" s="37">
        <f t="shared" si="22"/>
        <v>0</v>
      </c>
      <c r="AH15" s="73">
        <f t="shared" si="22"/>
        <v>0</v>
      </c>
      <c r="AI15" s="73">
        <f t="shared" si="22"/>
        <v>0</v>
      </c>
      <c r="AJ15" s="73">
        <f t="shared" si="22"/>
        <v>0</v>
      </c>
      <c r="AK15" s="40" t="str">
        <f t="shared" si="18"/>
        <v>#DIV/0!</v>
      </c>
      <c r="AL15" s="40" t="str">
        <f t="shared" si="19"/>
        <v>#DIV/0!</v>
      </c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36" t="s">
        <v>150</v>
      </c>
      <c r="AC16" s="37">
        <f t="shared" ref="AC16:AJ16" si="23">SUM(AC4,AC6,AC8,AC9)</f>
        <v>15</v>
      </c>
      <c r="AD16" s="37">
        <f t="shared" si="23"/>
        <v>0</v>
      </c>
      <c r="AE16" s="37">
        <f t="shared" si="23"/>
        <v>0</v>
      </c>
      <c r="AF16" s="37">
        <f t="shared" si="23"/>
        <v>0</v>
      </c>
      <c r="AG16" s="37">
        <f t="shared" si="23"/>
        <v>0</v>
      </c>
      <c r="AH16" s="73">
        <f t="shared" si="23"/>
        <v>0</v>
      </c>
      <c r="AI16" s="73">
        <f t="shared" si="23"/>
        <v>2.4</v>
      </c>
      <c r="AJ16" s="73">
        <f t="shared" si="23"/>
        <v>0.2764285714</v>
      </c>
      <c r="AK16" s="40" t="str">
        <f t="shared" si="18"/>
        <v>#DIV/0!</v>
      </c>
      <c r="AL16" s="40" t="str">
        <f t="shared" si="19"/>
        <v>#DIV/0!</v>
      </c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3"/>
      <c r="AC23" s="43"/>
      <c r="AD23" s="43"/>
      <c r="AE23" s="43"/>
      <c r="AF23" s="43"/>
      <c r="AG23" s="43"/>
      <c r="AH23" s="43"/>
      <c r="AI23" s="43"/>
      <c r="AJ23" s="44"/>
      <c r="AK23" s="44"/>
      <c r="AL23" s="44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43"/>
      <c r="AC25" s="43"/>
      <c r="AD25" s="43"/>
      <c r="AE25" s="43"/>
      <c r="AF25" s="43"/>
      <c r="AG25" s="43"/>
      <c r="AH25" s="43"/>
      <c r="AI25" s="43"/>
      <c r="AJ25" s="45"/>
      <c r="AK25" s="45"/>
      <c r="AL25" s="4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43"/>
      <c r="AC26" s="43"/>
      <c r="AD26" s="43"/>
      <c r="AE26" s="43"/>
      <c r="AF26" s="43"/>
      <c r="AG26" s="43"/>
      <c r="AH26" s="43"/>
      <c r="AI26" s="43"/>
      <c r="AJ26" s="44"/>
      <c r="AK26" s="44"/>
      <c r="AL26" s="44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43"/>
      <c r="AC28" s="44"/>
      <c r="AD28" s="44"/>
      <c r="AE28" s="44"/>
      <c r="AF28" s="44"/>
      <c r="AG28" s="44"/>
      <c r="AH28" s="44"/>
      <c r="AI28" s="44"/>
      <c r="AJ28" s="45"/>
      <c r="AK28" s="45"/>
      <c r="AL28" s="4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43"/>
      <c r="AC29" s="44"/>
      <c r="AD29" s="44"/>
      <c r="AE29" s="44"/>
      <c r="AF29" s="44"/>
      <c r="AG29" s="44"/>
      <c r="AH29" s="44"/>
      <c r="AI29" s="44"/>
      <c r="AJ29" s="45"/>
      <c r="AK29" s="45"/>
      <c r="AL29" s="4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43"/>
      <c r="AC30" s="44"/>
      <c r="AD30" s="44"/>
      <c r="AE30" s="44"/>
      <c r="AF30" s="44"/>
      <c r="AG30" s="44"/>
      <c r="AH30" s="44"/>
      <c r="AI30" s="44"/>
      <c r="AJ30" s="45"/>
      <c r="AK30" s="45"/>
      <c r="AL30" s="4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0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167</v>
      </c>
      <c r="AL1" s="1" t="s">
        <v>6</v>
      </c>
      <c r="AM1" s="1" t="s">
        <v>129</v>
      </c>
      <c r="AN1" s="1" t="s">
        <v>130</v>
      </c>
    </row>
    <row r="2">
      <c r="A2" s="6" t="s">
        <v>152</v>
      </c>
      <c r="B2" s="6">
        <v>2.0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1.0</v>
      </c>
      <c r="M2" s="6">
        <v>0.0</v>
      </c>
      <c r="N2" s="6">
        <v>0.0</v>
      </c>
      <c r="O2" s="6">
        <v>0.0</v>
      </c>
      <c r="P2" s="27">
        <v>0.0</v>
      </c>
      <c r="Q2" s="27">
        <v>0.0</v>
      </c>
      <c r="R2" s="27">
        <v>1.0</v>
      </c>
      <c r="S2" s="27">
        <v>0.0</v>
      </c>
      <c r="T2" s="6">
        <v>0.0</v>
      </c>
      <c r="U2" s="6">
        <v>0.0</v>
      </c>
      <c r="V2" s="6">
        <v>0.0</v>
      </c>
      <c r="W2" s="32">
        <f t="shared" ref="W2:W7" si="1">M2/B2</f>
        <v>0</v>
      </c>
      <c r="X2" s="32">
        <f t="shared" ref="X2:X7" si="2">L2/B2</f>
        <v>0.5</v>
      </c>
      <c r="Y2" s="33">
        <f t="shared" ref="Y2:Y7" si="3">(D2+E2+F2+G2)/C2</f>
        <v>0</v>
      </c>
      <c r="Z2" s="33">
        <f t="shared" ref="Z2:Z7" si="4">(D2+E2+F2+G2+L2+N2)/B2</f>
        <v>0.5</v>
      </c>
      <c r="AA2" s="34">
        <f t="shared" ref="AA2:AA7" si="5">(D2*1+E2*2+F2*3+G2*4)/C2</f>
        <v>0</v>
      </c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3"/>
      <c r="AN2" s="53"/>
    </row>
    <row r="3">
      <c r="A3" s="6" t="s">
        <v>153</v>
      </c>
      <c r="B3" s="6">
        <v>0.0</v>
      </c>
      <c r="C3" s="6">
        <v>0.0</v>
      </c>
      <c r="D3" s="6">
        <v>0.0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27">
        <v>0.0</v>
      </c>
      <c r="Q3" s="27">
        <v>0.0</v>
      </c>
      <c r="R3" s="27">
        <v>0.0</v>
      </c>
      <c r="S3" s="27">
        <v>0.0</v>
      </c>
      <c r="T3" s="27">
        <v>0.0</v>
      </c>
      <c r="U3" s="27">
        <v>0.0</v>
      </c>
      <c r="V3" s="27">
        <v>0.0</v>
      </c>
      <c r="W3" s="14" t="str">
        <f t="shared" si="1"/>
        <v>#DIV/0!</v>
      </c>
      <c r="X3" s="14" t="str">
        <f t="shared" si="2"/>
        <v>#DIV/0!</v>
      </c>
      <c r="Y3" s="10" t="str">
        <f t="shared" si="3"/>
        <v>#DIV/0!</v>
      </c>
      <c r="Z3" s="10" t="str">
        <f t="shared" si="4"/>
        <v>#DIV/0!</v>
      </c>
      <c r="AA3" s="28" t="str">
        <f t="shared" si="5"/>
        <v>#DIV/0!</v>
      </c>
      <c r="AB3" s="51" t="s">
        <v>133</v>
      </c>
      <c r="AC3" s="51">
        <v>1.0</v>
      </c>
      <c r="AD3" s="51">
        <v>0.0</v>
      </c>
      <c r="AE3" s="51">
        <v>0.0</v>
      </c>
      <c r="AF3" s="51">
        <v>0.0</v>
      </c>
      <c r="AG3" s="51">
        <v>0.0</v>
      </c>
      <c r="AH3" s="51">
        <v>0.0</v>
      </c>
      <c r="AI3" s="51"/>
      <c r="AJ3" s="51"/>
      <c r="AK3" s="8">
        <f t="shared" ref="AK3:AK7" si="6">IF(AB3="C",1.5,IF(AB3="SS",1,IF(AB3="2B",0.8,IF(AB3="3B",0.7,IF(AB3="1B",0.3,IF(AB3="OF",0.6,))))))</f>
        <v>1.5</v>
      </c>
      <c r="AL3" s="8">
        <f t="shared" ref="AL3:AL7" si="7">IF(AB3="C",(((0.15*AC3)+1.5*AJ3-1*AH3+AC3)*0.1),(IF(AC3&gt;0,(((AD3+AE3)-0.5*AG3-AH3-AF3)+AK3)/AC3*0.25, )))</f>
        <v>0.115</v>
      </c>
      <c r="AM3" s="53"/>
      <c r="AN3" s="53"/>
    </row>
    <row r="4">
      <c r="A4" s="6" t="s">
        <v>164</v>
      </c>
      <c r="B4" s="6">
        <v>4.0</v>
      </c>
      <c r="C4" s="6">
        <v>1.0</v>
      </c>
      <c r="D4" s="6">
        <v>0.0</v>
      </c>
      <c r="E4" s="6">
        <v>0.0</v>
      </c>
      <c r="F4" s="6">
        <v>0.0</v>
      </c>
      <c r="G4" s="6">
        <v>0.0</v>
      </c>
      <c r="H4" s="6">
        <v>2.0</v>
      </c>
      <c r="I4" s="6">
        <v>0.0</v>
      </c>
      <c r="J4" s="6">
        <v>0.0</v>
      </c>
      <c r="K4" s="6">
        <v>0.0</v>
      </c>
      <c r="L4" s="6">
        <v>3.0</v>
      </c>
      <c r="M4" s="6">
        <v>1.0</v>
      </c>
      <c r="N4" s="6">
        <v>0.0</v>
      </c>
      <c r="O4" s="6">
        <v>0.0</v>
      </c>
      <c r="P4" s="27">
        <v>0.0</v>
      </c>
      <c r="Q4" s="27">
        <v>0.0</v>
      </c>
      <c r="R4" s="27">
        <v>0.0</v>
      </c>
      <c r="S4" s="27">
        <v>0.0</v>
      </c>
      <c r="T4" s="27">
        <v>0.0</v>
      </c>
      <c r="U4" s="27">
        <v>0.0</v>
      </c>
      <c r="V4" s="27">
        <v>0.0</v>
      </c>
      <c r="W4" s="14">
        <f t="shared" si="1"/>
        <v>0.25</v>
      </c>
      <c r="X4" s="14">
        <f t="shared" si="2"/>
        <v>0.75</v>
      </c>
      <c r="Y4" s="10">
        <f t="shared" si="3"/>
        <v>0</v>
      </c>
      <c r="Z4" s="10">
        <f t="shared" si="4"/>
        <v>0.75</v>
      </c>
      <c r="AA4" s="28">
        <f t="shared" si="5"/>
        <v>0</v>
      </c>
      <c r="AB4" s="51" t="s">
        <v>157</v>
      </c>
      <c r="AC4" s="51">
        <v>4.0</v>
      </c>
      <c r="AD4" s="51">
        <v>0.0</v>
      </c>
      <c r="AE4" s="51">
        <v>0.0</v>
      </c>
      <c r="AF4" s="51">
        <v>0.0</v>
      </c>
      <c r="AG4" s="51">
        <v>0.0</v>
      </c>
      <c r="AH4" s="51">
        <v>0.0</v>
      </c>
      <c r="AI4" s="51"/>
      <c r="AJ4" s="51"/>
      <c r="AK4" s="8">
        <f t="shared" si="6"/>
        <v>0.3</v>
      </c>
      <c r="AL4" s="8">
        <f t="shared" si="7"/>
        <v>0.01875</v>
      </c>
      <c r="AM4" s="53"/>
      <c r="AN4" s="53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13"/>
      <c r="Q5" s="13"/>
      <c r="R5" s="13"/>
      <c r="S5" s="13"/>
      <c r="T5" s="13"/>
      <c r="U5" s="13"/>
      <c r="V5" s="13"/>
      <c r="W5" s="14" t="str">
        <f t="shared" si="1"/>
        <v>#DIV/0!</v>
      </c>
      <c r="X5" s="14" t="str">
        <f t="shared" si="2"/>
        <v>#DIV/0!</v>
      </c>
      <c r="Y5" s="10" t="str">
        <f t="shared" si="3"/>
        <v>#DIV/0!</v>
      </c>
      <c r="Z5" s="10" t="str">
        <f t="shared" si="4"/>
        <v>#DIV/0!</v>
      </c>
      <c r="AA5" s="28" t="str">
        <f t="shared" si="5"/>
        <v>#DIV/0!</v>
      </c>
      <c r="AB5" s="51"/>
      <c r="AC5" s="51"/>
      <c r="AD5" s="51"/>
      <c r="AE5" s="51"/>
      <c r="AF5" s="51"/>
      <c r="AG5" s="51"/>
      <c r="AH5" s="51"/>
      <c r="AI5" s="51"/>
      <c r="AJ5" s="51"/>
      <c r="AK5" s="8" t="str">
        <f t="shared" si="6"/>
        <v/>
      </c>
      <c r="AL5" s="8" t="str">
        <f t="shared" si="7"/>
        <v/>
      </c>
      <c r="AM5" s="53"/>
      <c r="AN5" s="53"/>
    </row>
    <row r="6">
      <c r="A6" s="6" t="s">
        <v>165</v>
      </c>
      <c r="B6" s="6">
        <v>3.0</v>
      </c>
      <c r="C6" s="6">
        <v>2.0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2.0</v>
      </c>
      <c r="J6" s="6">
        <v>3.0</v>
      </c>
      <c r="K6" s="6">
        <v>0.0</v>
      </c>
      <c r="L6" s="6">
        <v>1.0</v>
      </c>
      <c r="M6" s="6">
        <v>1.0</v>
      </c>
      <c r="N6" s="6">
        <v>0.0</v>
      </c>
      <c r="O6" s="6">
        <v>0.0</v>
      </c>
      <c r="P6" s="27">
        <v>1.0</v>
      </c>
      <c r="Q6" s="27">
        <v>0.0</v>
      </c>
      <c r="R6" s="27">
        <v>0.0</v>
      </c>
      <c r="S6" s="27">
        <v>0.0</v>
      </c>
      <c r="T6" s="27">
        <v>1.0</v>
      </c>
      <c r="U6" s="27">
        <v>0.0</v>
      </c>
      <c r="V6" s="27">
        <v>0.0</v>
      </c>
      <c r="W6" s="14">
        <f t="shared" si="1"/>
        <v>0.3333333333</v>
      </c>
      <c r="X6" s="14">
        <f t="shared" si="2"/>
        <v>0.3333333333</v>
      </c>
      <c r="Y6" s="10">
        <f t="shared" si="3"/>
        <v>0</v>
      </c>
      <c r="Z6" s="10">
        <f t="shared" si="4"/>
        <v>0.3333333333</v>
      </c>
      <c r="AA6" s="28">
        <f t="shared" si="5"/>
        <v>0</v>
      </c>
      <c r="AB6" s="51" t="s">
        <v>133</v>
      </c>
      <c r="AC6" s="51">
        <v>3.0</v>
      </c>
      <c r="AD6" s="51">
        <v>0.0</v>
      </c>
      <c r="AE6" s="51">
        <v>0.0</v>
      </c>
      <c r="AF6" s="51">
        <v>0.0</v>
      </c>
      <c r="AG6" s="51">
        <v>0.0</v>
      </c>
      <c r="AH6" s="51">
        <v>0.0</v>
      </c>
      <c r="AI6" s="51"/>
      <c r="AJ6" s="51"/>
      <c r="AK6" s="8">
        <f t="shared" si="6"/>
        <v>1.5</v>
      </c>
      <c r="AL6" s="8">
        <f t="shared" si="7"/>
        <v>0.345</v>
      </c>
      <c r="AM6" s="53"/>
      <c r="AN6" s="53"/>
    </row>
    <row r="7">
      <c r="A7" s="6" t="s">
        <v>146</v>
      </c>
      <c r="B7" s="6">
        <v>2.0</v>
      </c>
      <c r="C7" s="6">
        <v>1.0</v>
      </c>
      <c r="D7" s="6">
        <v>0.0</v>
      </c>
      <c r="E7" s="6">
        <v>0.0</v>
      </c>
      <c r="F7" s="6">
        <v>0.0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1.0</v>
      </c>
      <c r="M7" s="6">
        <v>1.0</v>
      </c>
      <c r="N7" s="6">
        <v>0.0</v>
      </c>
      <c r="O7" s="6">
        <v>0.0</v>
      </c>
      <c r="P7" s="27">
        <v>0.0</v>
      </c>
      <c r="Q7" s="27">
        <v>0.0</v>
      </c>
      <c r="R7" s="27">
        <v>0.0</v>
      </c>
      <c r="S7" s="27">
        <v>0.0</v>
      </c>
      <c r="T7" s="27">
        <v>0.0</v>
      </c>
      <c r="U7" s="27">
        <v>0.0</v>
      </c>
      <c r="V7" s="27">
        <v>0.0</v>
      </c>
      <c r="W7" s="14">
        <f t="shared" si="1"/>
        <v>0.5</v>
      </c>
      <c r="X7" s="14">
        <f t="shared" si="2"/>
        <v>0.5</v>
      </c>
      <c r="Y7" s="10">
        <f t="shared" si="3"/>
        <v>0</v>
      </c>
      <c r="Z7" s="10">
        <f t="shared" si="4"/>
        <v>0.5</v>
      </c>
      <c r="AA7" s="28">
        <f t="shared" si="5"/>
        <v>0</v>
      </c>
      <c r="AB7" s="51" t="s">
        <v>177</v>
      </c>
      <c r="AC7" s="51">
        <v>2.0</v>
      </c>
      <c r="AD7" s="51">
        <v>0.0</v>
      </c>
      <c r="AE7" s="51">
        <v>0.0</v>
      </c>
      <c r="AF7" s="51">
        <v>0.0</v>
      </c>
      <c r="AG7" s="51">
        <v>0.0</v>
      </c>
      <c r="AH7" s="51">
        <v>0.0</v>
      </c>
      <c r="AI7" s="51"/>
      <c r="AJ7" s="51"/>
      <c r="AK7" s="8" t="str">
        <f t="shared" si="6"/>
        <v/>
      </c>
      <c r="AL7" s="8">
        <f t="shared" si="7"/>
        <v>0</v>
      </c>
      <c r="AM7" s="53"/>
      <c r="AN7" s="53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13"/>
      <c r="Q8" s="13"/>
      <c r="R8" s="13"/>
      <c r="S8" s="13"/>
      <c r="T8" s="13"/>
      <c r="U8" s="13"/>
      <c r="V8" s="13"/>
      <c r="W8" s="14"/>
      <c r="X8" s="14"/>
      <c r="Y8" s="10"/>
      <c r="Z8" s="10"/>
      <c r="AA8" s="28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3"/>
      <c r="AN8" s="53"/>
    </row>
    <row r="9">
      <c r="A9" s="36" t="s">
        <v>54</v>
      </c>
      <c r="B9" s="37">
        <f t="shared" ref="B9:V9" si="8">SUM(B2:B8)</f>
        <v>11</v>
      </c>
      <c r="C9" s="37">
        <f t="shared" si="8"/>
        <v>5</v>
      </c>
      <c r="D9" s="37">
        <f t="shared" si="8"/>
        <v>0</v>
      </c>
      <c r="E9" s="37">
        <f t="shared" si="8"/>
        <v>0</v>
      </c>
      <c r="F9" s="37">
        <f t="shared" si="8"/>
        <v>0</v>
      </c>
      <c r="G9" s="37">
        <f t="shared" si="8"/>
        <v>0</v>
      </c>
      <c r="H9" s="37">
        <f t="shared" si="8"/>
        <v>2</v>
      </c>
      <c r="I9" s="37">
        <f t="shared" si="8"/>
        <v>2</v>
      </c>
      <c r="J9" s="37">
        <f t="shared" si="8"/>
        <v>3</v>
      </c>
      <c r="K9" s="37">
        <f t="shared" si="8"/>
        <v>0</v>
      </c>
      <c r="L9" s="37">
        <f t="shared" si="8"/>
        <v>6</v>
      </c>
      <c r="M9" s="37">
        <f t="shared" si="8"/>
        <v>3</v>
      </c>
      <c r="N9" s="37">
        <f t="shared" si="8"/>
        <v>0</v>
      </c>
      <c r="O9" s="37">
        <f t="shared" si="8"/>
        <v>0</v>
      </c>
      <c r="P9" s="38">
        <f t="shared" si="8"/>
        <v>1</v>
      </c>
      <c r="Q9" s="38">
        <f t="shared" si="8"/>
        <v>0</v>
      </c>
      <c r="R9" s="38">
        <f t="shared" si="8"/>
        <v>1</v>
      </c>
      <c r="S9" s="38">
        <f t="shared" si="8"/>
        <v>0</v>
      </c>
      <c r="T9" s="38">
        <f t="shared" si="8"/>
        <v>1</v>
      </c>
      <c r="U9" s="38">
        <f t="shared" si="8"/>
        <v>0</v>
      </c>
      <c r="V9" s="38">
        <f t="shared" si="8"/>
        <v>0</v>
      </c>
      <c r="W9" s="39">
        <f t="shared" ref="W9:W10" si="11">M9/B9</f>
        <v>0.2727272727</v>
      </c>
      <c r="X9" s="39">
        <f t="shared" ref="X9:X10" si="12">L9/B9</f>
        <v>0.5454545455</v>
      </c>
      <c r="Y9" s="40">
        <f t="shared" ref="Y9:Y10" si="13">(D9+E9+F9+G9)/C9</f>
        <v>0</v>
      </c>
      <c r="Z9" s="40">
        <f t="shared" ref="Z9:Z10" si="14">(D9+E9+F9+G9+L9+N9)/B9</f>
        <v>0.5454545455</v>
      </c>
      <c r="AA9" s="41">
        <f t="shared" ref="AA9:AA10" si="15">(D9*1+E9*2+F9*3+G9*4)/C9</f>
        <v>0</v>
      </c>
      <c r="AB9" s="60"/>
      <c r="AC9" s="57">
        <f t="shared" ref="AC9:AL9" si="9">SUM(AC2:AC8)</f>
        <v>10</v>
      </c>
      <c r="AD9" s="57">
        <f t="shared" si="9"/>
        <v>0</v>
      </c>
      <c r="AE9" s="57">
        <f t="shared" si="9"/>
        <v>0</v>
      </c>
      <c r="AF9" s="57">
        <f t="shared" si="9"/>
        <v>0</v>
      </c>
      <c r="AG9" s="57">
        <f t="shared" si="9"/>
        <v>0</v>
      </c>
      <c r="AH9" s="57">
        <f t="shared" si="9"/>
        <v>0</v>
      </c>
      <c r="AI9" s="57">
        <f t="shared" si="9"/>
        <v>0</v>
      </c>
      <c r="AJ9" s="57">
        <f t="shared" si="9"/>
        <v>0</v>
      </c>
      <c r="AK9" s="68">
        <f t="shared" si="9"/>
        <v>3.3</v>
      </c>
      <c r="AL9" s="68">
        <f t="shared" si="9"/>
        <v>0.47875</v>
      </c>
      <c r="AM9" s="59" t="str">
        <f>(AD9+AE9)/(AD9+AE9+AH9)</f>
        <v>#DIV/0!</v>
      </c>
      <c r="AN9" s="59" t="str">
        <f>(AD9+AE9)/(AD9+AE9+AH9+AF9)</f>
        <v>#DIV/0!</v>
      </c>
    </row>
    <row r="10">
      <c r="A10" s="36" t="s">
        <v>80</v>
      </c>
      <c r="B10" s="37">
        <f t="shared" ref="B10:V10" si="10">SUM(B2:B8)</f>
        <v>11</v>
      </c>
      <c r="C10" s="37">
        <f t="shared" si="10"/>
        <v>5</v>
      </c>
      <c r="D10" s="37">
        <f t="shared" si="10"/>
        <v>0</v>
      </c>
      <c r="E10" s="37">
        <f t="shared" si="10"/>
        <v>0</v>
      </c>
      <c r="F10" s="37">
        <f t="shared" si="10"/>
        <v>0</v>
      </c>
      <c r="G10" s="37">
        <f t="shared" si="10"/>
        <v>0</v>
      </c>
      <c r="H10" s="37">
        <f t="shared" si="10"/>
        <v>2</v>
      </c>
      <c r="I10" s="37">
        <f t="shared" si="10"/>
        <v>2</v>
      </c>
      <c r="J10" s="37">
        <f t="shared" si="10"/>
        <v>3</v>
      </c>
      <c r="K10" s="37">
        <f t="shared" si="10"/>
        <v>0</v>
      </c>
      <c r="L10" s="37">
        <f t="shared" si="10"/>
        <v>6</v>
      </c>
      <c r="M10" s="37">
        <f t="shared" si="10"/>
        <v>3</v>
      </c>
      <c r="N10" s="37">
        <f t="shared" si="10"/>
        <v>0</v>
      </c>
      <c r="O10" s="37">
        <f t="shared" si="10"/>
        <v>0</v>
      </c>
      <c r="P10" s="38">
        <f t="shared" si="10"/>
        <v>1</v>
      </c>
      <c r="Q10" s="38">
        <f t="shared" si="10"/>
        <v>0</v>
      </c>
      <c r="R10" s="38">
        <f t="shared" si="10"/>
        <v>1</v>
      </c>
      <c r="S10" s="38">
        <f t="shared" si="10"/>
        <v>0</v>
      </c>
      <c r="T10" s="38">
        <f t="shared" si="10"/>
        <v>1</v>
      </c>
      <c r="U10" s="38">
        <f t="shared" si="10"/>
        <v>0</v>
      </c>
      <c r="V10" s="38">
        <f t="shared" si="10"/>
        <v>0</v>
      </c>
      <c r="W10" s="39">
        <f t="shared" si="11"/>
        <v>0.2727272727</v>
      </c>
      <c r="X10" s="39">
        <f t="shared" si="12"/>
        <v>0.5454545455</v>
      </c>
      <c r="Y10" s="40">
        <f t="shared" si="13"/>
        <v>0</v>
      </c>
      <c r="Z10" s="40">
        <f t="shared" si="14"/>
        <v>0.5454545455</v>
      </c>
      <c r="AA10" s="41">
        <f t="shared" si="15"/>
        <v>0</v>
      </c>
      <c r="AB10" s="60" t="s">
        <v>140</v>
      </c>
      <c r="AC10" s="57">
        <f t="shared" ref="AC10:AL10" si="16">SUM(AC2:AC8)</f>
        <v>10</v>
      </c>
      <c r="AD10" s="57">
        <f t="shared" si="16"/>
        <v>0</v>
      </c>
      <c r="AE10" s="57">
        <f t="shared" si="16"/>
        <v>0</v>
      </c>
      <c r="AF10" s="57">
        <f t="shared" si="16"/>
        <v>0</v>
      </c>
      <c r="AG10" s="57">
        <f t="shared" si="16"/>
        <v>0</v>
      </c>
      <c r="AH10" s="57">
        <f t="shared" si="16"/>
        <v>0</v>
      </c>
      <c r="AI10" s="57">
        <f t="shared" si="16"/>
        <v>0</v>
      </c>
      <c r="AJ10" s="57">
        <f t="shared" si="16"/>
        <v>0</v>
      </c>
      <c r="AK10" s="68">
        <f t="shared" si="16"/>
        <v>3.3</v>
      </c>
      <c r="AL10" s="68">
        <f t="shared" si="16"/>
        <v>0.47875</v>
      </c>
      <c r="AM10" s="59"/>
      <c r="AN10" s="59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60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9"/>
      <c r="AN11" s="59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69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48"/>
      <c r="AN12" s="48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4"/>
      <c r="AN18" s="44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47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8"/>
      <c r="AN20" s="48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154</v>
      </c>
      <c r="B2" s="6">
        <v>4.0</v>
      </c>
      <c r="C2" s="6">
        <v>3.0</v>
      </c>
      <c r="D2" s="6">
        <v>1.0</v>
      </c>
      <c r="E2" s="6">
        <v>0.0</v>
      </c>
      <c r="F2" s="6">
        <v>0.0</v>
      </c>
      <c r="G2" s="6">
        <v>1.0</v>
      </c>
      <c r="H2" s="6">
        <v>2.0</v>
      </c>
      <c r="I2" s="6">
        <v>2.0</v>
      </c>
      <c r="J2" s="6">
        <v>1.0</v>
      </c>
      <c r="K2" s="6">
        <v>0.0</v>
      </c>
      <c r="L2" s="6">
        <v>0.0</v>
      </c>
      <c r="M2" s="6">
        <v>1.0</v>
      </c>
      <c r="N2" s="6">
        <v>1.0</v>
      </c>
      <c r="O2" s="6">
        <v>0.0</v>
      </c>
      <c r="P2" s="6">
        <v>0.0</v>
      </c>
      <c r="Q2" s="6">
        <v>0.0</v>
      </c>
      <c r="R2" s="6">
        <v>0.0</v>
      </c>
      <c r="S2" s="6"/>
      <c r="T2" s="6"/>
      <c r="U2" s="6"/>
      <c r="V2" s="6"/>
      <c r="W2" s="14">
        <f t="shared" ref="W2:W10" si="1">M2/B2</f>
        <v>0.25</v>
      </c>
      <c r="X2" s="14">
        <f t="shared" ref="X2:X10" si="2">L2/B2</f>
        <v>0</v>
      </c>
      <c r="Y2" s="10">
        <f t="shared" ref="Y2:Y10" si="3">(D2+E2+F2+G2)/C2</f>
        <v>0.6666666667</v>
      </c>
      <c r="Z2" s="10">
        <f t="shared" ref="Z2:Z10" si="4">(D2+E2+F2+G2+L2+N2)/B2</f>
        <v>0.75</v>
      </c>
      <c r="AA2" s="28">
        <f t="shared" ref="AA2:AA10" si="5">(D2*1+E2*2+F2*3+G2*4)/C2</f>
        <v>1.666666667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169</v>
      </c>
      <c r="B3" s="6">
        <v>4.0</v>
      </c>
      <c r="C3" s="6">
        <v>2.0</v>
      </c>
      <c r="D3" s="6">
        <v>1.0</v>
      </c>
      <c r="E3" s="6">
        <v>1.0</v>
      </c>
      <c r="F3" s="6">
        <v>0.0</v>
      </c>
      <c r="G3" s="6">
        <v>0.0</v>
      </c>
      <c r="H3" s="6">
        <v>2.0</v>
      </c>
      <c r="I3" s="6">
        <v>0.0</v>
      </c>
      <c r="J3" s="6">
        <v>0.0</v>
      </c>
      <c r="K3" s="6">
        <v>0.0</v>
      </c>
      <c r="L3" s="6">
        <v>2.0</v>
      </c>
      <c r="M3" s="6">
        <v>0.0</v>
      </c>
      <c r="N3" s="6">
        <v>0.0</v>
      </c>
      <c r="O3" s="6">
        <v>0.0</v>
      </c>
      <c r="P3" s="6">
        <v>1.0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</v>
      </c>
      <c r="X3" s="14">
        <f t="shared" si="2"/>
        <v>0.5</v>
      </c>
      <c r="Y3" s="10">
        <f t="shared" si="3"/>
        <v>1</v>
      </c>
      <c r="Z3" s="10">
        <f t="shared" si="4"/>
        <v>1</v>
      </c>
      <c r="AA3" s="28">
        <f t="shared" si="5"/>
        <v>1.5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149</v>
      </c>
      <c r="B4" s="6">
        <v>3.0</v>
      </c>
      <c r="C4" s="6">
        <v>3.0</v>
      </c>
      <c r="D4" s="6">
        <v>0.0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0.0</v>
      </c>
      <c r="M4" s="6">
        <v>2.0</v>
      </c>
      <c r="N4" s="6">
        <v>0.0</v>
      </c>
      <c r="O4" s="6">
        <v>0.0</v>
      </c>
      <c r="P4" s="6">
        <v>0.0</v>
      </c>
      <c r="Q4" s="6">
        <v>1.0</v>
      </c>
      <c r="R4" s="6">
        <v>1.0</v>
      </c>
      <c r="S4" s="6"/>
      <c r="T4" s="6"/>
      <c r="U4" s="6"/>
      <c r="V4" s="6"/>
      <c r="W4" s="14">
        <f t="shared" si="1"/>
        <v>0.6666666667</v>
      </c>
      <c r="X4" s="14">
        <f t="shared" si="2"/>
        <v>0</v>
      </c>
      <c r="Y4" s="10">
        <f t="shared" si="3"/>
        <v>0</v>
      </c>
      <c r="Z4" s="10">
        <f t="shared" si="4"/>
        <v>0</v>
      </c>
      <c r="AA4" s="28">
        <f t="shared" si="5"/>
        <v>0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43" t="s">
        <v>171</v>
      </c>
      <c r="B5" s="43">
        <v>3.0</v>
      </c>
      <c r="C5" s="43">
        <v>1.0</v>
      </c>
      <c r="D5" s="43">
        <v>0.0</v>
      </c>
      <c r="E5" s="43">
        <v>0.0</v>
      </c>
      <c r="F5" s="43">
        <v>0.0</v>
      </c>
      <c r="G5" s="43">
        <v>0.0</v>
      </c>
      <c r="H5" s="43">
        <v>0.0</v>
      </c>
      <c r="I5" s="43">
        <v>0.0</v>
      </c>
      <c r="J5" s="43">
        <v>0.0</v>
      </c>
      <c r="K5" s="43">
        <v>1.0</v>
      </c>
      <c r="L5" s="43">
        <v>2.0</v>
      </c>
      <c r="M5" s="43">
        <v>1.0</v>
      </c>
      <c r="N5" s="43">
        <v>0.0</v>
      </c>
      <c r="O5" s="43">
        <v>0.0</v>
      </c>
      <c r="P5" s="43">
        <v>0.0</v>
      </c>
      <c r="Q5" s="43">
        <v>0.0</v>
      </c>
      <c r="R5" s="43">
        <v>0.0</v>
      </c>
      <c r="S5" s="43"/>
      <c r="T5" s="43"/>
      <c r="U5" s="43"/>
      <c r="V5" s="43"/>
      <c r="W5" s="14">
        <f t="shared" si="1"/>
        <v>0.3333333333</v>
      </c>
      <c r="X5" s="14">
        <f t="shared" si="2"/>
        <v>0.6666666667</v>
      </c>
      <c r="Y5" s="10">
        <f t="shared" si="3"/>
        <v>0</v>
      </c>
      <c r="Z5" s="10">
        <f t="shared" si="4"/>
        <v>0.6666666667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43" t="s">
        <v>131</v>
      </c>
      <c r="B6" s="43">
        <v>4.0</v>
      </c>
      <c r="C6" s="43">
        <v>3.0</v>
      </c>
      <c r="D6" s="43">
        <v>0.0</v>
      </c>
      <c r="E6" s="43">
        <v>0.0</v>
      </c>
      <c r="F6" s="43">
        <v>0.0</v>
      </c>
      <c r="G6" s="43">
        <v>0.0</v>
      </c>
      <c r="H6" s="43">
        <v>0.0</v>
      </c>
      <c r="I6" s="43">
        <v>1.0</v>
      </c>
      <c r="J6" s="43">
        <v>0.0</v>
      </c>
      <c r="K6" s="43">
        <v>0.0</v>
      </c>
      <c r="L6" s="43">
        <v>1.0</v>
      </c>
      <c r="M6" s="43">
        <v>3.0</v>
      </c>
      <c r="N6" s="43">
        <v>0.0</v>
      </c>
      <c r="O6" s="43">
        <v>0.0</v>
      </c>
      <c r="P6" s="43">
        <v>0.0</v>
      </c>
      <c r="Q6" s="43">
        <v>0.0</v>
      </c>
      <c r="R6" s="43">
        <v>0.0</v>
      </c>
      <c r="S6" s="43"/>
      <c r="T6" s="43"/>
      <c r="U6" s="43"/>
      <c r="V6" s="43"/>
      <c r="W6" s="14">
        <f t="shared" si="1"/>
        <v>0.75</v>
      </c>
      <c r="X6" s="14">
        <f t="shared" si="2"/>
        <v>0.25</v>
      </c>
      <c r="Y6" s="10">
        <f t="shared" si="3"/>
        <v>0</v>
      </c>
      <c r="Z6" s="10">
        <f t="shared" si="4"/>
        <v>0.25</v>
      </c>
      <c r="AA6" s="28">
        <f t="shared" si="5"/>
        <v>0</v>
      </c>
      <c r="AB6" s="43" t="s">
        <v>150</v>
      </c>
      <c r="AC6" s="43">
        <v>7.0</v>
      </c>
      <c r="AD6" s="43">
        <v>2.0</v>
      </c>
      <c r="AE6" s="43">
        <v>0.0</v>
      </c>
      <c r="AF6" s="43">
        <v>0.0</v>
      </c>
      <c r="AG6" s="43">
        <v>0.0</v>
      </c>
      <c r="AH6" s="43">
        <v>0.0</v>
      </c>
      <c r="AI6" s="8">
        <f t="shared" ref="AI6:AI11" si="6">IF(AB6="C",1.5,IF(AB6="SS",1,IF(AB6="2B",0.8,IF(AB6="3B",0.7,IF(AB6="1B",0.3,IF(AB6="OF",0.6,0))))))</f>
        <v>0.6</v>
      </c>
      <c r="AJ6" s="8">
        <f t="shared" ref="AJ6:AJ11" si="7">IF(AC6&gt;0,(((AD6+AE6)-0.5*AG6-AH6-AF6)+AI6)/AC6*0.25, )</f>
        <v>0.09285714286</v>
      </c>
      <c r="AK6" s="43"/>
      <c r="AL6" s="43"/>
    </row>
    <row r="7">
      <c r="A7" s="43" t="s">
        <v>132</v>
      </c>
      <c r="B7" s="43">
        <v>2.0</v>
      </c>
      <c r="C7" s="43">
        <v>2.0</v>
      </c>
      <c r="D7" s="43">
        <v>0.0</v>
      </c>
      <c r="E7" s="43">
        <v>0.0</v>
      </c>
      <c r="F7" s="43">
        <v>0.0</v>
      </c>
      <c r="G7" s="43">
        <v>0.0</v>
      </c>
      <c r="H7" s="43">
        <v>0.0</v>
      </c>
      <c r="I7" s="43">
        <v>0.0</v>
      </c>
      <c r="J7" s="43">
        <v>0.0</v>
      </c>
      <c r="K7" s="43">
        <v>0.0</v>
      </c>
      <c r="L7" s="43">
        <v>0.0</v>
      </c>
      <c r="M7" s="43">
        <v>2.0</v>
      </c>
      <c r="N7" s="43">
        <v>0.0</v>
      </c>
      <c r="O7" s="43">
        <v>0.0</v>
      </c>
      <c r="P7" s="43">
        <v>0.0</v>
      </c>
      <c r="Q7" s="43">
        <v>0.0</v>
      </c>
      <c r="R7" s="43">
        <v>0.0</v>
      </c>
      <c r="S7" s="43"/>
      <c r="T7" s="43"/>
      <c r="U7" s="43"/>
      <c r="V7" s="43"/>
      <c r="W7" s="14">
        <f t="shared" si="1"/>
        <v>1</v>
      </c>
      <c r="X7" s="14">
        <f t="shared" si="2"/>
        <v>0</v>
      </c>
      <c r="Y7" s="10">
        <f t="shared" si="3"/>
        <v>0</v>
      </c>
      <c r="Z7" s="10">
        <f t="shared" si="4"/>
        <v>0</v>
      </c>
      <c r="AA7" s="28">
        <f t="shared" si="5"/>
        <v>0</v>
      </c>
      <c r="AB7" s="43" t="s">
        <v>150</v>
      </c>
      <c r="AC7" s="43">
        <v>3.0</v>
      </c>
      <c r="AD7" s="43">
        <v>2.0</v>
      </c>
      <c r="AE7" s="43">
        <v>0.0</v>
      </c>
      <c r="AF7" s="43">
        <v>0.0</v>
      </c>
      <c r="AG7" s="43">
        <v>0.0</v>
      </c>
      <c r="AH7" s="43">
        <v>1.0</v>
      </c>
      <c r="AI7" s="8">
        <f t="shared" si="6"/>
        <v>0.6</v>
      </c>
      <c r="AJ7" s="8">
        <f t="shared" si="7"/>
        <v>0.1333333333</v>
      </c>
      <c r="AK7" s="44"/>
      <c r="AL7" s="44"/>
    </row>
    <row r="8">
      <c r="A8" s="43" t="s">
        <v>144</v>
      </c>
      <c r="B8" s="43">
        <v>2.0</v>
      </c>
      <c r="C8" s="43">
        <v>2.0</v>
      </c>
      <c r="D8" s="43">
        <v>1.0</v>
      </c>
      <c r="E8" s="43">
        <v>0.0</v>
      </c>
      <c r="F8" s="43">
        <v>0.0</v>
      </c>
      <c r="G8" s="43">
        <v>0.0</v>
      </c>
      <c r="H8" s="43">
        <v>1.0</v>
      </c>
      <c r="I8" s="43">
        <v>0.0</v>
      </c>
      <c r="J8" s="43">
        <v>0.0</v>
      </c>
      <c r="K8" s="43">
        <v>0.0</v>
      </c>
      <c r="L8" s="43">
        <v>0.0</v>
      </c>
      <c r="M8" s="43">
        <v>1.0</v>
      </c>
      <c r="N8" s="43">
        <v>0.0</v>
      </c>
      <c r="O8" s="43">
        <v>0.0</v>
      </c>
      <c r="P8" s="43">
        <v>0.0</v>
      </c>
      <c r="Q8" s="43">
        <v>0.0</v>
      </c>
      <c r="R8" s="43">
        <v>0.0</v>
      </c>
      <c r="S8" s="43"/>
      <c r="T8" s="43"/>
      <c r="U8" s="43"/>
      <c r="V8" s="43"/>
      <c r="W8" s="14">
        <f t="shared" si="1"/>
        <v>0.5</v>
      </c>
      <c r="X8" s="14">
        <f t="shared" si="2"/>
        <v>0</v>
      </c>
      <c r="Y8" s="10">
        <f t="shared" si="3"/>
        <v>0.5</v>
      </c>
      <c r="Z8" s="10">
        <f t="shared" si="4"/>
        <v>0.5</v>
      </c>
      <c r="AA8" s="28">
        <f t="shared" si="5"/>
        <v>0.5</v>
      </c>
      <c r="AB8" s="43" t="s">
        <v>150</v>
      </c>
      <c r="AC8" s="43">
        <v>2.0</v>
      </c>
      <c r="AD8" s="43">
        <v>1.0</v>
      </c>
      <c r="AE8" s="43">
        <v>0.0</v>
      </c>
      <c r="AF8" s="43">
        <v>0.0</v>
      </c>
      <c r="AG8" s="43">
        <v>0.0</v>
      </c>
      <c r="AH8" s="43">
        <v>0.0</v>
      </c>
      <c r="AI8" s="8">
        <f t="shared" si="6"/>
        <v>0.6</v>
      </c>
      <c r="AJ8" s="8">
        <f t="shared" si="7"/>
        <v>0.2</v>
      </c>
      <c r="AK8" s="44"/>
      <c r="AL8" s="44"/>
    </row>
    <row r="9">
      <c r="A9" s="91" t="s">
        <v>134</v>
      </c>
      <c r="B9" s="91">
        <v>4.0</v>
      </c>
      <c r="C9" s="91">
        <v>3.0</v>
      </c>
      <c r="D9" s="91">
        <v>2.0</v>
      </c>
      <c r="E9" s="91">
        <v>0.0</v>
      </c>
      <c r="F9" s="91">
        <v>0.0</v>
      </c>
      <c r="G9" s="91">
        <v>0.0</v>
      </c>
      <c r="H9" s="91">
        <v>1.0</v>
      </c>
      <c r="I9" s="91">
        <v>3.0</v>
      </c>
      <c r="J9" s="91">
        <v>1.0</v>
      </c>
      <c r="K9" s="91">
        <v>0.0</v>
      </c>
      <c r="L9" s="91">
        <v>1.0</v>
      </c>
      <c r="M9" s="91">
        <v>1.0</v>
      </c>
      <c r="N9" s="91">
        <v>0.0</v>
      </c>
      <c r="O9" s="91">
        <v>0.0</v>
      </c>
      <c r="P9" s="91">
        <v>0.0</v>
      </c>
      <c r="Q9" s="91">
        <v>0.0</v>
      </c>
      <c r="R9" s="91">
        <v>0.0</v>
      </c>
      <c r="S9" s="91"/>
      <c r="T9" s="91">
        <v>0.0</v>
      </c>
      <c r="U9" s="91">
        <v>0.0</v>
      </c>
      <c r="V9" s="91">
        <v>1.0</v>
      </c>
      <c r="W9" s="88">
        <f t="shared" si="1"/>
        <v>0.25</v>
      </c>
      <c r="X9" s="88">
        <f t="shared" si="2"/>
        <v>0.25</v>
      </c>
      <c r="Y9" s="89">
        <f t="shared" si="3"/>
        <v>0.6666666667</v>
      </c>
      <c r="Z9" s="89">
        <f t="shared" si="4"/>
        <v>0.75</v>
      </c>
      <c r="AA9" s="90">
        <f t="shared" si="5"/>
        <v>0.6666666667</v>
      </c>
      <c r="AB9" s="91" t="s">
        <v>150</v>
      </c>
      <c r="AC9" s="91">
        <v>4.0</v>
      </c>
      <c r="AD9" s="91">
        <v>0.0</v>
      </c>
      <c r="AE9" s="91">
        <v>0.0</v>
      </c>
      <c r="AF9" s="91">
        <v>0.0</v>
      </c>
      <c r="AG9" s="91">
        <v>0.0</v>
      </c>
      <c r="AH9" s="91">
        <v>0.0</v>
      </c>
      <c r="AI9" s="29">
        <f t="shared" si="6"/>
        <v>0.6</v>
      </c>
      <c r="AJ9" s="29">
        <f t="shared" si="7"/>
        <v>0.0375</v>
      </c>
      <c r="AK9" s="92"/>
      <c r="AL9" s="92"/>
    </row>
    <row r="10">
      <c r="A10" s="47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14" t="str">
        <f t="shared" si="1"/>
        <v>#DIV/0!</v>
      </c>
      <c r="X10" s="14" t="str">
        <f t="shared" si="2"/>
        <v>#DIV/0!</v>
      </c>
      <c r="Y10" s="10" t="str">
        <f t="shared" si="3"/>
        <v>#DIV/0!</v>
      </c>
      <c r="Z10" s="10" t="str">
        <f t="shared" si="4"/>
        <v>#DIV/0!</v>
      </c>
      <c r="AA10" s="28" t="str">
        <f t="shared" si="5"/>
        <v>#DIV/0!</v>
      </c>
      <c r="AB10" s="44"/>
      <c r="AC10" s="44"/>
      <c r="AD10" s="44"/>
      <c r="AE10" s="44"/>
      <c r="AF10" s="44"/>
      <c r="AG10" s="44"/>
      <c r="AH10" s="44"/>
      <c r="AI10" s="8">
        <f t="shared" si="6"/>
        <v>0</v>
      </c>
      <c r="AJ10" s="8" t="str">
        <f t="shared" si="7"/>
        <v/>
      </c>
      <c r="AK10" s="44"/>
      <c r="AL10" s="44"/>
    </row>
    <row r="11">
      <c r="A11" s="47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93"/>
      <c r="X11" s="93"/>
      <c r="Y11" s="48"/>
      <c r="Z11" s="48"/>
      <c r="AA11" s="94"/>
      <c r="AB11" s="44"/>
      <c r="AC11" s="44"/>
      <c r="AD11" s="44"/>
      <c r="AE11" s="44"/>
      <c r="AF11" s="44"/>
      <c r="AG11" s="44"/>
      <c r="AH11" s="44"/>
      <c r="AI11" s="8">
        <f t="shared" si="6"/>
        <v>0</v>
      </c>
      <c r="AJ11" s="8" t="str">
        <f t="shared" si="7"/>
        <v/>
      </c>
      <c r="AK11" s="44"/>
      <c r="AL11" s="44"/>
    </row>
    <row r="12">
      <c r="A12" s="36" t="s">
        <v>47</v>
      </c>
      <c r="B12" s="37">
        <f t="shared" ref="B12:V12" si="8">SUM(B2:B11)</f>
        <v>26</v>
      </c>
      <c r="C12" s="37">
        <f t="shared" si="8"/>
        <v>19</v>
      </c>
      <c r="D12" s="37">
        <f t="shared" si="8"/>
        <v>5</v>
      </c>
      <c r="E12" s="37">
        <f t="shared" si="8"/>
        <v>1</v>
      </c>
      <c r="F12" s="37">
        <f t="shared" si="8"/>
        <v>0</v>
      </c>
      <c r="G12" s="37">
        <f t="shared" si="8"/>
        <v>1</v>
      </c>
      <c r="H12" s="37">
        <f t="shared" si="8"/>
        <v>6</v>
      </c>
      <c r="I12" s="37">
        <f t="shared" si="8"/>
        <v>6</v>
      </c>
      <c r="J12" s="37">
        <f t="shared" si="8"/>
        <v>2</v>
      </c>
      <c r="K12" s="37">
        <f t="shared" si="8"/>
        <v>1</v>
      </c>
      <c r="L12" s="37">
        <f t="shared" si="8"/>
        <v>6</v>
      </c>
      <c r="M12" s="37">
        <f t="shared" si="8"/>
        <v>11</v>
      </c>
      <c r="N12" s="37">
        <f t="shared" si="8"/>
        <v>1</v>
      </c>
      <c r="O12" s="37">
        <f t="shared" si="8"/>
        <v>0</v>
      </c>
      <c r="P12" s="37">
        <f t="shared" si="8"/>
        <v>1</v>
      </c>
      <c r="Q12" s="37">
        <f t="shared" si="8"/>
        <v>1</v>
      </c>
      <c r="R12" s="37">
        <f t="shared" si="8"/>
        <v>1</v>
      </c>
      <c r="S12" s="37">
        <f t="shared" si="8"/>
        <v>0</v>
      </c>
      <c r="T12" s="37">
        <f t="shared" si="8"/>
        <v>0</v>
      </c>
      <c r="U12" s="37">
        <f t="shared" si="8"/>
        <v>0</v>
      </c>
      <c r="V12" s="37">
        <f t="shared" si="8"/>
        <v>1</v>
      </c>
      <c r="W12" s="39">
        <f t="shared" ref="W12:W14" si="11">M12/B12</f>
        <v>0.4230769231</v>
      </c>
      <c r="X12" s="39">
        <f t="shared" ref="X12:X14" si="12">L12/B12</f>
        <v>0.2307692308</v>
      </c>
      <c r="Y12" s="40">
        <f t="shared" ref="Y12:Y14" si="13">(D12+E12+F12+G12)/C12</f>
        <v>0.3684210526</v>
      </c>
      <c r="Z12" s="40">
        <f t="shared" ref="Z12:Z14" si="14">(D12+E12+F12+G12+L12+N12)/B12</f>
        <v>0.5384615385</v>
      </c>
      <c r="AA12" s="41">
        <f t="shared" ref="AA12:AA14" si="15">(D12*1+E12*2+F12*3+G12*4)/C12</f>
        <v>0.5789473684</v>
      </c>
      <c r="AB12" s="36"/>
      <c r="AC12" s="37">
        <f t="shared" ref="AC12:AJ12" si="9">SUM(AC2:AC11)</f>
        <v>16</v>
      </c>
      <c r="AD12" s="37">
        <f t="shared" si="9"/>
        <v>5</v>
      </c>
      <c r="AE12" s="37">
        <f t="shared" si="9"/>
        <v>0</v>
      </c>
      <c r="AF12" s="37">
        <f t="shared" si="9"/>
        <v>0</v>
      </c>
      <c r="AG12" s="37">
        <f t="shared" si="9"/>
        <v>0</v>
      </c>
      <c r="AH12" s="37">
        <f t="shared" si="9"/>
        <v>1</v>
      </c>
      <c r="AI12" s="73">
        <f t="shared" si="9"/>
        <v>2.4</v>
      </c>
      <c r="AJ12" s="73">
        <f t="shared" si="9"/>
        <v>0.4636904762</v>
      </c>
      <c r="AK12" s="40">
        <f>(AD12+AE12)/(AD12+AE12+AH12)</f>
        <v>0.8333333333</v>
      </c>
      <c r="AL12" s="40">
        <f>(AD12+AE12)/(AD12+AE12+AH12+AF12)</f>
        <v>0.8333333333</v>
      </c>
    </row>
    <row r="13">
      <c r="A13" s="36" t="s">
        <v>100</v>
      </c>
      <c r="B13" s="37">
        <f t="shared" ref="B13:V13" si="10">SUM(B2:B9)</f>
        <v>26</v>
      </c>
      <c r="C13" s="37">
        <f t="shared" si="10"/>
        <v>19</v>
      </c>
      <c r="D13" s="37">
        <f t="shared" si="10"/>
        <v>5</v>
      </c>
      <c r="E13" s="37">
        <f t="shared" si="10"/>
        <v>1</v>
      </c>
      <c r="F13" s="37">
        <f t="shared" si="10"/>
        <v>0</v>
      </c>
      <c r="G13" s="37">
        <f t="shared" si="10"/>
        <v>1</v>
      </c>
      <c r="H13" s="37">
        <f t="shared" si="10"/>
        <v>6</v>
      </c>
      <c r="I13" s="37">
        <f t="shared" si="10"/>
        <v>6</v>
      </c>
      <c r="J13" s="37">
        <f t="shared" si="10"/>
        <v>2</v>
      </c>
      <c r="K13" s="37">
        <f t="shared" si="10"/>
        <v>1</v>
      </c>
      <c r="L13" s="37">
        <f t="shared" si="10"/>
        <v>6</v>
      </c>
      <c r="M13" s="37">
        <f t="shared" si="10"/>
        <v>11</v>
      </c>
      <c r="N13" s="37">
        <f t="shared" si="10"/>
        <v>1</v>
      </c>
      <c r="O13" s="37">
        <f t="shared" si="10"/>
        <v>0</v>
      </c>
      <c r="P13" s="37">
        <f t="shared" si="10"/>
        <v>1</v>
      </c>
      <c r="Q13" s="37">
        <f t="shared" si="10"/>
        <v>1</v>
      </c>
      <c r="R13" s="37">
        <f t="shared" si="10"/>
        <v>1</v>
      </c>
      <c r="S13" s="37">
        <f t="shared" si="10"/>
        <v>0</v>
      </c>
      <c r="T13" s="37">
        <f t="shared" si="10"/>
        <v>0</v>
      </c>
      <c r="U13" s="37">
        <f t="shared" si="10"/>
        <v>0</v>
      </c>
      <c r="V13" s="37">
        <f t="shared" si="10"/>
        <v>1</v>
      </c>
      <c r="W13" s="39">
        <f t="shared" si="11"/>
        <v>0.4230769231</v>
      </c>
      <c r="X13" s="39">
        <f t="shared" si="12"/>
        <v>0.2307692308</v>
      </c>
      <c r="Y13" s="40">
        <f t="shared" si="13"/>
        <v>0.3684210526</v>
      </c>
      <c r="Z13" s="40">
        <f t="shared" si="14"/>
        <v>0.5384615385</v>
      </c>
      <c r="AA13" s="41">
        <f t="shared" si="15"/>
        <v>0.5789473684</v>
      </c>
      <c r="AB13" s="36" t="s">
        <v>139</v>
      </c>
      <c r="AC13" s="37">
        <f t="shared" ref="AC13:AJ13" si="16">SUM(AC2:AC9)</f>
        <v>16</v>
      </c>
      <c r="AD13" s="37">
        <f t="shared" si="16"/>
        <v>5</v>
      </c>
      <c r="AE13" s="37">
        <f t="shared" si="16"/>
        <v>0</v>
      </c>
      <c r="AF13" s="37">
        <f t="shared" si="16"/>
        <v>0</v>
      </c>
      <c r="AG13" s="37">
        <f t="shared" si="16"/>
        <v>0</v>
      </c>
      <c r="AH13" s="37">
        <f t="shared" si="16"/>
        <v>1</v>
      </c>
      <c r="AI13" s="73">
        <f t="shared" si="16"/>
        <v>2.4</v>
      </c>
      <c r="AJ13" s="73">
        <f t="shared" si="16"/>
        <v>0.4636904762</v>
      </c>
      <c r="AK13" s="40"/>
      <c r="AL13" s="40"/>
    </row>
    <row r="14">
      <c r="A14" s="36" t="s">
        <v>91</v>
      </c>
      <c r="B14" s="37">
        <f t="shared" ref="B14:V14" si="17">SUM(B10:B11)</f>
        <v>0</v>
      </c>
      <c r="C14" s="37">
        <f t="shared" si="17"/>
        <v>0</v>
      </c>
      <c r="D14" s="37">
        <f t="shared" si="17"/>
        <v>0</v>
      </c>
      <c r="E14" s="37">
        <f t="shared" si="17"/>
        <v>0</v>
      </c>
      <c r="F14" s="37">
        <f t="shared" si="17"/>
        <v>0</v>
      </c>
      <c r="G14" s="37">
        <f t="shared" si="17"/>
        <v>0</v>
      </c>
      <c r="H14" s="37">
        <f t="shared" si="17"/>
        <v>0</v>
      </c>
      <c r="I14" s="37">
        <f t="shared" si="17"/>
        <v>0</v>
      </c>
      <c r="J14" s="37">
        <f t="shared" si="17"/>
        <v>0</v>
      </c>
      <c r="K14" s="37">
        <f t="shared" si="17"/>
        <v>0</v>
      </c>
      <c r="L14" s="37">
        <f t="shared" si="17"/>
        <v>0</v>
      </c>
      <c r="M14" s="37">
        <f t="shared" si="17"/>
        <v>0</v>
      </c>
      <c r="N14" s="37">
        <f t="shared" si="17"/>
        <v>0</v>
      </c>
      <c r="O14" s="37">
        <f t="shared" si="17"/>
        <v>0</v>
      </c>
      <c r="P14" s="37">
        <f t="shared" si="17"/>
        <v>0</v>
      </c>
      <c r="Q14" s="37">
        <f t="shared" si="17"/>
        <v>0</v>
      </c>
      <c r="R14" s="37">
        <f t="shared" si="17"/>
        <v>0</v>
      </c>
      <c r="S14" s="37">
        <f t="shared" si="17"/>
        <v>0</v>
      </c>
      <c r="T14" s="37">
        <f t="shared" si="17"/>
        <v>0</v>
      </c>
      <c r="U14" s="37">
        <f t="shared" si="17"/>
        <v>0</v>
      </c>
      <c r="V14" s="37">
        <f t="shared" si="17"/>
        <v>0</v>
      </c>
      <c r="W14" s="39" t="str">
        <f t="shared" si="11"/>
        <v>#DIV/0!</v>
      </c>
      <c r="X14" s="39" t="str">
        <f t="shared" si="12"/>
        <v>#DIV/0!</v>
      </c>
      <c r="Y14" s="40" t="str">
        <f t="shared" si="13"/>
        <v>#DIV/0!</v>
      </c>
      <c r="Z14" s="40" t="str">
        <f t="shared" si="14"/>
        <v>#DIV/0!</v>
      </c>
      <c r="AA14" s="41" t="str">
        <f t="shared" si="15"/>
        <v>#DIV/0!</v>
      </c>
      <c r="AB14" s="36" t="s">
        <v>140</v>
      </c>
      <c r="AC14" s="37">
        <f t="shared" ref="AC14:AJ14" si="18">SUM(AC10:AC11)</f>
        <v>0</v>
      </c>
      <c r="AD14" s="37">
        <f t="shared" si="18"/>
        <v>0</v>
      </c>
      <c r="AE14" s="37">
        <f t="shared" si="18"/>
        <v>0</v>
      </c>
      <c r="AF14" s="37">
        <f t="shared" si="18"/>
        <v>0</v>
      </c>
      <c r="AG14" s="37">
        <f t="shared" si="18"/>
        <v>0</v>
      </c>
      <c r="AH14" s="37">
        <f t="shared" si="18"/>
        <v>0</v>
      </c>
      <c r="AI14" s="73">
        <f t="shared" si="18"/>
        <v>0</v>
      </c>
      <c r="AJ14" s="73">
        <f t="shared" si="18"/>
        <v>0</v>
      </c>
      <c r="AK14" s="40"/>
      <c r="AL14" s="40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6"/>
      <c r="AC19" s="6"/>
      <c r="AD19" s="6"/>
      <c r="AE19" s="6"/>
      <c r="AF19" s="6"/>
      <c r="AG19" s="6"/>
      <c r="AH19" s="6"/>
      <c r="AI19" s="6"/>
      <c r="AJ19" s="6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47"/>
      <c r="AC21" s="46"/>
      <c r="AD21" s="46"/>
      <c r="AE21" s="46"/>
      <c r="AF21" s="46"/>
      <c r="AG21" s="46"/>
      <c r="AH21" s="46"/>
      <c r="AI21" s="46"/>
      <c r="AJ21" s="46"/>
      <c r="AK21" s="48"/>
      <c r="AL21" s="48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145</v>
      </c>
      <c r="B2" s="6">
        <v>2.0</v>
      </c>
      <c r="C2" s="6">
        <v>2.0</v>
      </c>
      <c r="D2" s="6">
        <v>1.0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1.0</v>
      </c>
      <c r="N2" s="6">
        <v>0.0</v>
      </c>
      <c r="O2" s="6">
        <v>0.0</v>
      </c>
      <c r="P2" s="27">
        <v>0.0</v>
      </c>
      <c r="Q2" s="27">
        <v>0.0</v>
      </c>
      <c r="R2" s="27">
        <v>0.0</v>
      </c>
      <c r="S2" s="27"/>
      <c r="T2" s="27">
        <v>0.0</v>
      </c>
      <c r="U2" s="27">
        <v>0.0</v>
      </c>
      <c r="V2" s="27">
        <v>1.0</v>
      </c>
      <c r="W2" s="14">
        <f>M2/B2</f>
        <v>0.5</v>
      </c>
      <c r="X2" s="14">
        <f>L2/B2</f>
        <v>0</v>
      </c>
      <c r="Y2" s="10">
        <f>(D2+E2+F2+G2)/C2</f>
        <v>0.5</v>
      </c>
      <c r="Z2" s="10">
        <f>(D2+E2+F2+G2+L2+N2)/B2</f>
        <v>0.5</v>
      </c>
      <c r="AA2" s="28">
        <f>(D2*1+E2*2+F2*3+G2*4)/C2</f>
        <v>0.5</v>
      </c>
      <c r="AB2" s="67" t="s">
        <v>150</v>
      </c>
      <c r="AC2" s="67">
        <v>3.0</v>
      </c>
      <c r="AD2" s="67">
        <v>0.0</v>
      </c>
      <c r="AE2" s="67">
        <v>0.0</v>
      </c>
      <c r="AF2" s="67">
        <v>0.0</v>
      </c>
      <c r="AG2" s="67">
        <v>0.0</v>
      </c>
      <c r="AH2" s="67">
        <v>0.0</v>
      </c>
      <c r="AI2" s="8">
        <f>IF(AB2="C",1.5,IF(AB2="SS",1,IF(AB2="2B",0.8,IF(AB2="3B",0.7,IF(AB2="1B",0.3,IF(AB2="OF",0.6,0))))))</f>
        <v>0.6</v>
      </c>
      <c r="AJ2" s="8">
        <f>IF(AC2&gt;0,(((AD2+AE2)-0.5*AG2-AH2-AF2)+AI2)/AC2*0.25, )</f>
        <v>0.05</v>
      </c>
      <c r="AK2" s="50"/>
      <c r="AL2" s="50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1"/>
      <c r="Q3" s="32"/>
      <c r="R3" s="32"/>
      <c r="S3" s="32"/>
      <c r="T3" s="32"/>
      <c r="U3" s="32"/>
      <c r="V3" s="32"/>
      <c r="W3" s="32"/>
      <c r="X3" s="32"/>
      <c r="Y3" s="33"/>
      <c r="Z3" s="33"/>
      <c r="AA3" s="34"/>
      <c r="AB3" s="95"/>
      <c r="AC3" s="95"/>
      <c r="AD3" s="95"/>
      <c r="AE3" s="95"/>
      <c r="AF3" s="95"/>
      <c r="AG3" s="95"/>
      <c r="AH3" s="95"/>
      <c r="AI3" s="95"/>
      <c r="AJ3" s="95"/>
      <c r="AK3" s="53"/>
      <c r="AL3" s="53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3"/>
      <c r="Q4" s="14"/>
      <c r="R4" s="14"/>
      <c r="S4" s="14"/>
      <c r="T4" s="14"/>
      <c r="U4" s="14"/>
      <c r="V4" s="14"/>
      <c r="W4" s="14"/>
      <c r="X4" s="14"/>
      <c r="Y4" s="10"/>
      <c r="Z4" s="10"/>
      <c r="AA4" s="28"/>
      <c r="AB4" s="95"/>
      <c r="AC4" s="95"/>
      <c r="AD4" s="95"/>
      <c r="AE4" s="95"/>
      <c r="AF4" s="95"/>
      <c r="AG4" s="95"/>
      <c r="AH4" s="95"/>
      <c r="AI4" s="95"/>
      <c r="AJ4" s="95"/>
      <c r="AK4" s="53"/>
      <c r="AL4" s="53"/>
    </row>
    <row r="5">
      <c r="A5" s="36" t="s">
        <v>61</v>
      </c>
      <c r="B5" s="37">
        <f t="shared" ref="B5:R5" si="1">SUM(B2:B4)</f>
        <v>2</v>
      </c>
      <c r="C5" s="37">
        <f t="shared" si="1"/>
        <v>2</v>
      </c>
      <c r="D5" s="37">
        <f t="shared" si="1"/>
        <v>1</v>
      </c>
      <c r="E5" s="37">
        <f t="shared" si="1"/>
        <v>0</v>
      </c>
      <c r="F5" s="37">
        <f t="shared" si="1"/>
        <v>0</v>
      </c>
      <c r="G5" s="37">
        <f t="shared" si="1"/>
        <v>0</v>
      </c>
      <c r="H5" s="37">
        <f t="shared" si="1"/>
        <v>0</v>
      </c>
      <c r="I5" s="37">
        <f t="shared" si="1"/>
        <v>0</v>
      </c>
      <c r="J5" s="37">
        <f t="shared" si="1"/>
        <v>0</v>
      </c>
      <c r="K5" s="37">
        <f t="shared" si="1"/>
        <v>0</v>
      </c>
      <c r="L5" s="37">
        <f t="shared" si="1"/>
        <v>0</v>
      </c>
      <c r="M5" s="37">
        <f t="shared" si="1"/>
        <v>1</v>
      </c>
      <c r="N5" s="37">
        <f t="shared" si="1"/>
        <v>0</v>
      </c>
      <c r="O5" s="37">
        <f t="shared" si="1"/>
        <v>0</v>
      </c>
      <c r="P5" s="38">
        <f t="shared" si="1"/>
        <v>0</v>
      </c>
      <c r="Q5" s="38">
        <f t="shared" si="1"/>
        <v>0</v>
      </c>
      <c r="R5" s="38">
        <f t="shared" si="1"/>
        <v>0</v>
      </c>
      <c r="S5" s="62">
        <v>0.0</v>
      </c>
      <c r="T5" s="38">
        <f t="shared" ref="T5:V5" si="2">SUM(T2:T4)</f>
        <v>0</v>
      </c>
      <c r="U5" s="38">
        <f t="shared" si="2"/>
        <v>0</v>
      </c>
      <c r="V5" s="38">
        <f t="shared" si="2"/>
        <v>1</v>
      </c>
      <c r="W5" s="39">
        <f t="shared" ref="W5:W7" si="5">M5/B5</f>
        <v>0.5</v>
      </c>
      <c r="X5" s="39">
        <f t="shared" ref="X5:X7" si="6">L5/B5</f>
        <v>0</v>
      </c>
      <c r="Y5" s="40">
        <f t="shared" ref="Y5:Y7" si="7">(D5+E5+F5+G5)/C5</f>
        <v>0.5</v>
      </c>
      <c r="Z5" s="40">
        <f t="shared" ref="Z5:Z7" si="8">(D5+E5+F5+G5+L5+N5)/B5</f>
        <v>0.5</v>
      </c>
      <c r="AA5" s="41">
        <f t="shared" ref="AA5:AA7" si="9">(D5*1+E5*2+F5*3+G5*4)/C5</f>
        <v>0.5</v>
      </c>
      <c r="AB5" s="60"/>
      <c r="AC5" s="57">
        <f t="shared" ref="AC5:AJ5" si="3">SUM(AC2:AC4)</f>
        <v>3</v>
      </c>
      <c r="AD5" s="57">
        <f t="shared" si="3"/>
        <v>0</v>
      </c>
      <c r="AE5" s="57">
        <f t="shared" si="3"/>
        <v>0</v>
      </c>
      <c r="AF5" s="57">
        <f t="shared" si="3"/>
        <v>0</v>
      </c>
      <c r="AG5" s="57">
        <f t="shared" si="3"/>
        <v>0</v>
      </c>
      <c r="AH5" s="57">
        <f t="shared" si="3"/>
        <v>0</v>
      </c>
      <c r="AI5" s="57">
        <f t="shared" si="3"/>
        <v>0.6</v>
      </c>
      <c r="AJ5" s="57">
        <f t="shared" si="3"/>
        <v>0.05</v>
      </c>
      <c r="AK5" s="59" t="str">
        <f t="shared" ref="AK5:AK7" si="11">(AD5+AE5)/(AD5+AE5+AH5)</f>
        <v>#DIV/0!</v>
      </c>
      <c r="AL5" s="59" t="str">
        <f t="shared" ref="AL5:AL7" si="12">(AD5+AE5)/(AD5+AE5+AH5+AF5)</f>
        <v>#DIV/0!</v>
      </c>
    </row>
    <row r="6">
      <c r="A6" s="36" t="s">
        <v>110</v>
      </c>
      <c r="B6" s="37">
        <f t="shared" ref="B6:V6" si="4">SUM(B2)</f>
        <v>2</v>
      </c>
      <c r="C6" s="37">
        <f t="shared" si="4"/>
        <v>2</v>
      </c>
      <c r="D6" s="37">
        <f t="shared" si="4"/>
        <v>1</v>
      </c>
      <c r="E6" s="37">
        <f t="shared" si="4"/>
        <v>0</v>
      </c>
      <c r="F6" s="37">
        <f t="shared" si="4"/>
        <v>0</v>
      </c>
      <c r="G6" s="37">
        <f t="shared" si="4"/>
        <v>0</v>
      </c>
      <c r="H6" s="37">
        <f t="shared" si="4"/>
        <v>0</v>
      </c>
      <c r="I6" s="37">
        <f t="shared" si="4"/>
        <v>0</v>
      </c>
      <c r="J6" s="37">
        <f t="shared" si="4"/>
        <v>0</v>
      </c>
      <c r="K6" s="37">
        <f t="shared" si="4"/>
        <v>0</v>
      </c>
      <c r="L6" s="37">
        <f t="shared" si="4"/>
        <v>0</v>
      </c>
      <c r="M6" s="37">
        <f t="shared" si="4"/>
        <v>1</v>
      </c>
      <c r="N6" s="37">
        <f t="shared" si="4"/>
        <v>0</v>
      </c>
      <c r="O6" s="37">
        <f t="shared" si="4"/>
        <v>0</v>
      </c>
      <c r="P6" s="38">
        <f t="shared" si="4"/>
        <v>0</v>
      </c>
      <c r="Q6" s="38">
        <f t="shared" si="4"/>
        <v>0</v>
      </c>
      <c r="R6" s="38">
        <f t="shared" si="4"/>
        <v>0</v>
      </c>
      <c r="S6" s="38">
        <f t="shared" si="4"/>
        <v>0</v>
      </c>
      <c r="T6" s="38">
        <f t="shared" si="4"/>
        <v>0</v>
      </c>
      <c r="U6" s="38">
        <f t="shared" si="4"/>
        <v>0</v>
      </c>
      <c r="V6" s="38">
        <f t="shared" si="4"/>
        <v>1</v>
      </c>
      <c r="W6" s="39">
        <f t="shared" si="5"/>
        <v>0.5</v>
      </c>
      <c r="X6" s="39">
        <f t="shared" si="6"/>
        <v>0</v>
      </c>
      <c r="Y6" s="40">
        <f t="shared" si="7"/>
        <v>0.5</v>
      </c>
      <c r="Z6" s="40">
        <f t="shared" si="8"/>
        <v>0.5</v>
      </c>
      <c r="AA6" s="41">
        <f t="shared" si="9"/>
        <v>0.5</v>
      </c>
      <c r="AB6" s="60" t="s">
        <v>139</v>
      </c>
      <c r="AC6" s="57">
        <f t="shared" ref="AC6:AJ6" si="10">AC2</f>
        <v>3</v>
      </c>
      <c r="AD6" s="57">
        <f t="shared" si="10"/>
        <v>0</v>
      </c>
      <c r="AE6" s="57">
        <f t="shared" si="10"/>
        <v>0</v>
      </c>
      <c r="AF6" s="57">
        <f t="shared" si="10"/>
        <v>0</v>
      </c>
      <c r="AG6" s="57">
        <f t="shared" si="10"/>
        <v>0</v>
      </c>
      <c r="AH6" s="57">
        <f t="shared" si="10"/>
        <v>0</v>
      </c>
      <c r="AI6" s="57">
        <f t="shared" si="10"/>
        <v>0.6</v>
      </c>
      <c r="AJ6" s="57">
        <f t="shared" si="10"/>
        <v>0.05</v>
      </c>
      <c r="AK6" s="59" t="str">
        <f t="shared" si="11"/>
        <v>#DIV/0!</v>
      </c>
      <c r="AL6" s="59" t="str">
        <f t="shared" si="12"/>
        <v>#DIV/0!</v>
      </c>
    </row>
    <row r="7">
      <c r="A7" s="36" t="s">
        <v>90</v>
      </c>
      <c r="B7" s="37">
        <f t="shared" ref="B7:V7" si="13">SUM(B3:B4)</f>
        <v>0</v>
      </c>
      <c r="C7" s="37">
        <f t="shared" si="13"/>
        <v>0</v>
      </c>
      <c r="D7" s="37">
        <f t="shared" si="13"/>
        <v>0</v>
      </c>
      <c r="E7" s="37">
        <f t="shared" si="13"/>
        <v>0</v>
      </c>
      <c r="F7" s="37">
        <f t="shared" si="13"/>
        <v>0</v>
      </c>
      <c r="G7" s="37">
        <f t="shared" si="13"/>
        <v>0</v>
      </c>
      <c r="H7" s="37">
        <f t="shared" si="13"/>
        <v>0</v>
      </c>
      <c r="I7" s="37">
        <f t="shared" si="13"/>
        <v>0</v>
      </c>
      <c r="J7" s="37">
        <f t="shared" si="13"/>
        <v>0</v>
      </c>
      <c r="K7" s="37">
        <f t="shared" si="13"/>
        <v>0</v>
      </c>
      <c r="L7" s="37">
        <f t="shared" si="13"/>
        <v>0</v>
      </c>
      <c r="M7" s="37">
        <f t="shared" si="13"/>
        <v>0</v>
      </c>
      <c r="N7" s="37">
        <f t="shared" si="13"/>
        <v>0</v>
      </c>
      <c r="O7" s="37">
        <f t="shared" si="13"/>
        <v>0</v>
      </c>
      <c r="P7" s="38">
        <f t="shared" si="13"/>
        <v>0</v>
      </c>
      <c r="Q7" s="38">
        <f t="shared" si="13"/>
        <v>0</v>
      </c>
      <c r="R7" s="38">
        <f t="shared" si="13"/>
        <v>0</v>
      </c>
      <c r="S7" s="38">
        <f t="shared" si="13"/>
        <v>0</v>
      </c>
      <c r="T7" s="38">
        <f t="shared" si="13"/>
        <v>0</v>
      </c>
      <c r="U7" s="38">
        <f t="shared" si="13"/>
        <v>0</v>
      </c>
      <c r="V7" s="38">
        <f t="shared" si="13"/>
        <v>0</v>
      </c>
      <c r="W7" s="39" t="str">
        <f t="shared" si="5"/>
        <v>#DIV/0!</v>
      </c>
      <c r="X7" s="39" t="str">
        <f t="shared" si="6"/>
        <v>#DIV/0!</v>
      </c>
      <c r="Y7" s="40" t="str">
        <f t="shared" si="7"/>
        <v>#DIV/0!</v>
      </c>
      <c r="Z7" s="40" t="str">
        <f t="shared" si="8"/>
        <v>#DIV/0!</v>
      </c>
      <c r="AA7" s="41" t="str">
        <f t="shared" si="9"/>
        <v>#DIV/0!</v>
      </c>
      <c r="AB7" s="60" t="s">
        <v>140</v>
      </c>
      <c r="AC7" s="57">
        <f t="shared" ref="AC7:AJ7" si="14">SUM(AC3:AC4)</f>
        <v>0</v>
      </c>
      <c r="AD7" s="57">
        <f t="shared" si="14"/>
        <v>0</v>
      </c>
      <c r="AE7" s="57">
        <f t="shared" si="14"/>
        <v>0</v>
      </c>
      <c r="AF7" s="57">
        <f t="shared" si="14"/>
        <v>0</v>
      </c>
      <c r="AG7" s="57">
        <f t="shared" si="14"/>
        <v>0</v>
      </c>
      <c r="AH7" s="57">
        <f t="shared" si="14"/>
        <v>0</v>
      </c>
      <c r="AI7" s="57">
        <f t="shared" si="14"/>
        <v>0</v>
      </c>
      <c r="AJ7" s="57">
        <f t="shared" si="14"/>
        <v>0</v>
      </c>
      <c r="AK7" s="59" t="str">
        <f t="shared" si="11"/>
        <v>#DIV/0!</v>
      </c>
      <c r="AL7" s="59" t="str">
        <f t="shared" si="12"/>
        <v>#DIV/0!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69"/>
      <c r="AC8" s="70"/>
      <c r="AD8" s="70"/>
      <c r="AE8" s="70"/>
      <c r="AF8" s="70"/>
      <c r="AG8" s="70"/>
      <c r="AH8" s="70"/>
      <c r="AI8" s="70"/>
      <c r="AJ8" s="70"/>
      <c r="AK8" s="48"/>
      <c r="AL8" s="48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69"/>
      <c r="AC9" s="70"/>
      <c r="AD9" s="70"/>
      <c r="AE9" s="70"/>
      <c r="AF9" s="70"/>
      <c r="AG9" s="70"/>
      <c r="AH9" s="70"/>
      <c r="AI9" s="70"/>
      <c r="AJ9" s="70"/>
      <c r="AK9" s="48"/>
      <c r="AL9" s="48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43"/>
      <c r="AC15" s="43"/>
      <c r="AD15" s="43"/>
      <c r="AE15" s="43"/>
      <c r="AF15" s="43"/>
      <c r="AG15" s="43"/>
      <c r="AH15" s="43"/>
      <c r="AI15" s="43"/>
      <c r="AJ15" s="43"/>
      <c r="AK15" s="44"/>
      <c r="AL15" s="44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7"/>
      <c r="AC17" s="46"/>
      <c r="AD17" s="46"/>
      <c r="AE17" s="46"/>
      <c r="AF17" s="46"/>
      <c r="AG17" s="46"/>
      <c r="AH17" s="46"/>
      <c r="AI17" s="46"/>
      <c r="AJ17" s="46"/>
      <c r="AK17" s="48"/>
      <c r="AL17" s="48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142</v>
      </c>
      <c r="B2" s="6">
        <v>4.0</v>
      </c>
      <c r="C2" s="6">
        <v>3.0</v>
      </c>
      <c r="D2" s="6">
        <v>1.0</v>
      </c>
      <c r="E2" s="6">
        <v>1.0</v>
      </c>
      <c r="F2" s="6">
        <v>0.0</v>
      </c>
      <c r="G2" s="6">
        <v>0.0</v>
      </c>
      <c r="H2" s="6">
        <v>2.0</v>
      </c>
      <c r="I2" s="6">
        <v>1.0</v>
      </c>
      <c r="J2" s="6">
        <v>0.0</v>
      </c>
      <c r="K2" s="6">
        <v>0.0</v>
      </c>
      <c r="L2" s="6">
        <v>1.0</v>
      </c>
      <c r="M2" s="6">
        <v>0.0</v>
      </c>
      <c r="N2" s="6">
        <v>0.0</v>
      </c>
      <c r="O2" s="6">
        <v>0.0</v>
      </c>
      <c r="P2" s="27">
        <v>1.0</v>
      </c>
      <c r="Q2" s="27">
        <v>0.0</v>
      </c>
      <c r="R2" s="27">
        <v>0.0</v>
      </c>
      <c r="S2" s="27"/>
      <c r="T2" s="27">
        <v>1.0</v>
      </c>
      <c r="U2" s="27">
        <v>0.0</v>
      </c>
      <c r="V2" s="27">
        <v>2.0</v>
      </c>
      <c r="W2" s="14">
        <f t="shared" ref="W2:W4" si="1">M2/B2</f>
        <v>0</v>
      </c>
      <c r="X2" s="14">
        <f t="shared" ref="X2:X4" si="2">L2/B2</f>
        <v>0.25</v>
      </c>
      <c r="Y2" s="10">
        <f t="shared" ref="Y2:Y4" si="3">(D2+E2+F2+G2)/C2</f>
        <v>0.6666666667</v>
      </c>
      <c r="Z2" s="10">
        <f t="shared" ref="Z2:Z4" si="4">(D2+E2+F2+G2+L2+N2)/B2</f>
        <v>0.75</v>
      </c>
      <c r="AA2" s="28">
        <f t="shared" ref="AA2:AA4" si="5">(D2*1+E2*2+F2*3+G2*4)/C2</f>
        <v>1</v>
      </c>
      <c r="AB2" s="49"/>
      <c r="AC2" s="19"/>
      <c r="AD2" s="19"/>
      <c r="AE2" s="19"/>
      <c r="AF2" s="19"/>
      <c r="AG2" s="19"/>
      <c r="AH2" s="19"/>
      <c r="AI2" s="19"/>
      <c r="AJ2" s="19"/>
      <c r="AK2" s="50"/>
      <c r="AL2" s="50"/>
    </row>
    <row r="3">
      <c r="A3" s="30" t="s">
        <v>136</v>
      </c>
      <c r="B3" s="30">
        <v>2.0</v>
      </c>
      <c r="C3" s="30">
        <v>1.0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1.0</v>
      </c>
      <c r="J3" s="30">
        <v>0.0</v>
      </c>
      <c r="K3" s="30">
        <v>0.0</v>
      </c>
      <c r="L3" s="30">
        <v>0.0</v>
      </c>
      <c r="M3" s="30">
        <v>1.0</v>
      </c>
      <c r="N3" s="30">
        <v>1.0</v>
      </c>
      <c r="O3" s="30">
        <v>0.0</v>
      </c>
      <c r="P3" s="31">
        <v>0.0</v>
      </c>
      <c r="Q3" s="31">
        <v>0.0</v>
      </c>
      <c r="R3" s="31">
        <v>0.0</v>
      </c>
      <c r="S3" s="31">
        <v>0.0</v>
      </c>
      <c r="T3" s="31">
        <v>0.0</v>
      </c>
      <c r="U3" s="31">
        <v>0.0</v>
      </c>
      <c r="V3" s="31">
        <v>0.0</v>
      </c>
      <c r="W3" s="32">
        <f t="shared" si="1"/>
        <v>0.5</v>
      </c>
      <c r="X3" s="32">
        <f t="shared" si="2"/>
        <v>0</v>
      </c>
      <c r="Y3" s="33">
        <f t="shared" si="3"/>
        <v>0</v>
      </c>
      <c r="Z3" s="33">
        <f t="shared" si="4"/>
        <v>0.5</v>
      </c>
      <c r="AA3" s="34">
        <f t="shared" si="5"/>
        <v>0</v>
      </c>
      <c r="AB3" s="96"/>
      <c r="AC3" s="96"/>
      <c r="AD3" s="96"/>
      <c r="AE3" s="96"/>
      <c r="AF3" s="96"/>
      <c r="AG3" s="96"/>
      <c r="AH3" s="96"/>
      <c r="AI3" s="96"/>
      <c r="AJ3" s="96"/>
      <c r="AK3" s="97"/>
      <c r="AL3" s="97"/>
    </row>
    <row r="4">
      <c r="A4" s="6" t="s">
        <v>158</v>
      </c>
      <c r="B4" s="6">
        <v>3.0</v>
      </c>
      <c r="C4" s="6">
        <v>2.0</v>
      </c>
      <c r="D4" s="6">
        <v>0.0</v>
      </c>
      <c r="E4" s="6">
        <v>0.0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0.0</v>
      </c>
      <c r="L4" s="6">
        <v>1.0</v>
      </c>
      <c r="M4" s="6">
        <v>2.0</v>
      </c>
      <c r="N4" s="6">
        <v>0.0</v>
      </c>
      <c r="O4" s="6">
        <v>0.0</v>
      </c>
      <c r="P4" s="27">
        <v>0.0</v>
      </c>
      <c r="Q4" s="27">
        <v>0.0</v>
      </c>
      <c r="R4" s="27">
        <v>0.0</v>
      </c>
      <c r="S4" s="27">
        <v>0.0</v>
      </c>
      <c r="T4" s="27">
        <v>0.0</v>
      </c>
      <c r="U4" s="27">
        <v>0.0</v>
      </c>
      <c r="V4" s="27">
        <v>0.0</v>
      </c>
      <c r="W4" s="14">
        <f t="shared" si="1"/>
        <v>0.6666666667</v>
      </c>
      <c r="X4" s="14">
        <f t="shared" si="2"/>
        <v>0.3333333333</v>
      </c>
      <c r="Y4" s="10">
        <f t="shared" si="3"/>
        <v>0</v>
      </c>
      <c r="Z4" s="10">
        <f t="shared" si="4"/>
        <v>0.3333333333</v>
      </c>
      <c r="AA4" s="28">
        <f t="shared" si="5"/>
        <v>0</v>
      </c>
      <c r="AB4" s="51" t="s">
        <v>150</v>
      </c>
      <c r="AC4" s="51">
        <v>4.0</v>
      </c>
      <c r="AD4" s="51">
        <v>0.0</v>
      </c>
      <c r="AE4" s="51">
        <v>0.0</v>
      </c>
      <c r="AF4" s="51">
        <v>0.0</v>
      </c>
      <c r="AG4" s="51">
        <v>0.0</v>
      </c>
      <c r="AH4" s="51">
        <v>1.0</v>
      </c>
      <c r="AI4" s="8">
        <f t="shared" ref="AI4:AI5" si="6">IF(AB4="C",1.5,IF(AB4="SS",1,IF(AB4="2B",0.8,IF(AB4="3B",0.7,IF(AB4="1B",0.3,IF(AB4="OF",0.6,0))))))</f>
        <v>0.6</v>
      </c>
      <c r="AJ4" s="8">
        <f t="shared" ref="AJ4:AJ5" si="7">IF(AC4&gt;0,(((AD4+AE4)-0.5*AG4-AH4-AF4)+AI4)/AC4*0.25, )</f>
        <v>-0.025</v>
      </c>
      <c r="AK4" s="52"/>
      <c r="AL4" s="52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13"/>
      <c r="Q5" s="13"/>
      <c r="R5" s="13"/>
      <c r="S5" s="13"/>
      <c r="T5" s="13"/>
      <c r="U5" s="13"/>
      <c r="V5" s="13"/>
      <c r="W5" s="14"/>
      <c r="X5" s="14"/>
      <c r="Y5" s="10"/>
      <c r="Z5" s="10"/>
      <c r="AA5" s="28"/>
      <c r="AB5" s="54"/>
      <c r="AC5" s="54"/>
      <c r="AD5" s="54"/>
      <c r="AE5" s="54"/>
      <c r="AF5" s="54"/>
      <c r="AG5" s="54"/>
      <c r="AH5" s="54"/>
      <c r="AI5" s="8">
        <f t="shared" si="6"/>
        <v>0</v>
      </c>
      <c r="AJ5" s="8" t="str">
        <f t="shared" si="7"/>
        <v/>
      </c>
      <c r="AK5" s="52"/>
      <c r="AL5" s="52"/>
    </row>
    <row r="6">
      <c r="A6" s="36" t="s">
        <v>56</v>
      </c>
      <c r="B6" s="37">
        <f t="shared" ref="B6:V6" si="8">SUM(B2:B5)</f>
        <v>9</v>
      </c>
      <c r="C6" s="37">
        <f t="shared" si="8"/>
        <v>6</v>
      </c>
      <c r="D6" s="37">
        <f t="shared" si="8"/>
        <v>1</v>
      </c>
      <c r="E6" s="37">
        <f t="shared" si="8"/>
        <v>1</v>
      </c>
      <c r="F6" s="37">
        <f t="shared" si="8"/>
        <v>0</v>
      </c>
      <c r="G6" s="37">
        <f t="shared" si="8"/>
        <v>0</v>
      </c>
      <c r="H6" s="37">
        <f t="shared" si="8"/>
        <v>2</v>
      </c>
      <c r="I6" s="37">
        <f t="shared" si="8"/>
        <v>2</v>
      </c>
      <c r="J6" s="37">
        <f t="shared" si="8"/>
        <v>0</v>
      </c>
      <c r="K6" s="37">
        <f t="shared" si="8"/>
        <v>0</v>
      </c>
      <c r="L6" s="37">
        <f t="shared" si="8"/>
        <v>2</v>
      </c>
      <c r="M6" s="37">
        <f t="shared" si="8"/>
        <v>3</v>
      </c>
      <c r="N6" s="37">
        <f t="shared" si="8"/>
        <v>1</v>
      </c>
      <c r="O6" s="37">
        <f t="shared" si="8"/>
        <v>0</v>
      </c>
      <c r="P6" s="38">
        <f t="shared" si="8"/>
        <v>1</v>
      </c>
      <c r="Q6" s="38">
        <f t="shared" si="8"/>
        <v>0</v>
      </c>
      <c r="R6" s="38">
        <f t="shared" si="8"/>
        <v>0</v>
      </c>
      <c r="S6" s="38">
        <f t="shared" si="8"/>
        <v>0</v>
      </c>
      <c r="T6" s="38">
        <f t="shared" si="8"/>
        <v>1</v>
      </c>
      <c r="U6" s="38">
        <f t="shared" si="8"/>
        <v>0</v>
      </c>
      <c r="V6" s="38">
        <f t="shared" si="8"/>
        <v>2</v>
      </c>
      <c r="W6" s="39">
        <f t="shared" ref="W6:W8" si="11">M6/B6</f>
        <v>0.3333333333</v>
      </c>
      <c r="X6" s="39">
        <f t="shared" ref="X6:X8" si="12">L6/B6</f>
        <v>0.2222222222</v>
      </c>
      <c r="Y6" s="40">
        <f t="shared" ref="Y6:Y8" si="13">(D6+E6+F6+G6)/C6</f>
        <v>0.3333333333</v>
      </c>
      <c r="Z6" s="40">
        <f t="shared" ref="Z6:Z8" si="14">(D6+E6+F6+G6+L6+N6)/B6</f>
        <v>0.5555555556</v>
      </c>
      <c r="AA6" s="41">
        <f t="shared" ref="AA6:AA8" si="15">(D6*1+E6*2+F6*3+G6*4)/C6</f>
        <v>0.5</v>
      </c>
      <c r="AB6" s="98"/>
      <c r="AC6" s="57">
        <f t="shared" ref="AC6:AJ6" si="9">SUM(AC2:AC5)</f>
        <v>4</v>
      </c>
      <c r="AD6" s="57">
        <f t="shared" si="9"/>
        <v>0</v>
      </c>
      <c r="AE6" s="57">
        <f t="shared" si="9"/>
        <v>0</v>
      </c>
      <c r="AF6" s="57">
        <f t="shared" si="9"/>
        <v>0</v>
      </c>
      <c r="AG6" s="57">
        <f t="shared" si="9"/>
        <v>0</v>
      </c>
      <c r="AH6" s="57">
        <f t="shared" si="9"/>
        <v>1</v>
      </c>
      <c r="AI6" s="68">
        <f t="shared" si="9"/>
        <v>0.6</v>
      </c>
      <c r="AJ6" s="68">
        <f t="shared" si="9"/>
        <v>-0.025</v>
      </c>
      <c r="AK6" s="59">
        <f>(AD6+AE6)/(AD6+AE6+AH6)</f>
        <v>0</v>
      </c>
      <c r="AL6" s="59">
        <f>(AD6+AE6)/(AD6+AE6+AH6+AF6)</f>
        <v>0</v>
      </c>
    </row>
    <row r="7">
      <c r="A7" s="36" t="s">
        <v>105</v>
      </c>
      <c r="B7" s="37">
        <f t="shared" ref="B7:V7" si="10">SUM(B2)</f>
        <v>4</v>
      </c>
      <c r="C7" s="37">
        <f t="shared" si="10"/>
        <v>3</v>
      </c>
      <c r="D7" s="37">
        <f t="shared" si="10"/>
        <v>1</v>
      </c>
      <c r="E7" s="37">
        <f t="shared" si="10"/>
        <v>1</v>
      </c>
      <c r="F7" s="37">
        <f t="shared" si="10"/>
        <v>0</v>
      </c>
      <c r="G7" s="37">
        <f t="shared" si="10"/>
        <v>0</v>
      </c>
      <c r="H7" s="37">
        <f t="shared" si="10"/>
        <v>2</v>
      </c>
      <c r="I7" s="37">
        <f t="shared" si="10"/>
        <v>1</v>
      </c>
      <c r="J7" s="37">
        <f t="shared" si="10"/>
        <v>0</v>
      </c>
      <c r="K7" s="37">
        <f t="shared" si="10"/>
        <v>0</v>
      </c>
      <c r="L7" s="37">
        <f t="shared" si="10"/>
        <v>1</v>
      </c>
      <c r="M7" s="37">
        <f t="shared" si="10"/>
        <v>0</v>
      </c>
      <c r="N7" s="37">
        <f t="shared" si="10"/>
        <v>0</v>
      </c>
      <c r="O7" s="37">
        <f t="shared" si="10"/>
        <v>0</v>
      </c>
      <c r="P7" s="38">
        <f t="shared" si="10"/>
        <v>1</v>
      </c>
      <c r="Q7" s="38">
        <f t="shared" si="10"/>
        <v>0</v>
      </c>
      <c r="R7" s="38">
        <f t="shared" si="10"/>
        <v>0</v>
      </c>
      <c r="S7" s="38">
        <f t="shared" si="10"/>
        <v>0</v>
      </c>
      <c r="T7" s="38">
        <f t="shared" si="10"/>
        <v>1</v>
      </c>
      <c r="U7" s="38">
        <f t="shared" si="10"/>
        <v>0</v>
      </c>
      <c r="V7" s="38">
        <f t="shared" si="10"/>
        <v>2</v>
      </c>
      <c r="W7" s="39">
        <f t="shared" si="11"/>
        <v>0</v>
      </c>
      <c r="X7" s="39">
        <f t="shared" si="12"/>
        <v>0.25</v>
      </c>
      <c r="Y7" s="40">
        <f t="shared" si="13"/>
        <v>0.6666666667</v>
      </c>
      <c r="Z7" s="40">
        <f t="shared" si="14"/>
        <v>0.75</v>
      </c>
      <c r="AA7" s="41">
        <f t="shared" si="15"/>
        <v>1</v>
      </c>
      <c r="AB7" s="60" t="s">
        <v>139</v>
      </c>
      <c r="AC7" s="57">
        <f t="shared" ref="AC7:AJ7" si="16">SUM(AC2)</f>
        <v>0</v>
      </c>
      <c r="AD7" s="57">
        <f t="shared" si="16"/>
        <v>0</v>
      </c>
      <c r="AE7" s="57">
        <f t="shared" si="16"/>
        <v>0</v>
      </c>
      <c r="AF7" s="57">
        <f t="shared" si="16"/>
        <v>0</v>
      </c>
      <c r="AG7" s="57">
        <f t="shared" si="16"/>
        <v>0</v>
      </c>
      <c r="AH7" s="57">
        <f t="shared" si="16"/>
        <v>0</v>
      </c>
      <c r="AI7" s="68">
        <f t="shared" si="16"/>
        <v>0</v>
      </c>
      <c r="AJ7" s="68">
        <f t="shared" si="16"/>
        <v>0</v>
      </c>
      <c r="AK7" s="59"/>
      <c r="AL7" s="59"/>
    </row>
    <row r="8">
      <c r="A8" s="36" t="s">
        <v>94</v>
      </c>
      <c r="B8" s="37">
        <f t="shared" ref="B8:V8" si="17">SUM(B3:B5)</f>
        <v>5</v>
      </c>
      <c r="C8" s="37">
        <f t="shared" si="17"/>
        <v>3</v>
      </c>
      <c r="D8" s="37">
        <f t="shared" si="17"/>
        <v>0</v>
      </c>
      <c r="E8" s="37">
        <f t="shared" si="17"/>
        <v>0</v>
      </c>
      <c r="F8" s="37">
        <f t="shared" si="17"/>
        <v>0</v>
      </c>
      <c r="G8" s="37">
        <f t="shared" si="17"/>
        <v>0</v>
      </c>
      <c r="H8" s="37">
        <f t="shared" si="17"/>
        <v>0</v>
      </c>
      <c r="I8" s="37">
        <f t="shared" si="17"/>
        <v>1</v>
      </c>
      <c r="J8" s="37">
        <f t="shared" si="17"/>
        <v>0</v>
      </c>
      <c r="K8" s="37">
        <f t="shared" si="17"/>
        <v>0</v>
      </c>
      <c r="L8" s="37">
        <f t="shared" si="17"/>
        <v>1</v>
      </c>
      <c r="M8" s="37">
        <f t="shared" si="17"/>
        <v>3</v>
      </c>
      <c r="N8" s="37">
        <f t="shared" si="17"/>
        <v>1</v>
      </c>
      <c r="O8" s="37">
        <f t="shared" si="17"/>
        <v>0</v>
      </c>
      <c r="P8" s="38">
        <f t="shared" si="17"/>
        <v>0</v>
      </c>
      <c r="Q8" s="38">
        <f t="shared" si="17"/>
        <v>0</v>
      </c>
      <c r="R8" s="38">
        <f t="shared" si="17"/>
        <v>0</v>
      </c>
      <c r="S8" s="38">
        <f t="shared" si="17"/>
        <v>0</v>
      </c>
      <c r="T8" s="38">
        <f t="shared" si="17"/>
        <v>0</v>
      </c>
      <c r="U8" s="38">
        <f t="shared" si="17"/>
        <v>0</v>
      </c>
      <c r="V8" s="38">
        <f t="shared" si="17"/>
        <v>0</v>
      </c>
      <c r="W8" s="39">
        <f t="shared" si="11"/>
        <v>0.6</v>
      </c>
      <c r="X8" s="39">
        <f t="shared" si="12"/>
        <v>0.2</v>
      </c>
      <c r="Y8" s="40">
        <f t="shared" si="13"/>
        <v>0</v>
      </c>
      <c r="Z8" s="40">
        <f t="shared" si="14"/>
        <v>0.4</v>
      </c>
      <c r="AA8" s="41">
        <f t="shared" si="15"/>
        <v>0</v>
      </c>
      <c r="AB8" s="99" t="s">
        <v>140</v>
      </c>
      <c r="AC8" s="57">
        <f t="shared" ref="AC8:AJ8" si="18">SUM(AC3:AC5)</f>
        <v>4</v>
      </c>
      <c r="AD8" s="57">
        <f t="shared" si="18"/>
        <v>0</v>
      </c>
      <c r="AE8" s="57">
        <f t="shared" si="18"/>
        <v>0</v>
      </c>
      <c r="AF8" s="57">
        <f t="shared" si="18"/>
        <v>0</v>
      </c>
      <c r="AG8" s="57">
        <f t="shared" si="18"/>
        <v>0</v>
      </c>
      <c r="AH8" s="57">
        <f t="shared" si="18"/>
        <v>1</v>
      </c>
      <c r="AI8" s="68">
        <f t="shared" si="18"/>
        <v>0.6</v>
      </c>
      <c r="AJ8" s="68">
        <f t="shared" si="18"/>
        <v>-0.025</v>
      </c>
      <c r="AK8" s="59"/>
      <c r="AL8" s="59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83"/>
      <c r="AC9" s="84"/>
      <c r="AD9" s="84"/>
      <c r="AE9" s="84"/>
      <c r="AF9" s="84"/>
      <c r="AG9" s="84"/>
      <c r="AH9" s="84"/>
      <c r="AI9" s="84"/>
      <c r="AJ9" s="84"/>
      <c r="AK9" s="85"/>
      <c r="AL9" s="85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69"/>
      <c r="AC10" s="70"/>
      <c r="AD10" s="70"/>
      <c r="AE10" s="70"/>
      <c r="AF10" s="70"/>
      <c r="AG10" s="70"/>
      <c r="AH10" s="70"/>
      <c r="AI10" s="70"/>
      <c r="AJ10" s="70"/>
      <c r="AK10" s="48"/>
      <c r="AL10" s="48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69"/>
      <c r="AC11" s="70"/>
      <c r="AD11" s="70"/>
      <c r="AE11" s="70"/>
      <c r="AF11" s="70"/>
      <c r="AG11" s="70"/>
      <c r="AH11" s="70"/>
      <c r="AI11" s="70"/>
      <c r="AJ11" s="70"/>
      <c r="AK11" s="48"/>
      <c r="AL11" s="48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3"/>
      <c r="AC17" s="43"/>
      <c r="AD17" s="43"/>
      <c r="AE17" s="43"/>
      <c r="AF17" s="43"/>
      <c r="AG17" s="43"/>
      <c r="AH17" s="43"/>
      <c r="AI17" s="43"/>
      <c r="AJ17" s="43"/>
      <c r="AK17" s="44"/>
      <c r="AL17" s="44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7"/>
      <c r="AC19" s="46"/>
      <c r="AD19" s="46"/>
      <c r="AE19" s="46"/>
      <c r="AF19" s="46"/>
      <c r="AG19" s="46"/>
      <c r="AH19" s="46"/>
      <c r="AI19" s="46"/>
      <c r="AJ19" s="46"/>
      <c r="AK19" s="48"/>
      <c r="AL19" s="48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159</v>
      </c>
      <c r="B2" s="6">
        <v>5.0</v>
      </c>
      <c r="C2" s="6">
        <v>5.0</v>
      </c>
      <c r="D2" s="6">
        <v>1.0</v>
      </c>
      <c r="E2" s="6">
        <v>1.0</v>
      </c>
      <c r="F2" s="6">
        <v>0.0</v>
      </c>
      <c r="G2" s="6">
        <v>0.0</v>
      </c>
      <c r="H2" s="6">
        <v>1.0</v>
      </c>
      <c r="I2" s="6">
        <v>1.0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2.0</v>
      </c>
      <c r="R2" s="6">
        <v>2.0</v>
      </c>
      <c r="S2" s="6"/>
      <c r="T2" s="6"/>
      <c r="U2" s="6"/>
      <c r="V2" s="6"/>
      <c r="W2" s="14">
        <f t="shared" ref="W2:W17" si="1">M2/B2</f>
        <v>0</v>
      </c>
      <c r="X2" s="14">
        <f t="shared" ref="X2:X17" si="2">L2/B2</f>
        <v>0</v>
      </c>
      <c r="Y2" s="10">
        <f t="shared" ref="Y2:Y17" si="3">(D2+E2+F2+G2)/C2</f>
        <v>0.4</v>
      </c>
      <c r="Z2" s="10">
        <f t="shared" ref="Z2:Z17" si="4">(D2+E2+F2+G2+L2+N2)/B2</f>
        <v>0.4</v>
      </c>
      <c r="AA2" s="28">
        <f t="shared" ref="AA2:AA17" si="5">(D2*1+E2*2+F2*3+G2*4)/C2</f>
        <v>0.6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171</v>
      </c>
      <c r="B3" s="6">
        <v>2.0</v>
      </c>
      <c r="C3" s="6">
        <v>2.0</v>
      </c>
      <c r="D3" s="6">
        <v>0.0</v>
      </c>
      <c r="E3" s="6">
        <v>1.0</v>
      </c>
      <c r="F3" s="6">
        <v>0.0</v>
      </c>
      <c r="G3" s="6">
        <v>0.0</v>
      </c>
      <c r="H3" s="6">
        <v>0.0</v>
      </c>
      <c r="I3" s="6">
        <v>1.0</v>
      </c>
      <c r="J3" s="6">
        <v>1.0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6">
        <v>0.0</v>
      </c>
      <c r="Q3" s="6">
        <v>1.0</v>
      </c>
      <c r="R3" s="6">
        <v>0.0</v>
      </c>
      <c r="S3" s="6"/>
      <c r="T3" s="6"/>
      <c r="U3" s="6"/>
      <c r="V3" s="6"/>
      <c r="W3" s="14">
        <f t="shared" si="1"/>
        <v>0</v>
      </c>
      <c r="X3" s="14">
        <f t="shared" si="2"/>
        <v>0</v>
      </c>
      <c r="Y3" s="10">
        <f t="shared" si="3"/>
        <v>0.5</v>
      </c>
      <c r="Z3" s="10">
        <f t="shared" si="4"/>
        <v>0.5</v>
      </c>
      <c r="AA3" s="28">
        <f t="shared" si="5"/>
        <v>1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173</v>
      </c>
      <c r="B4" s="6">
        <v>5.0</v>
      </c>
      <c r="C4" s="6">
        <v>5.0</v>
      </c>
      <c r="D4" s="6">
        <v>2.0</v>
      </c>
      <c r="E4" s="6">
        <v>1.0</v>
      </c>
      <c r="F4" s="6">
        <v>0.0</v>
      </c>
      <c r="G4" s="6">
        <v>0.0</v>
      </c>
      <c r="H4" s="6">
        <v>5.0</v>
      </c>
      <c r="I4" s="6">
        <v>2.0</v>
      </c>
      <c r="J4" s="6">
        <v>0.0</v>
      </c>
      <c r="K4" s="6">
        <v>0.0</v>
      </c>
      <c r="L4" s="6">
        <v>0.0</v>
      </c>
      <c r="M4" s="6">
        <v>1.0</v>
      </c>
      <c r="N4" s="6">
        <v>0.0</v>
      </c>
      <c r="O4" s="6">
        <v>0.0</v>
      </c>
      <c r="P4" s="6">
        <v>1.0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0.2</v>
      </c>
      <c r="X4" s="14">
        <f t="shared" si="2"/>
        <v>0</v>
      </c>
      <c r="Y4" s="10">
        <f t="shared" si="3"/>
        <v>0.6</v>
      </c>
      <c r="Z4" s="10">
        <f t="shared" si="4"/>
        <v>0.6</v>
      </c>
      <c r="AA4" s="28">
        <f t="shared" si="5"/>
        <v>0.8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131</v>
      </c>
      <c r="B5" s="6">
        <v>3.0</v>
      </c>
      <c r="C5" s="6">
        <v>3.0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1.0</v>
      </c>
      <c r="K5" s="6">
        <v>1.0</v>
      </c>
      <c r="L5" s="6">
        <v>0.0</v>
      </c>
      <c r="M5" s="6">
        <v>2.0</v>
      </c>
      <c r="N5" s="6">
        <v>0.0</v>
      </c>
      <c r="O5" s="6">
        <v>0.0</v>
      </c>
      <c r="P5" s="6">
        <v>1.0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0.6666666667</v>
      </c>
      <c r="X5" s="14">
        <f t="shared" si="2"/>
        <v>0</v>
      </c>
      <c r="Y5" s="10">
        <f t="shared" si="3"/>
        <v>0</v>
      </c>
      <c r="Z5" s="10">
        <f t="shared" si="4"/>
        <v>0</v>
      </c>
      <c r="AA5" s="28">
        <f t="shared" si="5"/>
        <v>0</v>
      </c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</row>
    <row r="6">
      <c r="A6" s="6" t="s">
        <v>132</v>
      </c>
      <c r="B6" s="6">
        <v>2.0</v>
      </c>
      <c r="C6" s="6">
        <v>1.0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1.0</v>
      </c>
      <c r="M6" s="6">
        <v>0.0</v>
      </c>
      <c r="N6" s="6">
        <v>0.0</v>
      </c>
      <c r="O6" s="6">
        <v>0.0</v>
      </c>
      <c r="P6" s="6">
        <v>1.0</v>
      </c>
      <c r="Q6" s="6">
        <v>0.0</v>
      </c>
      <c r="R6" s="6">
        <v>0.0</v>
      </c>
      <c r="S6" s="6"/>
      <c r="T6" s="6">
        <v>1.0</v>
      </c>
      <c r="U6" s="6">
        <v>0.0</v>
      </c>
      <c r="V6" s="6">
        <v>0.0</v>
      </c>
      <c r="W6" s="14">
        <f t="shared" si="1"/>
        <v>0</v>
      </c>
      <c r="X6" s="14">
        <f t="shared" si="2"/>
        <v>0.5</v>
      </c>
      <c r="Y6" s="10">
        <f t="shared" si="3"/>
        <v>0</v>
      </c>
      <c r="Z6" s="10">
        <f t="shared" si="4"/>
        <v>0.5</v>
      </c>
      <c r="AA6" s="28">
        <f t="shared" si="5"/>
        <v>0</v>
      </c>
      <c r="AB6" s="43" t="s">
        <v>163</v>
      </c>
      <c r="AC6" s="43">
        <v>3.0</v>
      </c>
      <c r="AD6" s="43">
        <v>0.0</v>
      </c>
      <c r="AE6" s="43">
        <v>0.0</v>
      </c>
      <c r="AF6" s="43">
        <v>0.0</v>
      </c>
      <c r="AG6" s="43">
        <v>1.0</v>
      </c>
      <c r="AH6" s="43">
        <v>0.0</v>
      </c>
      <c r="AI6" s="8">
        <f t="shared" ref="AI6:AI17" si="6">IF(AB6="C",1.5,IF(AB6="SS",1,IF(AB6="2B",0.8,IF(AB6="3B",0.7,IF(AB6="1B",0.3,IF(AB6="OF",0.6,0))))))</f>
        <v>1</v>
      </c>
      <c r="AJ6" s="8">
        <f t="shared" ref="AJ6:AJ17" si="7">IF(AC6&gt;0,(((AD6+AE6)-0.5*AG6-AH6-AF6)+AI6)/AC6*0.25, )</f>
        <v>0.04166666667</v>
      </c>
      <c r="AK6" s="44"/>
      <c r="AL6" s="44"/>
    </row>
    <row r="7">
      <c r="A7" s="6" t="s">
        <v>144</v>
      </c>
      <c r="B7" s="6">
        <v>2.0</v>
      </c>
      <c r="C7" s="6">
        <v>0.0</v>
      </c>
      <c r="D7" s="6">
        <v>0.0</v>
      </c>
      <c r="E7" s="6">
        <v>0.0</v>
      </c>
      <c r="F7" s="6">
        <v>0.0</v>
      </c>
      <c r="G7" s="6">
        <v>0.0</v>
      </c>
      <c r="H7" s="6">
        <v>1.0</v>
      </c>
      <c r="I7" s="6">
        <v>2.0</v>
      </c>
      <c r="J7" s="6">
        <v>1.0</v>
      </c>
      <c r="K7" s="6">
        <v>0.0</v>
      </c>
      <c r="L7" s="6">
        <v>2.0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/>
      <c r="T7" s="6">
        <v>0.0</v>
      </c>
      <c r="U7" s="6">
        <v>0.0</v>
      </c>
      <c r="V7" s="6">
        <v>0.0</v>
      </c>
      <c r="W7" s="14">
        <f t="shared" si="1"/>
        <v>0</v>
      </c>
      <c r="X7" s="14">
        <f t="shared" si="2"/>
        <v>1</v>
      </c>
      <c r="Y7" s="10" t="str">
        <f t="shared" si="3"/>
        <v>#DIV/0!</v>
      </c>
      <c r="Z7" s="10">
        <f t="shared" si="4"/>
        <v>1</v>
      </c>
      <c r="AA7" s="28" t="str">
        <f t="shared" si="5"/>
        <v>#DIV/0!</v>
      </c>
      <c r="AB7" s="43" t="s">
        <v>163</v>
      </c>
      <c r="AC7" s="43">
        <v>4.0</v>
      </c>
      <c r="AD7" s="43">
        <v>0.0</v>
      </c>
      <c r="AE7" s="43">
        <v>1.0</v>
      </c>
      <c r="AF7" s="43">
        <v>0.0</v>
      </c>
      <c r="AG7" s="43">
        <v>0.0</v>
      </c>
      <c r="AH7" s="43">
        <v>0.0</v>
      </c>
      <c r="AI7" s="8">
        <f t="shared" si="6"/>
        <v>1</v>
      </c>
      <c r="AJ7" s="8">
        <f t="shared" si="7"/>
        <v>0.125</v>
      </c>
      <c r="AK7" s="44"/>
      <c r="AL7" s="44"/>
    </row>
    <row r="8">
      <c r="A8" s="6" t="s">
        <v>134</v>
      </c>
      <c r="B8" s="6">
        <v>4.0</v>
      </c>
      <c r="C8" s="6">
        <v>4.0</v>
      </c>
      <c r="D8" s="6">
        <v>1.0</v>
      </c>
      <c r="E8" s="6">
        <v>1.0</v>
      </c>
      <c r="F8" s="6">
        <v>0.0</v>
      </c>
      <c r="G8" s="6">
        <v>0.0</v>
      </c>
      <c r="H8" s="6">
        <v>4.0</v>
      </c>
      <c r="I8" s="6">
        <v>2.0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1.0</v>
      </c>
      <c r="Q8" s="6">
        <v>1.0</v>
      </c>
      <c r="R8" s="6">
        <v>0.0</v>
      </c>
      <c r="S8" s="6"/>
      <c r="T8" s="6">
        <v>2.0</v>
      </c>
      <c r="U8" s="6">
        <v>0.0</v>
      </c>
      <c r="V8" s="6">
        <v>2.0</v>
      </c>
      <c r="W8" s="14">
        <f t="shared" si="1"/>
        <v>0</v>
      </c>
      <c r="X8" s="14">
        <f t="shared" si="2"/>
        <v>0</v>
      </c>
      <c r="Y8" s="10">
        <f t="shared" si="3"/>
        <v>0.5</v>
      </c>
      <c r="Z8" s="10">
        <f t="shared" si="4"/>
        <v>0.5</v>
      </c>
      <c r="AA8" s="28">
        <f t="shared" si="5"/>
        <v>0.75</v>
      </c>
      <c r="AB8" s="43" t="s">
        <v>163</v>
      </c>
      <c r="AC8" s="43">
        <v>4.0</v>
      </c>
      <c r="AD8" s="43">
        <v>0.0</v>
      </c>
      <c r="AE8" s="43">
        <v>1.0</v>
      </c>
      <c r="AF8" s="43">
        <v>0.0</v>
      </c>
      <c r="AG8" s="43">
        <v>0.0</v>
      </c>
      <c r="AH8" s="43">
        <v>0.0</v>
      </c>
      <c r="AI8" s="8">
        <f t="shared" si="6"/>
        <v>1</v>
      </c>
      <c r="AJ8" s="8">
        <f t="shared" si="7"/>
        <v>0.125</v>
      </c>
      <c r="AK8" s="44"/>
      <c r="AL8" s="44"/>
    </row>
    <row r="9">
      <c r="A9" s="6" t="s">
        <v>145</v>
      </c>
      <c r="B9" s="6">
        <v>3.0</v>
      </c>
      <c r="C9" s="6">
        <v>3.0</v>
      </c>
      <c r="D9" s="6">
        <v>1.0</v>
      </c>
      <c r="E9" s="6">
        <v>0.0</v>
      </c>
      <c r="F9" s="6">
        <v>0.0</v>
      </c>
      <c r="G9" s="6">
        <v>0.0</v>
      </c>
      <c r="H9" s="6">
        <v>1.0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1.0</v>
      </c>
      <c r="Q9" s="6">
        <v>1.0</v>
      </c>
      <c r="R9" s="6">
        <v>0.0</v>
      </c>
      <c r="S9" s="6"/>
      <c r="T9" s="6">
        <v>2.0</v>
      </c>
      <c r="U9" s="6">
        <v>0.0</v>
      </c>
      <c r="V9" s="6">
        <v>1.0</v>
      </c>
      <c r="W9" s="14">
        <f t="shared" si="1"/>
        <v>0</v>
      </c>
      <c r="X9" s="14">
        <f t="shared" si="2"/>
        <v>0</v>
      </c>
      <c r="Y9" s="10">
        <f t="shared" si="3"/>
        <v>0.3333333333</v>
      </c>
      <c r="Z9" s="10">
        <f t="shared" si="4"/>
        <v>0.3333333333</v>
      </c>
      <c r="AA9" s="28">
        <f t="shared" si="5"/>
        <v>0.3333333333</v>
      </c>
      <c r="AB9" s="44"/>
      <c r="AC9" s="44"/>
      <c r="AD9" s="44"/>
      <c r="AE9" s="44"/>
      <c r="AF9" s="44"/>
      <c r="AG9" s="44"/>
      <c r="AH9" s="44"/>
      <c r="AI9" s="29">
        <f t="shared" si="6"/>
        <v>0</v>
      </c>
      <c r="AJ9" s="29" t="str">
        <f t="shared" si="7"/>
        <v/>
      </c>
      <c r="AK9" s="44"/>
      <c r="AL9" s="44"/>
    </row>
    <row r="10">
      <c r="A10" s="30" t="s">
        <v>135</v>
      </c>
      <c r="B10" s="30">
        <v>4.0</v>
      </c>
      <c r="C10" s="30">
        <v>4.0</v>
      </c>
      <c r="D10" s="30">
        <v>0.0</v>
      </c>
      <c r="E10" s="30">
        <v>0.0</v>
      </c>
      <c r="F10" s="30">
        <v>0.0</v>
      </c>
      <c r="G10" s="30">
        <v>0.0</v>
      </c>
      <c r="H10" s="30">
        <v>0.0</v>
      </c>
      <c r="I10" s="30">
        <v>1.0</v>
      </c>
      <c r="J10" s="30">
        <v>0.0</v>
      </c>
      <c r="K10" s="30">
        <v>0.0</v>
      </c>
      <c r="L10" s="30">
        <v>0.0</v>
      </c>
      <c r="M10" s="30">
        <v>1.0</v>
      </c>
      <c r="N10" s="30">
        <v>0.0</v>
      </c>
      <c r="O10" s="30">
        <v>0.0</v>
      </c>
      <c r="P10" s="30">
        <v>1.0</v>
      </c>
      <c r="Q10" s="30">
        <v>1.0</v>
      </c>
      <c r="R10" s="30">
        <v>1.0</v>
      </c>
      <c r="S10" s="30">
        <v>0.0</v>
      </c>
      <c r="T10" s="30">
        <v>1.0</v>
      </c>
      <c r="U10" s="30">
        <v>1.0</v>
      </c>
      <c r="V10" s="30">
        <v>1.0</v>
      </c>
      <c r="W10" s="32">
        <f t="shared" si="1"/>
        <v>0.25</v>
      </c>
      <c r="X10" s="32">
        <f t="shared" si="2"/>
        <v>0</v>
      </c>
      <c r="Y10" s="33">
        <f t="shared" si="3"/>
        <v>0</v>
      </c>
      <c r="Z10" s="33">
        <f t="shared" si="4"/>
        <v>0</v>
      </c>
      <c r="AA10" s="34">
        <f t="shared" si="5"/>
        <v>0</v>
      </c>
      <c r="AB10" s="100" t="s">
        <v>163</v>
      </c>
      <c r="AC10" s="100">
        <v>5.0</v>
      </c>
      <c r="AD10" s="100">
        <v>2.0</v>
      </c>
      <c r="AE10" s="100">
        <v>0.0</v>
      </c>
      <c r="AF10" s="100">
        <v>0.0</v>
      </c>
      <c r="AG10" s="100">
        <v>0.0</v>
      </c>
      <c r="AH10" s="100">
        <v>2.0</v>
      </c>
      <c r="AI10" s="8">
        <f t="shared" si="6"/>
        <v>1</v>
      </c>
      <c r="AJ10" s="8">
        <f t="shared" si="7"/>
        <v>0.05</v>
      </c>
      <c r="AK10" s="64"/>
      <c r="AL10" s="64"/>
    </row>
    <row r="11">
      <c r="A11" s="6" t="s">
        <v>136</v>
      </c>
      <c r="B11" s="6">
        <v>4.0</v>
      </c>
      <c r="C11" s="6">
        <v>4.0</v>
      </c>
      <c r="D11" s="6">
        <v>2.0</v>
      </c>
      <c r="E11" s="6">
        <v>1.0</v>
      </c>
      <c r="F11" s="6">
        <v>1.0</v>
      </c>
      <c r="G11" s="6">
        <v>0.0</v>
      </c>
      <c r="H11" s="6">
        <v>3.0</v>
      </c>
      <c r="I11" s="6">
        <v>3.0</v>
      </c>
      <c r="J11" s="6">
        <v>1.0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1.0</v>
      </c>
      <c r="U11" s="6">
        <v>1.0</v>
      </c>
      <c r="V11" s="6">
        <v>2.0</v>
      </c>
      <c r="W11" s="14">
        <f t="shared" si="1"/>
        <v>0</v>
      </c>
      <c r="X11" s="14">
        <f t="shared" si="2"/>
        <v>0</v>
      </c>
      <c r="Y11" s="10">
        <f t="shared" si="3"/>
        <v>1</v>
      </c>
      <c r="Z11" s="10">
        <f t="shared" si="4"/>
        <v>1</v>
      </c>
      <c r="AA11" s="28">
        <f t="shared" si="5"/>
        <v>1.75</v>
      </c>
      <c r="AB11" s="43"/>
      <c r="AC11" s="77"/>
      <c r="AD11" s="43"/>
      <c r="AE11" s="43"/>
      <c r="AF11" s="43"/>
      <c r="AG11" s="43"/>
      <c r="AH11" s="43"/>
      <c r="AI11" s="8">
        <f t="shared" si="6"/>
        <v>0</v>
      </c>
      <c r="AJ11" s="8" t="str">
        <f t="shared" si="7"/>
        <v/>
      </c>
      <c r="AK11" s="44"/>
      <c r="AL11" s="44"/>
    </row>
    <row r="12">
      <c r="A12" s="6" t="s">
        <v>137</v>
      </c>
      <c r="B12" s="6">
        <v>2.0</v>
      </c>
      <c r="C12" s="6">
        <v>1.0</v>
      </c>
      <c r="D12" s="6">
        <v>0.0</v>
      </c>
      <c r="E12" s="6">
        <v>0.0</v>
      </c>
      <c r="F12" s="6">
        <v>0.0</v>
      </c>
      <c r="G12" s="6">
        <v>0.0</v>
      </c>
      <c r="H12" s="6">
        <v>1.0</v>
      </c>
      <c r="I12" s="6">
        <v>0.0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1.0</v>
      </c>
      <c r="P12" s="6">
        <v>0.0</v>
      </c>
      <c r="Q12" s="6">
        <v>2.0</v>
      </c>
      <c r="R12" s="6">
        <v>1.0</v>
      </c>
      <c r="S12" s="6">
        <v>0.0</v>
      </c>
      <c r="T12" s="6">
        <v>1.0</v>
      </c>
      <c r="U12" s="6">
        <v>1.0</v>
      </c>
      <c r="V12" s="6">
        <v>0.0</v>
      </c>
      <c r="W12" s="14">
        <f t="shared" si="1"/>
        <v>0</v>
      </c>
      <c r="X12" s="14">
        <f t="shared" si="2"/>
        <v>0</v>
      </c>
      <c r="Y12" s="10">
        <f t="shared" si="3"/>
        <v>0</v>
      </c>
      <c r="Z12" s="10">
        <f t="shared" si="4"/>
        <v>0</v>
      </c>
      <c r="AA12" s="28">
        <f t="shared" si="5"/>
        <v>0</v>
      </c>
      <c r="AB12" s="43" t="s">
        <v>163</v>
      </c>
      <c r="AC12" s="77">
        <v>0.666</v>
      </c>
      <c r="AD12" s="43">
        <v>0.0</v>
      </c>
      <c r="AE12" s="43">
        <v>2.0</v>
      </c>
      <c r="AF12" s="43">
        <v>0.0</v>
      </c>
      <c r="AG12" s="43">
        <v>0.0</v>
      </c>
      <c r="AH12" s="43">
        <v>1.0</v>
      </c>
      <c r="AI12" s="8">
        <f t="shared" si="6"/>
        <v>1</v>
      </c>
      <c r="AJ12" s="8">
        <f t="shared" si="7"/>
        <v>0.7507507508</v>
      </c>
      <c r="AK12" s="44"/>
      <c r="AL12" s="44"/>
    </row>
    <row r="13" hidden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4" t="str">
        <f t="shared" si="1"/>
        <v>#DIV/0!</v>
      </c>
      <c r="X13" s="14" t="str">
        <f t="shared" si="2"/>
        <v>#DIV/0!</v>
      </c>
      <c r="Y13" s="10" t="str">
        <f t="shared" si="3"/>
        <v>#DIV/0!</v>
      </c>
      <c r="Z13" s="10" t="str">
        <f t="shared" si="4"/>
        <v>#DIV/0!</v>
      </c>
      <c r="AA13" s="28" t="str">
        <f t="shared" si="5"/>
        <v>#DIV/0!</v>
      </c>
      <c r="AB13" s="43" t="s">
        <v>157</v>
      </c>
      <c r="AC13" s="77">
        <v>3.333</v>
      </c>
      <c r="AD13" s="43">
        <v>0.0</v>
      </c>
      <c r="AE13" s="43">
        <v>0.0</v>
      </c>
      <c r="AF13" s="43">
        <v>0.0</v>
      </c>
      <c r="AG13" s="43">
        <v>0.0</v>
      </c>
      <c r="AH13" s="43">
        <v>0.0</v>
      </c>
      <c r="AI13" s="8">
        <f t="shared" si="6"/>
        <v>0.3</v>
      </c>
      <c r="AJ13" s="8">
        <f t="shared" si="7"/>
        <v>0.02250225023</v>
      </c>
      <c r="AK13" s="44"/>
      <c r="AL13" s="44"/>
    </row>
    <row r="14">
      <c r="A14" s="6" t="s">
        <v>158</v>
      </c>
      <c r="B14" s="6">
        <v>3.0</v>
      </c>
      <c r="C14" s="6">
        <v>2.0</v>
      </c>
      <c r="D14" s="6">
        <v>1.0</v>
      </c>
      <c r="E14" s="6">
        <v>1.0</v>
      </c>
      <c r="F14" s="6">
        <v>0.0</v>
      </c>
      <c r="G14" s="6">
        <v>0.0</v>
      </c>
      <c r="H14" s="6">
        <v>2.0</v>
      </c>
      <c r="I14" s="6">
        <v>0.0</v>
      </c>
      <c r="J14" s="6">
        <v>0.0</v>
      </c>
      <c r="K14" s="6">
        <v>0.0</v>
      </c>
      <c r="L14" s="6">
        <v>1.0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6">
        <v>0.0</v>
      </c>
      <c r="T14" s="6">
        <v>1.0</v>
      </c>
      <c r="U14" s="6">
        <v>1.0</v>
      </c>
      <c r="V14" s="6">
        <v>0.0</v>
      </c>
      <c r="W14" s="14">
        <f t="shared" si="1"/>
        <v>0</v>
      </c>
      <c r="X14" s="14">
        <f t="shared" si="2"/>
        <v>0.3333333333</v>
      </c>
      <c r="Y14" s="10">
        <f t="shared" si="3"/>
        <v>1</v>
      </c>
      <c r="Z14" s="10">
        <f t="shared" si="4"/>
        <v>1</v>
      </c>
      <c r="AA14" s="28">
        <f t="shared" si="5"/>
        <v>1.5</v>
      </c>
      <c r="AB14" s="43" t="s">
        <v>157</v>
      </c>
      <c r="AC14" s="77">
        <v>3.6666666</v>
      </c>
      <c r="AD14" s="43">
        <v>0.0</v>
      </c>
      <c r="AE14" s="43">
        <v>0.0</v>
      </c>
      <c r="AF14" s="43">
        <v>0.0</v>
      </c>
      <c r="AG14" s="43">
        <v>0.0</v>
      </c>
      <c r="AH14" s="43">
        <v>0.0</v>
      </c>
      <c r="AI14" s="8">
        <f t="shared" si="6"/>
        <v>0.3</v>
      </c>
      <c r="AJ14" s="8">
        <f t="shared" si="7"/>
        <v>0.02045454583</v>
      </c>
      <c r="AK14" s="44"/>
      <c r="AL14" s="44"/>
    </row>
    <row r="15">
      <c r="A15" s="6" t="s">
        <v>153</v>
      </c>
      <c r="B15" s="6">
        <v>3.0</v>
      </c>
      <c r="C15" s="6">
        <v>1.0</v>
      </c>
      <c r="D15" s="6">
        <v>1.0</v>
      </c>
      <c r="E15" s="6">
        <v>0.0</v>
      </c>
      <c r="F15" s="6">
        <v>0.0</v>
      </c>
      <c r="G15" s="6">
        <v>0.0</v>
      </c>
      <c r="H15" s="6">
        <v>1.0</v>
      </c>
      <c r="I15" s="6">
        <v>1.0</v>
      </c>
      <c r="J15" s="6">
        <v>2.0</v>
      </c>
      <c r="K15" s="6">
        <v>0.0</v>
      </c>
      <c r="L15" s="6">
        <v>1.0</v>
      </c>
      <c r="M15" s="6">
        <v>0.0</v>
      </c>
      <c r="N15" s="6">
        <v>0.0</v>
      </c>
      <c r="O15" s="6">
        <v>1.0</v>
      </c>
      <c r="P15" s="6">
        <v>0.0</v>
      </c>
      <c r="Q15" s="6">
        <v>1.0</v>
      </c>
      <c r="R15" s="6">
        <v>0.0</v>
      </c>
      <c r="S15" s="6">
        <v>0.0</v>
      </c>
      <c r="T15" s="6">
        <v>0.0</v>
      </c>
      <c r="U15" s="6">
        <v>2.0</v>
      </c>
      <c r="V15" s="6">
        <v>0.0</v>
      </c>
      <c r="W15" s="14">
        <f t="shared" si="1"/>
        <v>0</v>
      </c>
      <c r="X15" s="14">
        <f t="shared" si="2"/>
        <v>0.3333333333</v>
      </c>
      <c r="Y15" s="10">
        <f t="shared" si="3"/>
        <v>1</v>
      </c>
      <c r="Z15" s="10">
        <f t="shared" si="4"/>
        <v>0.6666666667</v>
      </c>
      <c r="AA15" s="28">
        <f t="shared" si="5"/>
        <v>1</v>
      </c>
      <c r="AB15" s="43" t="s">
        <v>157</v>
      </c>
      <c r="AC15" s="77">
        <v>2.333</v>
      </c>
      <c r="AD15" s="43">
        <v>0.0</v>
      </c>
      <c r="AE15" s="43">
        <v>0.0</v>
      </c>
      <c r="AF15" s="43">
        <v>0.0</v>
      </c>
      <c r="AG15" s="43">
        <v>0.0</v>
      </c>
      <c r="AH15" s="43">
        <v>0.0</v>
      </c>
      <c r="AI15" s="8">
        <f t="shared" si="6"/>
        <v>0.3</v>
      </c>
      <c r="AJ15" s="8">
        <f t="shared" si="7"/>
        <v>0.03214744964</v>
      </c>
      <c r="AK15" s="44"/>
      <c r="AL15" s="44"/>
    </row>
    <row r="16">
      <c r="A16" s="6" t="s">
        <v>165</v>
      </c>
      <c r="B16" s="6">
        <v>3.0</v>
      </c>
      <c r="C16" s="6">
        <v>1.0</v>
      </c>
      <c r="D16" s="6">
        <v>1.0</v>
      </c>
      <c r="E16" s="6">
        <v>0.0</v>
      </c>
      <c r="F16" s="6">
        <v>0.0</v>
      </c>
      <c r="G16" s="6">
        <v>0.0</v>
      </c>
      <c r="H16" s="6">
        <v>1.0</v>
      </c>
      <c r="I16" s="6">
        <v>2.0</v>
      </c>
      <c r="J16" s="6">
        <v>2.0</v>
      </c>
      <c r="K16" s="6">
        <v>0.0</v>
      </c>
      <c r="L16" s="6">
        <v>1.0</v>
      </c>
      <c r="M16" s="6">
        <v>0.0</v>
      </c>
      <c r="N16" s="6">
        <v>0.0</v>
      </c>
      <c r="O16" s="6">
        <v>1.0</v>
      </c>
      <c r="P16" s="6">
        <v>0.0</v>
      </c>
      <c r="Q16" s="6">
        <v>1.0</v>
      </c>
      <c r="R16" s="6">
        <v>0.0</v>
      </c>
      <c r="S16" s="6">
        <v>0.0</v>
      </c>
      <c r="T16" s="6">
        <v>0.0</v>
      </c>
      <c r="U16" s="6">
        <v>0.0</v>
      </c>
      <c r="V16" s="6">
        <v>2.0</v>
      </c>
      <c r="W16" s="14">
        <f t="shared" si="1"/>
        <v>0</v>
      </c>
      <c r="X16" s="14">
        <f t="shared" si="2"/>
        <v>0.3333333333</v>
      </c>
      <c r="Y16" s="10">
        <f t="shared" si="3"/>
        <v>1</v>
      </c>
      <c r="Z16" s="10">
        <f t="shared" si="4"/>
        <v>0.6666666667</v>
      </c>
      <c r="AA16" s="28">
        <f t="shared" si="5"/>
        <v>1</v>
      </c>
      <c r="AB16" s="43" t="s">
        <v>157</v>
      </c>
      <c r="AC16" s="77">
        <v>2.0</v>
      </c>
      <c r="AD16" s="43">
        <v>0.0</v>
      </c>
      <c r="AE16" s="43">
        <v>0.0</v>
      </c>
      <c r="AF16" s="43">
        <v>0.0</v>
      </c>
      <c r="AG16" s="43">
        <v>0.0</v>
      </c>
      <c r="AH16" s="43">
        <v>0.0</v>
      </c>
      <c r="AI16" s="8">
        <f t="shared" si="6"/>
        <v>0.3</v>
      </c>
      <c r="AJ16" s="8">
        <f t="shared" si="7"/>
        <v>0.0375</v>
      </c>
      <c r="AK16" s="44"/>
      <c r="AL16" s="44"/>
    </row>
    <row r="17">
      <c r="A17" s="6" t="s">
        <v>146</v>
      </c>
      <c r="B17" s="6">
        <v>3.0</v>
      </c>
      <c r="C17" s="6">
        <v>3.0</v>
      </c>
      <c r="D17" s="6">
        <v>0.0</v>
      </c>
      <c r="E17" s="6">
        <v>1.0</v>
      </c>
      <c r="F17" s="6">
        <v>0.0</v>
      </c>
      <c r="G17" s="6">
        <v>0.0</v>
      </c>
      <c r="H17" s="6">
        <v>1.0</v>
      </c>
      <c r="I17" s="6">
        <v>1.0</v>
      </c>
      <c r="J17" s="6">
        <v>0.0</v>
      </c>
      <c r="K17" s="6">
        <v>0.0</v>
      </c>
      <c r="L17" s="6">
        <v>0.0</v>
      </c>
      <c r="M17" s="6">
        <v>0.0</v>
      </c>
      <c r="N17" s="6">
        <v>0.0</v>
      </c>
      <c r="O17" s="6">
        <v>0.0</v>
      </c>
      <c r="P17" s="6">
        <v>1.0</v>
      </c>
      <c r="Q17" s="6">
        <v>0.0</v>
      </c>
      <c r="R17" s="6">
        <v>0.0</v>
      </c>
      <c r="S17" s="6">
        <v>1.0</v>
      </c>
      <c r="T17" s="6">
        <v>2.0</v>
      </c>
      <c r="U17" s="6">
        <v>0.0</v>
      </c>
      <c r="V17" s="6">
        <v>1.0</v>
      </c>
      <c r="W17" s="14">
        <f t="shared" si="1"/>
        <v>0</v>
      </c>
      <c r="X17" s="14">
        <f t="shared" si="2"/>
        <v>0</v>
      </c>
      <c r="Y17" s="10">
        <f t="shared" si="3"/>
        <v>0.3333333333</v>
      </c>
      <c r="Z17" s="10">
        <f t="shared" si="4"/>
        <v>0.3333333333</v>
      </c>
      <c r="AA17" s="28">
        <f t="shared" si="5"/>
        <v>0.6666666667</v>
      </c>
      <c r="AB17" s="43" t="s">
        <v>138</v>
      </c>
      <c r="AC17" s="77">
        <v>2.0</v>
      </c>
      <c r="AD17" s="43">
        <v>0.0</v>
      </c>
      <c r="AE17" s="43">
        <v>0.0</v>
      </c>
      <c r="AF17" s="43">
        <v>0.0</v>
      </c>
      <c r="AG17" s="43">
        <v>0.0</v>
      </c>
      <c r="AH17" s="43">
        <v>1.0</v>
      </c>
      <c r="AI17" s="8">
        <f t="shared" si="6"/>
        <v>0.7</v>
      </c>
      <c r="AJ17" s="8">
        <f t="shared" si="7"/>
        <v>-0.0375</v>
      </c>
      <c r="AK17" s="44"/>
      <c r="AL17" s="44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4"/>
      <c r="X18" s="14"/>
      <c r="Y18" s="10"/>
      <c r="Z18" s="10"/>
      <c r="AA18" s="28"/>
      <c r="AB18" s="44"/>
      <c r="AC18" s="78"/>
      <c r="AD18" s="44"/>
      <c r="AE18" s="44"/>
      <c r="AF18" s="44"/>
      <c r="AG18" s="44"/>
      <c r="AH18" s="44"/>
      <c r="AI18" s="44"/>
      <c r="AJ18" s="44"/>
      <c r="AK18" s="44"/>
      <c r="AL18" s="44"/>
    </row>
    <row r="19">
      <c r="A19" s="36" t="s">
        <v>41</v>
      </c>
      <c r="B19" s="37">
        <f t="shared" ref="B19:V19" si="8">SUM(B2:B18)</f>
        <v>48</v>
      </c>
      <c r="C19" s="37">
        <f t="shared" si="8"/>
        <v>39</v>
      </c>
      <c r="D19" s="37">
        <f t="shared" si="8"/>
        <v>10</v>
      </c>
      <c r="E19" s="37">
        <f t="shared" si="8"/>
        <v>7</v>
      </c>
      <c r="F19" s="37">
        <f t="shared" si="8"/>
        <v>1</v>
      </c>
      <c r="G19" s="37">
        <f t="shared" si="8"/>
        <v>0</v>
      </c>
      <c r="H19" s="37">
        <f t="shared" si="8"/>
        <v>21</v>
      </c>
      <c r="I19" s="37">
        <f t="shared" si="8"/>
        <v>16</v>
      </c>
      <c r="J19" s="37">
        <f t="shared" si="8"/>
        <v>8</v>
      </c>
      <c r="K19" s="37">
        <f t="shared" si="8"/>
        <v>1</v>
      </c>
      <c r="L19" s="37">
        <f t="shared" si="8"/>
        <v>6</v>
      </c>
      <c r="M19" s="37">
        <f t="shared" si="8"/>
        <v>4</v>
      </c>
      <c r="N19" s="37">
        <f t="shared" si="8"/>
        <v>0</v>
      </c>
      <c r="O19" s="37">
        <f t="shared" si="8"/>
        <v>3</v>
      </c>
      <c r="P19" s="37">
        <f t="shared" si="8"/>
        <v>7</v>
      </c>
      <c r="Q19" s="37">
        <f t="shared" si="8"/>
        <v>10</v>
      </c>
      <c r="R19" s="37">
        <f t="shared" si="8"/>
        <v>4</v>
      </c>
      <c r="S19" s="37">
        <f t="shared" si="8"/>
        <v>1</v>
      </c>
      <c r="T19" s="37">
        <f t="shared" si="8"/>
        <v>11</v>
      </c>
      <c r="U19" s="37">
        <f t="shared" si="8"/>
        <v>6</v>
      </c>
      <c r="V19" s="37">
        <f t="shared" si="8"/>
        <v>9</v>
      </c>
      <c r="W19" s="39">
        <f t="shared" ref="W19:W21" si="11">M19/B19</f>
        <v>0.08333333333</v>
      </c>
      <c r="X19" s="39">
        <f t="shared" ref="X19:X21" si="12">L19/B19</f>
        <v>0.125</v>
      </c>
      <c r="Y19" s="40">
        <f t="shared" ref="Y19:Y21" si="13">(D19+E19+F19+G19)/C19</f>
        <v>0.4615384615</v>
      </c>
      <c r="Z19" s="40">
        <f t="shared" ref="Z19:Z21" si="14">(D19+E19+F19+G19+L19+N19)/B19</f>
        <v>0.5</v>
      </c>
      <c r="AA19" s="41">
        <f t="shared" ref="AA19:AA21" si="15">(D19*1+E19*2+F19*3+G19*4)/C19</f>
        <v>0.6923076923</v>
      </c>
      <c r="AB19" s="36"/>
      <c r="AC19" s="72">
        <f t="shared" ref="AC19:AJ19" si="9">SUM(AC1:AC18)</f>
        <v>29.9986666</v>
      </c>
      <c r="AD19" s="37">
        <f t="shared" si="9"/>
        <v>2</v>
      </c>
      <c r="AE19" s="37">
        <f t="shared" si="9"/>
        <v>4</v>
      </c>
      <c r="AF19" s="37">
        <f t="shared" si="9"/>
        <v>0</v>
      </c>
      <c r="AG19" s="37">
        <f t="shared" si="9"/>
        <v>1</v>
      </c>
      <c r="AH19" s="37">
        <f t="shared" si="9"/>
        <v>4</v>
      </c>
      <c r="AI19" s="73">
        <f t="shared" si="9"/>
        <v>6.9</v>
      </c>
      <c r="AJ19" s="73">
        <f t="shared" si="9"/>
        <v>1.167521663</v>
      </c>
      <c r="AK19" s="40">
        <f t="shared" ref="AK19:AK21" si="17">(AD19+AE19)/(AD19+AE19+AH19)</f>
        <v>0.6</v>
      </c>
      <c r="AL19" s="40">
        <f t="shared" ref="AL19:AL21" si="18">(AD19+AE19)/(AD19+AE19+AH19+AF19)</f>
        <v>0.6</v>
      </c>
    </row>
    <row r="20">
      <c r="A20" s="36" t="s">
        <v>101</v>
      </c>
      <c r="B20" s="37">
        <f t="shared" ref="B20:V20" si="10">SUM(B2:B9)</f>
        <v>26</v>
      </c>
      <c r="C20" s="37">
        <f t="shared" si="10"/>
        <v>23</v>
      </c>
      <c r="D20" s="37">
        <f t="shared" si="10"/>
        <v>5</v>
      </c>
      <c r="E20" s="37">
        <f t="shared" si="10"/>
        <v>4</v>
      </c>
      <c r="F20" s="37">
        <f t="shared" si="10"/>
        <v>0</v>
      </c>
      <c r="G20" s="37">
        <f t="shared" si="10"/>
        <v>0</v>
      </c>
      <c r="H20" s="37">
        <f t="shared" si="10"/>
        <v>12</v>
      </c>
      <c r="I20" s="37">
        <f t="shared" si="10"/>
        <v>8</v>
      </c>
      <c r="J20" s="37">
        <f t="shared" si="10"/>
        <v>3</v>
      </c>
      <c r="K20" s="37">
        <f t="shared" si="10"/>
        <v>1</v>
      </c>
      <c r="L20" s="37">
        <f t="shared" si="10"/>
        <v>3</v>
      </c>
      <c r="M20" s="37">
        <f t="shared" si="10"/>
        <v>3</v>
      </c>
      <c r="N20" s="37">
        <f t="shared" si="10"/>
        <v>0</v>
      </c>
      <c r="O20" s="37">
        <f t="shared" si="10"/>
        <v>0</v>
      </c>
      <c r="P20" s="37">
        <f t="shared" si="10"/>
        <v>5</v>
      </c>
      <c r="Q20" s="37">
        <f t="shared" si="10"/>
        <v>5</v>
      </c>
      <c r="R20" s="37">
        <f t="shared" si="10"/>
        <v>2</v>
      </c>
      <c r="S20" s="37">
        <f t="shared" si="10"/>
        <v>0</v>
      </c>
      <c r="T20" s="37">
        <f t="shared" si="10"/>
        <v>5</v>
      </c>
      <c r="U20" s="37">
        <f t="shared" si="10"/>
        <v>0</v>
      </c>
      <c r="V20" s="37">
        <f t="shared" si="10"/>
        <v>3</v>
      </c>
      <c r="W20" s="39">
        <f t="shared" si="11"/>
        <v>0.1153846154</v>
      </c>
      <c r="X20" s="39">
        <f t="shared" si="12"/>
        <v>0.1153846154</v>
      </c>
      <c r="Y20" s="40">
        <f t="shared" si="13"/>
        <v>0.3913043478</v>
      </c>
      <c r="Z20" s="40">
        <f t="shared" si="14"/>
        <v>0.4615384615</v>
      </c>
      <c r="AA20" s="41">
        <f t="shared" si="15"/>
        <v>0.5652173913</v>
      </c>
      <c r="AB20" s="36" t="s">
        <v>139</v>
      </c>
      <c r="AC20" s="72">
        <f t="shared" ref="AC20:AJ20" si="16">SUM(AC2:AC9)</f>
        <v>11</v>
      </c>
      <c r="AD20" s="37">
        <f t="shared" si="16"/>
        <v>0</v>
      </c>
      <c r="AE20" s="37">
        <f t="shared" si="16"/>
        <v>2</v>
      </c>
      <c r="AF20" s="37">
        <f t="shared" si="16"/>
        <v>0</v>
      </c>
      <c r="AG20" s="37">
        <f t="shared" si="16"/>
        <v>1</v>
      </c>
      <c r="AH20" s="37">
        <f t="shared" si="16"/>
        <v>0</v>
      </c>
      <c r="AI20" s="73">
        <f t="shared" si="16"/>
        <v>3</v>
      </c>
      <c r="AJ20" s="73">
        <f t="shared" si="16"/>
        <v>0.2916666667</v>
      </c>
      <c r="AK20" s="40">
        <f t="shared" si="17"/>
        <v>1</v>
      </c>
      <c r="AL20" s="40">
        <f t="shared" si="18"/>
        <v>1</v>
      </c>
    </row>
    <row r="21">
      <c r="A21" s="36" t="s">
        <v>71</v>
      </c>
      <c r="B21" s="37">
        <f t="shared" ref="B21:V21" si="19">SUM(B10:B18)</f>
        <v>22</v>
      </c>
      <c r="C21" s="37">
        <f t="shared" si="19"/>
        <v>16</v>
      </c>
      <c r="D21" s="37">
        <f t="shared" si="19"/>
        <v>5</v>
      </c>
      <c r="E21" s="37">
        <f t="shared" si="19"/>
        <v>3</v>
      </c>
      <c r="F21" s="37">
        <f t="shared" si="19"/>
        <v>1</v>
      </c>
      <c r="G21" s="37">
        <f t="shared" si="19"/>
        <v>0</v>
      </c>
      <c r="H21" s="37">
        <f t="shared" si="19"/>
        <v>9</v>
      </c>
      <c r="I21" s="37">
        <f t="shared" si="19"/>
        <v>8</v>
      </c>
      <c r="J21" s="37">
        <f t="shared" si="19"/>
        <v>5</v>
      </c>
      <c r="K21" s="37">
        <f t="shared" si="19"/>
        <v>0</v>
      </c>
      <c r="L21" s="37">
        <f t="shared" si="19"/>
        <v>3</v>
      </c>
      <c r="M21" s="37">
        <f t="shared" si="19"/>
        <v>1</v>
      </c>
      <c r="N21" s="37">
        <f t="shared" si="19"/>
        <v>0</v>
      </c>
      <c r="O21" s="37">
        <f t="shared" si="19"/>
        <v>3</v>
      </c>
      <c r="P21" s="37">
        <f t="shared" si="19"/>
        <v>2</v>
      </c>
      <c r="Q21" s="37">
        <f t="shared" si="19"/>
        <v>5</v>
      </c>
      <c r="R21" s="37">
        <f t="shared" si="19"/>
        <v>2</v>
      </c>
      <c r="S21" s="37">
        <f t="shared" si="19"/>
        <v>1</v>
      </c>
      <c r="T21" s="37">
        <f t="shared" si="19"/>
        <v>6</v>
      </c>
      <c r="U21" s="37">
        <f t="shared" si="19"/>
        <v>6</v>
      </c>
      <c r="V21" s="37">
        <f t="shared" si="19"/>
        <v>6</v>
      </c>
      <c r="W21" s="39">
        <f t="shared" si="11"/>
        <v>0.04545454545</v>
      </c>
      <c r="X21" s="39">
        <f t="shared" si="12"/>
        <v>0.1363636364</v>
      </c>
      <c r="Y21" s="40">
        <f t="shared" si="13"/>
        <v>0.5625</v>
      </c>
      <c r="Z21" s="40">
        <f t="shared" si="14"/>
        <v>0.5454545455</v>
      </c>
      <c r="AA21" s="41">
        <f t="shared" si="15"/>
        <v>0.875</v>
      </c>
      <c r="AB21" s="36" t="s">
        <v>140</v>
      </c>
      <c r="AC21" s="72">
        <f t="shared" ref="AC21:AJ21" si="20">SUM(AC10:AC18)</f>
        <v>18.9986666</v>
      </c>
      <c r="AD21" s="37">
        <f t="shared" si="20"/>
        <v>2</v>
      </c>
      <c r="AE21" s="37">
        <f t="shared" si="20"/>
        <v>2</v>
      </c>
      <c r="AF21" s="37">
        <f t="shared" si="20"/>
        <v>0</v>
      </c>
      <c r="AG21" s="37">
        <f t="shared" si="20"/>
        <v>0</v>
      </c>
      <c r="AH21" s="37">
        <f t="shared" si="20"/>
        <v>4</v>
      </c>
      <c r="AI21" s="73">
        <f t="shared" si="20"/>
        <v>3.9</v>
      </c>
      <c r="AJ21" s="73">
        <f t="shared" si="20"/>
        <v>0.8758549964</v>
      </c>
      <c r="AK21" s="40">
        <f t="shared" si="17"/>
        <v>0.5</v>
      </c>
      <c r="AL21" s="40">
        <f t="shared" si="18"/>
        <v>0.5</v>
      </c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6"/>
      <c r="AC24" s="6"/>
      <c r="AD24" s="6"/>
      <c r="AE24" s="6"/>
      <c r="AF24" s="6"/>
      <c r="AG24" s="6"/>
      <c r="AH24" s="6"/>
      <c r="AI24" s="12"/>
      <c r="AJ24" s="12"/>
      <c r="AK24" s="12"/>
      <c r="AL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47"/>
      <c r="AC26" s="46"/>
      <c r="AD26" s="46"/>
      <c r="AE26" s="46"/>
      <c r="AF26" s="46"/>
      <c r="AG26" s="46"/>
      <c r="AH26" s="46"/>
      <c r="AI26" s="48"/>
      <c r="AJ26" s="48"/>
      <c r="AK26" s="48"/>
      <c r="AL26" s="48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159</v>
      </c>
      <c r="B2" s="6">
        <v>4.0</v>
      </c>
      <c r="C2" s="6">
        <v>4.0</v>
      </c>
      <c r="D2" s="6">
        <v>0.0</v>
      </c>
      <c r="E2" s="6">
        <v>0.0</v>
      </c>
      <c r="F2" s="6">
        <v>1.0</v>
      </c>
      <c r="G2" s="6">
        <v>0.0</v>
      </c>
      <c r="H2" s="6">
        <v>0.0</v>
      </c>
      <c r="I2" s="6">
        <v>1.0</v>
      </c>
      <c r="J2" s="6">
        <v>0.0</v>
      </c>
      <c r="K2" s="6">
        <v>0.0</v>
      </c>
      <c r="L2" s="6">
        <v>0.0</v>
      </c>
      <c r="M2" s="6">
        <v>2.0</v>
      </c>
      <c r="N2" s="6">
        <v>0.0</v>
      </c>
      <c r="O2" s="6">
        <v>0.0</v>
      </c>
      <c r="P2" s="6">
        <v>0.0</v>
      </c>
      <c r="Q2" s="6">
        <v>0.0</v>
      </c>
      <c r="R2" s="6">
        <v>1.0</v>
      </c>
      <c r="S2" s="6"/>
      <c r="T2" s="6"/>
      <c r="U2" s="6"/>
      <c r="V2" s="6"/>
      <c r="W2" s="14">
        <f t="shared" ref="W2:W20" si="1">M2/B2</f>
        <v>0.5</v>
      </c>
      <c r="X2" s="14">
        <f t="shared" ref="X2:X20" si="2">L2/B2</f>
        <v>0</v>
      </c>
      <c r="Y2" s="10">
        <f t="shared" ref="Y2:Y20" si="3">(D2+E2+F2+G2)/C2</f>
        <v>0.25</v>
      </c>
      <c r="Z2" s="10">
        <f t="shared" ref="Z2:Z20" si="4">(D2+E2+F2+G2+L2+N2)/B2</f>
        <v>0.25</v>
      </c>
      <c r="AA2" s="28">
        <f t="shared" ref="AA2:AA20" si="5">(D2*1+E2*2+F2*3+G2*4)/C2</f>
        <v>0.75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6" t="s">
        <v>148</v>
      </c>
      <c r="B3" s="6">
        <v>3.0</v>
      </c>
      <c r="C3" s="6">
        <v>3.0</v>
      </c>
      <c r="D3" s="6">
        <v>1.0</v>
      </c>
      <c r="E3" s="6">
        <v>0.0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2.0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/>
      <c r="T3" s="6"/>
      <c r="U3" s="6"/>
      <c r="V3" s="6"/>
      <c r="W3" s="14">
        <f t="shared" si="1"/>
        <v>0.6666666667</v>
      </c>
      <c r="X3" s="14">
        <f t="shared" si="2"/>
        <v>0</v>
      </c>
      <c r="Y3" s="10">
        <f t="shared" si="3"/>
        <v>0.3333333333</v>
      </c>
      <c r="Z3" s="10">
        <f t="shared" si="4"/>
        <v>0.3333333333</v>
      </c>
      <c r="AA3" s="28">
        <f t="shared" si="5"/>
        <v>0.3333333333</v>
      </c>
      <c r="AB3" s="6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>
      <c r="A4" s="6" t="s">
        <v>170</v>
      </c>
      <c r="B4" s="6">
        <v>5.0</v>
      </c>
      <c r="C4" s="6">
        <v>3.0</v>
      </c>
      <c r="D4" s="6">
        <v>1.0</v>
      </c>
      <c r="E4" s="6">
        <v>0.0</v>
      </c>
      <c r="F4" s="6">
        <v>0.0</v>
      </c>
      <c r="G4" s="6">
        <v>0.0</v>
      </c>
      <c r="H4" s="6">
        <v>1.0</v>
      </c>
      <c r="I4" s="6">
        <v>0.0</v>
      </c>
      <c r="J4" s="6">
        <v>0.0</v>
      </c>
      <c r="K4" s="6">
        <v>0.0</v>
      </c>
      <c r="L4" s="6">
        <v>2.0</v>
      </c>
      <c r="M4" s="6">
        <v>1.0</v>
      </c>
      <c r="N4" s="6">
        <v>0.0</v>
      </c>
      <c r="O4" s="6">
        <v>0.0</v>
      </c>
      <c r="P4" s="6">
        <v>1.0</v>
      </c>
      <c r="Q4" s="6">
        <v>0.0</v>
      </c>
      <c r="R4" s="6">
        <v>0.0</v>
      </c>
      <c r="S4" s="6"/>
      <c r="T4" s="6"/>
      <c r="U4" s="6"/>
      <c r="V4" s="6"/>
      <c r="W4" s="14">
        <f t="shared" si="1"/>
        <v>0.2</v>
      </c>
      <c r="X4" s="14">
        <f t="shared" si="2"/>
        <v>0.4</v>
      </c>
      <c r="Y4" s="10">
        <f t="shared" si="3"/>
        <v>0.3333333333</v>
      </c>
      <c r="Z4" s="10">
        <f t="shared" si="4"/>
        <v>0.6</v>
      </c>
      <c r="AA4" s="28">
        <f t="shared" si="5"/>
        <v>0.3333333333</v>
      </c>
      <c r="AB4" s="6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>
      <c r="A5" s="6" t="s">
        <v>171</v>
      </c>
      <c r="B5" s="6">
        <v>2.0</v>
      </c>
      <c r="C5" s="6">
        <v>1.0</v>
      </c>
      <c r="D5" s="6">
        <v>0.0</v>
      </c>
      <c r="E5" s="6">
        <v>0.0</v>
      </c>
      <c r="F5" s="6">
        <v>0.0</v>
      </c>
      <c r="G5" s="6">
        <v>0.0</v>
      </c>
      <c r="H5" s="6">
        <v>0.0</v>
      </c>
      <c r="I5" s="6">
        <v>0.0</v>
      </c>
      <c r="J5" s="6">
        <v>1.0</v>
      </c>
      <c r="K5" s="6">
        <v>0.0</v>
      </c>
      <c r="L5" s="6">
        <v>1.0</v>
      </c>
      <c r="M5" s="6">
        <v>1.0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/>
      <c r="T5" s="6"/>
      <c r="U5" s="6"/>
      <c r="V5" s="6"/>
      <c r="W5" s="14">
        <f t="shared" si="1"/>
        <v>0.5</v>
      </c>
      <c r="X5" s="14">
        <f t="shared" si="2"/>
        <v>0.5</v>
      </c>
      <c r="Y5" s="10">
        <f t="shared" si="3"/>
        <v>0</v>
      </c>
      <c r="Z5" s="10">
        <f t="shared" si="4"/>
        <v>0.5</v>
      </c>
      <c r="AA5" s="28">
        <f t="shared" si="5"/>
        <v>0</v>
      </c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</row>
    <row r="6">
      <c r="A6" s="6" t="s">
        <v>173</v>
      </c>
      <c r="B6" s="6">
        <v>4.0</v>
      </c>
      <c r="C6" s="6">
        <v>2.0</v>
      </c>
      <c r="D6" s="6">
        <v>0.0</v>
      </c>
      <c r="E6" s="6">
        <v>0.0</v>
      </c>
      <c r="F6" s="6">
        <v>0.0</v>
      </c>
      <c r="G6" s="6">
        <v>0.0</v>
      </c>
      <c r="H6" s="6">
        <v>0.0</v>
      </c>
      <c r="I6" s="6">
        <v>1.0</v>
      </c>
      <c r="J6" s="6">
        <v>1.0</v>
      </c>
      <c r="K6" s="6">
        <v>0.0</v>
      </c>
      <c r="L6" s="6">
        <v>2.0</v>
      </c>
      <c r="M6" s="6">
        <v>2.0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/>
      <c r="T6" s="6"/>
      <c r="U6" s="6"/>
      <c r="V6" s="6"/>
      <c r="W6" s="14">
        <f t="shared" si="1"/>
        <v>0.5</v>
      </c>
      <c r="X6" s="14">
        <f t="shared" si="2"/>
        <v>0.5</v>
      </c>
      <c r="Y6" s="10">
        <f t="shared" si="3"/>
        <v>0</v>
      </c>
      <c r="Z6" s="10">
        <f t="shared" si="4"/>
        <v>0.5</v>
      </c>
      <c r="AA6" s="28">
        <f t="shared" si="5"/>
        <v>0</v>
      </c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  <row r="7">
      <c r="A7" s="6" t="s">
        <v>155</v>
      </c>
      <c r="B7" s="6">
        <v>3.0</v>
      </c>
      <c r="C7" s="6">
        <v>3.0</v>
      </c>
      <c r="D7" s="6">
        <v>1.0</v>
      </c>
      <c r="E7" s="6">
        <v>0.0</v>
      </c>
      <c r="F7" s="6">
        <v>0.0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2.0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/>
      <c r="T7" s="6"/>
      <c r="U7" s="6"/>
      <c r="V7" s="6"/>
      <c r="W7" s="14">
        <f t="shared" si="1"/>
        <v>0.6666666667</v>
      </c>
      <c r="X7" s="14">
        <f t="shared" si="2"/>
        <v>0</v>
      </c>
      <c r="Y7" s="10">
        <f t="shared" si="3"/>
        <v>0.3333333333</v>
      </c>
      <c r="Z7" s="10">
        <f t="shared" si="4"/>
        <v>0.3333333333</v>
      </c>
      <c r="AA7" s="28">
        <f t="shared" si="5"/>
        <v>0.3333333333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</row>
    <row r="8">
      <c r="A8" s="6" t="s">
        <v>160</v>
      </c>
      <c r="B8" s="6">
        <v>3.0</v>
      </c>
      <c r="C8" s="6">
        <v>3.0</v>
      </c>
      <c r="D8" s="6">
        <v>2.0</v>
      </c>
      <c r="E8" s="6">
        <v>0.0</v>
      </c>
      <c r="F8" s="6">
        <v>0.0</v>
      </c>
      <c r="G8" s="6">
        <v>0.0</v>
      </c>
      <c r="H8" s="6">
        <v>1.0</v>
      </c>
      <c r="I8" s="6">
        <v>1.0</v>
      </c>
      <c r="J8" s="6">
        <v>0.0</v>
      </c>
      <c r="K8" s="6">
        <v>0.0</v>
      </c>
      <c r="L8" s="6">
        <v>0.0</v>
      </c>
      <c r="M8" s="6">
        <v>1.0</v>
      </c>
      <c r="N8" s="6">
        <v>0.0</v>
      </c>
      <c r="O8" s="6">
        <v>0.0</v>
      </c>
      <c r="P8" s="6">
        <v>0.0</v>
      </c>
      <c r="Q8" s="6">
        <v>0.0</v>
      </c>
      <c r="R8" s="6">
        <v>0.0</v>
      </c>
      <c r="S8" s="6"/>
      <c r="T8" s="6"/>
      <c r="U8" s="6"/>
      <c r="V8" s="6"/>
      <c r="W8" s="14">
        <f t="shared" si="1"/>
        <v>0.3333333333</v>
      </c>
      <c r="X8" s="14">
        <f t="shared" si="2"/>
        <v>0</v>
      </c>
      <c r="Y8" s="10">
        <f t="shared" si="3"/>
        <v>0.6666666667</v>
      </c>
      <c r="Z8" s="10">
        <f t="shared" si="4"/>
        <v>0.6666666667</v>
      </c>
      <c r="AA8" s="28">
        <f t="shared" si="5"/>
        <v>0.6666666667</v>
      </c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</row>
    <row r="9">
      <c r="A9" s="6" t="s">
        <v>160</v>
      </c>
      <c r="B9" s="6">
        <v>5.0</v>
      </c>
      <c r="C9" s="6">
        <v>3.0</v>
      </c>
      <c r="D9" s="6">
        <v>1.0</v>
      </c>
      <c r="E9" s="6">
        <v>0.0</v>
      </c>
      <c r="F9" s="6">
        <v>0.0</v>
      </c>
      <c r="G9" s="6">
        <v>0.0</v>
      </c>
      <c r="H9" s="6">
        <v>0.0</v>
      </c>
      <c r="I9" s="6">
        <v>4.0</v>
      </c>
      <c r="J9" s="6">
        <v>0.0</v>
      </c>
      <c r="K9" s="6">
        <v>0.0</v>
      </c>
      <c r="L9" s="6">
        <v>2.0</v>
      </c>
      <c r="M9" s="6">
        <v>1.0</v>
      </c>
      <c r="N9" s="6">
        <v>0.0</v>
      </c>
      <c r="O9" s="6">
        <v>0.0</v>
      </c>
      <c r="P9" s="6">
        <v>1.0</v>
      </c>
      <c r="Q9" s="6">
        <v>0.0</v>
      </c>
      <c r="R9" s="6">
        <v>0.0</v>
      </c>
      <c r="S9" s="6"/>
      <c r="T9" s="6"/>
      <c r="U9" s="6"/>
      <c r="V9" s="6"/>
      <c r="W9" s="14">
        <f t="shared" si="1"/>
        <v>0.2</v>
      </c>
      <c r="X9" s="14">
        <f t="shared" si="2"/>
        <v>0.4</v>
      </c>
      <c r="Y9" s="10">
        <f t="shared" si="3"/>
        <v>0.3333333333</v>
      </c>
      <c r="Z9" s="10">
        <f t="shared" si="4"/>
        <v>0.6</v>
      </c>
      <c r="AA9" s="28">
        <f t="shared" si="5"/>
        <v>0.3333333333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>
      <c r="A10" s="6" t="s">
        <v>141</v>
      </c>
      <c r="B10" s="6">
        <v>5.0</v>
      </c>
      <c r="C10" s="6">
        <v>2.0</v>
      </c>
      <c r="D10" s="6">
        <v>0.0</v>
      </c>
      <c r="E10" s="6">
        <v>0.0</v>
      </c>
      <c r="F10" s="6">
        <v>0.0</v>
      </c>
      <c r="G10" s="6">
        <v>0.0</v>
      </c>
      <c r="H10" s="6">
        <v>2.0</v>
      </c>
      <c r="I10" s="6">
        <v>3.0</v>
      </c>
      <c r="J10" s="6">
        <v>0.0</v>
      </c>
      <c r="K10" s="6">
        <v>0.0</v>
      </c>
      <c r="L10" s="6">
        <v>3.0</v>
      </c>
      <c r="M10" s="6">
        <v>2.0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/>
      <c r="T10" s="6">
        <v>0.0</v>
      </c>
      <c r="U10" s="6">
        <v>0.0</v>
      </c>
      <c r="V10" s="6">
        <v>0.0</v>
      </c>
      <c r="W10" s="14">
        <f t="shared" si="1"/>
        <v>0.4</v>
      </c>
      <c r="X10" s="14">
        <f t="shared" si="2"/>
        <v>0.6</v>
      </c>
      <c r="Y10" s="10">
        <f t="shared" si="3"/>
        <v>0</v>
      </c>
      <c r="Z10" s="10">
        <f t="shared" si="4"/>
        <v>0.6</v>
      </c>
      <c r="AA10" s="28">
        <f t="shared" si="5"/>
        <v>0</v>
      </c>
      <c r="AB10" s="6" t="s">
        <v>150</v>
      </c>
      <c r="AC10" s="6">
        <v>5.0</v>
      </c>
      <c r="AD10" s="6">
        <v>2.0</v>
      </c>
      <c r="AE10" s="6">
        <v>0.0</v>
      </c>
      <c r="AF10" s="6">
        <v>0.0</v>
      </c>
      <c r="AG10" s="6">
        <v>0.0</v>
      </c>
      <c r="AH10" s="6">
        <v>0.0</v>
      </c>
      <c r="AI10" s="8">
        <f t="shared" ref="AI10:AI21" si="6">IF(AB10="C",1.5,IF(AB10="SS",1,IF(AB10="2B",0.8,IF(AB10="3B",0.7,IF(AB10="1B",0.3,IF(AB10="OF",0.6,0))))))</f>
        <v>0.6</v>
      </c>
      <c r="AJ10" s="8">
        <f t="shared" ref="AJ10:AJ21" si="7">IF(AC10&gt;0,(((AD10+AE10)-0.5*AG10-AH10-AF10)+AI10)/AC10*0.25, )</f>
        <v>0.13</v>
      </c>
      <c r="AK10" s="6"/>
      <c r="AL10" s="6"/>
    </row>
    <row r="11">
      <c r="A11" s="6" t="s">
        <v>142</v>
      </c>
      <c r="B11" s="6">
        <v>4.0</v>
      </c>
      <c r="C11" s="6">
        <v>4.0</v>
      </c>
      <c r="D11" s="6">
        <v>1.0</v>
      </c>
      <c r="E11" s="6">
        <v>0.0</v>
      </c>
      <c r="F11" s="6">
        <v>0.0</v>
      </c>
      <c r="G11" s="6">
        <v>0.0</v>
      </c>
      <c r="H11" s="6">
        <v>1.0</v>
      </c>
      <c r="I11" s="6">
        <v>0.0</v>
      </c>
      <c r="J11" s="6">
        <v>0.0</v>
      </c>
      <c r="K11" s="6">
        <v>0.0</v>
      </c>
      <c r="L11" s="6">
        <v>0.0</v>
      </c>
      <c r="M11" s="6">
        <v>3.0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/>
      <c r="T11" s="6">
        <v>0.0</v>
      </c>
      <c r="U11" s="6">
        <v>1.0</v>
      </c>
      <c r="V11" s="6">
        <v>0.0</v>
      </c>
      <c r="W11" s="14">
        <f t="shared" si="1"/>
        <v>0.75</v>
      </c>
      <c r="X11" s="14">
        <f t="shared" si="2"/>
        <v>0</v>
      </c>
      <c r="Y11" s="10">
        <f t="shared" si="3"/>
        <v>0.25</v>
      </c>
      <c r="Z11" s="10">
        <f t="shared" si="4"/>
        <v>0.25</v>
      </c>
      <c r="AA11" s="28">
        <f t="shared" si="5"/>
        <v>0.25</v>
      </c>
      <c r="AB11" s="6"/>
      <c r="AC11" s="71"/>
      <c r="AD11" s="6"/>
      <c r="AE11" s="6"/>
      <c r="AF11" s="6"/>
      <c r="AG11" s="6"/>
      <c r="AH11" s="6"/>
      <c r="AI11" s="8">
        <f t="shared" si="6"/>
        <v>0</v>
      </c>
      <c r="AJ11" s="8" t="str">
        <f t="shared" si="7"/>
        <v/>
      </c>
      <c r="AK11" s="12"/>
      <c r="AL11" s="12"/>
    </row>
    <row r="12">
      <c r="A12" s="6" t="s">
        <v>132</v>
      </c>
      <c r="B12" s="6">
        <v>2.0</v>
      </c>
      <c r="C12" s="6">
        <v>2.0</v>
      </c>
      <c r="D12" s="6">
        <v>0.0</v>
      </c>
      <c r="E12" s="6">
        <v>0.0</v>
      </c>
      <c r="F12" s="6">
        <v>0.0</v>
      </c>
      <c r="G12" s="6">
        <v>0.0</v>
      </c>
      <c r="H12" s="6">
        <v>0.0</v>
      </c>
      <c r="I12" s="6">
        <v>0.0</v>
      </c>
      <c r="J12" s="6">
        <v>0.0</v>
      </c>
      <c r="K12" s="6">
        <v>0.0</v>
      </c>
      <c r="L12" s="6">
        <v>0.0</v>
      </c>
      <c r="M12" s="6">
        <v>2.0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/>
      <c r="T12" s="6">
        <v>0.0</v>
      </c>
      <c r="U12" s="6">
        <v>0.0</v>
      </c>
      <c r="V12" s="6">
        <v>0.0</v>
      </c>
      <c r="W12" s="14">
        <f t="shared" si="1"/>
        <v>1</v>
      </c>
      <c r="X12" s="14">
        <f t="shared" si="2"/>
        <v>0</v>
      </c>
      <c r="Y12" s="10">
        <f t="shared" si="3"/>
        <v>0</v>
      </c>
      <c r="Z12" s="10">
        <f t="shared" si="4"/>
        <v>0</v>
      </c>
      <c r="AA12" s="28">
        <f t="shared" si="5"/>
        <v>0</v>
      </c>
      <c r="AB12" s="6" t="s">
        <v>138</v>
      </c>
      <c r="AC12" s="6">
        <v>3.0</v>
      </c>
      <c r="AD12" s="6">
        <v>0.0</v>
      </c>
      <c r="AE12" s="6">
        <v>2.0</v>
      </c>
      <c r="AF12" s="6">
        <v>0.0</v>
      </c>
      <c r="AG12" s="6">
        <v>0.0</v>
      </c>
      <c r="AH12" s="6">
        <v>1.0</v>
      </c>
      <c r="AI12" s="8">
        <f t="shared" si="6"/>
        <v>0.7</v>
      </c>
      <c r="AJ12" s="8">
        <f t="shared" si="7"/>
        <v>0.1416666667</v>
      </c>
      <c r="AK12" s="12"/>
      <c r="AL12" s="12"/>
    </row>
    <row r="13">
      <c r="A13" s="6" t="s">
        <v>144</v>
      </c>
      <c r="B13" s="6">
        <v>2.0</v>
      </c>
      <c r="C13" s="6">
        <v>0.0</v>
      </c>
      <c r="D13" s="6">
        <v>0.0</v>
      </c>
      <c r="E13" s="6">
        <v>0.0</v>
      </c>
      <c r="F13" s="6">
        <v>0.0</v>
      </c>
      <c r="G13" s="6">
        <v>0.0</v>
      </c>
      <c r="H13" s="6">
        <v>0.0</v>
      </c>
      <c r="I13" s="6">
        <v>1.0</v>
      </c>
      <c r="J13" s="6">
        <v>0.0</v>
      </c>
      <c r="K13" s="6">
        <v>0.0</v>
      </c>
      <c r="L13" s="6">
        <v>2.0</v>
      </c>
      <c r="M13" s="6">
        <v>0.0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6"/>
      <c r="T13" s="6">
        <v>0.0</v>
      </c>
      <c r="U13" s="6">
        <v>0.0</v>
      </c>
      <c r="V13" s="6">
        <v>0.0</v>
      </c>
      <c r="W13" s="14">
        <f t="shared" si="1"/>
        <v>0</v>
      </c>
      <c r="X13" s="14">
        <f t="shared" si="2"/>
        <v>1</v>
      </c>
      <c r="Y13" s="10" t="str">
        <f t="shared" si="3"/>
        <v>#DIV/0!</v>
      </c>
      <c r="Z13" s="10">
        <f t="shared" si="4"/>
        <v>1</v>
      </c>
      <c r="AA13" s="28" t="str">
        <f t="shared" si="5"/>
        <v>#DIV/0!</v>
      </c>
      <c r="AB13" s="6" t="s">
        <v>138</v>
      </c>
      <c r="AC13" s="6">
        <v>3.0</v>
      </c>
      <c r="AD13" s="6">
        <v>0.0</v>
      </c>
      <c r="AE13" s="6">
        <v>0.0</v>
      </c>
      <c r="AF13" s="6">
        <v>0.0</v>
      </c>
      <c r="AG13" s="6">
        <v>0.0</v>
      </c>
      <c r="AH13" s="6">
        <v>0.0</v>
      </c>
      <c r="AI13" s="8">
        <f t="shared" si="6"/>
        <v>0.7</v>
      </c>
      <c r="AJ13" s="8">
        <f t="shared" si="7"/>
        <v>0.05833333333</v>
      </c>
      <c r="AK13" s="12"/>
      <c r="AL13" s="12"/>
    </row>
    <row r="14">
      <c r="A14" s="86" t="s">
        <v>145</v>
      </c>
      <c r="B14" s="86">
        <v>2.0</v>
      </c>
      <c r="C14" s="86">
        <v>1.0</v>
      </c>
      <c r="D14" s="86">
        <v>0.0</v>
      </c>
      <c r="E14" s="86">
        <v>0.0</v>
      </c>
      <c r="F14" s="86">
        <v>0.0</v>
      </c>
      <c r="G14" s="86">
        <v>0.0</v>
      </c>
      <c r="H14" s="86">
        <v>1.0</v>
      </c>
      <c r="I14" s="86">
        <v>0.0</v>
      </c>
      <c r="J14" s="86">
        <v>0.0</v>
      </c>
      <c r="K14" s="86">
        <v>0.0</v>
      </c>
      <c r="L14" s="86">
        <v>1.0</v>
      </c>
      <c r="M14" s="86">
        <v>0.0</v>
      </c>
      <c r="N14" s="86">
        <v>0.0</v>
      </c>
      <c r="O14" s="86">
        <v>0.0</v>
      </c>
      <c r="P14" s="86">
        <v>0.0</v>
      </c>
      <c r="Q14" s="86">
        <v>1.0</v>
      </c>
      <c r="R14" s="86">
        <v>1.0</v>
      </c>
      <c r="S14" s="86"/>
      <c r="T14" s="86">
        <v>1.0</v>
      </c>
      <c r="U14" s="86">
        <v>0.0</v>
      </c>
      <c r="V14" s="86">
        <v>0.0</v>
      </c>
      <c r="W14" s="88">
        <f t="shared" si="1"/>
        <v>0</v>
      </c>
      <c r="X14" s="88">
        <f t="shared" si="2"/>
        <v>0.5</v>
      </c>
      <c r="Y14" s="89">
        <f t="shared" si="3"/>
        <v>0</v>
      </c>
      <c r="Z14" s="89">
        <f t="shared" si="4"/>
        <v>0.5</v>
      </c>
      <c r="AA14" s="90">
        <f t="shared" si="5"/>
        <v>0</v>
      </c>
      <c r="AB14" s="26"/>
      <c r="AC14" s="26"/>
      <c r="AD14" s="26"/>
      <c r="AE14" s="26"/>
      <c r="AF14" s="26"/>
      <c r="AG14" s="26"/>
      <c r="AH14" s="26"/>
      <c r="AI14" s="8">
        <f t="shared" si="6"/>
        <v>0</v>
      </c>
      <c r="AJ14" s="8" t="str">
        <f t="shared" si="7"/>
        <v/>
      </c>
      <c r="AK14" s="26"/>
      <c r="AL14" s="26"/>
    </row>
    <row r="15">
      <c r="A15" s="6" t="s">
        <v>136</v>
      </c>
      <c r="B15" s="6">
        <v>4.0</v>
      </c>
      <c r="C15" s="6">
        <v>4.0</v>
      </c>
      <c r="D15" s="6">
        <v>2.0</v>
      </c>
      <c r="E15" s="6">
        <v>0.0</v>
      </c>
      <c r="F15" s="6">
        <v>1.0</v>
      </c>
      <c r="G15" s="6">
        <v>0.0</v>
      </c>
      <c r="H15" s="6">
        <v>1.0</v>
      </c>
      <c r="I15" s="6">
        <v>3.0</v>
      </c>
      <c r="J15" s="6">
        <v>3.0</v>
      </c>
      <c r="K15" s="6">
        <v>0.0</v>
      </c>
      <c r="L15" s="6">
        <v>0.0</v>
      </c>
      <c r="M15" s="6">
        <v>1.0</v>
      </c>
      <c r="N15" s="6">
        <v>0.0</v>
      </c>
      <c r="O15" s="6">
        <v>0.0</v>
      </c>
      <c r="P15" s="6">
        <v>0.0</v>
      </c>
      <c r="Q15" s="6">
        <v>0.0</v>
      </c>
      <c r="R15" s="6">
        <v>0.0</v>
      </c>
      <c r="S15" s="6">
        <v>0.0</v>
      </c>
      <c r="T15" s="6">
        <v>3.0</v>
      </c>
      <c r="U15" s="6">
        <v>0.0</v>
      </c>
      <c r="V15" s="6">
        <v>0.0</v>
      </c>
      <c r="W15" s="14">
        <f t="shared" si="1"/>
        <v>0.25</v>
      </c>
      <c r="X15" s="14">
        <f t="shared" si="2"/>
        <v>0</v>
      </c>
      <c r="Y15" s="10">
        <f t="shared" si="3"/>
        <v>0.75</v>
      </c>
      <c r="Z15" s="10">
        <f t="shared" si="4"/>
        <v>0.75</v>
      </c>
      <c r="AA15" s="28">
        <f t="shared" si="5"/>
        <v>1.25</v>
      </c>
      <c r="AB15" s="6" t="s">
        <v>138</v>
      </c>
      <c r="AC15" s="6">
        <v>4.0</v>
      </c>
      <c r="AD15" s="6">
        <v>0.0</v>
      </c>
      <c r="AE15" s="6">
        <v>1.0</v>
      </c>
      <c r="AF15" s="6">
        <v>0.0</v>
      </c>
      <c r="AG15" s="6">
        <v>0.0</v>
      </c>
      <c r="AH15" s="6">
        <v>1.0</v>
      </c>
      <c r="AI15" s="8">
        <f t="shared" si="6"/>
        <v>0.7</v>
      </c>
      <c r="AJ15" s="8">
        <f t="shared" si="7"/>
        <v>0.04375</v>
      </c>
      <c r="AK15" s="12"/>
      <c r="AL15" s="12"/>
    </row>
    <row r="16">
      <c r="A16" s="6" t="s">
        <v>137</v>
      </c>
      <c r="B16" s="6">
        <v>2.0</v>
      </c>
      <c r="C16" s="6">
        <v>1.0</v>
      </c>
      <c r="D16" s="6">
        <v>0.0</v>
      </c>
      <c r="E16" s="6">
        <v>0.0</v>
      </c>
      <c r="F16" s="6">
        <v>0.0</v>
      </c>
      <c r="G16" s="6">
        <v>0.0</v>
      </c>
      <c r="H16" s="6">
        <v>0.0</v>
      </c>
      <c r="I16" s="6">
        <v>1.0</v>
      </c>
      <c r="J16" s="6">
        <v>1.0</v>
      </c>
      <c r="K16" s="6">
        <v>0.0</v>
      </c>
      <c r="L16" s="6">
        <v>1.0</v>
      </c>
      <c r="M16" s="6">
        <v>0.0</v>
      </c>
      <c r="N16" s="6">
        <v>0.0</v>
      </c>
      <c r="O16" s="6">
        <v>0.0</v>
      </c>
      <c r="P16" s="6">
        <v>0.0</v>
      </c>
      <c r="Q16" s="6">
        <v>1.0</v>
      </c>
      <c r="R16" s="6">
        <v>0.0</v>
      </c>
      <c r="S16" s="6">
        <v>0.0</v>
      </c>
      <c r="T16" s="6">
        <v>1.0</v>
      </c>
      <c r="U16" s="6">
        <v>0.0</v>
      </c>
      <c r="V16" s="6">
        <v>0.0</v>
      </c>
      <c r="W16" s="14">
        <f t="shared" si="1"/>
        <v>0</v>
      </c>
      <c r="X16" s="14">
        <f t="shared" si="2"/>
        <v>0.5</v>
      </c>
      <c r="Y16" s="10">
        <f t="shared" si="3"/>
        <v>0</v>
      </c>
      <c r="Z16" s="10">
        <f t="shared" si="4"/>
        <v>0.5</v>
      </c>
      <c r="AA16" s="28">
        <f t="shared" si="5"/>
        <v>0</v>
      </c>
      <c r="AB16" s="6" t="s">
        <v>138</v>
      </c>
      <c r="AC16" s="6">
        <v>3.0</v>
      </c>
      <c r="AD16" s="6">
        <v>0.0</v>
      </c>
      <c r="AE16" s="6">
        <v>1.0</v>
      </c>
      <c r="AF16" s="6">
        <v>1.0</v>
      </c>
      <c r="AG16" s="6">
        <v>0.0</v>
      </c>
      <c r="AH16" s="6">
        <v>0.0</v>
      </c>
      <c r="AI16" s="8">
        <f t="shared" si="6"/>
        <v>0.7</v>
      </c>
      <c r="AJ16" s="8">
        <f t="shared" si="7"/>
        <v>0.05833333333</v>
      </c>
      <c r="AK16" s="12"/>
      <c r="AL16" s="12"/>
    </row>
    <row r="17">
      <c r="A17" s="6" t="s">
        <v>158</v>
      </c>
      <c r="B17" s="6">
        <v>4.0</v>
      </c>
      <c r="C17" s="6">
        <v>2.0</v>
      </c>
      <c r="D17" s="6">
        <v>0.0</v>
      </c>
      <c r="E17" s="6">
        <v>0.0</v>
      </c>
      <c r="F17" s="6">
        <v>0.0</v>
      </c>
      <c r="G17" s="6">
        <v>0.0</v>
      </c>
      <c r="H17" s="6">
        <v>0.0</v>
      </c>
      <c r="I17" s="6">
        <v>2.0</v>
      </c>
      <c r="J17" s="6">
        <v>0.0</v>
      </c>
      <c r="K17" s="6">
        <v>0.0</v>
      </c>
      <c r="L17" s="6">
        <v>1.0</v>
      </c>
      <c r="M17" s="6">
        <v>1.0</v>
      </c>
      <c r="N17" s="6">
        <v>1.0</v>
      </c>
      <c r="O17" s="6">
        <v>0.0</v>
      </c>
      <c r="P17" s="6">
        <v>1.0</v>
      </c>
      <c r="Q17" s="6">
        <v>0.0</v>
      </c>
      <c r="R17" s="6">
        <v>0.0</v>
      </c>
      <c r="S17" s="6">
        <v>0.0</v>
      </c>
      <c r="T17" s="6">
        <v>0.0</v>
      </c>
      <c r="U17" s="6">
        <v>1.0</v>
      </c>
      <c r="V17" s="6">
        <v>0.0</v>
      </c>
      <c r="W17" s="14">
        <f t="shared" si="1"/>
        <v>0.25</v>
      </c>
      <c r="X17" s="14">
        <f t="shared" si="2"/>
        <v>0.25</v>
      </c>
      <c r="Y17" s="10">
        <f t="shared" si="3"/>
        <v>0</v>
      </c>
      <c r="Z17" s="10">
        <f t="shared" si="4"/>
        <v>0.5</v>
      </c>
      <c r="AA17" s="28">
        <f t="shared" si="5"/>
        <v>0</v>
      </c>
      <c r="AB17" s="6" t="s">
        <v>138</v>
      </c>
      <c r="AC17" s="6">
        <v>5.0</v>
      </c>
      <c r="AD17" s="6">
        <v>0.0</v>
      </c>
      <c r="AE17" s="6">
        <v>2.0</v>
      </c>
      <c r="AF17" s="6">
        <v>0.0</v>
      </c>
      <c r="AG17" s="6">
        <v>0.0</v>
      </c>
      <c r="AH17" s="6">
        <v>0.0</v>
      </c>
      <c r="AI17" s="8">
        <f t="shared" si="6"/>
        <v>0.7</v>
      </c>
      <c r="AJ17" s="8">
        <f t="shared" si="7"/>
        <v>0.135</v>
      </c>
      <c r="AK17" s="12"/>
      <c r="AL17" s="12"/>
    </row>
    <row r="18">
      <c r="A18" s="6" t="s">
        <v>152</v>
      </c>
      <c r="B18" s="6">
        <v>2.0</v>
      </c>
      <c r="C18" s="6">
        <v>2.0</v>
      </c>
      <c r="D18" s="6">
        <v>0.0</v>
      </c>
      <c r="E18" s="6">
        <v>0.0</v>
      </c>
      <c r="F18" s="6">
        <v>0.0</v>
      </c>
      <c r="G18" s="6">
        <v>0.0</v>
      </c>
      <c r="H18" s="6">
        <v>0.0</v>
      </c>
      <c r="I18" s="6">
        <v>0.0</v>
      </c>
      <c r="J18" s="6">
        <v>0.0</v>
      </c>
      <c r="K18" s="6">
        <v>0.0</v>
      </c>
      <c r="L18" s="6">
        <v>0.0</v>
      </c>
      <c r="M18" s="6">
        <v>2.0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6">
        <v>0.0</v>
      </c>
      <c r="T18" s="6">
        <v>0.0</v>
      </c>
      <c r="U18" s="6">
        <v>0.0</v>
      </c>
      <c r="V18" s="6">
        <v>0.0</v>
      </c>
      <c r="W18" s="14">
        <f t="shared" si="1"/>
        <v>1</v>
      </c>
      <c r="X18" s="14">
        <f t="shared" si="2"/>
        <v>0</v>
      </c>
      <c r="Y18" s="10">
        <f t="shared" si="3"/>
        <v>0</v>
      </c>
      <c r="Z18" s="10">
        <f t="shared" si="4"/>
        <v>0</v>
      </c>
      <c r="AA18" s="28">
        <f t="shared" si="5"/>
        <v>0</v>
      </c>
      <c r="AB18" s="12"/>
      <c r="AC18" s="12"/>
      <c r="AD18" s="12"/>
      <c r="AE18" s="12"/>
      <c r="AF18" s="12"/>
      <c r="AG18" s="12"/>
      <c r="AH18" s="12"/>
      <c r="AI18" s="8">
        <f t="shared" si="6"/>
        <v>0</v>
      </c>
      <c r="AJ18" s="8" t="str">
        <f t="shared" si="7"/>
        <v/>
      </c>
      <c r="AK18" s="12"/>
      <c r="AL18" s="12"/>
    </row>
    <row r="19">
      <c r="A19" s="6" t="s">
        <v>153</v>
      </c>
      <c r="B19" s="6">
        <v>3.0</v>
      </c>
      <c r="C19" s="6">
        <v>2.0</v>
      </c>
      <c r="D19" s="6">
        <v>0.0</v>
      </c>
      <c r="E19" s="6">
        <v>0.0</v>
      </c>
      <c r="F19" s="6">
        <v>0.0</v>
      </c>
      <c r="G19" s="6">
        <v>0.0</v>
      </c>
      <c r="H19" s="6">
        <v>1.0</v>
      </c>
      <c r="I19" s="6">
        <v>1.0</v>
      </c>
      <c r="J19" s="6">
        <v>0.0</v>
      </c>
      <c r="K19" s="6">
        <v>0.0</v>
      </c>
      <c r="L19" s="6">
        <v>1.0</v>
      </c>
      <c r="M19" s="6">
        <v>1.0</v>
      </c>
      <c r="N19" s="6">
        <v>0.0</v>
      </c>
      <c r="O19" s="6">
        <v>0.0</v>
      </c>
      <c r="P19" s="6">
        <v>1.0</v>
      </c>
      <c r="Q19" s="6">
        <v>0.0</v>
      </c>
      <c r="R19" s="6">
        <v>0.0</v>
      </c>
      <c r="S19" s="6">
        <v>0.0</v>
      </c>
      <c r="T19" s="6">
        <v>0.0</v>
      </c>
      <c r="U19" s="6">
        <v>0.0</v>
      </c>
      <c r="V19" s="6">
        <v>1.0</v>
      </c>
      <c r="W19" s="14">
        <f t="shared" si="1"/>
        <v>0.3333333333</v>
      </c>
      <c r="X19" s="14">
        <f t="shared" si="2"/>
        <v>0.3333333333</v>
      </c>
      <c r="Y19" s="10">
        <f t="shared" si="3"/>
        <v>0</v>
      </c>
      <c r="Z19" s="10">
        <f t="shared" si="4"/>
        <v>0.3333333333</v>
      </c>
      <c r="AA19" s="28">
        <f t="shared" si="5"/>
        <v>0</v>
      </c>
      <c r="AB19" s="6" t="s">
        <v>138</v>
      </c>
      <c r="AC19" s="6">
        <v>3.0</v>
      </c>
      <c r="AD19" s="6">
        <v>0.0</v>
      </c>
      <c r="AE19" s="6">
        <v>2.0</v>
      </c>
      <c r="AF19" s="6">
        <v>0.0</v>
      </c>
      <c r="AG19" s="6">
        <v>0.0</v>
      </c>
      <c r="AH19" s="6">
        <v>1.0</v>
      </c>
      <c r="AI19" s="8">
        <f t="shared" si="6"/>
        <v>0.7</v>
      </c>
      <c r="AJ19" s="8">
        <f t="shared" si="7"/>
        <v>0.1416666667</v>
      </c>
      <c r="AK19" s="12"/>
      <c r="AL19" s="12"/>
    </row>
    <row r="20">
      <c r="A20" s="6" t="s">
        <v>146</v>
      </c>
      <c r="B20" s="6">
        <v>3.0</v>
      </c>
      <c r="C20" s="6">
        <v>2.0</v>
      </c>
      <c r="D20" s="6">
        <v>1.0</v>
      </c>
      <c r="E20" s="6">
        <v>0.0</v>
      </c>
      <c r="F20" s="6">
        <v>0.0</v>
      </c>
      <c r="G20" s="6">
        <v>0.0</v>
      </c>
      <c r="H20" s="6">
        <v>0.0</v>
      </c>
      <c r="I20" s="6">
        <v>1.0</v>
      </c>
      <c r="J20" s="6">
        <v>0.0</v>
      </c>
      <c r="K20" s="6">
        <v>0.0</v>
      </c>
      <c r="L20" s="6">
        <v>1.0</v>
      </c>
      <c r="M20" s="6">
        <v>1.0</v>
      </c>
      <c r="N20" s="6">
        <v>0.0</v>
      </c>
      <c r="O20" s="6">
        <v>0.0</v>
      </c>
      <c r="P20" s="6">
        <v>0.0</v>
      </c>
      <c r="Q20" s="6">
        <v>0.0</v>
      </c>
      <c r="R20" s="6">
        <v>0.0</v>
      </c>
      <c r="S20" s="6">
        <v>0.0</v>
      </c>
      <c r="T20" s="6">
        <v>0.0</v>
      </c>
      <c r="U20" s="6">
        <v>0.0</v>
      </c>
      <c r="V20" s="6">
        <v>1.0</v>
      </c>
      <c r="W20" s="14">
        <f t="shared" si="1"/>
        <v>0.3333333333</v>
      </c>
      <c r="X20" s="14">
        <f t="shared" si="2"/>
        <v>0.3333333333</v>
      </c>
      <c r="Y20" s="10">
        <f t="shared" si="3"/>
        <v>0.5</v>
      </c>
      <c r="Z20" s="10">
        <f t="shared" si="4"/>
        <v>0.6666666667</v>
      </c>
      <c r="AA20" s="28">
        <f t="shared" si="5"/>
        <v>0.5</v>
      </c>
      <c r="AB20" s="6" t="s">
        <v>138</v>
      </c>
      <c r="AC20" s="6">
        <v>3.0</v>
      </c>
      <c r="AD20" s="6">
        <v>1.0</v>
      </c>
      <c r="AE20" s="6">
        <v>1.0</v>
      </c>
      <c r="AF20" s="6">
        <v>0.0</v>
      </c>
      <c r="AG20" s="6">
        <v>0.0</v>
      </c>
      <c r="AH20" s="6">
        <v>0.0</v>
      </c>
      <c r="AI20" s="8">
        <f t="shared" si="6"/>
        <v>0.7</v>
      </c>
      <c r="AJ20" s="8">
        <f t="shared" si="7"/>
        <v>0.225</v>
      </c>
      <c r="AK20" s="12"/>
      <c r="AL20" s="12"/>
    </row>
    <row r="21" hidden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4"/>
      <c r="X21" s="14"/>
      <c r="Y21" s="10"/>
      <c r="Z21" s="10"/>
      <c r="AA21" s="28"/>
      <c r="AB21" s="6" t="s">
        <v>143</v>
      </c>
      <c r="AC21" s="6">
        <v>2.0</v>
      </c>
      <c r="AD21" s="6">
        <v>1.0</v>
      </c>
      <c r="AE21" s="6">
        <v>0.0</v>
      </c>
      <c r="AF21" s="6">
        <v>0.0</v>
      </c>
      <c r="AG21" s="6">
        <v>0.0</v>
      </c>
      <c r="AH21" s="6">
        <v>0.0</v>
      </c>
      <c r="AI21" s="8">
        <f t="shared" si="6"/>
        <v>0.8</v>
      </c>
      <c r="AJ21" s="8">
        <f t="shared" si="7"/>
        <v>0.225</v>
      </c>
      <c r="AK21" s="12"/>
      <c r="AL21" s="12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4"/>
      <c r="X22" s="14"/>
      <c r="Y22" s="10"/>
      <c r="Z22" s="10"/>
      <c r="AA22" s="28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>
      <c r="A23" s="36" t="s">
        <v>44</v>
      </c>
      <c r="B23" s="37">
        <f t="shared" ref="B23:V23" si="8">SUM(B2:B15)</f>
        <v>48</v>
      </c>
      <c r="C23" s="37">
        <f t="shared" si="8"/>
        <v>35</v>
      </c>
      <c r="D23" s="37">
        <f t="shared" si="8"/>
        <v>9</v>
      </c>
      <c r="E23" s="37">
        <f t="shared" si="8"/>
        <v>0</v>
      </c>
      <c r="F23" s="37">
        <f t="shared" si="8"/>
        <v>2</v>
      </c>
      <c r="G23" s="37">
        <f t="shared" si="8"/>
        <v>0</v>
      </c>
      <c r="H23" s="37">
        <f t="shared" si="8"/>
        <v>7</v>
      </c>
      <c r="I23" s="37">
        <f t="shared" si="8"/>
        <v>14</v>
      </c>
      <c r="J23" s="37">
        <f t="shared" si="8"/>
        <v>5</v>
      </c>
      <c r="K23" s="37">
        <f t="shared" si="8"/>
        <v>0</v>
      </c>
      <c r="L23" s="37">
        <f t="shared" si="8"/>
        <v>13</v>
      </c>
      <c r="M23" s="37">
        <f t="shared" si="8"/>
        <v>20</v>
      </c>
      <c r="N23" s="37">
        <f t="shared" si="8"/>
        <v>0</v>
      </c>
      <c r="O23" s="37">
        <f t="shared" si="8"/>
        <v>0</v>
      </c>
      <c r="P23" s="37">
        <f t="shared" si="8"/>
        <v>2</v>
      </c>
      <c r="Q23" s="37">
        <f t="shared" si="8"/>
        <v>1</v>
      </c>
      <c r="R23" s="37">
        <f t="shared" si="8"/>
        <v>2</v>
      </c>
      <c r="S23" s="37">
        <f t="shared" si="8"/>
        <v>0</v>
      </c>
      <c r="T23" s="37">
        <f t="shared" si="8"/>
        <v>4</v>
      </c>
      <c r="U23" s="37">
        <f t="shared" si="8"/>
        <v>1</v>
      </c>
      <c r="V23" s="37">
        <f t="shared" si="8"/>
        <v>0</v>
      </c>
      <c r="W23" s="39">
        <f t="shared" ref="W23:W25" si="11">M23/B23</f>
        <v>0.4166666667</v>
      </c>
      <c r="X23" s="39">
        <f t="shared" ref="X23:X25" si="12">L23/B23</f>
        <v>0.2708333333</v>
      </c>
      <c r="Y23" s="40">
        <f t="shared" ref="Y23:Y25" si="13">(D23+E23+F23+G23)/C23</f>
        <v>0.3142857143</v>
      </c>
      <c r="Z23" s="40">
        <f t="shared" ref="Z23:Z25" si="14">(D23+E23+F23+G23+L23+N23)/B23</f>
        <v>0.5</v>
      </c>
      <c r="AA23" s="41">
        <f t="shared" ref="AA23:AA25" si="15">(D23*1+E23*2+F23*3+G23*4)/C23</f>
        <v>0.4285714286</v>
      </c>
      <c r="AB23" s="36"/>
      <c r="AC23" s="72">
        <f t="shared" ref="AC23:AJ23" si="9">SUM(AC2:AC22)</f>
        <v>31</v>
      </c>
      <c r="AD23" s="72">
        <f t="shared" si="9"/>
        <v>4</v>
      </c>
      <c r="AE23" s="72">
        <f t="shared" si="9"/>
        <v>9</v>
      </c>
      <c r="AF23" s="72">
        <f t="shared" si="9"/>
        <v>1</v>
      </c>
      <c r="AG23" s="72">
        <f t="shared" si="9"/>
        <v>0</v>
      </c>
      <c r="AH23" s="72">
        <f t="shared" si="9"/>
        <v>3</v>
      </c>
      <c r="AI23" s="42">
        <f t="shared" si="9"/>
        <v>6.3</v>
      </c>
      <c r="AJ23" s="42">
        <f t="shared" si="9"/>
        <v>1.15875</v>
      </c>
      <c r="AK23" s="40">
        <f>(AD23+AE23)/(AD23+AE23+AH23)</f>
        <v>0.8125</v>
      </c>
      <c r="AL23" s="40">
        <f>(AD23+AE23)/(AD23+AE23+AH23+AF23+AG23)</f>
        <v>0.7647058824</v>
      </c>
    </row>
    <row r="24">
      <c r="A24" s="36" t="s">
        <v>102</v>
      </c>
      <c r="B24" s="37">
        <f t="shared" ref="B24:V24" si="10">SUM(B2:B14)</f>
        <v>44</v>
      </c>
      <c r="C24" s="37">
        <f t="shared" si="10"/>
        <v>31</v>
      </c>
      <c r="D24" s="37">
        <f t="shared" si="10"/>
        <v>7</v>
      </c>
      <c r="E24" s="37">
        <f t="shared" si="10"/>
        <v>0</v>
      </c>
      <c r="F24" s="37">
        <f t="shared" si="10"/>
        <v>1</v>
      </c>
      <c r="G24" s="37">
        <f t="shared" si="10"/>
        <v>0</v>
      </c>
      <c r="H24" s="37">
        <f t="shared" si="10"/>
        <v>6</v>
      </c>
      <c r="I24" s="37">
        <f t="shared" si="10"/>
        <v>11</v>
      </c>
      <c r="J24" s="37">
        <f t="shared" si="10"/>
        <v>2</v>
      </c>
      <c r="K24" s="37">
        <f t="shared" si="10"/>
        <v>0</v>
      </c>
      <c r="L24" s="37">
        <f t="shared" si="10"/>
        <v>13</v>
      </c>
      <c r="M24" s="37">
        <f t="shared" si="10"/>
        <v>19</v>
      </c>
      <c r="N24" s="37">
        <f t="shared" si="10"/>
        <v>0</v>
      </c>
      <c r="O24" s="37">
        <f t="shared" si="10"/>
        <v>0</v>
      </c>
      <c r="P24" s="37">
        <f t="shared" si="10"/>
        <v>2</v>
      </c>
      <c r="Q24" s="37">
        <f t="shared" si="10"/>
        <v>1</v>
      </c>
      <c r="R24" s="37">
        <f t="shared" si="10"/>
        <v>2</v>
      </c>
      <c r="S24" s="37">
        <f t="shared" si="10"/>
        <v>0</v>
      </c>
      <c r="T24" s="37">
        <f t="shared" si="10"/>
        <v>1</v>
      </c>
      <c r="U24" s="37">
        <f t="shared" si="10"/>
        <v>1</v>
      </c>
      <c r="V24" s="37">
        <f t="shared" si="10"/>
        <v>0</v>
      </c>
      <c r="W24" s="39">
        <f t="shared" si="11"/>
        <v>0.4318181818</v>
      </c>
      <c r="X24" s="39">
        <f t="shared" si="12"/>
        <v>0.2954545455</v>
      </c>
      <c r="Y24" s="40">
        <f t="shared" si="13"/>
        <v>0.2580645161</v>
      </c>
      <c r="Z24" s="40">
        <f t="shared" si="14"/>
        <v>0.4772727273</v>
      </c>
      <c r="AA24" s="41">
        <f t="shared" si="15"/>
        <v>0.3225806452</v>
      </c>
      <c r="AB24" s="36" t="s">
        <v>139</v>
      </c>
      <c r="AC24" s="72">
        <f t="shared" ref="AC24:AJ24" si="16">SUM(AC2:AC14)</f>
        <v>11</v>
      </c>
      <c r="AD24" s="72">
        <f t="shared" si="16"/>
        <v>2</v>
      </c>
      <c r="AE24" s="72">
        <f t="shared" si="16"/>
        <v>2</v>
      </c>
      <c r="AF24" s="72">
        <f t="shared" si="16"/>
        <v>0</v>
      </c>
      <c r="AG24" s="72">
        <f t="shared" si="16"/>
        <v>0</v>
      </c>
      <c r="AH24" s="72">
        <f t="shared" si="16"/>
        <v>1</v>
      </c>
      <c r="AI24" s="42">
        <f t="shared" si="16"/>
        <v>2</v>
      </c>
      <c r="AJ24" s="42">
        <f t="shared" si="16"/>
        <v>0.33</v>
      </c>
      <c r="AK24" s="40"/>
      <c r="AL24" s="40"/>
    </row>
    <row r="25">
      <c r="A25" s="36" t="s">
        <v>75</v>
      </c>
      <c r="B25" s="37">
        <f t="shared" ref="B25:V25" si="17">SUM(B15:B22)</f>
        <v>18</v>
      </c>
      <c r="C25" s="37">
        <f t="shared" si="17"/>
        <v>13</v>
      </c>
      <c r="D25" s="37">
        <f t="shared" si="17"/>
        <v>3</v>
      </c>
      <c r="E25" s="37">
        <f t="shared" si="17"/>
        <v>0</v>
      </c>
      <c r="F25" s="37">
        <f t="shared" si="17"/>
        <v>1</v>
      </c>
      <c r="G25" s="37">
        <f t="shared" si="17"/>
        <v>0</v>
      </c>
      <c r="H25" s="37">
        <f t="shared" si="17"/>
        <v>2</v>
      </c>
      <c r="I25" s="37">
        <f t="shared" si="17"/>
        <v>8</v>
      </c>
      <c r="J25" s="37">
        <f t="shared" si="17"/>
        <v>4</v>
      </c>
      <c r="K25" s="37">
        <f t="shared" si="17"/>
        <v>0</v>
      </c>
      <c r="L25" s="37">
        <f t="shared" si="17"/>
        <v>4</v>
      </c>
      <c r="M25" s="37">
        <f t="shared" si="17"/>
        <v>6</v>
      </c>
      <c r="N25" s="37">
        <f t="shared" si="17"/>
        <v>1</v>
      </c>
      <c r="O25" s="37">
        <f t="shared" si="17"/>
        <v>0</v>
      </c>
      <c r="P25" s="37">
        <f t="shared" si="17"/>
        <v>2</v>
      </c>
      <c r="Q25" s="37">
        <f t="shared" si="17"/>
        <v>1</v>
      </c>
      <c r="R25" s="37">
        <f t="shared" si="17"/>
        <v>0</v>
      </c>
      <c r="S25" s="37">
        <f t="shared" si="17"/>
        <v>0</v>
      </c>
      <c r="T25" s="37">
        <f t="shared" si="17"/>
        <v>4</v>
      </c>
      <c r="U25" s="37">
        <f t="shared" si="17"/>
        <v>1</v>
      </c>
      <c r="V25" s="37">
        <f t="shared" si="17"/>
        <v>2</v>
      </c>
      <c r="W25" s="39">
        <f t="shared" si="11"/>
        <v>0.3333333333</v>
      </c>
      <c r="X25" s="39">
        <f t="shared" si="12"/>
        <v>0.2222222222</v>
      </c>
      <c r="Y25" s="40">
        <f t="shared" si="13"/>
        <v>0.3076923077</v>
      </c>
      <c r="Z25" s="40">
        <f t="shared" si="14"/>
        <v>0.5</v>
      </c>
      <c r="AA25" s="41">
        <f t="shared" si="15"/>
        <v>0.4615384615</v>
      </c>
      <c r="AB25" s="36" t="s">
        <v>140</v>
      </c>
      <c r="AC25" s="72">
        <f t="shared" ref="AC25:AJ25" si="18">SUM(AC15:AC22)</f>
        <v>20</v>
      </c>
      <c r="AD25" s="72">
        <f t="shared" si="18"/>
        <v>2</v>
      </c>
      <c r="AE25" s="72">
        <f t="shared" si="18"/>
        <v>7</v>
      </c>
      <c r="AF25" s="72">
        <f t="shared" si="18"/>
        <v>1</v>
      </c>
      <c r="AG25" s="72">
        <f t="shared" si="18"/>
        <v>0</v>
      </c>
      <c r="AH25" s="72">
        <f t="shared" si="18"/>
        <v>2</v>
      </c>
      <c r="AI25" s="42">
        <f t="shared" si="18"/>
        <v>4.3</v>
      </c>
      <c r="AJ25" s="42">
        <f t="shared" si="18"/>
        <v>0.82875</v>
      </c>
      <c r="AK25" s="40"/>
      <c r="AL25" s="40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30" t="s">
        <v>158</v>
      </c>
      <c r="B2" s="30">
        <v>4.0</v>
      </c>
      <c r="C2" s="30">
        <v>4.0</v>
      </c>
      <c r="D2" s="30">
        <v>2.0</v>
      </c>
      <c r="E2" s="30">
        <v>0.0</v>
      </c>
      <c r="F2" s="30">
        <v>0.0</v>
      </c>
      <c r="G2" s="30">
        <v>0.0</v>
      </c>
      <c r="H2" s="30">
        <v>0.0</v>
      </c>
      <c r="I2" s="30">
        <v>2.0</v>
      </c>
      <c r="J2" s="30">
        <v>1.0</v>
      </c>
      <c r="K2" s="30">
        <v>0.0</v>
      </c>
      <c r="L2" s="30">
        <v>0.0</v>
      </c>
      <c r="M2" s="30">
        <v>1.0</v>
      </c>
      <c r="N2" s="30">
        <v>0.0</v>
      </c>
      <c r="O2" s="30">
        <v>0.0</v>
      </c>
      <c r="P2" s="31">
        <v>1.0</v>
      </c>
      <c r="Q2" s="31">
        <v>0.0</v>
      </c>
      <c r="R2" s="31">
        <v>0.0</v>
      </c>
      <c r="S2" s="31">
        <v>0.0</v>
      </c>
      <c r="T2" s="31">
        <v>1.0</v>
      </c>
      <c r="U2" s="31">
        <v>1.0</v>
      </c>
      <c r="V2" s="31">
        <v>1.0</v>
      </c>
      <c r="W2" s="32">
        <f t="shared" ref="W2:W7" si="1">M2/B2</f>
        <v>0.25</v>
      </c>
      <c r="X2" s="32">
        <f t="shared" ref="X2:X7" si="2">L2/B2</f>
        <v>0</v>
      </c>
      <c r="Y2" s="33">
        <f t="shared" ref="Y2:Y7" si="3">(D2+E2+F2+G2)/C2</f>
        <v>0.5</v>
      </c>
      <c r="Z2" s="33">
        <f t="shared" ref="Z2:Z7" si="4">(D2+E2+F2+G2+L2+N2)/B2</f>
        <v>0.5</v>
      </c>
      <c r="AA2" s="34">
        <f t="shared" ref="AA2:AA7" si="5">(D2*1+E2*2+F2*3+G2*4)/C2</f>
        <v>0.5</v>
      </c>
      <c r="AB2" s="51" t="s">
        <v>163</v>
      </c>
      <c r="AC2" s="51">
        <v>5.0</v>
      </c>
      <c r="AD2" s="51">
        <v>0.0</v>
      </c>
      <c r="AE2" s="51">
        <v>1.0</v>
      </c>
      <c r="AF2" s="51">
        <v>1.0</v>
      </c>
      <c r="AG2" s="51">
        <v>0.0</v>
      </c>
      <c r="AH2" s="51">
        <v>1.0</v>
      </c>
      <c r="AI2" s="8">
        <f t="shared" ref="AI2:AI7" si="6">IF(AB2="C",1.5,IF(AB2="SS",1,IF(AB2="2B",0.8,IF(AB2="3B",0.7,IF(AB2="1B",0.3,IF(AB2="OF",0.6,))))))</f>
        <v>1</v>
      </c>
      <c r="AJ2" s="8">
        <f t="shared" ref="AJ2:AJ7" si="7">IF(AC2&gt;0,(((AD2+AE2)-0.5*AG2-AH2-AF2)+AI2)/AC2*0.25, )</f>
        <v>0</v>
      </c>
      <c r="AK2" s="53"/>
      <c r="AL2" s="53"/>
    </row>
    <row r="3">
      <c r="A3" s="6" t="s">
        <v>152</v>
      </c>
      <c r="B3" s="6">
        <v>3.0</v>
      </c>
      <c r="C3" s="6">
        <v>2.0</v>
      </c>
      <c r="D3" s="6">
        <v>1.0</v>
      </c>
      <c r="E3" s="6">
        <v>0.0</v>
      </c>
      <c r="F3" s="6">
        <v>0.0</v>
      </c>
      <c r="G3" s="6">
        <v>0.0</v>
      </c>
      <c r="H3" s="6">
        <v>1.0</v>
      </c>
      <c r="I3" s="6">
        <v>0.0</v>
      </c>
      <c r="J3" s="6">
        <v>0.0</v>
      </c>
      <c r="K3" s="6">
        <v>0.0</v>
      </c>
      <c r="L3" s="6">
        <v>1.0</v>
      </c>
      <c r="M3" s="6">
        <v>1.0</v>
      </c>
      <c r="N3" s="6">
        <v>0.0</v>
      </c>
      <c r="O3" s="6">
        <v>0.0</v>
      </c>
      <c r="P3" s="27">
        <v>0.0</v>
      </c>
      <c r="Q3" s="27">
        <v>0.0</v>
      </c>
      <c r="R3" s="27">
        <v>0.0</v>
      </c>
      <c r="S3" s="27">
        <v>0.0</v>
      </c>
      <c r="T3" s="6">
        <v>0.0</v>
      </c>
      <c r="U3" s="6">
        <v>0.0</v>
      </c>
      <c r="V3" s="6">
        <v>0.0</v>
      </c>
      <c r="W3" s="14">
        <f t="shared" si="1"/>
        <v>0.3333333333</v>
      </c>
      <c r="X3" s="14">
        <f t="shared" si="2"/>
        <v>0.3333333333</v>
      </c>
      <c r="Y3" s="10">
        <f t="shared" si="3"/>
        <v>0.5</v>
      </c>
      <c r="Z3" s="10">
        <f t="shared" si="4"/>
        <v>0.6666666667</v>
      </c>
      <c r="AA3" s="28">
        <f t="shared" si="5"/>
        <v>0.5</v>
      </c>
      <c r="AB3" s="54"/>
      <c r="AC3" s="54"/>
      <c r="AD3" s="54"/>
      <c r="AE3" s="54"/>
      <c r="AF3" s="54"/>
      <c r="AG3" s="54"/>
      <c r="AH3" s="54"/>
      <c r="AI3" s="8" t="str">
        <f t="shared" si="6"/>
        <v/>
      </c>
      <c r="AJ3" s="8" t="str">
        <f t="shared" si="7"/>
        <v/>
      </c>
      <c r="AK3" s="53"/>
      <c r="AL3" s="53"/>
    </row>
    <row r="4">
      <c r="A4" s="6" t="s">
        <v>153</v>
      </c>
      <c r="B4" s="6">
        <v>2.0</v>
      </c>
      <c r="C4" s="6">
        <v>0.0</v>
      </c>
      <c r="D4" s="6">
        <v>0.0</v>
      </c>
      <c r="E4" s="6">
        <v>0.0</v>
      </c>
      <c r="F4" s="6">
        <v>0.0</v>
      </c>
      <c r="G4" s="6">
        <v>0.0</v>
      </c>
      <c r="H4" s="6">
        <v>0.0</v>
      </c>
      <c r="I4" s="6">
        <v>1.0</v>
      </c>
      <c r="J4" s="6">
        <v>1.0</v>
      </c>
      <c r="K4" s="6">
        <v>0.0</v>
      </c>
      <c r="L4" s="6">
        <v>1.0</v>
      </c>
      <c r="M4" s="6">
        <v>0.0</v>
      </c>
      <c r="N4" s="6">
        <v>1.0</v>
      </c>
      <c r="O4" s="6">
        <v>0.0</v>
      </c>
      <c r="P4" s="27">
        <v>0.0</v>
      </c>
      <c r="Q4" s="27">
        <v>0.0</v>
      </c>
      <c r="R4" s="27">
        <v>0.0</v>
      </c>
      <c r="S4" s="27">
        <v>0.0</v>
      </c>
      <c r="T4" s="6">
        <v>0.0</v>
      </c>
      <c r="U4" s="6">
        <v>0.0</v>
      </c>
      <c r="V4" s="6">
        <v>0.0</v>
      </c>
      <c r="W4" s="14">
        <f t="shared" si="1"/>
        <v>0</v>
      </c>
      <c r="X4" s="14">
        <f t="shared" si="2"/>
        <v>0.5</v>
      </c>
      <c r="Y4" s="10" t="str">
        <f t="shared" si="3"/>
        <v>#DIV/0!</v>
      </c>
      <c r="Z4" s="10">
        <f t="shared" si="4"/>
        <v>1</v>
      </c>
      <c r="AA4" s="28" t="str">
        <f t="shared" si="5"/>
        <v>#DIV/0!</v>
      </c>
      <c r="AB4" s="51" t="s">
        <v>143</v>
      </c>
      <c r="AC4" s="51">
        <v>2.0</v>
      </c>
      <c r="AD4" s="51">
        <v>0.0</v>
      </c>
      <c r="AE4" s="51">
        <v>0.0</v>
      </c>
      <c r="AF4" s="51">
        <v>0.0</v>
      </c>
      <c r="AG4" s="51">
        <v>0.0</v>
      </c>
      <c r="AH4" s="51">
        <v>1.0</v>
      </c>
      <c r="AI4" s="8">
        <f t="shared" si="6"/>
        <v>0.8</v>
      </c>
      <c r="AJ4" s="8">
        <f t="shared" si="7"/>
        <v>-0.025</v>
      </c>
      <c r="AK4" s="53"/>
      <c r="AL4" s="53"/>
    </row>
    <row r="5">
      <c r="A5" s="6" t="s">
        <v>164</v>
      </c>
      <c r="B5" s="6">
        <v>4.0</v>
      </c>
      <c r="C5" s="6">
        <v>2.0</v>
      </c>
      <c r="D5" s="6">
        <v>0.0</v>
      </c>
      <c r="E5" s="6">
        <v>0.0</v>
      </c>
      <c r="F5" s="6">
        <v>0.0</v>
      </c>
      <c r="G5" s="6">
        <v>0.0</v>
      </c>
      <c r="H5" s="6">
        <v>3.0</v>
      </c>
      <c r="I5" s="6">
        <v>1.0</v>
      </c>
      <c r="J5" s="6">
        <v>3.0</v>
      </c>
      <c r="K5" s="6">
        <v>0.0</v>
      </c>
      <c r="L5" s="6">
        <v>1.0</v>
      </c>
      <c r="M5" s="6">
        <v>0.0</v>
      </c>
      <c r="N5" s="6">
        <v>0.0</v>
      </c>
      <c r="O5" s="6">
        <v>1.0</v>
      </c>
      <c r="P5" s="27">
        <v>2.0</v>
      </c>
      <c r="Q5" s="27">
        <v>1.0</v>
      </c>
      <c r="R5" s="27">
        <v>0.0</v>
      </c>
      <c r="S5" s="27">
        <v>0.0</v>
      </c>
      <c r="T5" s="6">
        <v>2.0</v>
      </c>
      <c r="U5" s="6">
        <v>0.0</v>
      </c>
      <c r="V5" s="6">
        <v>1.0</v>
      </c>
      <c r="W5" s="14">
        <f t="shared" si="1"/>
        <v>0</v>
      </c>
      <c r="X5" s="14">
        <f t="shared" si="2"/>
        <v>0.25</v>
      </c>
      <c r="Y5" s="10">
        <f t="shared" si="3"/>
        <v>0</v>
      </c>
      <c r="Z5" s="10">
        <f t="shared" si="4"/>
        <v>0.25</v>
      </c>
      <c r="AA5" s="28">
        <f t="shared" si="5"/>
        <v>0</v>
      </c>
      <c r="AB5" s="51" t="s">
        <v>138</v>
      </c>
      <c r="AC5" s="51">
        <v>5.0</v>
      </c>
      <c r="AD5" s="51">
        <v>0.0</v>
      </c>
      <c r="AE5" s="51">
        <v>0.0</v>
      </c>
      <c r="AF5" s="51">
        <v>0.0</v>
      </c>
      <c r="AG5" s="51">
        <v>0.0</v>
      </c>
      <c r="AH5" s="51">
        <v>0.0</v>
      </c>
      <c r="AI5" s="8">
        <f t="shared" si="6"/>
        <v>0.7</v>
      </c>
      <c r="AJ5" s="8">
        <f t="shared" si="7"/>
        <v>0.035</v>
      </c>
      <c r="AK5" s="53"/>
      <c r="AL5" s="53"/>
    </row>
    <row r="6">
      <c r="A6" s="6" t="s">
        <v>165</v>
      </c>
      <c r="B6" s="6">
        <v>3.0</v>
      </c>
      <c r="C6" s="6">
        <v>2.0</v>
      </c>
      <c r="D6" s="6">
        <v>0.0</v>
      </c>
      <c r="E6" s="6">
        <v>1.0</v>
      </c>
      <c r="F6" s="6">
        <v>0.0</v>
      </c>
      <c r="G6" s="6">
        <v>0.0</v>
      </c>
      <c r="H6" s="6">
        <v>2.0</v>
      </c>
      <c r="I6" s="6">
        <v>1.0</v>
      </c>
      <c r="J6" s="6">
        <v>0.0</v>
      </c>
      <c r="K6" s="6">
        <v>0.0</v>
      </c>
      <c r="L6" s="6">
        <v>1.0</v>
      </c>
      <c r="M6" s="6">
        <v>0.0</v>
      </c>
      <c r="N6" s="6">
        <v>0.0</v>
      </c>
      <c r="O6" s="6">
        <v>0.0</v>
      </c>
      <c r="P6" s="27">
        <v>0.0</v>
      </c>
      <c r="Q6" s="27">
        <v>1.0</v>
      </c>
      <c r="R6" s="27">
        <v>0.0</v>
      </c>
      <c r="S6" s="27">
        <v>0.0</v>
      </c>
      <c r="T6" s="6">
        <v>0.0</v>
      </c>
      <c r="U6" s="6">
        <v>0.0</v>
      </c>
      <c r="V6" s="6">
        <v>2.0</v>
      </c>
      <c r="W6" s="14">
        <f t="shared" si="1"/>
        <v>0</v>
      </c>
      <c r="X6" s="14">
        <f t="shared" si="2"/>
        <v>0.3333333333</v>
      </c>
      <c r="Y6" s="10">
        <f t="shared" si="3"/>
        <v>0.5</v>
      </c>
      <c r="Z6" s="10">
        <f t="shared" si="4"/>
        <v>0.6666666667</v>
      </c>
      <c r="AA6" s="28">
        <f t="shared" si="5"/>
        <v>1</v>
      </c>
      <c r="AB6" s="51" t="s">
        <v>138</v>
      </c>
      <c r="AC6" s="51">
        <v>3.0</v>
      </c>
      <c r="AD6" s="51">
        <v>0.0</v>
      </c>
      <c r="AE6" s="51">
        <v>1.0</v>
      </c>
      <c r="AF6" s="51">
        <v>0.0</v>
      </c>
      <c r="AG6" s="51">
        <v>0.0</v>
      </c>
      <c r="AH6" s="51">
        <v>1.0</v>
      </c>
      <c r="AI6" s="8">
        <f t="shared" si="6"/>
        <v>0.7</v>
      </c>
      <c r="AJ6" s="8">
        <f t="shared" si="7"/>
        <v>0.05833333333</v>
      </c>
      <c r="AK6" s="53"/>
      <c r="AL6" s="53"/>
    </row>
    <row r="7">
      <c r="A7" s="6" t="s">
        <v>146</v>
      </c>
      <c r="B7" s="6">
        <v>1.0</v>
      </c>
      <c r="C7" s="6">
        <v>1.0</v>
      </c>
      <c r="D7" s="6">
        <v>1.0</v>
      </c>
      <c r="E7" s="6">
        <v>0.0</v>
      </c>
      <c r="F7" s="6">
        <v>0.0</v>
      </c>
      <c r="G7" s="6">
        <v>0.0</v>
      </c>
      <c r="H7" s="6">
        <v>0.0</v>
      </c>
      <c r="I7" s="6">
        <v>1.0</v>
      </c>
      <c r="J7" s="6">
        <v>0.0</v>
      </c>
      <c r="K7" s="6">
        <v>0.0</v>
      </c>
      <c r="L7" s="6">
        <v>0.0</v>
      </c>
      <c r="M7" s="6">
        <v>0.0</v>
      </c>
      <c r="N7" s="6">
        <v>0.0</v>
      </c>
      <c r="O7" s="6">
        <v>0.0</v>
      </c>
      <c r="P7" s="27">
        <v>0.0</v>
      </c>
      <c r="Q7" s="27">
        <v>0.0</v>
      </c>
      <c r="R7" s="27">
        <v>0.0</v>
      </c>
      <c r="S7" s="27">
        <v>0.0</v>
      </c>
      <c r="T7" s="6">
        <v>0.0</v>
      </c>
      <c r="U7" s="6">
        <v>1.0</v>
      </c>
      <c r="V7" s="6">
        <v>0.0</v>
      </c>
      <c r="W7" s="14">
        <f t="shared" si="1"/>
        <v>0</v>
      </c>
      <c r="X7" s="14">
        <f t="shared" si="2"/>
        <v>0</v>
      </c>
      <c r="Y7" s="10">
        <f t="shared" si="3"/>
        <v>1</v>
      </c>
      <c r="Z7" s="10">
        <f t="shared" si="4"/>
        <v>1</v>
      </c>
      <c r="AA7" s="28">
        <f t="shared" si="5"/>
        <v>1</v>
      </c>
      <c r="AB7" s="51" t="s">
        <v>143</v>
      </c>
      <c r="AC7" s="51">
        <v>3.0</v>
      </c>
      <c r="AD7" s="51">
        <v>1.0</v>
      </c>
      <c r="AE7" s="51">
        <v>0.0</v>
      </c>
      <c r="AF7" s="51">
        <v>0.0</v>
      </c>
      <c r="AG7" s="51">
        <v>0.0</v>
      </c>
      <c r="AH7" s="51">
        <v>0.0</v>
      </c>
      <c r="AI7" s="8">
        <f t="shared" si="6"/>
        <v>0.8</v>
      </c>
      <c r="AJ7" s="8">
        <f t="shared" si="7"/>
        <v>0.15</v>
      </c>
      <c r="AK7" s="53"/>
      <c r="AL7" s="53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13"/>
      <c r="Q8" s="13"/>
      <c r="R8" s="13"/>
      <c r="S8" s="13"/>
      <c r="T8" s="11"/>
      <c r="U8" s="11"/>
      <c r="V8" s="11"/>
      <c r="W8" s="14"/>
      <c r="X8" s="14"/>
      <c r="Y8" s="10"/>
      <c r="Z8" s="10"/>
      <c r="AA8" s="28"/>
      <c r="AB8" s="54"/>
      <c r="AC8" s="54"/>
      <c r="AD8" s="54"/>
      <c r="AE8" s="54"/>
      <c r="AF8" s="54"/>
      <c r="AG8" s="54"/>
      <c r="AH8" s="54"/>
      <c r="AI8" s="54"/>
      <c r="AJ8" s="54"/>
      <c r="AK8" s="53"/>
      <c r="AL8" s="53"/>
    </row>
    <row r="9">
      <c r="A9" s="36" t="s">
        <v>50</v>
      </c>
      <c r="B9" s="37">
        <f t="shared" ref="B9:V9" si="8">SUM(B2:B8)</f>
        <v>17</v>
      </c>
      <c r="C9" s="37">
        <f t="shared" si="8"/>
        <v>11</v>
      </c>
      <c r="D9" s="37">
        <f t="shared" si="8"/>
        <v>4</v>
      </c>
      <c r="E9" s="37">
        <f t="shared" si="8"/>
        <v>1</v>
      </c>
      <c r="F9" s="37">
        <f t="shared" si="8"/>
        <v>0</v>
      </c>
      <c r="G9" s="37">
        <f t="shared" si="8"/>
        <v>0</v>
      </c>
      <c r="H9" s="37">
        <f t="shared" si="8"/>
        <v>6</v>
      </c>
      <c r="I9" s="37">
        <f t="shared" si="8"/>
        <v>6</v>
      </c>
      <c r="J9" s="37">
        <f t="shared" si="8"/>
        <v>5</v>
      </c>
      <c r="K9" s="37">
        <f t="shared" si="8"/>
        <v>0</v>
      </c>
      <c r="L9" s="37">
        <f t="shared" si="8"/>
        <v>4</v>
      </c>
      <c r="M9" s="37">
        <f t="shared" si="8"/>
        <v>2</v>
      </c>
      <c r="N9" s="37">
        <f t="shared" si="8"/>
        <v>1</v>
      </c>
      <c r="O9" s="37">
        <f t="shared" si="8"/>
        <v>1</v>
      </c>
      <c r="P9" s="38">
        <f t="shared" si="8"/>
        <v>3</v>
      </c>
      <c r="Q9" s="38">
        <f t="shared" si="8"/>
        <v>2</v>
      </c>
      <c r="R9" s="38">
        <f t="shared" si="8"/>
        <v>0</v>
      </c>
      <c r="S9" s="38">
        <f t="shared" si="8"/>
        <v>0</v>
      </c>
      <c r="T9" s="38">
        <f t="shared" si="8"/>
        <v>3</v>
      </c>
      <c r="U9" s="38">
        <f t="shared" si="8"/>
        <v>2</v>
      </c>
      <c r="V9" s="38">
        <f t="shared" si="8"/>
        <v>4</v>
      </c>
      <c r="W9" s="39">
        <f t="shared" ref="W9:W10" si="11">M9/B9</f>
        <v>0.1176470588</v>
      </c>
      <c r="X9" s="39">
        <f t="shared" ref="X9:X10" si="12">L9/B9</f>
        <v>0.2352941176</v>
      </c>
      <c r="Y9" s="40">
        <f t="shared" ref="Y9:Y10" si="13">(D9+E9+F9+G9)/C9</f>
        <v>0.4545454545</v>
      </c>
      <c r="Z9" s="40">
        <f t="shared" ref="Z9:Z10" si="14">(D9+E9+F9+G9+L9+N9)/B9</f>
        <v>0.5882352941</v>
      </c>
      <c r="AA9" s="41">
        <f t="shared" ref="AA9:AA10" si="15">(D9*1+E9*2+F9*3+G9*4)/C9</f>
        <v>0.5454545455</v>
      </c>
      <c r="AB9" s="60"/>
      <c r="AC9" s="57">
        <f t="shared" ref="AC9:AJ9" si="9">SUM(AC2:AC8)</f>
        <v>18</v>
      </c>
      <c r="AD9" s="57">
        <f t="shared" si="9"/>
        <v>1</v>
      </c>
      <c r="AE9" s="57">
        <f t="shared" si="9"/>
        <v>2</v>
      </c>
      <c r="AF9" s="57">
        <f t="shared" si="9"/>
        <v>1</v>
      </c>
      <c r="AG9" s="57">
        <f t="shared" si="9"/>
        <v>0</v>
      </c>
      <c r="AH9" s="57">
        <f t="shared" si="9"/>
        <v>3</v>
      </c>
      <c r="AI9" s="68">
        <f t="shared" si="9"/>
        <v>4</v>
      </c>
      <c r="AJ9" s="68">
        <f t="shared" si="9"/>
        <v>0.2183333333</v>
      </c>
      <c r="AK9" s="59">
        <f>(AD9+AE9)/(AD9+AE9+AH9)</f>
        <v>0.5</v>
      </c>
      <c r="AL9" s="59">
        <f>(AD9+AE9)/(AD9+AE9+AH9+AF9)</f>
        <v>0.4285714286</v>
      </c>
    </row>
    <row r="10">
      <c r="A10" s="36" t="s">
        <v>78</v>
      </c>
      <c r="B10" s="37">
        <f t="shared" ref="B10:V10" si="10">SUM(B2:B8)</f>
        <v>17</v>
      </c>
      <c r="C10" s="37">
        <f t="shared" si="10"/>
        <v>11</v>
      </c>
      <c r="D10" s="37">
        <f t="shared" si="10"/>
        <v>4</v>
      </c>
      <c r="E10" s="37">
        <f t="shared" si="10"/>
        <v>1</v>
      </c>
      <c r="F10" s="37">
        <f t="shared" si="10"/>
        <v>0</v>
      </c>
      <c r="G10" s="37">
        <f t="shared" si="10"/>
        <v>0</v>
      </c>
      <c r="H10" s="37">
        <f t="shared" si="10"/>
        <v>6</v>
      </c>
      <c r="I10" s="37">
        <f t="shared" si="10"/>
        <v>6</v>
      </c>
      <c r="J10" s="37">
        <f t="shared" si="10"/>
        <v>5</v>
      </c>
      <c r="K10" s="37">
        <f t="shared" si="10"/>
        <v>0</v>
      </c>
      <c r="L10" s="37">
        <f t="shared" si="10"/>
        <v>4</v>
      </c>
      <c r="M10" s="37">
        <f t="shared" si="10"/>
        <v>2</v>
      </c>
      <c r="N10" s="37">
        <f t="shared" si="10"/>
        <v>1</v>
      </c>
      <c r="O10" s="37">
        <f t="shared" si="10"/>
        <v>1</v>
      </c>
      <c r="P10" s="38">
        <f t="shared" si="10"/>
        <v>3</v>
      </c>
      <c r="Q10" s="38">
        <f t="shared" si="10"/>
        <v>2</v>
      </c>
      <c r="R10" s="38">
        <f t="shared" si="10"/>
        <v>0</v>
      </c>
      <c r="S10" s="38">
        <f t="shared" si="10"/>
        <v>0</v>
      </c>
      <c r="T10" s="38">
        <f t="shared" si="10"/>
        <v>3</v>
      </c>
      <c r="U10" s="38">
        <f t="shared" si="10"/>
        <v>2</v>
      </c>
      <c r="V10" s="38">
        <f t="shared" si="10"/>
        <v>4</v>
      </c>
      <c r="W10" s="39">
        <f t="shared" si="11"/>
        <v>0.1176470588</v>
      </c>
      <c r="X10" s="39">
        <f t="shared" si="12"/>
        <v>0.2352941176</v>
      </c>
      <c r="Y10" s="40">
        <f t="shared" si="13"/>
        <v>0.4545454545</v>
      </c>
      <c r="Z10" s="40">
        <f t="shared" si="14"/>
        <v>0.5882352941</v>
      </c>
      <c r="AA10" s="41">
        <f t="shared" si="15"/>
        <v>0.5454545455</v>
      </c>
      <c r="AB10" s="60" t="s">
        <v>140</v>
      </c>
      <c r="AC10" s="57">
        <f t="shared" ref="AC10:AJ10" si="16">SUM(AC2:AC8)</f>
        <v>18</v>
      </c>
      <c r="AD10" s="57">
        <f t="shared" si="16"/>
        <v>1</v>
      </c>
      <c r="AE10" s="57">
        <f t="shared" si="16"/>
        <v>2</v>
      </c>
      <c r="AF10" s="57">
        <f t="shared" si="16"/>
        <v>1</v>
      </c>
      <c r="AG10" s="57">
        <f t="shared" si="16"/>
        <v>0</v>
      </c>
      <c r="AH10" s="57">
        <f t="shared" si="16"/>
        <v>3</v>
      </c>
      <c r="AI10" s="68">
        <f t="shared" si="16"/>
        <v>4</v>
      </c>
      <c r="AJ10" s="68">
        <f t="shared" si="16"/>
        <v>0.2183333333</v>
      </c>
      <c r="AK10" s="59"/>
      <c r="AL10" s="59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69"/>
      <c r="AC11" s="70"/>
      <c r="AD11" s="70"/>
      <c r="AE11" s="70"/>
      <c r="AF11" s="70"/>
      <c r="AG11" s="70"/>
      <c r="AH11" s="70"/>
      <c r="AI11" s="70"/>
      <c r="AJ11" s="70"/>
      <c r="AK11" s="48"/>
      <c r="AL11" s="48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43"/>
      <c r="AC17" s="43"/>
      <c r="AD17" s="43"/>
      <c r="AE17" s="43"/>
      <c r="AF17" s="43"/>
      <c r="AG17" s="43"/>
      <c r="AH17" s="43"/>
      <c r="AI17" s="43"/>
      <c r="AJ17" s="43"/>
      <c r="AK17" s="44"/>
      <c r="AL17" s="44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7"/>
      <c r="AC19" s="46"/>
      <c r="AD19" s="46"/>
      <c r="AE19" s="46"/>
      <c r="AF19" s="46"/>
      <c r="AG19" s="46"/>
      <c r="AH19" s="46"/>
      <c r="AI19" s="46"/>
      <c r="AJ19" s="46"/>
      <c r="AK19" s="48"/>
      <c r="AL19" s="48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8" width="7.63"/>
  </cols>
  <sheetData>
    <row r="1">
      <c r="A1" s="26"/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120</v>
      </c>
      <c r="U1" s="1" t="s">
        <v>121</v>
      </c>
      <c r="V1" s="1" t="s">
        <v>122</v>
      </c>
      <c r="W1" s="1" t="s">
        <v>28</v>
      </c>
      <c r="X1" s="1" t="s">
        <v>29</v>
      </c>
      <c r="Y1" s="1" t="s">
        <v>30</v>
      </c>
      <c r="Z1" s="1" t="s">
        <v>31</v>
      </c>
      <c r="AA1" s="2" t="s">
        <v>32</v>
      </c>
      <c r="AB1" s="1" t="s">
        <v>2</v>
      </c>
      <c r="AC1" s="1" t="s">
        <v>123</v>
      </c>
      <c r="AD1" s="1" t="s">
        <v>25</v>
      </c>
      <c r="AE1" s="1" t="s">
        <v>24</v>
      </c>
      <c r="AF1" s="1" t="s">
        <v>124</v>
      </c>
      <c r="AG1" s="1" t="s">
        <v>125</v>
      </c>
      <c r="AH1" s="1" t="s">
        <v>126</v>
      </c>
      <c r="AI1" s="1" t="s">
        <v>167</v>
      </c>
      <c r="AJ1" s="1" t="s">
        <v>6</v>
      </c>
      <c r="AK1" s="1" t="s">
        <v>129</v>
      </c>
      <c r="AL1" s="1" t="s">
        <v>130</v>
      </c>
    </row>
    <row r="2">
      <c r="A2" s="6" t="s">
        <v>131</v>
      </c>
      <c r="B2" s="6">
        <v>1.0</v>
      </c>
      <c r="C2" s="6">
        <v>1.0</v>
      </c>
      <c r="D2" s="6">
        <v>0.0</v>
      </c>
      <c r="E2" s="6">
        <v>0.0</v>
      </c>
      <c r="F2" s="6">
        <v>0.0</v>
      </c>
      <c r="G2" s="6">
        <v>0.0</v>
      </c>
      <c r="H2" s="6">
        <v>1.0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27">
        <v>1.0</v>
      </c>
      <c r="Q2" s="27">
        <v>0.0</v>
      </c>
      <c r="R2" s="27">
        <v>0.0</v>
      </c>
      <c r="S2" s="27"/>
      <c r="T2" s="27"/>
      <c r="U2" s="27"/>
      <c r="V2" s="27"/>
      <c r="W2" s="14">
        <f t="shared" ref="W2:W4" si="1">M2/B2</f>
        <v>0</v>
      </c>
      <c r="X2" s="14">
        <f t="shared" ref="X2:X4" si="2">L2/B2</f>
        <v>0</v>
      </c>
      <c r="Y2" s="10">
        <f t="shared" ref="Y2:Y4" si="3">(D2+E2+F2+G2)/C2</f>
        <v>0</v>
      </c>
      <c r="Z2" s="10">
        <f t="shared" ref="Z2:Z4" si="4">(D2+E2+F2+G2+L2+N2)/B2</f>
        <v>0</v>
      </c>
      <c r="AA2" s="28">
        <f t="shared" ref="AA2:AA4" si="5">(D2*1+E2*2+F2*3+G2*4)/C2</f>
        <v>0</v>
      </c>
      <c r="AB2" s="6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>
      <c r="A3" s="86" t="s">
        <v>132</v>
      </c>
      <c r="B3" s="86">
        <v>2.0</v>
      </c>
      <c r="C3" s="86">
        <v>1.0</v>
      </c>
      <c r="D3" s="86">
        <v>0.0</v>
      </c>
      <c r="E3" s="86">
        <v>0.0</v>
      </c>
      <c r="F3" s="86">
        <v>0.0</v>
      </c>
      <c r="G3" s="86">
        <v>0.0</v>
      </c>
      <c r="H3" s="86">
        <v>0.0</v>
      </c>
      <c r="I3" s="86">
        <v>0.0</v>
      </c>
      <c r="J3" s="86">
        <v>0.0</v>
      </c>
      <c r="K3" s="86">
        <v>0.0</v>
      </c>
      <c r="L3" s="86">
        <v>0.0</v>
      </c>
      <c r="M3" s="86">
        <v>1.0</v>
      </c>
      <c r="N3" s="86">
        <v>1.0</v>
      </c>
      <c r="O3" s="86">
        <v>0.0</v>
      </c>
      <c r="P3" s="101">
        <v>0.0</v>
      </c>
      <c r="Q3" s="86">
        <v>0.0</v>
      </c>
      <c r="R3" s="86">
        <v>0.0</v>
      </c>
      <c r="S3" s="86"/>
      <c r="T3" s="86"/>
      <c r="U3" s="86"/>
      <c r="V3" s="86"/>
      <c r="W3" s="88">
        <f t="shared" si="1"/>
        <v>0.5</v>
      </c>
      <c r="X3" s="88">
        <f t="shared" si="2"/>
        <v>0</v>
      </c>
      <c r="Y3" s="89">
        <f t="shared" si="3"/>
        <v>0</v>
      </c>
      <c r="Z3" s="89">
        <f t="shared" si="4"/>
        <v>0.5</v>
      </c>
      <c r="AA3" s="90">
        <f t="shared" si="5"/>
        <v>0</v>
      </c>
      <c r="AB3" s="86" t="s">
        <v>150</v>
      </c>
      <c r="AC3" s="87">
        <v>1.333</v>
      </c>
      <c r="AD3" s="86">
        <v>1.0</v>
      </c>
      <c r="AE3" s="86">
        <v>0.0</v>
      </c>
      <c r="AF3" s="86">
        <v>0.0</v>
      </c>
      <c r="AG3" s="86">
        <v>0.0</v>
      </c>
      <c r="AH3" s="86">
        <v>0.0</v>
      </c>
      <c r="AI3" s="8">
        <f t="shared" ref="AI3:AI5" si="6">IF(AB3="C",1.5,IF(AB3="SS",1,IF(AB3="2B",0.8,IF(AB3="3B",0.7,IF(AB3="1B",0.3,IF(AB3="OF",0.6,0))))))</f>
        <v>0.6</v>
      </c>
      <c r="AJ3" s="8">
        <f t="shared" ref="AJ3:AJ5" si="7">IF(AC3&gt;0,(((AD3+AE3)-0.5*AG3-AH3-AF3)+AI3)/AC3*0.25, )</f>
        <v>0.3000750188</v>
      </c>
      <c r="AK3" s="26"/>
      <c r="AL3" s="2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3"/>
      <c r="Q4" s="11"/>
      <c r="R4" s="11"/>
      <c r="S4" s="11"/>
      <c r="T4" s="11"/>
      <c r="U4" s="11"/>
      <c r="V4" s="11"/>
      <c r="W4" s="14" t="str">
        <f t="shared" si="1"/>
        <v>#DIV/0!</v>
      </c>
      <c r="X4" s="14" t="str">
        <f t="shared" si="2"/>
        <v>#DIV/0!</v>
      </c>
      <c r="Y4" s="10" t="str">
        <f t="shared" si="3"/>
        <v>#DIV/0!</v>
      </c>
      <c r="Z4" s="10" t="str">
        <f t="shared" si="4"/>
        <v>#DIV/0!</v>
      </c>
      <c r="AA4" s="28" t="str">
        <f t="shared" si="5"/>
        <v>#DIV/0!</v>
      </c>
      <c r="AB4" s="6"/>
      <c r="AC4" s="12"/>
      <c r="AD4" s="12"/>
      <c r="AE4" s="12"/>
      <c r="AF4" s="12"/>
      <c r="AG4" s="12"/>
      <c r="AH4" s="12"/>
      <c r="AI4" s="8">
        <f t="shared" si="6"/>
        <v>0</v>
      </c>
      <c r="AJ4" s="8" t="str">
        <f t="shared" si="7"/>
        <v/>
      </c>
      <c r="AK4" s="12"/>
      <c r="AL4" s="12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13"/>
      <c r="Q5" s="11"/>
      <c r="R5" s="11"/>
      <c r="S5" s="11"/>
      <c r="T5" s="11"/>
      <c r="U5" s="11"/>
      <c r="V5" s="11"/>
      <c r="W5" s="14"/>
      <c r="X5" s="14"/>
      <c r="Y5" s="10"/>
      <c r="Z5" s="10"/>
      <c r="AA5" s="28"/>
      <c r="AB5" s="6"/>
      <c r="AC5" s="12"/>
      <c r="AD5" s="12"/>
      <c r="AE5" s="12"/>
      <c r="AF5" s="12"/>
      <c r="AG5" s="12"/>
      <c r="AH5" s="12"/>
      <c r="AI5" s="8">
        <f t="shared" si="6"/>
        <v>0</v>
      </c>
      <c r="AJ5" s="8" t="str">
        <f t="shared" si="7"/>
        <v/>
      </c>
      <c r="AK5" s="12"/>
      <c r="AL5" s="12"/>
    </row>
    <row r="6">
      <c r="A6" s="36" t="s">
        <v>59</v>
      </c>
      <c r="B6" s="37">
        <f t="shared" ref="B6:V6" si="8">SUM(B2:B5)</f>
        <v>3</v>
      </c>
      <c r="C6" s="37">
        <f t="shared" si="8"/>
        <v>2</v>
      </c>
      <c r="D6" s="37">
        <f t="shared" si="8"/>
        <v>0</v>
      </c>
      <c r="E6" s="37">
        <f t="shared" si="8"/>
        <v>0</v>
      </c>
      <c r="F6" s="37">
        <f t="shared" si="8"/>
        <v>0</v>
      </c>
      <c r="G6" s="37">
        <f t="shared" si="8"/>
        <v>0</v>
      </c>
      <c r="H6" s="37">
        <f t="shared" si="8"/>
        <v>1</v>
      </c>
      <c r="I6" s="37">
        <f t="shared" si="8"/>
        <v>0</v>
      </c>
      <c r="J6" s="37">
        <f t="shared" si="8"/>
        <v>0</v>
      </c>
      <c r="K6" s="37">
        <f t="shared" si="8"/>
        <v>0</v>
      </c>
      <c r="L6" s="37">
        <f t="shared" si="8"/>
        <v>0</v>
      </c>
      <c r="M6" s="37">
        <f t="shared" si="8"/>
        <v>1</v>
      </c>
      <c r="N6" s="37">
        <f t="shared" si="8"/>
        <v>1</v>
      </c>
      <c r="O6" s="37">
        <f t="shared" si="8"/>
        <v>0</v>
      </c>
      <c r="P6" s="38">
        <f t="shared" si="8"/>
        <v>1</v>
      </c>
      <c r="Q6" s="38">
        <f t="shared" si="8"/>
        <v>0</v>
      </c>
      <c r="R6" s="38">
        <f t="shared" si="8"/>
        <v>0</v>
      </c>
      <c r="S6" s="38">
        <f t="shared" si="8"/>
        <v>0</v>
      </c>
      <c r="T6" s="38">
        <f t="shared" si="8"/>
        <v>0</v>
      </c>
      <c r="U6" s="38">
        <f t="shared" si="8"/>
        <v>0</v>
      </c>
      <c r="V6" s="38">
        <f t="shared" si="8"/>
        <v>0</v>
      </c>
      <c r="W6" s="39">
        <f t="shared" ref="W6:W8" si="11">M6/B6</f>
        <v>0.3333333333</v>
      </c>
      <c r="X6" s="39">
        <f t="shared" ref="X6:X8" si="12">L6/B6</f>
        <v>0</v>
      </c>
      <c r="Y6" s="40">
        <f t="shared" ref="Y6:Y8" si="13">(D6+E6+F6+G6)/C6</f>
        <v>0</v>
      </c>
      <c r="Z6" s="40">
        <f t="shared" ref="Z6:Z8" si="14">(D6+E6+F6+G6+L6+N6)/B6</f>
        <v>0.3333333333</v>
      </c>
      <c r="AA6" s="41">
        <f t="shared" ref="AA6:AA8" si="15">(D6*1+E6*2+F6*3+G6*4)/C6</f>
        <v>0</v>
      </c>
      <c r="AB6" s="36"/>
      <c r="AC6" s="72">
        <f t="shared" ref="AC6:AJ6" si="9">SUM(AC2:AC5)</f>
        <v>1.333</v>
      </c>
      <c r="AD6" s="72">
        <f t="shared" si="9"/>
        <v>1</v>
      </c>
      <c r="AE6" s="72">
        <f t="shared" si="9"/>
        <v>0</v>
      </c>
      <c r="AF6" s="72">
        <f t="shared" si="9"/>
        <v>0</v>
      </c>
      <c r="AG6" s="72">
        <f t="shared" si="9"/>
        <v>0</v>
      </c>
      <c r="AH6" s="72">
        <f t="shared" si="9"/>
        <v>0</v>
      </c>
      <c r="AI6" s="73">
        <f t="shared" si="9"/>
        <v>0.6</v>
      </c>
      <c r="AJ6" s="73">
        <f t="shared" si="9"/>
        <v>0.3000750188</v>
      </c>
      <c r="AK6" s="40">
        <f>(AD6+AE6)/(AD6+AE6+AH6)</f>
        <v>1</v>
      </c>
      <c r="AL6" s="40">
        <f>(AD6+AE6)/(AD6+AE6+AH6+AF6)</f>
        <v>1</v>
      </c>
    </row>
    <row r="7">
      <c r="A7" s="36" t="s">
        <v>114</v>
      </c>
      <c r="B7" s="37">
        <f t="shared" ref="B7:V7" si="10">SUM(B2:B3)</f>
        <v>3</v>
      </c>
      <c r="C7" s="37">
        <f t="shared" si="10"/>
        <v>2</v>
      </c>
      <c r="D7" s="37">
        <f t="shared" si="10"/>
        <v>0</v>
      </c>
      <c r="E7" s="37">
        <f t="shared" si="10"/>
        <v>0</v>
      </c>
      <c r="F7" s="37">
        <f t="shared" si="10"/>
        <v>0</v>
      </c>
      <c r="G7" s="37">
        <f t="shared" si="10"/>
        <v>0</v>
      </c>
      <c r="H7" s="37">
        <f t="shared" si="10"/>
        <v>1</v>
      </c>
      <c r="I7" s="37">
        <f t="shared" si="10"/>
        <v>0</v>
      </c>
      <c r="J7" s="37">
        <f t="shared" si="10"/>
        <v>0</v>
      </c>
      <c r="K7" s="37">
        <f t="shared" si="10"/>
        <v>0</v>
      </c>
      <c r="L7" s="37">
        <f t="shared" si="10"/>
        <v>0</v>
      </c>
      <c r="M7" s="37">
        <f t="shared" si="10"/>
        <v>1</v>
      </c>
      <c r="N7" s="37">
        <f t="shared" si="10"/>
        <v>1</v>
      </c>
      <c r="O7" s="37">
        <f t="shared" si="10"/>
        <v>0</v>
      </c>
      <c r="P7" s="38">
        <f t="shared" si="10"/>
        <v>1</v>
      </c>
      <c r="Q7" s="38">
        <f t="shared" si="10"/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9">
        <f t="shared" si="11"/>
        <v>0.3333333333</v>
      </c>
      <c r="X7" s="39">
        <f t="shared" si="12"/>
        <v>0</v>
      </c>
      <c r="Y7" s="40">
        <f t="shared" si="13"/>
        <v>0</v>
      </c>
      <c r="Z7" s="40">
        <f t="shared" si="14"/>
        <v>0.3333333333</v>
      </c>
      <c r="AA7" s="41">
        <f t="shared" si="15"/>
        <v>0</v>
      </c>
      <c r="AB7" s="36" t="s">
        <v>139</v>
      </c>
      <c r="AC7" s="72">
        <f t="shared" ref="AC7:AJ7" si="16">SUM(AC2:AC3)</f>
        <v>1.333</v>
      </c>
      <c r="AD7" s="72">
        <f t="shared" si="16"/>
        <v>1</v>
      </c>
      <c r="AE7" s="72">
        <f t="shared" si="16"/>
        <v>0</v>
      </c>
      <c r="AF7" s="72">
        <f t="shared" si="16"/>
        <v>0</v>
      </c>
      <c r="AG7" s="72">
        <f t="shared" si="16"/>
        <v>0</v>
      </c>
      <c r="AH7" s="72">
        <f t="shared" si="16"/>
        <v>0</v>
      </c>
      <c r="AI7" s="73">
        <f t="shared" si="16"/>
        <v>0.6</v>
      </c>
      <c r="AJ7" s="73">
        <f t="shared" si="16"/>
        <v>0.3000750188</v>
      </c>
      <c r="AK7" s="40"/>
      <c r="AL7" s="40"/>
    </row>
    <row r="8">
      <c r="A8" s="36" t="s">
        <v>93</v>
      </c>
      <c r="B8" s="37">
        <f t="shared" ref="B8:V8" si="17">SUM(B4:B5)</f>
        <v>0</v>
      </c>
      <c r="C8" s="37">
        <f t="shared" si="17"/>
        <v>0</v>
      </c>
      <c r="D8" s="37">
        <f t="shared" si="17"/>
        <v>0</v>
      </c>
      <c r="E8" s="37">
        <f t="shared" si="17"/>
        <v>0</v>
      </c>
      <c r="F8" s="37">
        <f t="shared" si="17"/>
        <v>0</v>
      </c>
      <c r="G8" s="37">
        <f t="shared" si="17"/>
        <v>0</v>
      </c>
      <c r="H8" s="37">
        <f t="shared" si="17"/>
        <v>0</v>
      </c>
      <c r="I8" s="37">
        <f t="shared" si="17"/>
        <v>0</v>
      </c>
      <c r="J8" s="37">
        <f t="shared" si="17"/>
        <v>0</v>
      </c>
      <c r="K8" s="37">
        <f t="shared" si="17"/>
        <v>0</v>
      </c>
      <c r="L8" s="37">
        <f t="shared" si="17"/>
        <v>0</v>
      </c>
      <c r="M8" s="37">
        <f t="shared" si="17"/>
        <v>0</v>
      </c>
      <c r="N8" s="37">
        <f t="shared" si="17"/>
        <v>0</v>
      </c>
      <c r="O8" s="37">
        <f t="shared" si="17"/>
        <v>0</v>
      </c>
      <c r="P8" s="38">
        <f t="shared" si="17"/>
        <v>0</v>
      </c>
      <c r="Q8" s="37">
        <f t="shared" si="17"/>
        <v>0</v>
      </c>
      <c r="R8" s="37">
        <f t="shared" si="17"/>
        <v>0</v>
      </c>
      <c r="S8" s="37">
        <f t="shared" si="17"/>
        <v>0</v>
      </c>
      <c r="T8" s="37">
        <f t="shared" si="17"/>
        <v>0</v>
      </c>
      <c r="U8" s="37">
        <f t="shared" si="17"/>
        <v>0</v>
      </c>
      <c r="V8" s="37">
        <f t="shared" si="17"/>
        <v>0</v>
      </c>
      <c r="W8" s="39" t="str">
        <f t="shared" si="11"/>
        <v>#DIV/0!</v>
      </c>
      <c r="X8" s="39" t="str">
        <f t="shared" si="12"/>
        <v>#DIV/0!</v>
      </c>
      <c r="Y8" s="40" t="str">
        <f t="shared" si="13"/>
        <v>#DIV/0!</v>
      </c>
      <c r="Z8" s="40" t="str">
        <f t="shared" si="14"/>
        <v>#DIV/0!</v>
      </c>
      <c r="AA8" s="41" t="str">
        <f t="shared" si="15"/>
        <v>#DIV/0!</v>
      </c>
      <c r="AB8" s="36" t="s">
        <v>140</v>
      </c>
      <c r="AC8" s="72">
        <f t="shared" ref="AC8:AJ8" si="18">SUM(AC4:AC5)</f>
        <v>0</v>
      </c>
      <c r="AD8" s="72">
        <f t="shared" si="18"/>
        <v>0</v>
      </c>
      <c r="AE8" s="72">
        <f t="shared" si="18"/>
        <v>0</v>
      </c>
      <c r="AF8" s="72">
        <f t="shared" si="18"/>
        <v>0</v>
      </c>
      <c r="AG8" s="72">
        <f t="shared" si="18"/>
        <v>0</v>
      </c>
      <c r="AH8" s="72">
        <f t="shared" si="18"/>
        <v>0</v>
      </c>
      <c r="AI8" s="73">
        <f t="shared" si="18"/>
        <v>0</v>
      </c>
      <c r="AJ8" s="73">
        <f t="shared" si="18"/>
        <v>0</v>
      </c>
      <c r="AK8" s="40"/>
      <c r="AL8" s="40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43"/>
      <c r="AC10" s="43"/>
      <c r="AD10" s="43"/>
      <c r="AE10" s="43"/>
      <c r="AF10" s="43"/>
      <c r="AG10" s="43"/>
      <c r="AH10" s="43"/>
      <c r="AI10" s="43"/>
      <c r="AJ10" s="43"/>
      <c r="AK10" s="44"/>
      <c r="AL10" s="44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43"/>
      <c r="AC12" s="44"/>
      <c r="AD12" s="44"/>
      <c r="AE12" s="44"/>
      <c r="AF12" s="44"/>
      <c r="AG12" s="44"/>
      <c r="AH12" s="44"/>
      <c r="AI12" s="44"/>
      <c r="AJ12" s="44"/>
      <c r="AK12" s="45"/>
      <c r="AL12" s="45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6"/>
      <c r="AC17" s="6"/>
      <c r="AD17" s="6"/>
      <c r="AE17" s="6"/>
      <c r="AF17" s="6"/>
      <c r="AG17" s="6"/>
      <c r="AH17" s="6"/>
      <c r="AI17" s="6"/>
      <c r="AJ17" s="6"/>
      <c r="AK17" s="12"/>
      <c r="AL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47"/>
      <c r="AC19" s="46"/>
      <c r="AD19" s="46"/>
      <c r="AE19" s="46"/>
      <c r="AF19" s="46"/>
      <c r="AG19" s="46"/>
      <c r="AH19" s="46"/>
      <c r="AI19" s="46"/>
      <c r="AJ19" s="46"/>
      <c r="AK19" s="48"/>
      <c r="AL19" s="48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</row>
  </sheetData>
  <drawing r:id="rId1"/>
</worksheet>
</file>