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투수 기록" sheetId="1" r:id="rId4"/>
    <sheet state="visible" name="25 투수 기록" sheetId="2" r:id="rId5"/>
    <sheet state="visible" name="24 투수 기록" sheetId="3" r:id="rId6"/>
    <sheet state="visible" name="구본우" sheetId="4" r:id="rId7"/>
    <sheet state="visible" name="박민혁" sheetId="5" r:id="rId8"/>
    <sheet state="visible" name="이승훈" sheetId="6" r:id="rId9"/>
    <sheet state="visible" name="이재성" sheetId="7" r:id="rId10"/>
    <sheet state="visible" name="임채헌" sheetId="8" r:id="rId11"/>
    <sheet state="visible" name="유민영" sheetId="9" r:id="rId12"/>
    <sheet state="visible" name="정의홍" sheetId="10" r:id="rId13"/>
    <sheet state="visible" name="최민준" sheetId="11" r:id="rId14"/>
    <sheet state="visible" name="최인열" sheetId="12" r:id="rId15"/>
    <sheet state="visible" name="홍윤석" sheetId="13" r:id="rId16"/>
  </sheets>
  <definedNames>
    <definedName hidden="1" localSheetId="0" name="_xlnm._FilterDatabase">'투수 기록'!$A$1:$Y$983</definedName>
    <definedName hidden="1" localSheetId="1" name="_xlnm._FilterDatabase">'25 투수 기록'!$A$1:$Y$11</definedName>
    <definedName hidden="1" localSheetId="2" name="_xlnm._FilterDatabase">'24 투수 기록'!$A$1:$Y$984</definedName>
  </definedNames>
  <calcPr/>
</workbook>
</file>

<file path=xl/sharedStrings.xml><?xml version="1.0" encoding="utf-8"?>
<sst xmlns="http://schemas.openxmlformats.org/spreadsheetml/2006/main" count="429" uniqueCount="85">
  <si>
    <t>이름</t>
  </si>
  <si>
    <t>등번호</t>
  </si>
  <si>
    <t>포지션</t>
  </si>
  <si>
    <t>WAR</t>
  </si>
  <si>
    <t>등판</t>
  </si>
  <si>
    <t>선발</t>
  </si>
  <si>
    <t>승</t>
  </si>
  <si>
    <t>패</t>
  </si>
  <si>
    <t>세이브</t>
  </si>
  <si>
    <t>홀드</t>
  </si>
  <si>
    <t>이닝</t>
  </si>
  <si>
    <t>피안타</t>
  </si>
  <si>
    <t>피홈런</t>
  </si>
  <si>
    <t>삼진</t>
  </si>
  <si>
    <t>볼넷</t>
  </si>
  <si>
    <t>사구</t>
  </si>
  <si>
    <t>실점</t>
  </si>
  <si>
    <t>자책</t>
  </si>
  <si>
    <t>ERA</t>
  </si>
  <si>
    <t>RA/9</t>
  </si>
  <si>
    <t>FIP</t>
  </si>
  <si>
    <t>K/9</t>
  </si>
  <si>
    <t>BB/9</t>
  </si>
  <si>
    <t>K/BB</t>
  </si>
  <si>
    <t>WHIP</t>
  </si>
  <si>
    <t>최민준</t>
  </si>
  <si>
    <t>이승훈</t>
  </si>
  <si>
    <t>이재성</t>
  </si>
  <si>
    <t>정의홍</t>
  </si>
  <si>
    <t>구본우</t>
  </si>
  <si>
    <t>홍윤석</t>
  </si>
  <si>
    <t>박민혁</t>
  </si>
  <si>
    <t>유민영</t>
  </si>
  <si>
    <t>최인열</t>
  </si>
  <si>
    <t>임채헌</t>
  </si>
  <si>
    <t>25 최민준</t>
  </si>
  <si>
    <t>25 이재성</t>
  </si>
  <si>
    <t>25 구본우</t>
  </si>
  <si>
    <t>25 이승훈</t>
  </si>
  <si>
    <t>25 정의홍</t>
  </si>
  <si>
    <t>25 유민영</t>
  </si>
  <si>
    <t>25 최인열</t>
  </si>
  <si>
    <t>25 임채헌</t>
  </si>
  <si>
    <t>25 홍윤석</t>
  </si>
  <si>
    <t>25 박민혁</t>
  </si>
  <si>
    <t>24 이승훈</t>
  </si>
  <si>
    <t>24 최민준</t>
  </si>
  <si>
    <t>24 이재성</t>
  </si>
  <si>
    <t>24 구본우</t>
  </si>
  <si>
    <t>24 박민혁</t>
  </si>
  <si>
    <t>24 홍윤석</t>
  </si>
  <si>
    <t>24 최인열</t>
  </si>
  <si>
    <t>땅볼</t>
  </si>
  <si>
    <t>뜬공</t>
  </si>
  <si>
    <t>직선타</t>
  </si>
  <si>
    <t>폭투</t>
  </si>
  <si>
    <t>24.11.09</t>
  </si>
  <si>
    <t>24.11.16</t>
  </si>
  <si>
    <t>24.11.23</t>
  </si>
  <si>
    <t>25.02.15</t>
  </si>
  <si>
    <t>25.03.22</t>
  </si>
  <si>
    <t>25.05.17</t>
  </si>
  <si>
    <t>25.06.28</t>
  </si>
  <si>
    <t>24.08.04</t>
  </si>
  <si>
    <t>24.09.18</t>
  </si>
  <si>
    <t>24.09.28</t>
  </si>
  <si>
    <t>24.10.03</t>
  </si>
  <si>
    <t>24.10.05</t>
  </si>
  <si>
    <t>24.10.12</t>
  </si>
  <si>
    <t>25.01.25</t>
  </si>
  <si>
    <t>25.04.26</t>
  </si>
  <si>
    <t>25.05.10</t>
  </si>
  <si>
    <t>24.06.06</t>
  </si>
  <si>
    <t>24.06.09</t>
  </si>
  <si>
    <t>24.06.29</t>
  </si>
  <si>
    <t>24.07.14</t>
  </si>
  <si>
    <t>24.08.07</t>
  </si>
  <si>
    <t>24.08.10</t>
  </si>
  <si>
    <t>24.08.17</t>
  </si>
  <si>
    <t>24.08.24</t>
  </si>
  <si>
    <t>24.09.21</t>
  </si>
  <si>
    <t>24.10.26</t>
  </si>
  <si>
    <t>25.03.08</t>
  </si>
  <si>
    <t>25.06.03</t>
  </si>
  <si>
    <t>25.06.14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</si>
</sst>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 ##/##"/>
    <numFmt numFmtId="165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1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3" fillId="0" fontId="2" numFmtId="0" xfId="0" applyAlignment="1" applyBorder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2" fontId="2" numFmtId="4" xfId="0" applyAlignment="1" applyFill="1" applyFont="1" applyNumberFormat="1">
      <alignment horizontal="center"/>
    </xf>
    <xf borderId="0" fillId="2" fontId="2" numFmtId="2" xfId="0" applyAlignment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4" fillId="0" fontId="2" numFmtId="0" xfId="0" applyAlignment="1" applyBorder="1" applyFont="1">
      <alignment horizontal="center" readingOrder="0"/>
    </xf>
    <xf borderId="4" fillId="0" fontId="2" numFmtId="4" xfId="0" applyAlignment="1" applyBorder="1" applyFont="1" applyNumberForma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65" xfId="0" applyAlignment="1" applyBorder="1" applyFont="1" applyNumberFormat="1">
      <alignment horizontal="center"/>
    </xf>
    <xf borderId="4" fillId="0" fontId="2" numFmtId="0" xfId="0" applyBorder="1" applyFont="1"/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/>
    </xf>
    <xf borderId="0" fillId="3" fontId="1" numFmtId="164" xfId="0" applyAlignment="1" applyFont="1" applyNumberFormat="1">
      <alignment horizontal="center"/>
    </xf>
    <xf borderId="0" fillId="3" fontId="1" numFmtId="4" xfId="0" applyAlignment="1" applyFont="1" applyNumberFormat="1">
      <alignment horizontal="center"/>
    </xf>
    <xf borderId="0" fillId="3" fontId="1" numFmtId="2" xfId="0" applyAlignment="1" applyFont="1" applyNumberFormat="1">
      <alignment horizontal="center"/>
    </xf>
    <xf borderId="0" fillId="3" fontId="1" numFmtId="165" xfId="0" applyAlignment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4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0" xfId="0" applyBorder="1" applyFont="1"/>
    <xf borderId="1" fillId="0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4" t="s">
        <v>25</v>
      </c>
      <c r="B2" s="4">
        <v>56.0</v>
      </c>
      <c r="C2" s="5"/>
      <c r="D2" s="6">
        <f t="shared" ref="D2:D11" si="1">IF(K2&gt;0,(($T$12-($T$12-$S$12-1)-(T2*0.2+U2))*K2/9)/1.8, )</f>
        <v>6.297600032</v>
      </c>
      <c r="E2" s="7">
        <f>VLOOKUP(A2,'최민준'!A:X,2,0)</f>
        <v>10</v>
      </c>
      <c r="F2" s="7">
        <f>VLOOKUP(A2,'최민준'!A:X,3,0)</f>
        <v>1</v>
      </c>
      <c r="G2" s="7">
        <f>VLOOKUP(A2,'최민준'!A:X,4,0)</f>
        <v>1</v>
      </c>
      <c r="H2" s="7">
        <f>VLOOKUP(A2,'최민준'!A:X,5,0)</f>
        <v>2</v>
      </c>
      <c r="I2" s="7">
        <f>VLOOKUP(A2,'최민준'!A:X,6,0)</f>
        <v>2</v>
      </c>
      <c r="J2" s="7">
        <f>VLOOKUP(A2,'최민준'!A:X,7,0)</f>
        <v>0</v>
      </c>
      <c r="K2" s="8">
        <f>VLOOKUP(A2,'최민준'!A:X,8,0)</f>
        <v>17.66599</v>
      </c>
      <c r="L2" s="7">
        <f>VLOOKUP(A2,'최민준'!A:X,9,0)</f>
        <v>20</v>
      </c>
      <c r="M2" s="7">
        <f>VLOOKUP(A2,'최민준'!A:X,10,0)</f>
        <v>0</v>
      </c>
      <c r="N2" s="7">
        <f>VLOOKUP(A2,'최민준'!A:X,11,0)</f>
        <v>30</v>
      </c>
      <c r="O2" s="7">
        <f>VLOOKUP(A2,'최민준'!A:X,12,0)</f>
        <v>15</v>
      </c>
      <c r="P2" s="7">
        <f>VLOOKUP(A2,'최민준'!A:X,13,0)</f>
        <v>4</v>
      </c>
      <c r="Q2" s="7">
        <f>VLOOKUP(A2,'최민준'!A:X,14,0)</f>
        <v>19</v>
      </c>
      <c r="R2" s="7">
        <f>VLOOKUP(A2,'최민준'!A:X,15,0)</f>
        <v>15</v>
      </c>
      <c r="S2" s="9">
        <f t="shared" ref="S2:S4" si="2">IF(K2=0,99.99,R2*9/K2)</f>
        <v>7.641802129</v>
      </c>
      <c r="T2" s="9">
        <f t="shared" ref="T2:T4" si="3">IF(K2=0,99.99,Q2*9/K2)</f>
        <v>9.679616031</v>
      </c>
      <c r="U2" s="10">
        <f t="shared" ref="U2:U11" si="4">IF(K2=0, ,(0.5*L2+2*O2+2*P2-4.5*N2)/K2+9.5)</f>
        <v>4.575283072</v>
      </c>
      <c r="V2" s="10">
        <f t="shared" ref="V2:V11" si="5">IF(K2=0, ,N2*9/K2)</f>
        <v>15.28360426</v>
      </c>
      <c r="W2" s="10">
        <f t="shared" ref="W2:W11" si="6">IF(K2=0, ,O2*9/K2)</f>
        <v>7.641802129</v>
      </c>
      <c r="X2" s="11">
        <f t="shared" ref="X2:X11" si="7">IF(K2=0, ,N2/O2)</f>
        <v>2</v>
      </c>
      <c r="Y2" s="11">
        <f t="shared" ref="Y2:Y11" si="8">IF(K2=0, ,(L2+O2+P2)/K2)</f>
        <v>2.207631726</v>
      </c>
    </row>
    <row r="3">
      <c r="A3" s="4" t="s">
        <v>26</v>
      </c>
      <c r="B3" s="4">
        <v>14.0</v>
      </c>
      <c r="C3" s="5"/>
      <c r="D3" s="6">
        <f t="shared" si="1"/>
        <v>3.935535789</v>
      </c>
      <c r="E3" s="7">
        <f>VLOOKUP(A3,'이승훈'!A:X,2,0)</f>
        <v>14</v>
      </c>
      <c r="F3" s="7">
        <f>VLOOKUP(A3,'이승훈'!A:X,3,0)</f>
        <v>7</v>
      </c>
      <c r="G3" s="7">
        <f>VLOOKUP(A3,'이승훈'!A:X,4,0)</f>
        <v>5</v>
      </c>
      <c r="H3" s="7">
        <f>VLOOKUP(A3,'이승훈'!A:X,5,0)</f>
        <v>2</v>
      </c>
      <c r="I3" s="7">
        <f>VLOOKUP(A3,'이승훈'!A:X,6,0)</f>
        <v>1</v>
      </c>
      <c r="J3" s="7">
        <f>VLOOKUP(A3,'이승훈'!A:X,7,0)</f>
        <v>0</v>
      </c>
      <c r="K3" s="8">
        <f>VLOOKUP(A3,'이승훈'!A:X,8,0)</f>
        <v>31.9989332</v>
      </c>
      <c r="L3" s="7">
        <f>VLOOKUP(A3,'이승훈'!A:X,9,0)</f>
        <v>40</v>
      </c>
      <c r="M3" s="7">
        <f>VLOOKUP(A3,'이승훈'!A:X,10,0)</f>
        <v>0</v>
      </c>
      <c r="N3" s="7">
        <f>VLOOKUP(A3,'이승훈'!A:X,11,0)</f>
        <v>42</v>
      </c>
      <c r="O3" s="7">
        <f>VLOOKUP(A3,'이승훈'!A:X,12,0)</f>
        <v>51</v>
      </c>
      <c r="P3" s="7">
        <f>VLOOKUP(A3,'이승훈'!A:X,13,0)</f>
        <v>3</v>
      </c>
      <c r="Q3" s="7">
        <f>VLOOKUP(A3,'이승훈'!A:X,14,0)</f>
        <v>48</v>
      </c>
      <c r="R3" s="7">
        <f>VLOOKUP(A3,'이승훈'!A:X,15,0)</f>
        <v>37</v>
      </c>
      <c r="S3" s="9">
        <f t="shared" si="2"/>
        <v>10.40659693</v>
      </c>
      <c r="T3" s="9">
        <f t="shared" si="3"/>
        <v>13.50045007</v>
      </c>
      <c r="U3" s="10">
        <f t="shared" si="4"/>
        <v>7.593686448</v>
      </c>
      <c r="V3" s="10">
        <f t="shared" si="5"/>
        <v>11.81289381</v>
      </c>
      <c r="W3" s="10">
        <f t="shared" si="6"/>
        <v>14.3442282</v>
      </c>
      <c r="X3" s="11">
        <f t="shared" si="7"/>
        <v>0.8235294118</v>
      </c>
      <c r="Y3" s="11">
        <f t="shared" si="8"/>
        <v>2.937597932</v>
      </c>
    </row>
    <row r="4">
      <c r="A4" s="4" t="s">
        <v>27</v>
      </c>
      <c r="B4" s="4">
        <v>17.0</v>
      </c>
      <c r="C4" s="5"/>
      <c r="D4" s="6">
        <f t="shared" si="1"/>
        <v>2.577362659</v>
      </c>
      <c r="E4" s="7">
        <f>VLOOKUP(A4,'이재성'!A:X,2,0)</f>
        <v>23</v>
      </c>
      <c r="F4" s="7">
        <f>VLOOKUP(A4,'이재성'!A:X,3,0)</f>
        <v>18</v>
      </c>
      <c r="G4" s="7">
        <f>VLOOKUP(A4,'이재성'!A:X,4,0)</f>
        <v>4</v>
      </c>
      <c r="H4" s="7">
        <f>VLOOKUP(A4,'이재성'!A:X,5,0)</f>
        <v>3</v>
      </c>
      <c r="I4" s="7">
        <f>VLOOKUP(A4,'이재성'!A:X,6,0)</f>
        <v>0</v>
      </c>
      <c r="J4" s="7">
        <f>VLOOKUP(A4,'이재성'!A:X,7,0)</f>
        <v>1</v>
      </c>
      <c r="K4" s="8">
        <f>VLOOKUP(A4,'이재성'!A:X,8,0)</f>
        <v>53.9993</v>
      </c>
      <c r="L4" s="7">
        <f>VLOOKUP(A4,'이재성'!A:X,9,0)</f>
        <v>90</v>
      </c>
      <c r="M4" s="7">
        <f>VLOOKUP(A4,'이재성'!A:X,10,0)</f>
        <v>2</v>
      </c>
      <c r="N4" s="7">
        <f>VLOOKUP(A4,'이재성'!A:X,11,0)</f>
        <v>59</v>
      </c>
      <c r="O4" s="7">
        <f>VLOOKUP(A4,'이재성'!A:X,12,0)</f>
        <v>77</v>
      </c>
      <c r="P4" s="7">
        <f>VLOOKUP(A4,'이재성'!A:X,13,0)</f>
        <v>3</v>
      </c>
      <c r="Q4" s="7">
        <f>VLOOKUP(A4,'이재성'!A:X,14,0)</f>
        <v>94</v>
      </c>
      <c r="R4" s="7">
        <f>VLOOKUP(A4,'이재성'!A:X,15,0)</f>
        <v>70</v>
      </c>
      <c r="S4" s="9">
        <f t="shared" si="2"/>
        <v>11.6668179</v>
      </c>
      <c r="T4" s="9">
        <f t="shared" si="3"/>
        <v>15.66686976</v>
      </c>
      <c r="U4" s="10">
        <f t="shared" si="4"/>
        <v>8.379615106</v>
      </c>
      <c r="V4" s="10">
        <f t="shared" si="5"/>
        <v>9.833460804</v>
      </c>
      <c r="W4" s="10">
        <f t="shared" si="6"/>
        <v>12.83349969</v>
      </c>
      <c r="X4" s="11">
        <f t="shared" si="7"/>
        <v>0.7662337662</v>
      </c>
      <c r="Y4" s="11">
        <f t="shared" si="8"/>
        <v>3.148188958</v>
      </c>
    </row>
    <row r="5">
      <c r="A5" s="4" t="s">
        <v>28</v>
      </c>
      <c r="B5" s="4">
        <v>90.0</v>
      </c>
      <c r="C5" s="5"/>
      <c r="D5" s="6">
        <f t="shared" si="1"/>
        <v>0.2398893752</v>
      </c>
      <c r="E5" s="7">
        <f>VLOOKUP(A5,'정의홍'!A:W,2,0)</f>
        <v>1</v>
      </c>
      <c r="F5" s="7">
        <f>VLOOKUP(A5,'정의홍'!A:W,3,0)</f>
        <v>0</v>
      </c>
      <c r="G5" s="7">
        <f>VLOOKUP(A5,'정의홍'!A:W,4,0)</f>
        <v>0</v>
      </c>
      <c r="H5" s="7">
        <f>VLOOKUP(A5,'정의홍'!A:W,5,0)</f>
        <v>0</v>
      </c>
      <c r="I5" s="7">
        <f>VLOOKUP(A5,'정의홍'!A:W,6,0)</f>
        <v>0</v>
      </c>
      <c r="J5" s="7">
        <f>VLOOKUP(A5,'정의홍'!A:W,7,0)</f>
        <v>0</v>
      </c>
      <c r="K5" s="8">
        <f>VLOOKUP(A5,'정의홍'!A:W,8,0)</f>
        <v>1</v>
      </c>
      <c r="L5" s="7">
        <f>VLOOKUP(A5,'정의홍'!A:W,9,0)</f>
        <v>1</v>
      </c>
      <c r="M5" s="7">
        <f>VLOOKUP(A5,'정의홍'!A:W,10,0)</f>
        <v>0</v>
      </c>
      <c r="N5" s="7">
        <f>VLOOKUP(A5,'정의홍'!A:W,11,0)</f>
        <v>2</v>
      </c>
      <c r="O5" s="7">
        <f>VLOOKUP(A5,'정의홍'!A:W,12,0)</f>
        <v>1</v>
      </c>
      <c r="P5" s="7">
        <f>VLOOKUP(A5,'정의홍'!A:W,13,0)</f>
        <v>0</v>
      </c>
      <c r="Q5" s="7">
        <f>VLOOKUP(A5,'정의홍'!A:W,14,0)</f>
        <v>3</v>
      </c>
      <c r="R5" s="7">
        <f>VLOOKUP(A5,'정의홍'!A:W,15,0)</f>
        <v>0</v>
      </c>
      <c r="S5" s="9">
        <f>IF(K5=0, ,R5*9/K5)</f>
        <v>0</v>
      </c>
      <c r="T5" s="9">
        <f>IF(K5=0, ,Q5*9/K5)</f>
        <v>27</v>
      </c>
      <c r="U5" s="10">
        <f t="shared" si="4"/>
        <v>3</v>
      </c>
      <c r="V5" s="10">
        <f t="shared" si="5"/>
        <v>18</v>
      </c>
      <c r="W5" s="10">
        <f t="shared" si="6"/>
        <v>9</v>
      </c>
      <c r="X5" s="11">
        <f t="shared" si="7"/>
        <v>2</v>
      </c>
      <c r="Y5" s="11">
        <f t="shared" si="8"/>
        <v>2</v>
      </c>
    </row>
    <row r="6">
      <c r="A6" s="4" t="s">
        <v>29</v>
      </c>
      <c r="B6" s="4">
        <v>0.0</v>
      </c>
      <c r="C6" s="5"/>
      <c r="D6" s="6">
        <f t="shared" si="1"/>
        <v>0.2266051429</v>
      </c>
      <c r="E6" s="7">
        <f>VLOOKUP(A6,'구본우'!A:U,2,0)</f>
        <v>7</v>
      </c>
      <c r="F6" s="7">
        <f>VLOOKUP(A6,'구본우'!A:U,3,0)</f>
        <v>1</v>
      </c>
      <c r="G6" s="7">
        <f>VLOOKUP(A6,'구본우'!A:U,4,0)</f>
        <v>0</v>
      </c>
      <c r="H6" s="7">
        <f>VLOOKUP(A6,'구본우'!A:U,5,0)</f>
        <v>1</v>
      </c>
      <c r="I6" s="7">
        <f>VLOOKUP(A6,'구본우'!A:U,6,0)</f>
        <v>0</v>
      </c>
      <c r="J6" s="7">
        <f>VLOOKUP(A6,'구본우'!A:U,7,0)</f>
        <v>1</v>
      </c>
      <c r="K6" s="8">
        <f>VLOOKUP(A6,'구본우'!A:U,8,0)</f>
        <v>6.665333</v>
      </c>
      <c r="L6" s="7">
        <f>VLOOKUP(A6,'구본우'!A:U,9,0)</f>
        <v>11</v>
      </c>
      <c r="M6" s="7">
        <f>VLOOKUP(A6,'구본우'!A:U,10,0)</f>
        <v>1</v>
      </c>
      <c r="N6" s="7">
        <f>VLOOKUP(A6,'구본우'!A:U,11,0)</f>
        <v>10</v>
      </c>
      <c r="O6" s="7">
        <f>VLOOKUP(A6,'구본우'!A:U,12,0)</f>
        <v>6</v>
      </c>
      <c r="P6" s="7">
        <f>VLOOKUP(A6,'구본우'!A:U,13,0)</f>
        <v>5</v>
      </c>
      <c r="Q6" s="7">
        <f>VLOOKUP(A6,'구본우'!A:U,14,0)</f>
        <v>18</v>
      </c>
      <c r="R6" s="7">
        <f>VLOOKUP(A6,'구본우'!A:U,15,0)</f>
        <v>5</v>
      </c>
      <c r="S6" s="9">
        <f t="shared" ref="S6:S8" si="9">IF(K6=0,99.99,R6*9/K6)</f>
        <v>6.751350608</v>
      </c>
      <c r="T6" s="9">
        <f t="shared" ref="T6:T8" si="10">IF(K6=0,99.99,Q6*9/K6)</f>
        <v>24.30486219</v>
      </c>
      <c r="U6" s="10">
        <f t="shared" si="4"/>
        <v>6.874474764</v>
      </c>
      <c r="V6" s="10">
        <f t="shared" si="5"/>
        <v>13.50270122</v>
      </c>
      <c r="W6" s="10">
        <f t="shared" si="6"/>
        <v>8.101620729</v>
      </c>
      <c r="X6" s="11">
        <f t="shared" si="7"/>
        <v>1.666666667</v>
      </c>
      <c r="Y6" s="11">
        <f t="shared" si="8"/>
        <v>3.300660297</v>
      </c>
    </row>
    <row r="7">
      <c r="A7" s="4" t="s">
        <v>30</v>
      </c>
      <c r="B7" s="4">
        <v>7.0</v>
      </c>
      <c r="C7" s="5"/>
      <c r="D7" s="6">
        <f t="shared" si="1"/>
        <v>-0.1729461337</v>
      </c>
      <c r="E7" s="7">
        <f>VLOOKUP(A7,'홍윤석'!A:X,2,0)</f>
        <v>3</v>
      </c>
      <c r="F7" s="7">
        <f>VLOOKUP(A7,'홍윤석'!A:X,3,0)</f>
        <v>0</v>
      </c>
      <c r="G7" s="7">
        <f>VLOOKUP(A7,'홍윤석'!A:X,4,0)</f>
        <v>0</v>
      </c>
      <c r="H7" s="7">
        <f>VLOOKUP(A7,'홍윤석'!A:X,5,0)</f>
        <v>0</v>
      </c>
      <c r="I7" s="7">
        <f>VLOOKUP(A7,'홍윤석'!A:X,6,0)</f>
        <v>0</v>
      </c>
      <c r="J7" s="7">
        <f>VLOOKUP(A7,'홍윤석'!A:X,7,0)</f>
        <v>0</v>
      </c>
      <c r="K7" s="8">
        <f>VLOOKUP(A7,'홍윤석'!A:X,8,0)</f>
        <v>2.3323</v>
      </c>
      <c r="L7" s="7">
        <f>VLOOKUP(A7,'홍윤석'!A:X,9,0)</f>
        <v>1</v>
      </c>
      <c r="M7" s="7">
        <f>VLOOKUP(A7,'홍윤석'!A:X,10,0)</f>
        <v>0</v>
      </c>
      <c r="N7" s="7">
        <f>VLOOKUP(A7,'홍윤석'!A:X,11,0)</f>
        <v>4</v>
      </c>
      <c r="O7" s="7">
        <f>VLOOKUP(A7,'홍윤석'!A:X,12,0)</f>
        <v>8</v>
      </c>
      <c r="P7" s="7">
        <f>VLOOKUP(A7,'홍윤석'!A:X,13,0)</f>
        <v>0</v>
      </c>
      <c r="Q7" s="7">
        <f>VLOOKUP(A7,'홍윤석'!A:X,14,0)</f>
        <v>6</v>
      </c>
      <c r="R7" s="7">
        <f>VLOOKUP(A7,'홍윤석'!A:X,15,0)</f>
        <v>5</v>
      </c>
      <c r="S7" s="9">
        <f t="shared" si="9"/>
        <v>19.29425889</v>
      </c>
      <c r="T7" s="9">
        <f t="shared" si="10"/>
        <v>23.15311066</v>
      </c>
      <c r="U7" s="10">
        <f t="shared" si="4"/>
        <v>8.856858037</v>
      </c>
      <c r="V7" s="10">
        <f t="shared" si="5"/>
        <v>15.43540711</v>
      </c>
      <c r="W7" s="10">
        <f t="shared" si="6"/>
        <v>30.87081422</v>
      </c>
      <c r="X7" s="11">
        <f t="shared" si="7"/>
        <v>0.5</v>
      </c>
      <c r="Y7" s="11">
        <f t="shared" si="8"/>
        <v>3.858851777</v>
      </c>
    </row>
    <row r="8">
      <c r="A8" s="4" t="s">
        <v>31</v>
      </c>
      <c r="B8" s="4">
        <v>59.0</v>
      </c>
      <c r="C8" s="5"/>
      <c r="D8" s="6">
        <f t="shared" si="1"/>
        <v>-0.2045550692</v>
      </c>
      <c r="E8" s="7">
        <f>VLOOKUP(A8,'박민혁'!A:U,2,0)</f>
        <v>1</v>
      </c>
      <c r="F8" s="7">
        <f>VLOOKUP(A8,'박민혁'!A:U,3,0)</f>
        <v>0</v>
      </c>
      <c r="G8" s="7">
        <f>VLOOKUP(A8,'박민혁'!A:U,4,0)</f>
        <v>0</v>
      </c>
      <c r="H8" s="7">
        <f>VLOOKUP(A8,'박민혁'!A:U,5,0)</f>
        <v>0</v>
      </c>
      <c r="I8" s="7">
        <f>VLOOKUP(A8,'박민혁'!A:U,6,0)</f>
        <v>0</v>
      </c>
      <c r="J8" s="7">
        <f>VLOOKUP(A8,'박민혁'!A:U,7,0)</f>
        <v>0</v>
      </c>
      <c r="K8" s="8">
        <f>VLOOKUP(A8,'박민혁'!A:U,8,0)</f>
        <v>1</v>
      </c>
      <c r="L8" s="7">
        <f>VLOOKUP(A8,'박민혁'!A:U,9,0)</f>
        <v>2</v>
      </c>
      <c r="M8" s="7">
        <f>VLOOKUP(A8,'박민혁'!A:U,10,0)</f>
        <v>0</v>
      </c>
      <c r="N8" s="7">
        <f>VLOOKUP(A8,'박민혁'!A:U,11,0)</f>
        <v>1</v>
      </c>
      <c r="O8" s="7">
        <f>VLOOKUP(A8,'박민혁'!A:U,12,0)</f>
        <v>3</v>
      </c>
      <c r="P8" s="7">
        <f>VLOOKUP(A8,'박민혁'!A:U,13,0)</f>
        <v>0</v>
      </c>
      <c r="Q8" s="7">
        <f>VLOOKUP(A8,'박민혁'!A:U,14,0)</f>
        <v>2</v>
      </c>
      <c r="R8" s="7">
        <f>VLOOKUP(A8,'박민혁'!A:U,15,0)</f>
        <v>2</v>
      </c>
      <c r="S8" s="9">
        <f t="shared" si="9"/>
        <v>18</v>
      </c>
      <c r="T8" s="9">
        <f t="shared" si="10"/>
        <v>18</v>
      </c>
      <c r="U8" s="10">
        <f t="shared" si="4"/>
        <v>12</v>
      </c>
      <c r="V8" s="10">
        <f t="shared" si="5"/>
        <v>9</v>
      </c>
      <c r="W8" s="10">
        <f t="shared" si="6"/>
        <v>27</v>
      </c>
      <c r="X8" s="11">
        <f t="shared" si="7"/>
        <v>0.3333333333</v>
      </c>
      <c r="Y8" s="11">
        <f t="shared" si="8"/>
        <v>5</v>
      </c>
    </row>
    <row r="9">
      <c r="A9" s="4" t="s">
        <v>32</v>
      </c>
      <c r="B9" s="4">
        <v>12.0</v>
      </c>
      <c r="C9" s="5"/>
      <c r="D9" s="6">
        <f t="shared" si="1"/>
        <v>-0.3077195219</v>
      </c>
      <c r="E9" s="7">
        <f>VLOOKUP(A9,'유민영'!A:U,2,0)</f>
        <v>1</v>
      </c>
      <c r="F9" s="7">
        <f>VLOOKUP(A9,'유민영'!A:U,3,0)</f>
        <v>0</v>
      </c>
      <c r="G9" s="7">
        <f>VLOOKUP(A9,'유민영'!A:U,4,0)</f>
        <v>0</v>
      </c>
      <c r="H9" s="7">
        <f>VLOOKUP(A9,'유민영'!A:U,5,0)</f>
        <v>0</v>
      </c>
      <c r="I9" s="7">
        <f>VLOOKUP(A9,'유민영'!A:U,6,0)</f>
        <v>0</v>
      </c>
      <c r="J9" s="7">
        <f>VLOOKUP(A9,'유민영'!A:U,7,0)</f>
        <v>0</v>
      </c>
      <c r="K9" s="8">
        <f>VLOOKUP(A9,'유민영'!A:U,8,0)</f>
        <v>1.3333333</v>
      </c>
      <c r="L9" s="7">
        <f>VLOOKUP(A9,'유민영'!A:U,9,0)</f>
        <v>1</v>
      </c>
      <c r="M9" s="7">
        <f>VLOOKUP(A9,'유민영'!A:U,10,0)</f>
        <v>0</v>
      </c>
      <c r="N9" s="7">
        <f>VLOOKUP(A9,'유민영'!A:U,11,0)</f>
        <v>2</v>
      </c>
      <c r="O9" s="7">
        <f>VLOOKUP(A9,'유민영'!A:U,12,0)</f>
        <v>4</v>
      </c>
      <c r="P9" s="7">
        <f>VLOOKUP(A9,'유민영'!A:U,13,0)</f>
        <v>1</v>
      </c>
      <c r="Q9" s="7">
        <f>VLOOKUP(A9,'유민영'!A:U,14,0)</f>
        <v>4</v>
      </c>
      <c r="R9" s="7">
        <f>VLOOKUP(A9,'유민영'!A:U,15,0)</f>
        <v>4</v>
      </c>
      <c r="S9" s="9">
        <f>IF(K9=0, ,R9*9/K9)</f>
        <v>27.00000068</v>
      </c>
      <c r="T9" s="9">
        <f>IF(K9=0, ,Q9*9/K9)</f>
        <v>27.00000068</v>
      </c>
      <c r="U9" s="10">
        <f t="shared" si="4"/>
        <v>10.62500003</v>
      </c>
      <c r="V9" s="10">
        <f t="shared" si="5"/>
        <v>13.50000034</v>
      </c>
      <c r="W9" s="10">
        <f t="shared" si="6"/>
        <v>27.00000068</v>
      </c>
      <c r="X9" s="11">
        <f t="shared" si="7"/>
        <v>0.5</v>
      </c>
      <c r="Y9" s="11">
        <f t="shared" si="8"/>
        <v>4.500000113</v>
      </c>
    </row>
    <row r="10">
      <c r="A10" s="4" t="s">
        <v>33</v>
      </c>
      <c r="B10" s="4">
        <v>1.0</v>
      </c>
      <c r="C10" s="7"/>
      <c r="D10" s="6">
        <f t="shared" si="1"/>
        <v>-1.832203326</v>
      </c>
      <c r="E10" s="7">
        <f>VLOOKUP(A10,'최인열'!A:W,2,0)</f>
        <v>8</v>
      </c>
      <c r="F10" s="7">
        <f>VLOOKUP(A10,'최인열'!A:W,3,0)</f>
        <v>2</v>
      </c>
      <c r="G10" s="7">
        <f>VLOOKUP(A10,'최인열'!A:W,4,0)</f>
        <v>0</v>
      </c>
      <c r="H10" s="7">
        <f>VLOOKUP(A10,'최인열'!A:W,5,0)</f>
        <v>1</v>
      </c>
      <c r="I10" s="7">
        <f>VLOOKUP(A10,'최인열'!A:W,6,0)</f>
        <v>0</v>
      </c>
      <c r="J10" s="7">
        <f>VLOOKUP(A10,'최인열'!A:W,7,0)</f>
        <v>0</v>
      </c>
      <c r="K10" s="8">
        <f>VLOOKUP(A10,'최인열'!A:W,8,0)</f>
        <v>8.3333</v>
      </c>
      <c r="L10" s="7">
        <f>VLOOKUP(A10,'최인열'!A:W,9,0)</f>
        <v>11</v>
      </c>
      <c r="M10" s="7">
        <f>VLOOKUP(A10,'최인열'!A:W,10,0)</f>
        <v>0</v>
      </c>
      <c r="N10" s="7">
        <f>VLOOKUP(A10,'최인열'!A:W,11,0)</f>
        <v>10</v>
      </c>
      <c r="O10" s="7">
        <f>VLOOKUP(A10,'최인열'!A:W,12,0)</f>
        <v>30</v>
      </c>
      <c r="P10" s="7">
        <f>VLOOKUP(A10,'최인열'!A:W,13,0)</f>
        <v>0</v>
      </c>
      <c r="Q10" s="7">
        <f>VLOOKUP(A10,'최인열'!A:W,14,0)</f>
        <v>18</v>
      </c>
      <c r="R10" s="7">
        <f>VLOOKUP(A10,'최인열'!A:W,15,0)</f>
        <v>15</v>
      </c>
      <c r="S10" s="9">
        <f>IF(K10=0,99.99,R10*9/K10)</f>
        <v>16.2000648</v>
      </c>
      <c r="T10" s="9">
        <f>IF(K10=0,99.99,Q10*9/K10)</f>
        <v>19.44007776</v>
      </c>
      <c r="U10" s="10">
        <f t="shared" si="4"/>
        <v>11.96000984</v>
      </c>
      <c r="V10" s="10">
        <f t="shared" si="5"/>
        <v>10.8000432</v>
      </c>
      <c r="W10" s="10">
        <f t="shared" si="6"/>
        <v>32.4001296</v>
      </c>
      <c r="X10" s="11">
        <f t="shared" si="7"/>
        <v>0.3333333333</v>
      </c>
      <c r="Y10" s="11">
        <f t="shared" si="8"/>
        <v>4.92001968</v>
      </c>
    </row>
    <row r="11">
      <c r="A11" s="4" t="s">
        <v>34</v>
      </c>
      <c r="B11" s="4">
        <v>23.0</v>
      </c>
      <c r="C11" s="7"/>
      <c r="D11" s="6">
        <f t="shared" si="1"/>
        <v>-1.855443066</v>
      </c>
      <c r="E11" s="7">
        <f>VLOOKUP(A11,'임채헌'!A:W,2,0)</f>
        <v>3</v>
      </c>
      <c r="F11" s="7">
        <f>VLOOKUP(A11,'임채헌'!A:W,3,0)</f>
        <v>1</v>
      </c>
      <c r="G11" s="7">
        <f>VLOOKUP(A11,'임채헌'!A:W,4,0)</f>
        <v>0</v>
      </c>
      <c r="H11" s="7">
        <f>VLOOKUP(A11,'임채헌'!A:W,5,0)</f>
        <v>0</v>
      </c>
      <c r="I11" s="7">
        <f>VLOOKUP(A11,'임채헌'!A:W,6,0)</f>
        <v>0</v>
      </c>
      <c r="J11" s="7">
        <f>VLOOKUP(A11,'임채헌'!A:W,7,0)</f>
        <v>1</v>
      </c>
      <c r="K11" s="8">
        <f>VLOOKUP(A11,'임채헌'!A:W,8,0)</f>
        <v>1.666</v>
      </c>
      <c r="L11" s="7">
        <f>VLOOKUP(A11,'임채헌'!A:W,9,0)</f>
        <v>2</v>
      </c>
      <c r="M11" s="7">
        <f>VLOOKUP(A11,'임채헌'!A:W,10,0)</f>
        <v>0</v>
      </c>
      <c r="N11" s="7">
        <f>VLOOKUP(A11,'임채헌'!A:W,11,0)</f>
        <v>1</v>
      </c>
      <c r="O11" s="7">
        <f>VLOOKUP(A11,'임채헌'!A:W,12,0)</f>
        <v>10</v>
      </c>
      <c r="P11" s="7">
        <f>VLOOKUP(A11,'임채헌'!A:W,13,0)</f>
        <v>1</v>
      </c>
      <c r="Q11" s="7">
        <f>VLOOKUP(A11,'임채헌'!A:W,14,0)</f>
        <v>9</v>
      </c>
      <c r="R11" s="7">
        <f>VLOOKUP(A11,'임채헌'!A:W,15,0)</f>
        <v>5</v>
      </c>
      <c r="S11" s="9">
        <f>IF(K11=0, ,R11*9/K11)</f>
        <v>27.01080432</v>
      </c>
      <c r="T11" s="9">
        <f>IF(K11=0, ,Q11*9/K11)</f>
        <v>48.61944778</v>
      </c>
      <c r="U11" s="10">
        <f t="shared" si="4"/>
        <v>20.60444178</v>
      </c>
      <c r="V11" s="10">
        <f t="shared" si="5"/>
        <v>5.402160864</v>
      </c>
      <c r="W11" s="10">
        <f t="shared" si="6"/>
        <v>54.02160864</v>
      </c>
      <c r="X11" s="11">
        <f t="shared" si="7"/>
        <v>0.1</v>
      </c>
      <c r="Y11" s="11">
        <f t="shared" si="8"/>
        <v>7.803121248</v>
      </c>
    </row>
    <row r="12">
      <c r="A12" s="7"/>
      <c r="B12" s="7"/>
      <c r="C12" s="7"/>
      <c r="D12" s="6"/>
      <c r="E12" s="7"/>
      <c r="F12" s="7"/>
      <c r="G12" s="7"/>
      <c r="H12" s="7"/>
      <c r="I12" s="7"/>
      <c r="J12" s="7"/>
      <c r="K12" s="8">
        <f>SUM(K2:K11)</f>
        <v>125.9944895</v>
      </c>
      <c r="L12" s="7"/>
      <c r="M12" s="7"/>
      <c r="N12" s="7"/>
      <c r="O12" s="7"/>
      <c r="P12" s="7"/>
      <c r="Q12" s="7">
        <f t="shared" ref="Q12:R12" si="11">SUM(Q2:Q11)</f>
        <v>221</v>
      </c>
      <c r="R12" s="7">
        <f t="shared" si="11"/>
        <v>158</v>
      </c>
      <c r="S12" s="9">
        <f>IF(K12=0,99.99,R12*9/K12)</f>
        <v>11.28620788</v>
      </c>
      <c r="T12" s="9">
        <f>IF(K12=0,99.99,Q12*9/K12)</f>
        <v>15.78640469</v>
      </c>
      <c r="U12" s="7"/>
      <c r="V12" s="7"/>
      <c r="W12" s="7"/>
      <c r="X12" s="7"/>
      <c r="Y12" s="7"/>
    </row>
    <row r="13">
      <c r="A13" s="7"/>
      <c r="B13" s="7"/>
      <c r="C13" s="7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/>
      <c r="B14" s="7"/>
      <c r="C14" s="7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/>
      <c r="B15" s="7"/>
      <c r="C15" s="7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/>
      <c r="B16" s="7"/>
      <c r="C16" s="7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/>
      <c r="B17" s="7"/>
      <c r="C17" s="7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/>
      <c r="B18" s="7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7"/>
      <c r="C19" s="7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/>
      <c r="B20" s="7"/>
      <c r="C20" s="7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/>
      <c r="B21" s="7"/>
      <c r="C21" s="7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/>
      <c r="B22" s="7"/>
      <c r="C22" s="7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/>
      <c r="B23" s="7"/>
      <c r="C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7"/>
      <c r="C24" s="7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7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7"/>
      <c r="C26" s="7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7"/>
      <c r="C27" s="7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7"/>
      <c r="C28" s="7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7"/>
      <c r="C29" s="7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</sheetData>
  <autoFilter ref="$A$1:$Y$983">
    <sortState ref="A1:Y983">
      <sortCondition descending="1" ref="D1:D983"/>
      <sortCondition ref="U1:U983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4" width="7.63"/>
  </cols>
  <sheetData>
    <row r="1">
      <c r="A1" s="13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24</v>
      </c>
    </row>
    <row r="2">
      <c r="A2" s="4" t="s">
        <v>83</v>
      </c>
      <c r="B2" s="4">
        <v>1.0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14">
        <v>1.0</v>
      </c>
      <c r="I2" s="4">
        <v>1.0</v>
      </c>
      <c r="J2" s="4">
        <v>0.0</v>
      </c>
      <c r="K2" s="4">
        <v>2.0</v>
      </c>
      <c r="L2" s="4">
        <v>1.0</v>
      </c>
      <c r="M2" s="4">
        <v>0.0</v>
      </c>
      <c r="N2" s="4">
        <v>3.0</v>
      </c>
      <c r="O2" s="4">
        <v>0.0</v>
      </c>
      <c r="P2" s="4">
        <v>1.0</v>
      </c>
      <c r="Q2" s="4">
        <v>0.0</v>
      </c>
      <c r="R2" s="4">
        <v>0.0</v>
      </c>
      <c r="S2" s="4">
        <v>0.0</v>
      </c>
      <c r="T2" s="12">
        <f>IF(H2=0,99.99,O2*9/H2)</f>
        <v>0</v>
      </c>
      <c r="U2" s="12">
        <f>IF(H2=0,99.99,N2*9/H2)</f>
        <v>27</v>
      </c>
      <c r="V2" s="6">
        <f>IF(H2=0,99.99,K2*9/H2)</f>
        <v>18</v>
      </c>
      <c r="W2" s="6">
        <f>IF(H2=0,99.99,L2*9/H2)</f>
        <v>9</v>
      </c>
      <c r="X2" s="15">
        <f>IF(H2=0,9.999,(I2+L2)/H2)</f>
        <v>2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2"/>
      <c r="U3" s="12"/>
      <c r="V3" s="6"/>
      <c r="W3" s="6"/>
      <c r="X3" s="15"/>
    </row>
    <row r="4">
      <c r="A4" s="21" t="s">
        <v>28</v>
      </c>
      <c r="B4" s="22">
        <f t="shared" ref="B4:S4" si="1">SUM(B2:B3)</f>
        <v>1</v>
      </c>
      <c r="C4" s="22">
        <f t="shared" si="1"/>
        <v>0</v>
      </c>
      <c r="D4" s="22">
        <f t="shared" si="1"/>
        <v>0</v>
      </c>
      <c r="E4" s="22">
        <f t="shared" si="1"/>
        <v>0</v>
      </c>
      <c r="F4" s="22">
        <f t="shared" si="1"/>
        <v>0</v>
      </c>
      <c r="G4" s="22">
        <f t="shared" si="1"/>
        <v>0</v>
      </c>
      <c r="H4" s="23">
        <f t="shared" si="1"/>
        <v>1</v>
      </c>
      <c r="I4" s="22">
        <f t="shared" si="1"/>
        <v>1</v>
      </c>
      <c r="J4" s="22">
        <f t="shared" si="1"/>
        <v>0</v>
      </c>
      <c r="K4" s="22">
        <f t="shared" si="1"/>
        <v>2</v>
      </c>
      <c r="L4" s="22">
        <f t="shared" si="1"/>
        <v>1</v>
      </c>
      <c r="M4" s="22">
        <f t="shared" si="1"/>
        <v>0</v>
      </c>
      <c r="N4" s="22">
        <f t="shared" si="1"/>
        <v>3</v>
      </c>
      <c r="O4" s="22">
        <f t="shared" si="1"/>
        <v>0</v>
      </c>
      <c r="P4" s="22">
        <f t="shared" si="1"/>
        <v>1</v>
      </c>
      <c r="Q4" s="22">
        <f t="shared" si="1"/>
        <v>0</v>
      </c>
      <c r="R4" s="22">
        <f t="shared" si="1"/>
        <v>0</v>
      </c>
      <c r="S4" s="22">
        <f t="shared" si="1"/>
        <v>0</v>
      </c>
      <c r="T4" s="24">
        <f t="shared" ref="T4:T5" si="3">IF(H4=0,99.99,O4*9/H4)</f>
        <v>0</v>
      </c>
      <c r="U4" s="24">
        <f t="shared" ref="U4:U5" si="4">IF(H4=0,99.99,N4*9/H4)</f>
        <v>27</v>
      </c>
      <c r="V4" s="25">
        <f t="shared" ref="V4:V5" si="5">IF(H4=0,99.99,K4*9/H4)</f>
        <v>18</v>
      </c>
      <c r="W4" s="25">
        <f t="shared" ref="W4:W5" si="6">IF(H4=0,99.99,L4*9/H4)</f>
        <v>9</v>
      </c>
      <c r="X4" s="26">
        <f t="shared" ref="X4:X5" si="7">IF(H4=0,9.999,(I4+L4)/H4)</f>
        <v>2</v>
      </c>
    </row>
    <row r="5">
      <c r="A5" s="21" t="s">
        <v>39</v>
      </c>
      <c r="B5" s="22">
        <f t="shared" ref="B5:S5" si="2">SUM(B2:B3)</f>
        <v>1</v>
      </c>
      <c r="C5" s="22">
        <f t="shared" si="2"/>
        <v>0</v>
      </c>
      <c r="D5" s="22">
        <f t="shared" si="2"/>
        <v>0</v>
      </c>
      <c r="E5" s="22">
        <f t="shared" si="2"/>
        <v>0</v>
      </c>
      <c r="F5" s="22">
        <f t="shared" si="2"/>
        <v>0</v>
      </c>
      <c r="G5" s="22">
        <f t="shared" si="2"/>
        <v>0</v>
      </c>
      <c r="H5" s="23">
        <f t="shared" si="2"/>
        <v>1</v>
      </c>
      <c r="I5" s="22">
        <f t="shared" si="2"/>
        <v>1</v>
      </c>
      <c r="J5" s="22">
        <f t="shared" si="2"/>
        <v>0</v>
      </c>
      <c r="K5" s="22">
        <f t="shared" si="2"/>
        <v>2</v>
      </c>
      <c r="L5" s="22">
        <f t="shared" si="2"/>
        <v>1</v>
      </c>
      <c r="M5" s="22">
        <f t="shared" si="2"/>
        <v>0</v>
      </c>
      <c r="N5" s="22">
        <f t="shared" si="2"/>
        <v>3</v>
      </c>
      <c r="O5" s="22">
        <f t="shared" si="2"/>
        <v>0</v>
      </c>
      <c r="P5" s="22">
        <f t="shared" si="2"/>
        <v>1</v>
      </c>
      <c r="Q5" s="22">
        <f t="shared" si="2"/>
        <v>0</v>
      </c>
      <c r="R5" s="22">
        <f t="shared" si="2"/>
        <v>0</v>
      </c>
      <c r="S5" s="22">
        <f t="shared" si="2"/>
        <v>0</v>
      </c>
      <c r="T5" s="24">
        <f t="shared" si="3"/>
        <v>0</v>
      </c>
      <c r="U5" s="24">
        <f t="shared" si="4"/>
        <v>27</v>
      </c>
      <c r="V5" s="25">
        <f t="shared" si="5"/>
        <v>18</v>
      </c>
      <c r="W5" s="25">
        <f t="shared" si="6"/>
        <v>9</v>
      </c>
      <c r="X5" s="26">
        <f t="shared" si="7"/>
        <v>2</v>
      </c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4" width="7.63"/>
  </cols>
  <sheetData>
    <row r="1">
      <c r="A1" s="13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24</v>
      </c>
    </row>
    <row r="2">
      <c r="A2" s="4" t="s">
        <v>72</v>
      </c>
      <c r="B2" s="4">
        <v>1.0</v>
      </c>
      <c r="C2" s="4">
        <v>0.0</v>
      </c>
      <c r="D2" s="4">
        <v>0.0</v>
      </c>
      <c r="E2" s="4">
        <v>1.0</v>
      </c>
      <c r="F2" s="4">
        <v>0.0</v>
      </c>
      <c r="G2" s="4">
        <v>0.0</v>
      </c>
      <c r="H2" s="14">
        <v>4.0</v>
      </c>
      <c r="I2" s="4">
        <v>1.0</v>
      </c>
      <c r="J2" s="4">
        <v>0.0</v>
      </c>
      <c r="K2" s="4">
        <v>7.0</v>
      </c>
      <c r="L2" s="4">
        <v>1.0</v>
      </c>
      <c r="M2" s="4">
        <v>0.0</v>
      </c>
      <c r="N2" s="4">
        <v>1.0</v>
      </c>
      <c r="O2" s="4">
        <v>0.0</v>
      </c>
      <c r="P2" s="4"/>
      <c r="Q2" s="4"/>
      <c r="R2" s="4"/>
      <c r="S2" s="4"/>
      <c r="T2" s="12">
        <f t="shared" ref="T2:T11" si="1">O2*9/H2</f>
        <v>0</v>
      </c>
      <c r="U2" s="12">
        <f t="shared" ref="U2:U11" si="2">N2*9/H2</f>
        <v>2.25</v>
      </c>
      <c r="V2" s="6">
        <f t="shared" ref="V2:V11" si="3">K2*9/H2</f>
        <v>15.75</v>
      </c>
      <c r="W2" s="6">
        <f t="shared" ref="W2:W11" si="4">L2*9/H2</f>
        <v>2.25</v>
      </c>
      <c r="X2" s="15">
        <f t="shared" ref="X2:X11" si="5">(I2+L2)/H2</f>
        <v>0.5</v>
      </c>
    </row>
    <row r="3">
      <c r="A3" s="4" t="s">
        <v>79</v>
      </c>
      <c r="B3" s="4">
        <v>1.0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14">
        <v>3.0</v>
      </c>
      <c r="I3" s="4">
        <v>6.0</v>
      </c>
      <c r="J3" s="4">
        <v>0.0</v>
      </c>
      <c r="K3" s="4">
        <v>3.0</v>
      </c>
      <c r="L3" s="4">
        <v>3.0</v>
      </c>
      <c r="M3" s="4">
        <v>0.0</v>
      </c>
      <c r="N3" s="4">
        <v>6.0</v>
      </c>
      <c r="O3" s="4">
        <v>6.0</v>
      </c>
      <c r="P3" s="4"/>
      <c r="Q3" s="4"/>
      <c r="R3" s="4"/>
      <c r="S3" s="4"/>
      <c r="T3" s="12">
        <f t="shared" si="1"/>
        <v>18</v>
      </c>
      <c r="U3" s="12">
        <f t="shared" si="2"/>
        <v>18</v>
      </c>
      <c r="V3" s="6">
        <f t="shared" si="3"/>
        <v>9</v>
      </c>
      <c r="W3" s="6">
        <f t="shared" si="4"/>
        <v>9</v>
      </c>
      <c r="X3" s="15">
        <f t="shared" si="5"/>
        <v>3</v>
      </c>
    </row>
    <row r="4">
      <c r="A4" s="4" t="s">
        <v>56</v>
      </c>
      <c r="B4" s="4">
        <v>1.0</v>
      </c>
      <c r="C4" s="4">
        <v>0.0</v>
      </c>
      <c r="D4" s="4">
        <v>0.0</v>
      </c>
      <c r="E4" s="4">
        <v>0.0</v>
      </c>
      <c r="F4" s="4">
        <v>1.0</v>
      </c>
      <c r="G4" s="4">
        <v>0.0</v>
      </c>
      <c r="H4" s="14">
        <v>1.0</v>
      </c>
      <c r="I4" s="4">
        <v>1.0</v>
      </c>
      <c r="J4" s="4">
        <v>0.0</v>
      </c>
      <c r="K4" s="4">
        <v>3.0</v>
      </c>
      <c r="L4" s="4">
        <v>1.0</v>
      </c>
      <c r="M4" s="4">
        <v>0.0</v>
      </c>
      <c r="N4" s="4">
        <v>1.0</v>
      </c>
      <c r="O4" s="4">
        <v>1.0</v>
      </c>
      <c r="P4" s="4">
        <v>0.0</v>
      </c>
      <c r="Q4" s="4">
        <v>0.0</v>
      </c>
      <c r="R4" s="4"/>
      <c r="S4" s="4">
        <v>0.0</v>
      </c>
      <c r="T4" s="12">
        <f t="shared" si="1"/>
        <v>9</v>
      </c>
      <c r="U4" s="12">
        <f t="shared" si="2"/>
        <v>9</v>
      </c>
      <c r="V4" s="6">
        <f t="shared" si="3"/>
        <v>27</v>
      </c>
      <c r="W4" s="6">
        <f t="shared" si="4"/>
        <v>9</v>
      </c>
      <c r="X4" s="15">
        <f t="shared" si="5"/>
        <v>2</v>
      </c>
    </row>
    <row r="5">
      <c r="A5" s="27" t="s">
        <v>58</v>
      </c>
      <c r="B5" s="27">
        <v>1.0</v>
      </c>
      <c r="C5" s="27">
        <v>0.0</v>
      </c>
      <c r="D5" s="27">
        <v>0.0</v>
      </c>
      <c r="E5" s="27">
        <v>0.0</v>
      </c>
      <c r="F5" s="27">
        <v>0.0</v>
      </c>
      <c r="G5" s="27">
        <v>0.0</v>
      </c>
      <c r="H5" s="32">
        <v>1.0</v>
      </c>
      <c r="I5" s="27">
        <v>1.0</v>
      </c>
      <c r="J5" s="27">
        <v>0.0</v>
      </c>
      <c r="K5" s="27">
        <v>2.0</v>
      </c>
      <c r="L5" s="27">
        <v>1.0</v>
      </c>
      <c r="M5" s="27">
        <v>0.0</v>
      </c>
      <c r="N5" s="27">
        <v>1.0</v>
      </c>
      <c r="O5" s="27">
        <v>1.0</v>
      </c>
      <c r="P5" s="27">
        <v>0.0</v>
      </c>
      <c r="Q5" s="27">
        <v>1.0</v>
      </c>
      <c r="R5" s="27"/>
      <c r="S5" s="27">
        <v>1.0</v>
      </c>
      <c r="T5" s="12">
        <f t="shared" si="1"/>
        <v>9</v>
      </c>
      <c r="U5" s="12">
        <f t="shared" si="2"/>
        <v>9</v>
      </c>
      <c r="V5" s="6">
        <f t="shared" si="3"/>
        <v>18</v>
      </c>
      <c r="W5" s="6">
        <f t="shared" si="4"/>
        <v>9</v>
      </c>
      <c r="X5" s="15">
        <f t="shared" si="5"/>
        <v>2</v>
      </c>
      <c r="Y5" s="31"/>
      <c r="Z5" s="31"/>
      <c r="AA5" s="31"/>
      <c r="AB5" s="31"/>
      <c r="AC5" s="31"/>
      <c r="AD5" s="31"/>
    </row>
    <row r="6">
      <c r="A6" s="4" t="s">
        <v>59</v>
      </c>
      <c r="B6" s="4">
        <v>1.0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14">
        <v>1.0</v>
      </c>
      <c r="I6" s="4">
        <v>1.0</v>
      </c>
      <c r="J6" s="4">
        <v>0.0</v>
      </c>
      <c r="K6" s="4">
        <v>2.0</v>
      </c>
      <c r="L6" s="4">
        <v>3.0</v>
      </c>
      <c r="M6" s="4">
        <v>0.0</v>
      </c>
      <c r="N6" s="4">
        <v>2.0</v>
      </c>
      <c r="O6" s="4">
        <v>2.0</v>
      </c>
      <c r="P6" s="4">
        <v>1.0</v>
      </c>
      <c r="Q6" s="4">
        <v>0.0</v>
      </c>
      <c r="R6" s="4">
        <v>0.0</v>
      </c>
      <c r="S6" s="4">
        <v>2.0</v>
      </c>
      <c r="T6" s="17">
        <f t="shared" si="1"/>
        <v>18</v>
      </c>
      <c r="U6" s="17">
        <f t="shared" si="2"/>
        <v>18</v>
      </c>
      <c r="V6" s="18">
        <f t="shared" si="3"/>
        <v>18</v>
      </c>
      <c r="W6" s="18">
        <f t="shared" si="4"/>
        <v>27</v>
      </c>
      <c r="X6" s="19">
        <f t="shared" si="5"/>
        <v>4</v>
      </c>
    </row>
    <row r="7">
      <c r="A7" s="4" t="s">
        <v>82</v>
      </c>
      <c r="B7" s="4">
        <v>1.0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14">
        <v>1.666</v>
      </c>
      <c r="I7" s="4">
        <v>1.0</v>
      </c>
      <c r="J7" s="4">
        <v>0.0</v>
      </c>
      <c r="K7" s="4">
        <v>4.0</v>
      </c>
      <c r="L7" s="4">
        <v>1.0</v>
      </c>
      <c r="M7" s="4">
        <v>0.0</v>
      </c>
      <c r="N7" s="4">
        <v>0.0</v>
      </c>
      <c r="O7" s="4">
        <v>0.0</v>
      </c>
      <c r="P7" s="4">
        <v>1.0</v>
      </c>
      <c r="Q7" s="4">
        <v>0.0</v>
      </c>
      <c r="R7" s="4">
        <v>0.0</v>
      </c>
      <c r="S7" s="4">
        <v>0.0</v>
      </c>
      <c r="T7" s="12">
        <f t="shared" si="1"/>
        <v>0</v>
      </c>
      <c r="U7" s="12">
        <f t="shared" si="2"/>
        <v>0</v>
      </c>
      <c r="V7" s="6">
        <f t="shared" si="3"/>
        <v>21.60864346</v>
      </c>
      <c r="W7" s="6">
        <f t="shared" si="4"/>
        <v>5.402160864</v>
      </c>
      <c r="X7" s="15">
        <f t="shared" si="5"/>
        <v>1.200480192</v>
      </c>
    </row>
    <row r="8">
      <c r="A8" s="4" t="s">
        <v>70</v>
      </c>
      <c r="B8" s="4">
        <v>1.0</v>
      </c>
      <c r="C8" s="4">
        <v>0.0</v>
      </c>
      <c r="D8" s="4">
        <v>0.0</v>
      </c>
      <c r="E8" s="4">
        <v>1.0</v>
      </c>
      <c r="F8" s="4">
        <v>0.0</v>
      </c>
      <c r="G8" s="4">
        <v>0.0</v>
      </c>
      <c r="H8" s="14">
        <v>1.33333</v>
      </c>
      <c r="I8" s="4">
        <v>2.0</v>
      </c>
      <c r="J8" s="4">
        <v>0.0</v>
      </c>
      <c r="K8" s="4">
        <v>2.0</v>
      </c>
      <c r="L8" s="4">
        <v>1.0</v>
      </c>
      <c r="M8" s="4">
        <v>0.0</v>
      </c>
      <c r="N8" s="4">
        <v>3.0</v>
      </c>
      <c r="O8" s="4">
        <v>0.0</v>
      </c>
      <c r="P8" s="4">
        <v>1.0</v>
      </c>
      <c r="Q8" s="4">
        <v>2.0</v>
      </c>
      <c r="R8" s="4">
        <v>0.0</v>
      </c>
      <c r="S8" s="4">
        <v>1.0</v>
      </c>
      <c r="T8" s="12">
        <f t="shared" si="1"/>
        <v>0</v>
      </c>
      <c r="U8" s="12">
        <f t="shared" si="2"/>
        <v>20.25005063</v>
      </c>
      <c r="V8" s="6">
        <f t="shared" si="3"/>
        <v>13.50003375</v>
      </c>
      <c r="W8" s="6">
        <f t="shared" si="4"/>
        <v>6.750016875</v>
      </c>
      <c r="X8" s="15">
        <f t="shared" si="5"/>
        <v>2.250005625</v>
      </c>
    </row>
    <row r="9">
      <c r="A9" s="4" t="s">
        <v>61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14">
        <v>0.66666</v>
      </c>
      <c r="I9" s="4">
        <v>0.0</v>
      </c>
      <c r="J9" s="4">
        <v>0.0</v>
      </c>
      <c r="K9" s="4">
        <v>1.0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1.0</v>
      </c>
      <c r="R9" s="4">
        <v>0.0</v>
      </c>
      <c r="S9" s="4">
        <v>0.0</v>
      </c>
      <c r="T9" s="12">
        <f t="shared" si="1"/>
        <v>0</v>
      </c>
      <c r="U9" s="12">
        <f t="shared" si="2"/>
        <v>0</v>
      </c>
      <c r="V9" s="6">
        <f t="shared" si="3"/>
        <v>13.500135</v>
      </c>
      <c r="W9" s="6">
        <f t="shared" si="4"/>
        <v>0</v>
      </c>
      <c r="X9" s="15">
        <f t="shared" si="5"/>
        <v>0</v>
      </c>
    </row>
    <row r="10">
      <c r="A10" s="4" t="s">
        <v>84</v>
      </c>
      <c r="B10" s="4">
        <v>1.0</v>
      </c>
      <c r="C10" s="4">
        <v>0.0</v>
      </c>
      <c r="D10" s="4">
        <v>0.0</v>
      </c>
      <c r="E10" s="4">
        <v>0.0</v>
      </c>
      <c r="F10" s="4">
        <v>1.0</v>
      </c>
      <c r="G10" s="4">
        <v>0.0</v>
      </c>
      <c r="H10" s="14">
        <v>1.0</v>
      </c>
      <c r="I10" s="4">
        <v>2.0</v>
      </c>
      <c r="J10" s="4">
        <v>0.0</v>
      </c>
      <c r="K10" s="4">
        <v>2.0</v>
      </c>
      <c r="L10" s="4">
        <v>1.0</v>
      </c>
      <c r="M10" s="4">
        <v>1.0</v>
      </c>
      <c r="N10" s="4">
        <v>1.0</v>
      </c>
      <c r="O10" s="4">
        <v>1.0</v>
      </c>
      <c r="P10" s="4">
        <v>0.0</v>
      </c>
      <c r="Q10" s="4">
        <v>1.0</v>
      </c>
      <c r="R10" s="4">
        <v>0.0</v>
      </c>
      <c r="S10" s="4">
        <v>0.0</v>
      </c>
      <c r="T10" s="12">
        <f t="shared" si="1"/>
        <v>9</v>
      </c>
      <c r="U10" s="12">
        <f t="shared" si="2"/>
        <v>9</v>
      </c>
      <c r="V10" s="6">
        <f t="shared" si="3"/>
        <v>18</v>
      </c>
      <c r="W10" s="6">
        <f t="shared" si="4"/>
        <v>9</v>
      </c>
      <c r="X10" s="15">
        <f t="shared" si="5"/>
        <v>3</v>
      </c>
    </row>
    <row r="11">
      <c r="A11" s="4" t="s">
        <v>62</v>
      </c>
      <c r="B11" s="4">
        <v>1.0</v>
      </c>
      <c r="C11" s="4">
        <v>1.0</v>
      </c>
      <c r="D11" s="4">
        <v>0.0</v>
      </c>
      <c r="E11" s="4">
        <v>0.0</v>
      </c>
      <c r="F11" s="4">
        <v>0.0</v>
      </c>
      <c r="G11" s="4">
        <v>0.0</v>
      </c>
      <c r="H11" s="14">
        <v>3.0</v>
      </c>
      <c r="I11" s="4">
        <v>5.0</v>
      </c>
      <c r="J11" s="4">
        <v>0.0</v>
      </c>
      <c r="K11" s="4">
        <v>4.0</v>
      </c>
      <c r="L11" s="4">
        <v>3.0</v>
      </c>
      <c r="M11" s="4">
        <v>3.0</v>
      </c>
      <c r="N11" s="4">
        <v>4.0</v>
      </c>
      <c r="O11" s="4">
        <v>4.0</v>
      </c>
      <c r="P11" s="4">
        <v>2.0</v>
      </c>
      <c r="Q11" s="4">
        <v>1.0</v>
      </c>
      <c r="R11" s="4">
        <v>1.0</v>
      </c>
      <c r="S11" s="4">
        <v>0.0</v>
      </c>
      <c r="T11" s="12">
        <f t="shared" si="1"/>
        <v>12</v>
      </c>
      <c r="U11" s="12">
        <f t="shared" si="2"/>
        <v>12</v>
      </c>
      <c r="V11" s="6">
        <f t="shared" si="3"/>
        <v>12</v>
      </c>
      <c r="W11" s="6">
        <f t="shared" si="4"/>
        <v>9</v>
      </c>
      <c r="X11" s="15">
        <f t="shared" si="5"/>
        <v>2.666666667</v>
      </c>
    </row>
    <row r="12">
      <c r="A12" s="4"/>
      <c r="B12" s="4"/>
      <c r="C12" s="4"/>
      <c r="D12" s="4"/>
      <c r="E12" s="4"/>
      <c r="F12" s="4"/>
      <c r="G12" s="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2"/>
      <c r="U12" s="12"/>
      <c r="V12" s="6"/>
      <c r="W12" s="6"/>
      <c r="X12" s="15"/>
    </row>
    <row r="13">
      <c r="A13" s="21" t="s">
        <v>25</v>
      </c>
      <c r="B13" s="22">
        <f t="shared" ref="B13:S13" si="6">SUM(B2:B12)</f>
        <v>10</v>
      </c>
      <c r="C13" s="22">
        <f t="shared" si="6"/>
        <v>1</v>
      </c>
      <c r="D13" s="22">
        <f t="shared" si="6"/>
        <v>1</v>
      </c>
      <c r="E13" s="22">
        <f t="shared" si="6"/>
        <v>2</v>
      </c>
      <c r="F13" s="22">
        <f t="shared" si="6"/>
        <v>2</v>
      </c>
      <c r="G13" s="22">
        <f t="shared" si="6"/>
        <v>0</v>
      </c>
      <c r="H13" s="23">
        <f t="shared" si="6"/>
        <v>17.66599</v>
      </c>
      <c r="I13" s="22">
        <f t="shared" si="6"/>
        <v>20</v>
      </c>
      <c r="J13" s="22">
        <f t="shared" si="6"/>
        <v>0</v>
      </c>
      <c r="K13" s="22">
        <f t="shared" si="6"/>
        <v>30</v>
      </c>
      <c r="L13" s="22">
        <f t="shared" si="6"/>
        <v>15</v>
      </c>
      <c r="M13" s="22">
        <f t="shared" si="6"/>
        <v>4</v>
      </c>
      <c r="N13" s="22">
        <f t="shared" si="6"/>
        <v>19</v>
      </c>
      <c r="O13" s="22">
        <f t="shared" si="6"/>
        <v>15</v>
      </c>
      <c r="P13" s="22">
        <f t="shared" si="6"/>
        <v>5</v>
      </c>
      <c r="Q13" s="22">
        <f t="shared" si="6"/>
        <v>6</v>
      </c>
      <c r="R13" s="22">
        <f t="shared" si="6"/>
        <v>1</v>
      </c>
      <c r="S13" s="22">
        <f t="shared" si="6"/>
        <v>4</v>
      </c>
      <c r="T13" s="24">
        <f t="shared" ref="T13:T15" si="8">O13*9/H13</f>
        <v>7.641802129</v>
      </c>
      <c r="U13" s="24">
        <f t="shared" ref="U13:U15" si="9">N13*9/H13</f>
        <v>9.679616031</v>
      </c>
      <c r="V13" s="25">
        <f t="shared" ref="V13:V15" si="10">K13*9/H13</f>
        <v>15.28360426</v>
      </c>
      <c r="W13" s="25">
        <f t="shared" ref="W13:W15" si="11">L13*9/H13</f>
        <v>7.641802129</v>
      </c>
      <c r="X13" s="26">
        <f t="shared" ref="X13:X15" si="12">(I13+L13)/H13</f>
        <v>1.981207959</v>
      </c>
    </row>
    <row r="14">
      <c r="A14" s="21" t="s">
        <v>46</v>
      </c>
      <c r="B14" s="22">
        <f t="shared" ref="B14:S14" si="7">SUM(B2:B5)</f>
        <v>4</v>
      </c>
      <c r="C14" s="22">
        <f t="shared" si="7"/>
        <v>0</v>
      </c>
      <c r="D14" s="22">
        <f t="shared" si="7"/>
        <v>0</v>
      </c>
      <c r="E14" s="22">
        <f t="shared" si="7"/>
        <v>1</v>
      </c>
      <c r="F14" s="22">
        <f t="shared" si="7"/>
        <v>1</v>
      </c>
      <c r="G14" s="22">
        <f t="shared" si="7"/>
        <v>0</v>
      </c>
      <c r="H14" s="23">
        <f t="shared" si="7"/>
        <v>9</v>
      </c>
      <c r="I14" s="22">
        <f t="shared" si="7"/>
        <v>9</v>
      </c>
      <c r="J14" s="22">
        <f t="shared" si="7"/>
        <v>0</v>
      </c>
      <c r="K14" s="22">
        <f t="shared" si="7"/>
        <v>15</v>
      </c>
      <c r="L14" s="22">
        <f t="shared" si="7"/>
        <v>6</v>
      </c>
      <c r="M14" s="22">
        <f t="shared" si="7"/>
        <v>0</v>
      </c>
      <c r="N14" s="22">
        <f t="shared" si="7"/>
        <v>9</v>
      </c>
      <c r="O14" s="22">
        <f t="shared" si="7"/>
        <v>8</v>
      </c>
      <c r="P14" s="22">
        <f t="shared" si="7"/>
        <v>0</v>
      </c>
      <c r="Q14" s="22">
        <f t="shared" si="7"/>
        <v>1</v>
      </c>
      <c r="R14" s="22">
        <f t="shared" si="7"/>
        <v>0</v>
      </c>
      <c r="S14" s="22">
        <f t="shared" si="7"/>
        <v>1</v>
      </c>
      <c r="T14" s="24">
        <f t="shared" si="8"/>
        <v>8</v>
      </c>
      <c r="U14" s="24">
        <f t="shared" si="9"/>
        <v>9</v>
      </c>
      <c r="V14" s="25">
        <f t="shared" si="10"/>
        <v>15</v>
      </c>
      <c r="W14" s="25">
        <f t="shared" si="11"/>
        <v>6</v>
      </c>
      <c r="X14" s="26">
        <f t="shared" si="12"/>
        <v>1.666666667</v>
      </c>
    </row>
    <row r="15">
      <c r="A15" s="21" t="s">
        <v>35</v>
      </c>
      <c r="B15" s="22">
        <f t="shared" ref="B15:S15" si="13">SUM(B6:B12)</f>
        <v>6</v>
      </c>
      <c r="C15" s="22">
        <f t="shared" si="13"/>
        <v>1</v>
      </c>
      <c r="D15" s="22">
        <f t="shared" si="13"/>
        <v>1</v>
      </c>
      <c r="E15" s="22">
        <f t="shared" si="13"/>
        <v>1</v>
      </c>
      <c r="F15" s="22">
        <f t="shared" si="13"/>
        <v>1</v>
      </c>
      <c r="G15" s="22">
        <f t="shared" si="13"/>
        <v>0</v>
      </c>
      <c r="H15" s="23">
        <f t="shared" si="13"/>
        <v>8.66599</v>
      </c>
      <c r="I15" s="22">
        <f t="shared" si="13"/>
        <v>11</v>
      </c>
      <c r="J15" s="22">
        <f t="shared" si="13"/>
        <v>0</v>
      </c>
      <c r="K15" s="22">
        <f t="shared" si="13"/>
        <v>15</v>
      </c>
      <c r="L15" s="22">
        <f t="shared" si="13"/>
        <v>9</v>
      </c>
      <c r="M15" s="22">
        <f t="shared" si="13"/>
        <v>4</v>
      </c>
      <c r="N15" s="22">
        <f t="shared" si="13"/>
        <v>10</v>
      </c>
      <c r="O15" s="22">
        <f t="shared" si="13"/>
        <v>7</v>
      </c>
      <c r="P15" s="22">
        <f t="shared" si="13"/>
        <v>5</v>
      </c>
      <c r="Q15" s="22">
        <f t="shared" si="13"/>
        <v>5</v>
      </c>
      <c r="R15" s="22">
        <f t="shared" si="13"/>
        <v>1</v>
      </c>
      <c r="S15" s="22">
        <f t="shared" si="13"/>
        <v>3</v>
      </c>
      <c r="T15" s="24">
        <f t="shared" si="8"/>
        <v>7.269798373</v>
      </c>
      <c r="U15" s="24">
        <f t="shared" si="9"/>
        <v>10.38542625</v>
      </c>
      <c r="V15" s="25">
        <f t="shared" si="10"/>
        <v>15.57813937</v>
      </c>
      <c r="W15" s="25">
        <f t="shared" si="11"/>
        <v>9.346883622</v>
      </c>
      <c r="X15" s="26">
        <f t="shared" si="12"/>
        <v>2.307872499</v>
      </c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3" width="7.63"/>
  </cols>
  <sheetData>
    <row r="1">
      <c r="A1" s="13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52</v>
      </c>
      <c r="Q1" s="1" t="s">
        <v>53</v>
      </c>
      <c r="R1" s="1" t="s">
        <v>55</v>
      </c>
      <c r="S1" s="1" t="s">
        <v>18</v>
      </c>
      <c r="T1" s="1" t="s">
        <v>19</v>
      </c>
      <c r="U1" s="1" t="s">
        <v>21</v>
      </c>
      <c r="V1" s="1" t="s">
        <v>22</v>
      </c>
      <c r="W1" s="1" t="s">
        <v>24</v>
      </c>
    </row>
    <row r="2">
      <c r="A2" s="4" t="s">
        <v>72</v>
      </c>
      <c r="B2" s="4">
        <v>1.0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1.0</v>
      </c>
      <c r="I2" s="4">
        <v>1.0</v>
      </c>
      <c r="J2" s="4">
        <v>0.0</v>
      </c>
      <c r="K2" s="4">
        <v>1.0</v>
      </c>
      <c r="L2" s="4">
        <v>1.0</v>
      </c>
      <c r="M2" s="4">
        <v>0.0</v>
      </c>
      <c r="N2" s="4">
        <v>0.0</v>
      </c>
      <c r="O2" s="4">
        <v>0.0</v>
      </c>
      <c r="P2" s="4"/>
      <c r="Q2" s="4"/>
      <c r="R2" s="4"/>
      <c r="S2" s="12">
        <f t="shared" ref="S2:S9" si="1">O2*9/H2</f>
        <v>0</v>
      </c>
      <c r="T2" s="12">
        <f t="shared" ref="T2:T9" si="2">N2*9/H2</f>
        <v>0</v>
      </c>
      <c r="U2" s="6">
        <f t="shared" ref="U2:U9" si="3">K2*9/H2</f>
        <v>9</v>
      </c>
      <c r="V2" s="6">
        <f t="shared" ref="V2:V9" si="4">L2*9/H2</f>
        <v>9</v>
      </c>
      <c r="W2" s="15">
        <f t="shared" ref="W2:W9" si="5">(I2+L2)/H2</f>
        <v>2</v>
      </c>
    </row>
    <row r="3">
      <c r="A3" s="4" t="s">
        <v>64</v>
      </c>
      <c r="B3" s="4">
        <v>1.0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  <c r="L3" s="4">
        <v>2.0</v>
      </c>
      <c r="M3" s="4">
        <v>0.0</v>
      </c>
      <c r="N3" s="4">
        <v>0.0</v>
      </c>
      <c r="O3" s="4">
        <v>0.0</v>
      </c>
      <c r="P3" s="4"/>
      <c r="Q3" s="4"/>
      <c r="R3" s="4"/>
      <c r="S3" s="12" t="str">
        <f t="shared" si="1"/>
        <v>#DIV/0!</v>
      </c>
      <c r="T3" s="12" t="str">
        <f t="shared" si="2"/>
        <v>#DIV/0!</v>
      </c>
      <c r="U3" s="6" t="str">
        <f t="shared" si="3"/>
        <v>#DIV/0!</v>
      </c>
      <c r="V3" s="6" t="str">
        <f t="shared" si="4"/>
        <v>#DIV/0!</v>
      </c>
      <c r="W3" s="15" t="str">
        <f t="shared" si="5"/>
        <v>#DIV/0!</v>
      </c>
    </row>
    <row r="4">
      <c r="A4" s="4" t="s">
        <v>80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2.0</v>
      </c>
      <c r="L4" s="4">
        <v>3.0</v>
      </c>
      <c r="M4" s="4">
        <v>0.0</v>
      </c>
      <c r="N4" s="4">
        <v>0.0</v>
      </c>
      <c r="O4" s="4">
        <v>0.0</v>
      </c>
      <c r="P4" s="4"/>
      <c r="Q4" s="4"/>
      <c r="R4" s="4"/>
      <c r="S4" s="12">
        <f t="shared" si="1"/>
        <v>0</v>
      </c>
      <c r="T4" s="12">
        <f t="shared" si="2"/>
        <v>0</v>
      </c>
      <c r="U4" s="6">
        <f t="shared" si="3"/>
        <v>18</v>
      </c>
      <c r="V4" s="6">
        <f t="shared" si="4"/>
        <v>27</v>
      </c>
      <c r="W4" s="15">
        <f t="shared" si="5"/>
        <v>3</v>
      </c>
    </row>
    <row r="5">
      <c r="A5" s="4" t="s">
        <v>66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2.0</v>
      </c>
      <c r="I5" s="4">
        <v>2.0</v>
      </c>
      <c r="J5" s="4">
        <v>0.0</v>
      </c>
      <c r="K5" s="4">
        <v>4.0</v>
      </c>
      <c r="L5" s="4">
        <v>5.0</v>
      </c>
      <c r="M5" s="4">
        <v>0.0</v>
      </c>
      <c r="N5" s="4">
        <v>2.0</v>
      </c>
      <c r="O5" s="4">
        <v>2.0</v>
      </c>
      <c r="P5" s="4"/>
      <c r="Q5" s="4"/>
      <c r="R5" s="4"/>
      <c r="S5" s="12">
        <f t="shared" si="1"/>
        <v>9</v>
      </c>
      <c r="T5" s="12">
        <f t="shared" si="2"/>
        <v>9</v>
      </c>
      <c r="U5" s="6">
        <f t="shared" si="3"/>
        <v>18</v>
      </c>
      <c r="V5" s="6">
        <f t="shared" si="4"/>
        <v>22.5</v>
      </c>
      <c r="W5" s="15">
        <f t="shared" si="5"/>
        <v>3.5</v>
      </c>
    </row>
    <row r="6">
      <c r="A6" s="4" t="s">
        <v>67</v>
      </c>
      <c r="B6" s="4">
        <v>1.0</v>
      </c>
      <c r="C6" s="4">
        <v>1.0</v>
      </c>
      <c r="D6" s="4">
        <v>0.0</v>
      </c>
      <c r="E6" s="4">
        <v>1.0</v>
      </c>
      <c r="F6" s="4">
        <v>0.0</v>
      </c>
      <c r="G6" s="4">
        <v>0.0</v>
      </c>
      <c r="H6" s="14">
        <v>2.3333</v>
      </c>
      <c r="I6" s="4">
        <v>6.0</v>
      </c>
      <c r="J6" s="4">
        <v>0.0</v>
      </c>
      <c r="K6" s="4">
        <v>2.0</v>
      </c>
      <c r="L6" s="4">
        <v>10.0</v>
      </c>
      <c r="M6" s="4">
        <v>0.0</v>
      </c>
      <c r="N6" s="4">
        <v>10.0</v>
      </c>
      <c r="O6" s="4">
        <v>9.0</v>
      </c>
      <c r="P6" s="4"/>
      <c r="Q6" s="4"/>
      <c r="R6" s="4"/>
      <c r="S6" s="12">
        <f t="shared" si="1"/>
        <v>34.71478164</v>
      </c>
      <c r="T6" s="12">
        <f t="shared" si="2"/>
        <v>38.5719796</v>
      </c>
      <c r="U6" s="6">
        <f t="shared" si="3"/>
        <v>7.71439592</v>
      </c>
      <c r="V6" s="6">
        <f t="shared" si="4"/>
        <v>38.5719796</v>
      </c>
      <c r="W6" s="15">
        <f t="shared" si="5"/>
        <v>6.857240818</v>
      </c>
    </row>
    <row r="7">
      <c r="A7" s="27" t="s">
        <v>58</v>
      </c>
      <c r="B7" s="27">
        <v>1.0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7">
        <v>1.0</v>
      </c>
      <c r="I7" s="27">
        <v>1.0</v>
      </c>
      <c r="J7" s="27">
        <v>0.0</v>
      </c>
      <c r="K7" s="27">
        <v>1.0</v>
      </c>
      <c r="L7" s="27">
        <v>2.0</v>
      </c>
      <c r="M7" s="27">
        <v>0.0</v>
      </c>
      <c r="N7" s="27">
        <v>2.0</v>
      </c>
      <c r="O7" s="27">
        <v>1.0</v>
      </c>
      <c r="P7" s="27">
        <v>2.0</v>
      </c>
      <c r="Q7" s="27">
        <v>0.0</v>
      </c>
      <c r="R7" s="27">
        <v>0.0</v>
      </c>
      <c r="S7" s="28">
        <f t="shared" si="1"/>
        <v>9</v>
      </c>
      <c r="T7" s="28">
        <f t="shared" si="2"/>
        <v>18</v>
      </c>
      <c r="U7" s="29">
        <f t="shared" si="3"/>
        <v>9</v>
      </c>
      <c r="V7" s="29">
        <f t="shared" si="4"/>
        <v>18</v>
      </c>
      <c r="W7" s="30">
        <f t="shared" si="5"/>
        <v>3</v>
      </c>
      <c r="X7" s="31"/>
      <c r="Y7" s="31"/>
      <c r="Z7" s="31"/>
      <c r="AA7" s="31"/>
      <c r="AB7" s="31"/>
      <c r="AC7" s="31"/>
    </row>
    <row r="8">
      <c r="A8" s="4" t="s">
        <v>60</v>
      </c>
      <c r="B8" s="4">
        <v>1.0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  <c r="L8" s="4">
        <v>2.0</v>
      </c>
      <c r="M8" s="4">
        <v>0.0</v>
      </c>
      <c r="N8" s="4">
        <v>1.0</v>
      </c>
      <c r="O8" s="4">
        <v>0.0</v>
      </c>
      <c r="P8" s="4">
        <v>2.0</v>
      </c>
      <c r="Q8" s="4">
        <v>1.0</v>
      </c>
      <c r="R8" s="4">
        <v>0.0</v>
      </c>
      <c r="S8" s="12">
        <f t="shared" si="1"/>
        <v>0</v>
      </c>
      <c r="T8" s="12">
        <f t="shared" si="2"/>
        <v>9</v>
      </c>
      <c r="U8" s="6">
        <f t="shared" si="3"/>
        <v>0</v>
      </c>
      <c r="V8" s="6">
        <f t="shared" si="4"/>
        <v>18</v>
      </c>
      <c r="W8" s="15">
        <f t="shared" si="5"/>
        <v>2</v>
      </c>
    </row>
    <row r="9">
      <c r="A9" s="4" t="s">
        <v>70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5.0</v>
      </c>
      <c r="M9" s="4">
        <v>0.0</v>
      </c>
      <c r="N9" s="4">
        <v>3.0</v>
      </c>
      <c r="O9" s="4">
        <v>3.0</v>
      </c>
      <c r="P9" s="4">
        <v>0.0</v>
      </c>
      <c r="Q9" s="4">
        <v>0.0</v>
      </c>
      <c r="R9" s="4">
        <v>1.0</v>
      </c>
      <c r="S9" s="12" t="str">
        <f t="shared" si="1"/>
        <v>#DIV/0!</v>
      </c>
      <c r="T9" s="12" t="str">
        <f t="shared" si="2"/>
        <v>#DIV/0!</v>
      </c>
      <c r="U9" s="6" t="str">
        <f t="shared" si="3"/>
        <v>#DIV/0!</v>
      </c>
      <c r="V9" s="6" t="str">
        <f t="shared" si="4"/>
        <v>#DIV/0!</v>
      </c>
      <c r="W9" s="15" t="str">
        <f t="shared" si="5"/>
        <v>#DIV/0!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2"/>
      <c r="T10" s="12"/>
      <c r="U10" s="6"/>
      <c r="V10" s="6"/>
      <c r="W10" s="15"/>
    </row>
    <row r="11">
      <c r="A11" s="21" t="s">
        <v>33</v>
      </c>
      <c r="B11" s="22">
        <f t="shared" ref="B11:R11" si="6">SUM(B2:B10)</f>
        <v>8</v>
      </c>
      <c r="C11" s="22">
        <f t="shared" si="6"/>
        <v>2</v>
      </c>
      <c r="D11" s="22">
        <f t="shared" si="6"/>
        <v>0</v>
      </c>
      <c r="E11" s="22">
        <f t="shared" si="6"/>
        <v>1</v>
      </c>
      <c r="F11" s="22">
        <f t="shared" si="6"/>
        <v>0</v>
      </c>
      <c r="G11" s="22">
        <f t="shared" si="6"/>
        <v>0</v>
      </c>
      <c r="H11" s="23">
        <f t="shared" si="6"/>
        <v>8.3333</v>
      </c>
      <c r="I11" s="22">
        <f t="shared" si="6"/>
        <v>11</v>
      </c>
      <c r="J11" s="22">
        <f t="shared" si="6"/>
        <v>0</v>
      </c>
      <c r="K11" s="22">
        <f t="shared" si="6"/>
        <v>10</v>
      </c>
      <c r="L11" s="22">
        <f t="shared" si="6"/>
        <v>30</v>
      </c>
      <c r="M11" s="22">
        <f t="shared" si="6"/>
        <v>0</v>
      </c>
      <c r="N11" s="22">
        <f t="shared" si="6"/>
        <v>18</v>
      </c>
      <c r="O11" s="22">
        <f t="shared" si="6"/>
        <v>15</v>
      </c>
      <c r="P11" s="22">
        <f t="shared" si="6"/>
        <v>4</v>
      </c>
      <c r="Q11" s="22">
        <f t="shared" si="6"/>
        <v>1</v>
      </c>
      <c r="R11" s="22">
        <f t="shared" si="6"/>
        <v>1</v>
      </c>
      <c r="S11" s="24">
        <f t="shared" ref="S11:S13" si="8">O11*9/H11</f>
        <v>16.2000648</v>
      </c>
      <c r="T11" s="24">
        <f t="shared" ref="T11:T13" si="9">N11*9/H11</f>
        <v>19.44007776</v>
      </c>
      <c r="U11" s="25">
        <f t="shared" ref="U11:U13" si="10">K11*9/H11</f>
        <v>10.8000432</v>
      </c>
      <c r="V11" s="25">
        <f t="shared" ref="V11:V13" si="11">L11*9/H11</f>
        <v>32.4001296</v>
      </c>
      <c r="W11" s="26">
        <f t="shared" ref="W11:W13" si="12">(I11+L11)/H11</f>
        <v>4.92001968</v>
      </c>
    </row>
    <row r="12">
      <c r="A12" s="21" t="s">
        <v>51</v>
      </c>
      <c r="B12" s="22">
        <f t="shared" ref="B12:R12" si="7">SUM(B2:B7)</f>
        <v>6</v>
      </c>
      <c r="C12" s="22">
        <f t="shared" si="7"/>
        <v>1</v>
      </c>
      <c r="D12" s="22">
        <f t="shared" si="7"/>
        <v>0</v>
      </c>
      <c r="E12" s="22">
        <f t="shared" si="7"/>
        <v>1</v>
      </c>
      <c r="F12" s="22">
        <f t="shared" si="7"/>
        <v>0</v>
      </c>
      <c r="G12" s="22">
        <f t="shared" si="7"/>
        <v>0</v>
      </c>
      <c r="H12" s="23">
        <f t="shared" si="7"/>
        <v>7.3333</v>
      </c>
      <c r="I12" s="22">
        <f t="shared" si="7"/>
        <v>11</v>
      </c>
      <c r="J12" s="22">
        <f t="shared" si="7"/>
        <v>0</v>
      </c>
      <c r="K12" s="22">
        <f t="shared" si="7"/>
        <v>10</v>
      </c>
      <c r="L12" s="22">
        <f t="shared" si="7"/>
        <v>23</v>
      </c>
      <c r="M12" s="22">
        <f t="shared" si="7"/>
        <v>0</v>
      </c>
      <c r="N12" s="22">
        <f t="shared" si="7"/>
        <v>14</v>
      </c>
      <c r="O12" s="22">
        <f t="shared" si="7"/>
        <v>12</v>
      </c>
      <c r="P12" s="22">
        <f t="shared" si="7"/>
        <v>2</v>
      </c>
      <c r="Q12" s="22">
        <f t="shared" si="7"/>
        <v>0</v>
      </c>
      <c r="R12" s="22">
        <f t="shared" si="7"/>
        <v>0</v>
      </c>
      <c r="S12" s="24">
        <f t="shared" si="8"/>
        <v>14.72733967</v>
      </c>
      <c r="T12" s="24">
        <f t="shared" si="9"/>
        <v>17.18189628</v>
      </c>
      <c r="U12" s="25">
        <f t="shared" si="10"/>
        <v>12.27278306</v>
      </c>
      <c r="V12" s="25">
        <f t="shared" si="11"/>
        <v>28.22740103</v>
      </c>
      <c r="W12" s="26">
        <f t="shared" si="12"/>
        <v>4.636384711</v>
      </c>
    </row>
    <row r="13">
      <c r="A13" s="21" t="s">
        <v>41</v>
      </c>
      <c r="B13" s="22">
        <f t="shared" ref="B13:R13" si="13">SUM(B8:B10)</f>
        <v>2</v>
      </c>
      <c r="C13" s="22">
        <f t="shared" si="13"/>
        <v>1</v>
      </c>
      <c r="D13" s="22">
        <f t="shared" si="13"/>
        <v>0</v>
      </c>
      <c r="E13" s="22">
        <f t="shared" si="13"/>
        <v>0</v>
      </c>
      <c r="F13" s="22">
        <f t="shared" si="13"/>
        <v>0</v>
      </c>
      <c r="G13" s="22">
        <f t="shared" si="13"/>
        <v>0</v>
      </c>
      <c r="H13" s="22">
        <f t="shared" si="13"/>
        <v>1</v>
      </c>
      <c r="I13" s="22">
        <f t="shared" si="13"/>
        <v>0</v>
      </c>
      <c r="J13" s="22">
        <f t="shared" si="13"/>
        <v>0</v>
      </c>
      <c r="K13" s="22">
        <f t="shared" si="13"/>
        <v>0</v>
      </c>
      <c r="L13" s="22">
        <f t="shared" si="13"/>
        <v>7</v>
      </c>
      <c r="M13" s="22">
        <f t="shared" si="13"/>
        <v>0</v>
      </c>
      <c r="N13" s="22">
        <f t="shared" si="13"/>
        <v>4</v>
      </c>
      <c r="O13" s="22">
        <f t="shared" si="13"/>
        <v>3</v>
      </c>
      <c r="P13" s="22">
        <f t="shared" si="13"/>
        <v>2</v>
      </c>
      <c r="Q13" s="22">
        <f t="shared" si="13"/>
        <v>1</v>
      </c>
      <c r="R13" s="22">
        <f t="shared" si="13"/>
        <v>1</v>
      </c>
      <c r="S13" s="24">
        <f t="shared" si="8"/>
        <v>27</v>
      </c>
      <c r="T13" s="24">
        <f t="shared" si="9"/>
        <v>36</v>
      </c>
      <c r="U13" s="25">
        <f t="shared" si="10"/>
        <v>0</v>
      </c>
      <c r="V13" s="25">
        <f t="shared" si="11"/>
        <v>63</v>
      </c>
      <c r="W13" s="26">
        <f t="shared" si="12"/>
        <v>7</v>
      </c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4" width="7.63"/>
  </cols>
  <sheetData>
    <row r="1">
      <c r="A1" s="13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24</v>
      </c>
    </row>
    <row r="2">
      <c r="A2" s="4" t="s">
        <v>65</v>
      </c>
      <c r="B2" s="4">
        <v>1.0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14">
        <v>1.3333</v>
      </c>
      <c r="I2" s="4">
        <v>0.0</v>
      </c>
      <c r="J2" s="4">
        <v>0.0</v>
      </c>
      <c r="K2" s="4">
        <v>2.0</v>
      </c>
      <c r="L2" s="4">
        <v>1.0</v>
      </c>
      <c r="M2" s="4">
        <v>0.0</v>
      </c>
      <c r="N2" s="4">
        <v>1.0</v>
      </c>
      <c r="O2" s="4">
        <v>1.0</v>
      </c>
      <c r="P2" s="4"/>
      <c r="Q2" s="4"/>
      <c r="R2" s="4"/>
      <c r="S2" s="4"/>
      <c r="T2" s="12">
        <f t="shared" ref="T2:T5" si="1">O2*9/H2</f>
        <v>6.750168754</v>
      </c>
      <c r="U2" s="12">
        <f t="shared" ref="U2:U5" si="2">N2*9/H2</f>
        <v>6.750168754</v>
      </c>
      <c r="V2" s="6">
        <f t="shared" ref="V2:V5" si="3">K2*9/H2</f>
        <v>13.50033751</v>
      </c>
      <c r="W2" s="6">
        <f t="shared" ref="W2:W5" si="4">L2*9/H2</f>
        <v>6.750168754</v>
      </c>
      <c r="X2" s="15">
        <f t="shared" ref="X2:X5" si="5">(I2+L2)/H2</f>
        <v>0.7500187505</v>
      </c>
    </row>
    <row r="3">
      <c r="A3" s="4" t="s">
        <v>68</v>
      </c>
      <c r="B3" s="4">
        <v>1.0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14">
        <v>0.666</v>
      </c>
      <c r="I3" s="4">
        <v>1.0</v>
      </c>
      <c r="J3" s="4">
        <v>0.0</v>
      </c>
      <c r="K3" s="4">
        <v>1.0</v>
      </c>
      <c r="L3" s="4">
        <v>5.0</v>
      </c>
      <c r="M3" s="4">
        <v>0.0</v>
      </c>
      <c r="N3" s="4">
        <v>5.0</v>
      </c>
      <c r="O3" s="4">
        <v>4.0</v>
      </c>
      <c r="P3" s="4"/>
      <c r="Q3" s="4"/>
      <c r="R3" s="4"/>
      <c r="S3" s="4"/>
      <c r="T3" s="12">
        <f t="shared" si="1"/>
        <v>54.05405405</v>
      </c>
      <c r="U3" s="12">
        <f t="shared" si="2"/>
        <v>67.56756757</v>
      </c>
      <c r="V3" s="6">
        <f t="shared" si="3"/>
        <v>13.51351351</v>
      </c>
      <c r="W3" s="6">
        <f t="shared" si="4"/>
        <v>67.56756757</v>
      </c>
      <c r="X3" s="15">
        <f t="shared" si="5"/>
        <v>9.009009009</v>
      </c>
    </row>
    <row r="4">
      <c r="A4" s="4" t="s">
        <v>57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0.333</v>
      </c>
      <c r="I4" s="4">
        <v>0.0</v>
      </c>
      <c r="J4" s="4">
        <v>0.0</v>
      </c>
      <c r="K4" s="4">
        <v>1.0</v>
      </c>
      <c r="L4" s="4">
        <v>2.0</v>
      </c>
      <c r="M4" s="4">
        <v>0.0</v>
      </c>
      <c r="N4" s="4">
        <v>0.0</v>
      </c>
      <c r="O4" s="4">
        <v>0.0</v>
      </c>
      <c r="P4" s="4"/>
      <c r="Q4" s="4"/>
      <c r="R4" s="4"/>
      <c r="S4" s="4"/>
      <c r="T4" s="12">
        <f t="shared" si="1"/>
        <v>0</v>
      </c>
      <c r="U4" s="12">
        <f t="shared" si="2"/>
        <v>0</v>
      </c>
      <c r="V4" s="6">
        <f t="shared" si="3"/>
        <v>27.02702703</v>
      </c>
      <c r="W4" s="6">
        <f t="shared" si="4"/>
        <v>54.05405405</v>
      </c>
      <c r="X4" s="15">
        <f t="shared" si="5"/>
        <v>6.006006006</v>
      </c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 t="str">
        <f t="shared" si="1"/>
        <v>#DIV/0!</v>
      </c>
      <c r="U5" s="17" t="str">
        <f t="shared" si="2"/>
        <v>#DIV/0!</v>
      </c>
      <c r="V5" s="18" t="str">
        <f t="shared" si="3"/>
        <v>#DIV/0!</v>
      </c>
      <c r="W5" s="18" t="str">
        <f t="shared" si="4"/>
        <v>#DIV/0!</v>
      </c>
      <c r="X5" s="19" t="str">
        <f t="shared" si="5"/>
        <v>#DIV/0!</v>
      </c>
      <c r="Y5" s="20"/>
      <c r="Z5" s="20"/>
      <c r="AA5" s="20"/>
      <c r="AB5" s="20"/>
      <c r="AC5" s="20"/>
      <c r="AD5" s="20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12"/>
      <c r="U6" s="12"/>
      <c r="V6" s="6"/>
      <c r="W6" s="6"/>
      <c r="X6" s="15"/>
    </row>
    <row r="7">
      <c r="A7" s="21" t="s">
        <v>30</v>
      </c>
      <c r="B7" s="22">
        <f t="shared" ref="B7:S7" si="6">SUM(B2:B6)</f>
        <v>3</v>
      </c>
      <c r="C7" s="22">
        <f t="shared" si="6"/>
        <v>0</v>
      </c>
      <c r="D7" s="22">
        <f t="shared" si="6"/>
        <v>0</v>
      </c>
      <c r="E7" s="22">
        <f t="shared" si="6"/>
        <v>0</v>
      </c>
      <c r="F7" s="22">
        <f t="shared" si="6"/>
        <v>0</v>
      </c>
      <c r="G7" s="22">
        <f t="shared" si="6"/>
        <v>0</v>
      </c>
      <c r="H7" s="23">
        <f t="shared" si="6"/>
        <v>2.3323</v>
      </c>
      <c r="I7" s="22">
        <f t="shared" si="6"/>
        <v>1</v>
      </c>
      <c r="J7" s="22">
        <f t="shared" si="6"/>
        <v>0</v>
      </c>
      <c r="K7" s="22">
        <f t="shared" si="6"/>
        <v>4</v>
      </c>
      <c r="L7" s="22">
        <f t="shared" si="6"/>
        <v>8</v>
      </c>
      <c r="M7" s="22">
        <f t="shared" si="6"/>
        <v>0</v>
      </c>
      <c r="N7" s="22">
        <f t="shared" si="6"/>
        <v>6</v>
      </c>
      <c r="O7" s="22">
        <f t="shared" si="6"/>
        <v>5</v>
      </c>
      <c r="P7" s="22">
        <f t="shared" si="6"/>
        <v>0</v>
      </c>
      <c r="Q7" s="22">
        <f t="shared" si="6"/>
        <v>0</v>
      </c>
      <c r="R7" s="22">
        <f t="shared" si="6"/>
        <v>0</v>
      </c>
      <c r="S7" s="22">
        <f t="shared" si="6"/>
        <v>0</v>
      </c>
      <c r="T7" s="24">
        <f t="shared" ref="T7:T9" si="8">O7*9/H7</f>
        <v>19.29425889</v>
      </c>
      <c r="U7" s="24">
        <f t="shared" ref="U7:U9" si="9">N7*9/H7</f>
        <v>23.15311066</v>
      </c>
      <c r="V7" s="25">
        <f t="shared" ref="V7:V9" si="10">K7*9/H7</f>
        <v>15.43540711</v>
      </c>
      <c r="W7" s="25">
        <f t="shared" ref="W7:W9" si="11">L7*9/H7</f>
        <v>30.87081422</v>
      </c>
      <c r="X7" s="26">
        <f t="shared" ref="X7:X9" si="12">(I7+L7)/H7</f>
        <v>3.858851777</v>
      </c>
    </row>
    <row r="8">
      <c r="A8" s="21" t="s">
        <v>50</v>
      </c>
      <c r="B8" s="22">
        <f t="shared" ref="B8:S8" si="7">SUM(B2:B4)</f>
        <v>3</v>
      </c>
      <c r="C8" s="22">
        <f t="shared" si="7"/>
        <v>0</v>
      </c>
      <c r="D8" s="22">
        <f t="shared" si="7"/>
        <v>0</v>
      </c>
      <c r="E8" s="22">
        <f t="shared" si="7"/>
        <v>0</v>
      </c>
      <c r="F8" s="22">
        <f t="shared" si="7"/>
        <v>0</v>
      </c>
      <c r="G8" s="22">
        <f t="shared" si="7"/>
        <v>0</v>
      </c>
      <c r="H8" s="23">
        <f t="shared" si="7"/>
        <v>2.3323</v>
      </c>
      <c r="I8" s="22">
        <f t="shared" si="7"/>
        <v>1</v>
      </c>
      <c r="J8" s="22">
        <f t="shared" si="7"/>
        <v>0</v>
      </c>
      <c r="K8" s="22">
        <f t="shared" si="7"/>
        <v>4</v>
      </c>
      <c r="L8" s="22">
        <f t="shared" si="7"/>
        <v>8</v>
      </c>
      <c r="M8" s="22">
        <f t="shared" si="7"/>
        <v>0</v>
      </c>
      <c r="N8" s="22">
        <f t="shared" si="7"/>
        <v>6</v>
      </c>
      <c r="O8" s="22">
        <f t="shared" si="7"/>
        <v>5</v>
      </c>
      <c r="P8" s="22">
        <f t="shared" si="7"/>
        <v>0</v>
      </c>
      <c r="Q8" s="22">
        <f t="shared" si="7"/>
        <v>0</v>
      </c>
      <c r="R8" s="22">
        <f t="shared" si="7"/>
        <v>0</v>
      </c>
      <c r="S8" s="22">
        <f t="shared" si="7"/>
        <v>0</v>
      </c>
      <c r="T8" s="24">
        <f t="shared" si="8"/>
        <v>19.29425889</v>
      </c>
      <c r="U8" s="24">
        <f t="shared" si="9"/>
        <v>23.15311066</v>
      </c>
      <c r="V8" s="25">
        <f t="shared" si="10"/>
        <v>15.43540711</v>
      </c>
      <c r="W8" s="25">
        <f t="shared" si="11"/>
        <v>30.87081422</v>
      </c>
      <c r="X8" s="26">
        <f t="shared" si="12"/>
        <v>3.858851777</v>
      </c>
    </row>
    <row r="9">
      <c r="A9" s="21" t="s">
        <v>43</v>
      </c>
      <c r="B9" s="22">
        <f t="shared" ref="B9:S9" si="13">SUM(B5:B6)</f>
        <v>0</v>
      </c>
      <c r="C9" s="22">
        <f t="shared" si="13"/>
        <v>0</v>
      </c>
      <c r="D9" s="22">
        <f t="shared" si="13"/>
        <v>0</v>
      </c>
      <c r="E9" s="22">
        <f t="shared" si="13"/>
        <v>0</v>
      </c>
      <c r="F9" s="22">
        <f t="shared" si="13"/>
        <v>0</v>
      </c>
      <c r="G9" s="22">
        <f t="shared" si="13"/>
        <v>0</v>
      </c>
      <c r="H9" s="22">
        <f t="shared" si="13"/>
        <v>0</v>
      </c>
      <c r="I9" s="22">
        <f t="shared" si="13"/>
        <v>0</v>
      </c>
      <c r="J9" s="22">
        <f t="shared" si="13"/>
        <v>0</v>
      </c>
      <c r="K9" s="22">
        <f t="shared" si="13"/>
        <v>0</v>
      </c>
      <c r="L9" s="22">
        <f t="shared" si="13"/>
        <v>0</v>
      </c>
      <c r="M9" s="22">
        <f t="shared" si="13"/>
        <v>0</v>
      </c>
      <c r="N9" s="22">
        <f t="shared" si="13"/>
        <v>0</v>
      </c>
      <c r="O9" s="22">
        <f t="shared" si="13"/>
        <v>0</v>
      </c>
      <c r="P9" s="22">
        <f t="shared" si="13"/>
        <v>0</v>
      </c>
      <c r="Q9" s="22">
        <f t="shared" si="13"/>
        <v>0</v>
      </c>
      <c r="R9" s="22">
        <f t="shared" si="13"/>
        <v>0</v>
      </c>
      <c r="S9" s="22">
        <f t="shared" si="13"/>
        <v>0</v>
      </c>
      <c r="T9" s="24" t="str">
        <f t="shared" si="8"/>
        <v>#DIV/0!</v>
      </c>
      <c r="U9" s="24" t="str">
        <f t="shared" si="9"/>
        <v>#DIV/0!</v>
      </c>
      <c r="V9" s="25" t="str">
        <f t="shared" si="10"/>
        <v>#DIV/0!</v>
      </c>
      <c r="W9" s="25" t="str">
        <f t="shared" si="11"/>
        <v>#DIV/0!</v>
      </c>
      <c r="X9" s="26" t="str">
        <f t="shared" si="12"/>
        <v>#DIV/0!</v>
      </c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4" t="s">
        <v>35</v>
      </c>
      <c r="B2" s="4">
        <v>56.0</v>
      </c>
      <c r="C2" s="5"/>
      <c r="D2" s="6">
        <f t="shared" ref="D2:D11" si="1">IF(K2&gt;0,(($T$12-($T$12-$S$12-1)-(T2*0.2+U2))*K2/9)/1.8, )</f>
        <v>3.431087923</v>
      </c>
      <c r="E2" s="7">
        <f>VLOOKUP(A2,'최민준'!A:X,2,0)</f>
        <v>6</v>
      </c>
      <c r="F2" s="7">
        <f>VLOOKUP(A2,'최민준'!A:X,3,0)</f>
        <v>1</v>
      </c>
      <c r="G2" s="7">
        <f>VLOOKUP(A2,'최민준'!A:X,4,0)</f>
        <v>1</v>
      </c>
      <c r="H2" s="7">
        <f>VLOOKUP(A2,'최민준'!A:X,5,0)</f>
        <v>1</v>
      </c>
      <c r="I2" s="7">
        <f>VLOOKUP(A2,'최민준'!A:X,6,0)</f>
        <v>1</v>
      </c>
      <c r="J2" s="7">
        <f>VLOOKUP(A2,'최민준'!A:X,7,0)</f>
        <v>0</v>
      </c>
      <c r="K2" s="8">
        <f>VLOOKUP(A2,'최민준'!A:X,8,0)</f>
        <v>8.66599</v>
      </c>
      <c r="L2" s="7">
        <f>VLOOKUP(A2,'최민준'!A:X,9,0)</f>
        <v>11</v>
      </c>
      <c r="M2" s="7">
        <f>VLOOKUP(A2,'최민준'!A:X,10,0)</f>
        <v>0</v>
      </c>
      <c r="N2" s="7">
        <f>VLOOKUP(A2,'최민준'!A:X,11,0)</f>
        <v>15</v>
      </c>
      <c r="O2" s="7">
        <f>VLOOKUP(A2,'최민준'!A:X,12,0)</f>
        <v>9</v>
      </c>
      <c r="P2" s="7">
        <f>VLOOKUP(A2,'최민준'!A:X,13,0)</f>
        <v>4</v>
      </c>
      <c r="Q2" s="7">
        <f>VLOOKUP(A2,'최민준'!A:X,14,0)</f>
        <v>10</v>
      </c>
      <c r="R2" s="7">
        <f>VLOOKUP(A2,'최민준'!A:X,15,0)</f>
        <v>7</v>
      </c>
      <c r="S2" s="9">
        <f t="shared" ref="S2:S12" si="2">IF(K2=0, ,R2*9/K2)</f>
        <v>7.269798373</v>
      </c>
      <c r="T2" s="9">
        <f t="shared" ref="T2:T12" si="3">IF(K2=0, ,Q2*9/K2)</f>
        <v>10.38542625</v>
      </c>
      <c r="U2" s="10">
        <f t="shared" ref="U2:U9" si="4">IF(K2=0, ,(0.5*L2+2*O2+2*P2-4.5*N2)/K2+9.5)</f>
        <v>5.345829501</v>
      </c>
      <c r="V2" s="10">
        <f t="shared" ref="V2:V5" si="5">IF(K2=0, ,N2*9/K2)</f>
        <v>15.57813937</v>
      </c>
      <c r="W2" s="10">
        <f t="shared" ref="W2:W5" si="6">IF(K2=0, ,O2*9/K2)</f>
        <v>9.346883622</v>
      </c>
      <c r="X2" s="11">
        <f t="shared" ref="X2:X5" si="7">IF(K2=0, ,N2/O2)</f>
        <v>1.666666667</v>
      </c>
      <c r="Y2" s="11">
        <f t="shared" ref="Y2:Y5" si="8">IF(K2=0, ,(L2+O2+P2)/K2)</f>
        <v>2.769446999</v>
      </c>
    </row>
    <row r="3">
      <c r="A3" s="4" t="s">
        <v>36</v>
      </c>
      <c r="B3" s="4">
        <v>17.0</v>
      </c>
      <c r="C3" s="5"/>
      <c r="D3" s="6">
        <f t="shared" si="1"/>
        <v>0.9205739368</v>
      </c>
      <c r="E3" s="7">
        <f>VLOOKUP(A3,'이재성'!A:X,2,0)</f>
        <v>5</v>
      </c>
      <c r="F3" s="7">
        <f>VLOOKUP(A3,'이재성'!A:X,3,0)</f>
        <v>3</v>
      </c>
      <c r="G3" s="7">
        <f>VLOOKUP(A3,'이재성'!A:X,4,0)</f>
        <v>2</v>
      </c>
      <c r="H3" s="7">
        <f>VLOOKUP(A3,'이재성'!A:X,5,0)</f>
        <v>0</v>
      </c>
      <c r="I3" s="7">
        <f>VLOOKUP(A3,'이재성'!A:X,6,0)</f>
        <v>0</v>
      </c>
      <c r="J3" s="7">
        <f>VLOOKUP(A3,'이재성'!A:X,7,0)</f>
        <v>1</v>
      </c>
      <c r="K3" s="8">
        <f>VLOOKUP(A3,'이재성'!A:X,8,0)</f>
        <v>10.333</v>
      </c>
      <c r="L3" s="7">
        <f>VLOOKUP(A3,'이재성'!A:X,9,0)</f>
        <v>14</v>
      </c>
      <c r="M3" s="7">
        <f>VLOOKUP(A3,'이재성'!A:X,10,0)</f>
        <v>0</v>
      </c>
      <c r="N3" s="7">
        <f>VLOOKUP(A3,'이재성'!A:X,11,0)</f>
        <v>11</v>
      </c>
      <c r="O3" s="7">
        <f>VLOOKUP(A3,'이재성'!A:X,12,0)</f>
        <v>20</v>
      </c>
      <c r="P3" s="7">
        <f>VLOOKUP(A3,'이재성'!A:X,13,0)</f>
        <v>0</v>
      </c>
      <c r="Q3" s="7">
        <f>VLOOKUP(A3,'이재성'!A:X,14,0)</f>
        <v>18</v>
      </c>
      <c r="R3" s="7">
        <f>VLOOKUP(A3,'이재성'!A:X,15,0)</f>
        <v>13</v>
      </c>
      <c r="S3" s="9">
        <f t="shared" si="2"/>
        <v>11.3229459</v>
      </c>
      <c r="T3" s="9">
        <f t="shared" si="3"/>
        <v>15.67792509</v>
      </c>
      <c r="U3" s="10">
        <f t="shared" si="4"/>
        <v>9.258056712</v>
      </c>
      <c r="V3" s="10">
        <f t="shared" si="5"/>
        <v>9.580954224</v>
      </c>
      <c r="W3" s="10">
        <f t="shared" si="6"/>
        <v>17.41991677</v>
      </c>
      <c r="X3" s="11">
        <f t="shared" si="7"/>
        <v>0.55</v>
      </c>
      <c r="Y3" s="11">
        <f t="shared" si="8"/>
        <v>3.290428724</v>
      </c>
    </row>
    <row r="4">
      <c r="A4" s="4" t="s">
        <v>37</v>
      </c>
      <c r="B4" s="4">
        <v>0.0</v>
      </c>
      <c r="C4" s="5"/>
      <c r="D4" s="6">
        <f t="shared" si="1"/>
        <v>0.7249845612</v>
      </c>
      <c r="E4" s="7">
        <f>VLOOKUP(A4,'구본우'!A:U,2,0)</f>
        <v>4</v>
      </c>
      <c r="F4" s="7">
        <f>VLOOKUP(A4,'구본우'!A:U,3,0)</f>
        <v>1</v>
      </c>
      <c r="G4" s="7">
        <f>VLOOKUP(A4,'구본우'!A:U,4,0)</f>
        <v>0</v>
      </c>
      <c r="H4" s="7">
        <f>VLOOKUP(A4,'구본우'!A:U,5,0)</f>
        <v>1</v>
      </c>
      <c r="I4" s="7">
        <f>VLOOKUP(A4,'구본우'!A:U,6,0)</f>
        <v>0</v>
      </c>
      <c r="J4" s="7">
        <f>VLOOKUP(A4,'구본우'!A:U,7,0)</f>
        <v>1</v>
      </c>
      <c r="K4" s="8">
        <f>VLOOKUP(A4,'구본우'!A:U,8,0)</f>
        <v>3.999333</v>
      </c>
      <c r="L4" s="7">
        <f>VLOOKUP(A4,'구본우'!A:U,9,0)</f>
        <v>3</v>
      </c>
      <c r="M4" s="7">
        <f>VLOOKUP(A4,'구본우'!A:U,10,0)</f>
        <v>0</v>
      </c>
      <c r="N4" s="7">
        <f>VLOOKUP(A4,'구본우'!A:U,11,0)</f>
        <v>5</v>
      </c>
      <c r="O4" s="7">
        <f>VLOOKUP(A4,'구본우'!A:U,12,0)</f>
        <v>5</v>
      </c>
      <c r="P4" s="7">
        <f>VLOOKUP(A4,'구본우'!A:U,13,0)</f>
        <v>2</v>
      </c>
      <c r="Q4" s="7">
        <f>VLOOKUP(A4,'구본우'!A:U,14,0)</f>
        <v>7</v>
      </c>
      <c r="R4" s="7">
        <f>VLOOKUP(A4,'구본우'!A:U,15,0)</f>
        <v>2</v>
      </c>
      <c r="S4" s="9">
        <f t="shared" si="2"/>
        <v>4.5007505</v>
      </c>
      <c r="T4" s="9">
        <f t="shared" si="3"/>
        <v>15.75262675</v>
      </c>
      <c r="U4" s="10">
        <f t="shared" si="4"/>
        <v>7.749708139</v>
      </c>
      <c r="V4" s="10">
        <f t="shared" si="5"/>
        <v>11.25187625</v>
      </c>
      <c r="W4" s="10">
        <f t="shared" si="6"/>
        <v>11.25187625</v>
      </c>
      <c r="X4" s="11">
        <f t="shared" si="7"/>
        <v>1</v>
      </c>
      <c r="Y4" s="11">
        <f t="shared" si="8"/>
        <v>2.500416945</v>
      </c>
    </row>
    <row r="5">
      <c r="A5" s="4" t="s">
        <v>38</v>
      </c>
      <c r="B5" s="4">
        <v>14.0</v>
      </c>
      <c r="C5" s="5"/>
      <c r="D5" s="6">
        <f t="shared" si="1"/>
        <v>0.6810342832</v>
      </c>
      <c r="E5" s="7">
        <f>VLOOKUP(A5,'이승훈'!A:X,2,0)</f>
        <v>6</v>
      </c>
      <c r="F5" s="7">
        <f>VLOOKUP(A5,'이승훈'!A:X,3,0)</f>
        <v>4</v>
      </c>
      <c r="G5" s="7">
        <f>VLOOKUP(A5,'이승훈'!A:X,4,0)</f>
        <v>2</v>
      </c>
      <c r="H5" s="7">
        <f>VLOOKUP(A5,'이승훈'!A:X,5,0)</f>
        <v>2</v>
      </c>
      <c r="I5" s="7">
        <f>VLOOKUP(A5,'이승훈'!A:X,6,0)</f>
        <v>0</v>
      </c>
      <c r="J5" s="7">
        <f>VLOOKUP(A5,'이승훈'!A:X,7,0)</f>
        <v>0</v>
      </c>
      <c r="K5" s="8">
        <f>VLOOKUP(A5,'이승훈'!A:X,8,0)</f>
        <v>12.6663332</v>
      </c>
      <c r="L5" s="7">
        <f>VLOOKUP(A5,'이승훈'!A:X,9,0)</f>
        <v>23</v>
      </c>
      <c r="M5" s="7">
        <f>VLOOKUP(A5,'이승훈'!A:X,10,0)</f>
        <v>0</v>
      </c>
      <c r="N5" s="7">
        <f>VLOOKUP(A5,'이승훈'!A:X,11,0)</f>
        <v>18</v>
      </c>
      <c r="O5" s="7">
        <f>VLOOKUP(A5,'이승훈'!A:X,12,0)</f>
        <v>26</v>
      </c>
      <c r="P5" s="7">
        <f>VLOOKUP(A5,'이승훈'!A:X,13,0)</f>
        <v>1</v>
      </c>
      <c r="Q5" s="7">
        <f>VLOOKUP(A5,'이승훈'!A:X,14,0)</f>
        <v>33</v>
      </c>
      <c r="R5" s="7">
        <f>VLOOKUP(A5,'이승훈'!A:X,15,0)</f>
        <v>24</v>
      </c>
      <c r="S5" s="9">
        <f t="shared" si="2"/>
        <v>17.05308052</v>
      </c>
      <c r="T5" s="9">
        <f t="shared" si="3"/>
        <v>23.44798572</v>
      </c>
      <c r="U5" s="10">
        <f t="shared" si="4"/>
        <v>8.276283574</v>
      </c>
      <c r="V5" s="10">
        <f t="shared" si="5"/>
        <v>12.78981039</v>
      </c>
      <c r="W5" s="10">
        <f t="shared" si="6"/>
        <v>18.47417057</v>
      </c>
      <c r="X5" s="11">
        <f t="shared" si="7"/>
        <v>0.6923076923</v>
      </c>
      <c r="Y5" s="11">
        <f t="shared" si="8"/>
        <v>3.947472343</v>
      </c>
    </row>
    <row r="6">
      <c r="A6" s="4" t="s">
        <v>39</v>
      </c>
      <c r="B6" s="4">
        <v>90.0</v>
      </c>
      <c r="C6" s="5"/>
      <c r="D6" s="6">
        <f t="shared" si="1"/>
        <v>0.3356117687</v>
      </c>
      <c r="E6" s="7">
        <f>VLOOKUP(A6,'정의홍'!A:W,2,0)</f>
        <v>1</v>
      </c>
      <c r="F6" s="7">
        <f>VLOOKUP(A6,'정의홍'!A:W,3,0)</f>
        <v>0</v>
      </c>
      <c r="G6" s="7">
        <f>VLOOKUP(A6,'정의홍'!A:W,4,0)</f>
        <v>0</v>
      </c>
      <c r="H6" s="7">
        <f>VLOOKUP(A6,'정의홍'!A:W,5,0)</f>
        <v>0</v>
      </c>
      <c r="I6" s="7">
        <f>VLOOKUP(A6,'정의홍'!A:W,6,0)</f>
        <v>0</v>
      </c>
      <c r="J6" s="7">
        <f>VLOOKUP(A6,'정의홍'!A:W,7,0)</f>
        <v>0</v>
      </c>
      <c r="K6" s="8">
        <f>VLOOKUP(A6,'정의홍'!A:W,8,0)</f>
        <v>1</v>
      </c>
      <c r="L6" s="7">
        <f>VLOOKUP(A6,'정의홍'!A:W,9,0)</f>
        <v>1</v>
      </c>
      <c r="M6" s="7">
        <f>VLOOKUP(A6,'정의홍'!A:W,10,0)</f>
        <v>0</v>
      </c>
      <c r="N6" s="7">
        <f>VLOOKUP(A6,'정의홍'!A:W,11,0)</f>
        <v>2</v>
      </c>
      <c r="O6" s="7">
        <f>VLOOKUP(A6,'정의홍'!A:W,12,0)</f>
        <v>1</v>
      </c>
      <c r="P6" s="7">
        <f>VLOOKUP(A6,'정의홍'!A:W,13,0)</f>
        <v>0</v>
      </c>
      <c r="Q6" s="7">
        <f>VLOOKUP(A6,'정의홍'!A:W,14,0)</f>
        <v>3</v>
      </c>
      <c r="R6" s="7">
        <f>VLOOKUP(A6,'정의홍'!A:W,15,0)</f>
        <v>0</v>
      </c>
      <c r="S6" s="9">
        <f t="shared" si="2"/>
        <v>0</v>
      </c>
      <c r="T6" s="9">
        <f t="shared" si="3"/>
        <v>27</v>
      </c>
      <c r="U6" s="10">
        <f t="shared" si="4"/>
        <v>3</v>
      </c>
      <c r="V6" s="10">
        <f>IF(K6=0, ,O6*9/K6)</f>
        <v>9</v>
      </c>
      <c r="W6" s="11">
        <f>IF(K6=0, ,N6/O6)</f>
        <v>2</v>
      </c>
      <c r="X6" s="11">
        <f>IF(K6=0, ,(L6+O6+P6)/K6)</f>
        <v>2</v>
      </c>
      <c r="Y6" s="7"/>
    </row>
    <row r="7">
      <c r="A7" s="4" t="s">
        <v>40</v>
      </c>
      <c r="B7" s="4">
        <v>12.0</v>
      </c>
      <c r="C7" s="5"/>
      <c r="D7" s="6">
        <f t="shared" si="1"/>
        <v>-0.1800896671</v>
      </c>
      <c r="E7" s="7">
        <f>VLOOKUP(A7,'유민영'!A:U,2,0)</f>
        <v>1</v>
      </c>
      <c r="F7" s="7">
        <f>VLOOKUP(A7,'유민영'!A:U,3,0)</f>
        <v>0</v>
      </c>
      <c r="G7" s="7">
        <f>VLOOKUP(A7,'유민영'!A:U,4,0)</f>
        <v>0</v>
      </c>
      <c r="H7" s="7">
        <f>VLOOKUP(A7,'유민영'!A:U,5,0)</f>
        <v>0</v>
      </c>
      <c r="I7" s="7">
        <f>VLOOKUP(A7,'유민영'!A:U,6,0)</f>
        <v>0</v>
      </c>
      <c r="J7" s="7">
        <f>VLOOKUP(A7,'유민영'!A:U,7,0)</f>
        <v>0</v>
      </c>
      <c r="K7" s="8">
        <f>VLOOKUP(A7,'유민영'!A:U,8,0)</f>
        <v>1.3333333</v>
      </c>
      <c r="L7" s="7">
        <f>VLOOKUP(A7,'유민영'!A:U,9,0)</f>
        <v>1</v>
      </c>
      <c r="M7" s="7">
        <f>VLOOKUP(A7,'유민영'!A:U,10,0)</f>
        <v>0</v>
      </c>
      <c r="N7" s="7">
        <f>VLOOKUP(A7,'유민영'!A:U,11,0)</f>
        <v>2</v>
      </c>
      <c r="O7" s="7">
        <f>VLOOKUP(A7,'유민영'!A:U,12,0)</f>
        <v>4</v>
      </c>
      <c r="P7" s="7">
        <f>VLOOKUP(A7,'유민영'!A:U,13,0)</f>
        <v>1</v>
      </c>
      <c r="Q7" s="7">
        <f>VLOOKUP(A7,'유민영'!A:U,14,0)</f>
        <v>4</v>
      </c>
      <c r="R7" s="7">
        <f>VLOOKUP(A7,'유민영'!A:U,15,0)</f>
        <v>4</v>
      </c>
      <c r="S7" s="9">
        <f t="shared" si="2"/>
        <v>27.00000068</v>
      </c>
      <c r="T7" s="9">
        <f t="shared" si="3"/>
        <v>27.00000068</v>
      </c>
      <c r="U7" s="10">
        <f t="shared" si="4"/>
        <v>10.62500003</v>
      </c>
      <c r="V7" s="10">
        <f t="shared" ref="V7:V11" si="9">IF(K7=0, ,N7*9/K7)</f>
        <v>13.50000034</v>
      </c>
      <c r="W7" s="10">
        <f t="shared" ref="W7:W11" si="10">IF(K7=0, ,O7*9/K7)</f>
        <v>27.00000068</v>
      </c>
      <c r="X7" s="11">
        <f t="shared" ref="X7:X11" si="11">IF(K7=0, ,N7/O7)</f>
        <v>0.5</v>
      </c>
      <c r="Y7" s="11">
        <f t="shared" ref="Y7:Y11" si="12">IF(K7=0, ,(L7+O7+P7)/K7)</f>
        <v>4.500000113</v>
      </c>
    </row>
    <row r="8">
      <c r="A8" s="4" t="s">
        <v>41</v>
      </c>
      <c r="B8" s="4">
        <v>1.0</v>
      </c>
      <c r="C8" s="5"/>
      <c r="D8" s="6">
        <f t="shared" si="1"/>
        <v>-1.040931441</v>
      </c>
      <c r="E8" s="7">
        <f>VLOOKUP(A8,'최인열'!A:W,2,0)</f>
        <v>2</v>
      </c>
      <c r="F8" s="7">
        <f>VLOOKUP(A8,'최인열'!A:W,3,0)</f>
        <v>1</v>
      </c>
      <c r="G8" s="7">
        <f>VLOOKUP(A8,'최인열'!A:W,4,0)</f>
        <v>0</v>
      </c>
      <c r="H8" s="7">
        <f>VLOOKUP(A8,'최인열'!A:W,5,0)</f>
        <v>0</v>
      </c>
      <c r="I8" s="7">
        <f>VLOOKUP(A8,'최인열'!A:W,6,0)</f>
        <v>0</v>
      </c>
      <c r="J8" s="7">
        <f>VLOOKUP(A8,'최인열'!A:W,7,0)</f>
        <v>0</v>
      </c>
      <c r="K8" s="7">
        <f>VLOOKUP(A8,'최인열'!A:W,8,0)</f>
        <v>1</v>
      </c>
      <c r="L8" s="7">
        <f>VLOOKUP(A8,'최인열'!A:W,9,0)</f>
        <v>0</v>
      </c>
      <c r="M8" s="7">
        <f>VLOOKUP(A8,'최인열'!A:W,10,0)</f>
        <v>0</v>
      </c>
      <c r="N8" s="7">
        <f>VLOOKUP(A8,'최인열'!A:W,11,0)</f>
        <v>0</v>
      </c>
      <c r="O8" s="7">
        <f>VLOOKUP(A8,'최인열'!A:W,12,0)</f>
        <v>7</v>
      </c>
      <c r="P8" s="7">
        <f>VLOOKUP(A8,'최인열'!A:W,13,0)</f>
        <v>0</v>
      </c>
      <c r="Q8" s="7">
        <f>VLOOKUP(A8,'최인열'!A:W,14,0)</f>
        <v>4</v>
      </c>
      <c r="R8" s="7">
        <f>VLOOKUP(A8,'최인열'!A:W,15,0)</f>
        <v>3</v>
      </c>
      <c r="S8" s="9">
        <f t="shared" si="2"/>
        <v>27</v>
      </c>
      <c r="T8" s="9">
        <f t="shared" si="3"/>
        <v>36</v>
      </c>
      <c r="U8" s="10">
        <f t="shared" si="4"/>
        <v>23.5</v>
      </c>
      <c r="V8" s="10">
        <f t="shared" si="9"/>
        <v>0</v>
      </c>
      <c r="W8" s="10">
        <f t="shared" si="10"/>
        <v>63</v>
      </c>
      <c r="X8" s="11">
        <f t="shared" si="11"/>
        <v>0</v>
      </c>
      <c r="Y8" s="11">
        <f t="shared" si="12"/>
        <v>7</v>
      </c>
    </row>
    <row r="9">
      <c r="A9" s="4" t="s">
        <v>42</v>
      </c>
      <c r="B9" s="4">
        <v>23.0</v>
      </c>
      <c r="C9" s="5"/>
      <c r="D9" s="6">
        <f t="shared" si="1"/>
        <v>-1.695969559</v>
      </c>
      <c r="E9" s="7">
        <f>VLOOKUP(A9,'임채헌'!A:W,2,0)</f>
        <v>3</v>
      </c>
      <c r="F9" s="7">
        <f>VLOOKUP(A9,'임채헌'!A:W,3,0)</f>
        <v>1</v>
      </c>
      <c r="G9" s="7">
        <f>VLOOKUP(A9,'임채헌'!A:W,4,0)</f>
        <v>0</v>
      </c>
      <c r="H9" s="7">
        <f>VLOOKUP(A9,'임채헌'!A:W,5,0)</f>
        <v>0</v>
      </c>
      <c r="I9" s="7">
        <f>VLOOKUP(A9,'임채헌'!A:W,6,0)</f>
        <v>0</v>
      </c>
      <c r="J9" s="7">
        <f>VLOOKUP(A9,'임채헌'!A:W,7,0)</f>
        <v>1</v>
      </c>
      <c r="K9" s="8">
        <f>VLOOKUP(A9,'임채헌'!A:W,8,0)</f>
        <v>1.666</v>
      </c>
      <c r="L9" s="7">
        <f>VLOOKUP(A9,'임채헌'!A:W,9,0)</f>
        <v>2</v>
      </c>
      <c r="M9" s="7">
        <f>VLOOKUP(A9,'임채헌'!A:W,10,0)</f>
        <v>0</v>
      </c>
      <c r="N9" s="7">
        <f>VLOOKUP(A9,'임채헌'!A:W,11,0)</f>
        <v>1</v>
      </c>
      <c r="O9" s="7">
        <f>VLOOKUP(A9,'임채헌'!A:W,12,0)</f>
        <v>10</v>
      </c>
      <c r="P9" s="7">
        <f>VLOOKUP(A9,'임채헌'!A:W,13,0)</f>
        <v>1</v>
      </c>
      <c r="Q9" s="7">
        <f>VLOOKUP(A9,'임채헌'!A:W,14,0)</f>
        <v>9</v>
      </c>
      <c r="R9" s="7">
        <f>VLOOKUP(A9,'임채헌'!A:W,15,0)</f>
        <v>5</v>
      </c>
      <c r="S9" s="9">
        <f t="shared" si="2"/>
        <v>27.01080432</v>
      </c>
      <c r="T9" s="9">
        <f t="shared" si="3"/>
        <v>48.61944778</v>
      </c>
      <c r="U9" s="10">
        <f t="shared" si="4"/>
        <v>20.60444178</v>
      </c>
      <c r="V9" s="10">
        <f t="shared" si="9"/>
        <v>5.402160864</v>
      </c>
      <c r="W9" s="10">
        <f t="shared" si="10"/>
        <v>54.02160864</v>
      </c>
      <c r="X9" s="11">
        <f t="shared" si="11"/>
        <v>0.1</v>
      </c>
      <c r="Y9" s="11">
        <f t="shared" si="12"/>
        <v>7.803121248</v>
      </c>
    </row>
    <row r="10">
      <c r="A10" s="4" t="s">
        <v>43</v>
      </c>
      <c r="B10" s="4">
        <v>7.0</v>
      </c>
      <c r="C10" s="7"/>
      <c r="D10" s="6" t="str">
        <f t="shared" si="1"/>
        <v/>
      </c>
      <c r="E10" s="7">
        <f>VLOOKUP(A10,'홍윤석'!A:X,2,0)</f>
        <v>0</v>
      </c>
      <c r="F10" s="7">
        <f>VLOOKUP(A10,'홍윤석'!A:X,3,0)</f>
        <v>0</v>
      </c>
      <c r="G10" s="7">
        <f>VLOOKUP(A10,'홍윤석'!A:X,4,0)</f>
        <v>0</v>
      </c>
      <c r="H10" s="7">
        <f>VLOOKUP(A10,'홍윤석'!A:X,5,0)</f>
        <v>0</v>
      </c>
      <c r="I10" s="7">
        <f>VLOOKUP(A10,'홍윤석'!A:X,6,0)</f>
        <v>0</v>
      </c>
      <c r="J10" s="7">
        <f>VLOOKUP(A10,'홍윤석'!A:X,7,0)</f>
        <v>0</v>
      </c>
      <c r="K10" s="7">
        <f>VLOOKUP(A10,'홍윤석'!A:X,8,0)</f>
        <v>0</v>
      </c>
      <c r="L10" s="7">
        <f>VLOOKUP(A10,'홍윤석'!A:X,9,0)</f>
        <v>0</v>
      </c>
      <c r="M10" s="7">
        <f>VLOOKUP(A10,'홍윤석'!A:X,10,0)</f>
        <v>0</v>
      </c>
      <c r="N10" s="7">
        <f>VLOOKUP(A10,'홍윤석'!A:X,11,0)</f>
        <v>0</v>
      </c>
      <c r="O10" s="7">
        <f>VLOOKUP(A10,'홍윤석'!A:X,12,0)</f>
        <v>0</v>
      </c>
      <c r="P10" s="7">
        <f>VLOOKUP(A10,'홍윤석'!A:X,13,0)</f>
        <v>0</v>
      </c>
      <c r="Q10" s="7">
        <f>VLOOKUP(A10,'홍윤석'!A:X,14,0)</f>
        <v>0</v>
      </c>
      <c r="R10" s="7">
        <f>VLOOKUP(A10,'홍윤석'!A:X,15,0)</f>
        <v>0</v>
      </c>
      <c r="S10" s="9" t="str">
        <f t="shared" si="2"/>
        <v/>
      </c>
      <c r="T10" s="9" t="str">
        <f t="shared" si="3"/>
        <v/>
      </c>
      <c r="U10" s="10" t="str">
        <f t="shared" ref="U10:U11" si="13">IF(K10=0, ,(13*M10+2.5*O10+2.5*P10-4*N10)/K10+9.2)</f>
        <v/>
      </c>
      <c r="V10" s="10" t="str">
        <f t="shared" si="9"/>
        <v/>
      </c>
      <c r="W10" s="10" t="str">
        <f t="shared" si="10"/>
        <v/>
      </c>
      <c r="X10" s="11" t="str">
        <f t="shared" si="11"/>
        <v/>
      </c>
      <c r="Y10" s="11" t="str">
        <f t="shared" si="12"/>
        <v/>
      </c>
    </row>
    <row r="11">
      <c r="A11" s="4" t="s">
        <v>44</v>
      </c>
      <c r="B11" s="4">
        <v>59.0</v>
      </c>
      <c r="C11" s="7"/>
      <c r="D11" s="6" t="str">
        <f t="shared" si="1"/>
        <v/>
      </c>
      <c r="E11" s="7">
        <f>VLOOKUP(A11,'박민혁'!A:U,2,0)</f>
        <v>0</v>
      </c>
      <c r="F11" s="7">
        <f>VLOOKUP(A11,'박민혁'!A:U,3,0)</f>
        <v>0</v>
      </c>
      <c r="G11" s="7">
        <f>VLOOKUP(A11,'박민혁'!A:U,4,0)</f>
        <v>0</v>
      </c>
      <c r="H11" s="7">
        <f>VLOOKUP(A11,'박민혁'!A:U,5,0)</f>
        <v>0</v>
      </c>
      <c r="I11" s="7">
        <f>VLOOKUP(A11,'박민혁'!A:U,6,0)</f>
        <v>0</v>
      </c>
      <c r="J11" s="7">
        <f>VLOOKUP(A11,'박민혁'!A:U,7,0)</f>
        <v>0</v>
      </c>
      <c r="K11" s="7">
        <f>VLOOKUP(A11,'박민혁'!A:U,8,0)</f>
        <v>0</v>
      </c>
      <c r="L11" s="7">
        <f>VLOOKUP(A11,'박민혁'!A:U,9,0)</f>
        <v>0</v>
      </c>
      <c r="M11" s="7">
        <f>VLOOKUP(A11,'박민혁'!A:U,10,0)</f>
        <v>0</v>
      </c>
      <c r="N11" s="7">
        <f>VLOOKUP(A11,'박민혁'!A:U,11,0)</f>
        <v>0</v>
      </c>
      <c r="O11" s="7">
        <f>VLOOKUP(A11,'박민혁'!A:U,12,0)</f>
        <v>0</v>
      </c>
      <c r="P11" s="7">
        <f>VLOOKUP(A11,'박민혁'!A:U,13,0)</f>
        <v>0</v>
      </c>
      <c r="Q11" s="7">
        <f>VLOOKUP(A11,'박민혁'!A:U,14,0)</f>
        <v>0</v>
      </c>
      <c r="R11" s="7">
        <f>VLOOKUP(A11,'박민혁'!A:U,15,0)</f>
        <v>0</v>
      </c>
      <c r="S11" s="9" t="str">
        <f t="shared" si="2"/>
        <v/>
      </c>
      <c r="T11" s="9" t="str">
        <f t="shared" si="3"/>
        <v/>
      </c>
      <c r="U11" s="10" t="str">
        <f t="shared" si="13"/>
        <v/>
      </c>
      <c r="V11" s="10" t="str">
        <f t="shared" si="9"/>
        <v/>
      </c>
      <c r="W11" s="10" t="str">
        <f t="shared" si="10"/>
        <v/>
      </c>
      <c r="X11" s="11" t="str">
        <f t="shared" si="11"/>
        <v/>
      </c>
      <c r="Y11" s="11" t="str">
        <f t="shared" si="12"/>
        <v/>
      </c>
    </row>
    <row r="12">
      <c r="A12" s="7"/>
      <c r="B12" s="7"/>
      <c r="C12" s="7"/>
      <c r="D12" s="6"/>
      <c r="E12" s="7"/>
      <c r="F12" s="7"/>
      <c r="G12" s="7"/>
      <c r="H12" s="7"/>
      <c r="I12" s="7"/>
      <c r="J12" s="7"/>
      <c r="K12" s="12">
        <f t="shared" ref="K12:O12" si="14">SUM(K2:K11)</f>
        <v>40.6639895</v>
      </c>
      <c r="L12" s="12">
        <f t="shared" si="14"/>
        <v>55</v>
      </c>
      <c r="M12" s="12">
        <f t="shared" si="14"/>
        <v>0</v>
      </c>
      <c r="N12" s="12">
        <f t="shared" si="14"/>
        <v>54</v>
      </c>
      <c r="O12" s="12">
        <f t="shared" si="14"/>
        <v>82</v>
      </c>
      <c r="P12" s="7"/>
      <c r="Q12" s="7">
        <f t="shared" ref="Q12:R12" si="15">SUM(Q2:Q11)</f>
        <v>88</v>
      </c>
      <c r="R12" s="7">
        <f t="shared" si="15"/>
        <v>58</v>
      </c>
      <c r="S12" s="9">
        <f t="shared" si="2"/>
        <v>12.83691065</v>
      </c>
      <c r="T12" s="9">
        <f t="shared" si="3"/>
        <v>19.47669203</v>
      </c>
      <c r="U12" s="7"/>
      <c r="V12" s="7"/>
      <c r="W12" s="7"/>
      <c r="X12" s="7"/>
      <c r="Y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</sheetData>
  <autoFilter ref="$A$1:$Y$11">
    <sortState ref="A1:Y11">
      <sortCondition descending="1" ref="D1:D11"/>
      <sortCondition ref="T1:T11"/>
      <sortCondition ref="U1:U11"/>
      <sortCondition ref="S1:S11"/>
      <sortCondition descending="1" ref="V1:V11"/>
      <sortCondition ref="B1:B1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4" t="s">
        <v>45</v>
      </c>
      <c r="B2" s="4">
        <v>14.0</v>
      </c>
      <c r="C2" s="5"/>
      <c r="D2" s="6">
        <f t="shared" ref="D2:D8" si="1">IF(K2&gt;0,(($T$9-($T$9-$S$9-1)-(T2*0.2+U2))*K2/9)/1.8, )</f>
        <v>3.585073205</v>
      </c>
      <c r="E2" s="7">
        <f>VLOOKUP(A2,'이승훈'!A:X,2,0)</f>
        <v>8</v>
      </c>
      <c r="F2" s="7">
        <f>VLOOKUP(A2,'이승훈'!A:X,3,0)</f>
        <v>3</v>
      </c>
      <c r="G2" s="7">
        <f>VLOOKUP(A2,'이승훈'!A:X,4,0)</f>
        <v>3</v>
      </c>
      <c r="H2" s="7">
        <f>VLOOKUP(A2,'이승훈'!A:X,5,0)</f>
        <v>0</v>
      </c>
      <c r="I2" s="7">
        <f>VLOOKUP(A2,'이승훈'!A:X,6,0)</f>
        <v>1</v>
      </c>
      <c r="J2" s="7">
        <f>VLOOKUP(A2,'이승훈'!A:X,7,0)</f>
        <v>0</v>
      </c>
      <c r="K2" s="8">
        <f>VLOOKUP(A2,'이승훈'!A:X,8,0)</f>
        <v>19.3326</v>
      </c>
      <c r="L2" s="7">
        <f>VLOOKUP(A2,'이승훈'!A:X,9,0)</f>
        <v>17</v>
      </c>
      <c r="M2" s="7">
        <f>VLOOKUP(A2,'이승훈'!A:X,10,0)</f>
        <v>0</v>
      </c>
      <c r="N2" s="7">
        <f>VLOOKUP(A2,'이승훈'!A:X,11,0)</f>
        <v>24</v>
      </c>
      <c r="O2" s="7">
        <f>VLOOKUP(A2,'이승훈'!A:X,12,0)</f>
        <v>25</v>
      </c>
      <c r="P2" s="7">
        <f>VLOOKUP(A2,'이승훈'!A:X,13,0)</f>
        <v>2</v>
      </c>
      <c r="Q2" s="7">
        <f>VLOOKUP(A2,'이승훈'!A:X,14,0)</f>
        <v>15</v>
      </c>
      <c r="R2" s="7">
        <f>VLOOKUP(A2,'이승훈'!A:X,15,0)</f>
        <v>13</v>
      </c>
      <c r="S2" s="9">
        <f t="shared" ref="S2:S9" si="2">IF(K2=0, ,R2*9/K2)</f>
        <v>6.051953695</v>
      </c>
      <c r="T2" s="9">
        <f t="shared" ref="T2:T9" si="3">IF(K2=0, ,Q2*9/K2)</f>
        <v>6.983023494</v>
      </c>
      <c r="U2" s="10">
        <f t="shared" ref="U2:U8" si="4">IF(K2=0, ,(0.5*L2+2*O2+2*P2-4.5*N2)/K2+9.5)</f>
        <v>7.146462452</v>
      </c>
      <c r="V2" s="10">
        <f t="shared" ref="V2:V10" si="5">IF(K2=0, ,N2*9/K2)</f>
        <v>11.17283759</v>
      </c>
      <c r="W2" s="10">
        <f t="shared" ref="W2:W10" si="6">IF(K2=0, ,O2*9/K2)</f>
        <v>11.63837249</v>
      </c>
      <c r="X2" s="11">
        <f t="shared" ref="X2:X10" si="7">IF(K2=0, ,N2/O2)</f>
        <v>0.96</v>
      </c>
      <c r="Y2" s="11">
        <f t="shared" ref="Y2:Y10" si="8">IF(K2=0, ,(L2+O2+P2)/K2)</f>
        <v>2.275948398</v>
      </c>
    </row>
    <row r="3">
      <c r="A3" s="4" t="s">
        <v>46</v>
      </c>
      <c r="B3" s="4">
        <v>56.0</v>
      </c>
      <c r="C3" s="5"/>
      <c r="D3" s="6">
        <f t="shared" si="1"/>
        <v>3.285495482</v>
      </c>
      <c r="E3" s="7">
        <f>VLOOKUP(A3,'최민준'!A:X,2,0)</f>
        <v>4</v>
      </c>
      <c r="F3" s="7">
        <f>VLOOKUP(A3,'최민준'!A:X,3,0)</f>
        <v>0</v>
      </c>
      <c r="G3" s="7">
        <f>VLOOKUP(A3,'최민준'!A:X,4,0)</f>
        <v>0</v>
      </c>
      <c r="H3" s="7">
        <f>VLOOKUP(A3,'최민준'!A:X,5,0)</f>
        <v>1</v>
      </c>
      <c r="I3" s="7">
        <f>VLOOKUP(A3,'최민준'!A:X,6,0)</f>
        <v>1</v>
      </c>
      <c r="J3" s="7">
        <f>VLOOKUP(A3,'최민준'!A:X,7,0)</f>
        <v>0</v>
      </c>
      <c r="K3" s="8">
        <f>VLOOKUP(A3,'최민준'!A:X,8,0)</f>
        <v>9</v>
      </c>
      <c r="L3" s="7">
        <f>VLOOKUP(A3,'최민준'!A:X,9,0)</f>
        <v>9</v>
      </c>
      <c r="M3" s="7">
        <f>VLOOKUP(A3,'최민준'!A:X,10,0)</f>
        <v>0</v>
      </c>
      <c r="N3" s="7">
        <f>VLOOKUP(A3,'최민준'!A:X,11,0)</f>
        <v>15</v>
      </c>
      <c r="O3" s="7">
        <f>VLOOKUP(A3,'최민준'!A:X,12,0)</f>
        <v>6</v>
      </c>
      <c r="P3" s="7">
        <f>VLOOKUP(A3,'최민준'!A:X,13,0)</f>
        <v>0</v>
      </c>
      <c r="Q3" s="7">
        <f>VLOOKUP(A3,'최민준'!A:X,14,0)</f>
        <v>9</v>
      </c>
      <c r="R3" s="7">
        <f>VLOOKUP(A3,'최민준'!A:X,15,0)</f>
        <v>8</v>
      </c>
      <c r="S3" s="9">
        <f t="shared" si="2"/>
        <v>8</v>
      </c>
      <c r="T3" s="9">
        <f t="shared" si="3"/>
        <v>9</v>
      </c>
      <c r="U3" s="10">
        <f t="shared" si="4"/>
        <v>3.833333333</v>
      </c>
      <c r="V3" s="10">
        <f t="shared" si="5"/>
        <v>15</v>
      </c>
      <c r="W3" s="10">
        <f t="shared" si="6"/>
        <v>6</v>
      </c>
      <c r="X3" s="11">
        <f t="shared" si="7"/>
        <v>2.5</v>
      </c>
      <c r="Y3" s="11">
        <f t="shared" si="8"/>
        <v>1.666666667</v>
      </c>
    </row>
    <row r="4">
      <c r="A4" s="4" t="s">
        <v>47</v>
      </c>
      <c r="B4" s="4">
        <v>17.0</v>
      </c>
      <c r="C4" s="5"/>
      <c r="D4" s="6">
        <f t="shared" si="1"/>
        <v>0.6539969005</v>
      </c>
      <c r="E4" s="7">
        <f>VLOOKUP(A4,'이재성'!A:X,2,0)</f>
        <v>18</v>
      </c>
      <c r="F4" s="7">
        <f>VLOOKUP(A4,'이재성'!A:X,3,0)</f>
        <v>15</v>
      </c>
      <c r="G4" s="7">
        <f>VLOOKUP(A4,'이재성'!A:X,4,0)</f>
        <v>2</v>
      </c>
      <c r="H4" s="7">
        <f>VLOOKUP(A4,'이재성'!A:X,5,0)</f>
        <v>3</v>
      </c>
      <c r="I4" s="7">
        <f>VLOOKUP(A4,'이재성'!A:X,6,0)</f>
        <v>0</v>
      </c>
      <c r="J4" s="7">
        <f>VLOOKUP(A4,'이재성'!A:X,7,0)</f>
        <v>0</v>
      </c>
      <c r="K4" s="8">
        <f>VLOOKUP(A4,'이재성'!A:X,8,0)</f>
        <v>43.6663</v>
      </c>
      <c r="L4" s="7">
        <f>VLOOKUP(A4,'이재성'!A:X,9,0)</f>
        <v>76</v>
      </c>
      <c r="M4" s="7">
        <f>VLOOKUP(A4,'이재성'!A:X,10,0)</f>
        <v>2</v>
      </c>
      <c r="N4" s="7">
        <f>VLOOKUP(A4,'이재성'!A:X,11,0)</f>
        <v>48</v>
      </c>
      <c r="O4" s="7">
        <f>VLOOKUP(A4,'이재성'!A:X,12,0)</f>
        <v>57</v>
      </c>
      <c r="P4" s="7">
        <f>VLOOKUP(A4,'이재성'!A:X,13,0)</f>
        <v>3</v>
      </c>
      <c r="Q4" s="7">
        <f>VLOOKUP(A4,'이재성'!A:X,14,0)</f>
        <v>76</v>
      </c>
      <c r="R4" s="7">
        <f>VLOOKUP(A4,'이재성'!A:X,15,0)</f>
        <v>57</v>
      </c>
      <c r="S4" s="9">
        <f t="shared" si="2"/>
        <v>11.74819025</v>
      </c>
      <c r="T4" s="9">
        <f t="shared" si="3"/>
        <v>15.66425367</v>
      </c>
      <c r="U4" s="10">
        <f t="shared" si="4"/>
        <v>8.171744572</v>
      </c>
      <c r="V4" s="10">
        <f t="shared" si="5"/>
        <v>9.893212844</v>
      </c>
      <c r="W4" s="10">
        <f t="shared" si="6"/>
        <v>11.74819025</v>
      </c>
      <c r="X4" s="11">
        <f t="shared" si="7"/>
        <v>0.8421052632</v>
      </c>
      <c r="Y4" s="11">
        <f t="shared" si="8"/>
        <v>3.114529969</v>
      </c>
    </row>
    <row r="5">
      <c r="A5" s="4" t="s">
        <v>48</v>
      </c>
      <c r="B5" s="4">
        <v>0.0</v>
      </c>
      <c r="C5" s="5"/>
      <c r="D5" s="6">
        <f t="shared" si="1"/>
        <v>-0.2371665194</v>
      </c>
      <c r="E5" s="7">
        <f>VLOOKUP(A5,'구본우'!A:U,2,0)</f>
        <v>3</v>
      </c>
      <c r="F5" s="7">
        <f>VLOOKUP(A5,'구본우'!A:U,3,0)</f>
        <v>0</v>
      </c>
      <c r="G5" s="7">
        <f>VLOOKUP(A5,'구본우'!A:U,4,0)</f>
        <v>0</v>
      </c>
      <c r="H5" s="7">
        <f>VLOOKUP(A5,'구본우'!A:U,5,0)</f>
        <v>0</v>
      </c>
      <c r="I5" s="7">
        <f>VLOOKUP(A5,'구본우'!A:U,6,0)</f>
        <v>0</v>
      </c>
      <c r="J5" s="7">
        <f>VLOOKUP(A5,'구본우'!A:U,7,0)</f>
        <v>0</v>
      </c>
      <c r="K5" s="8">
        <f>VLOOKUP(A5,'구본우'!A:U,8,0)</f>
        <v>2.666</v>
      </c>
      <c r="L5" s="7">
        <f>VLOOKUP(A5,'구본우'!A:U,9,0)</f>
        <v>8</v>
      </c>
      <c r="M5" s="7">
        <f>VLOOKUP(A5,'구본우'!A:U,10,0)</f>
        <v>1</v>
      </c>
      <c r="N5" s="7">
        <f>VLOOKUP(A5,'구본우'!A:U,11,0)</f>
        <v>5</v>
      </c>
      <c r="O5" s="7">
        <f>VLOOKUP(A5,'구본우'!A:U,12,0)</f>
        <v>1</v>
      </c>
      <c r="P5" s="7">
        <f>VLOOKUP(A5,'구본우'!A:U,13,0)</f>
        <v>3</v>
      </c>
      <c r="Q5" s="7">
        <f>VLOOKUP(A5,'구본우'!A:U,14,0)</f>
        <v>11</v>
      </c>
      <c r="R5" s="7">
        <f>VLOOKUP(A5,'구본우'!A:U,15,0)</f>
        <v>3</v>
      </c>
      <c r="S5" s="9">
        <f t="shared" si="2"/>
        <v>10.12753188</v>
      </c>
      <c r="T5" s="9">
        <f t="shared" si="3"/>
        <v>37.13428357</v>
      </c>
      <c r="U5" s="10">
        <f t="shared" si="4"/>
        <v>5.561515379</v>
      </c>
      <c r="V5" s="10">
        <f t="shared" si="5"/>
        <v>16.8792198</v>
      </c>
      <c r="W5" s="10">
        <f t="shared" si="6"/>
        <v>3.375843961</v>
      </c>
      <c r="X5" s="11">
        <f t="shared" si="7"/>
        <v>5</v>
      </c>
      <c r="Y5" s="11">
        <f t="shared" si="8"/>
        <v>4.501125281</v>
      </c>
    </row>
    <row r="6">
      <c r="A6" s="4" t="s">
        <v>49</v>
      </c>
      <c r="B6" s="4">
        <v>59.0</v>
      </c>
      <c r="C6" s="5"/>
      <c r="D6" s="6">
        <f t="shared" si="1"/>
        <v>-0.2501712839</v>
      </c>
      <c r="E6" s="7">
        <f>VLOOKUP(A6,'박민혁'!A:U,2,0)</f>
        <v>1</v>
      </c>
      <c r="F6" s="7">
        <f>VLOOKUP(A6,'박민혁'!A:U,3,0)</f>
        <v>0</v>
      </c>
      <c r="G6" s="7">
        <f>VLOOKUP(A6,'박민혁'!A:U,4,0)</f>
        <v>0</v>
      </c>
      <c r="H6" s="7">
        <f>VLOOKUP(A6,'박민혁'!A:U,5,0)</f>
        <v>0</v>
      </c>
      <c r="I6" s="7">
        <f>VLOOKUP(A6,'박민혁'!A:U,6,0)</f>
        <v>0</v>
      </c>
      <c r="J6" s="7">
        <f>VLOOKUP(A6,'박민혁'!A:U,7,0)</f>
        <v>0</v>
      </c>
      <c r="K6" s="8">
        <f>VLOOKUP(A6,'박민혁'!A:U,8,0)</f>
        <v>1</v>
      </c>
      <c r="L6" s="7">
        <f>VLOOKUP(A6,'박민혁'!A:U,9,0)</f>
        <v>2</v>
      </c>
      <c r="M6" s="7">
        <f>VLOOKUP(A6,'박민혁'!A:U,10,0)</f>
        <v>0</v>
      </c>
      <c r="N6" s="7">
        <f>VLOOKUP(A6,'박민혁'!A:U,11,0)</f>
        <v>1</v>
      </c>
      <c r="O6" s="7">
        <f>VLOOKUP(A6,'박민혁'!A:U,12,0)</f>
        <v>3</v>
      </c>
      <c r="P6" s="7">
        <f>VLOOKUP(A6,'박민혁'!A:U,13,0)</f>
        <v>0</v>
      </c>
      <c r="Q6" s="7">
        <f>VLOOKUP(A6,'박민혁'!A:U,14,0)</f>
        <v>2</v>
      </c>
      <c r="R6" s="7">
        <f>VLOOKUP(A6,'박민혁'!A:U,15,0)</f>
        <v>2</v>
      </c>
      <c r="S6" s="9">
        <f t="shared" si="2"/>
        <v>18</v>
      </c>
      <c r="T6" s="9">
        <f t="shared" si="3"/>
        <v>18</v>
      </c>
      <c r="U6" s="10">
        <f t="shared" si="4"/>
        <v>12</v>
      </c>
      <c r="V6" s="10">
        <f t="shared" si="5"/>
        <v>9</v>
      </c>
      <c r="W6" s="10">
        <f t="shared" si="6"/>
        <v>27</v>
      </c>
      <c r="X6" s="11">
        <f t="shared" si="7"/>
        <v>0.3333333333</v>
      </c>
      <c r="Y6" s="11">
        <f t="shared" si="8"/>
        <v>5</v>
      </c>
    </row>
    <row r="7">
      <c r="A7" s="4" t="s">
        <v>50</v>
      </c>
      <c r="B7" s="4">
        <v>7.0</v>
      </c>
      <c r="C7" s="5"/>
      <c r="D7" s="6">
        <f t="shared" si="1"/>
        <v>-0.2793368311</v>
      </c>
      <c r="E7" s="7">
        <f>VLOOKUP(A7,'홍윤석'!A:X,2,0)</f>
        <v>3</v>
      </c>
      <c r="F7" s="7">
        <f>VLOOKUP(A7,'홍윤석'!A:X,3,0)</f>
        <v>0</v>
      </c>
      <c r="G7" s="7">
        <f>VLOOKUP(A7,'홍윤석'!A:X,4,0)</f>
        <v>0</v>
      </c>
      <c r="H7" s="7">
        <f>VLOOKUP(A7,'홍윤석'!A:X,5,0)</f>
        <v>0</v>
      </c>
      <c r="I7" s="7">
        <f>VLOOKUP(A7,'홍윤석'!A:X,6,0)</f>
        <v>0</v>
      </c>
      <c r="J7" s="7">
        <f>VLOOKUP(A7,'홍윤석'!A:X,7,0)</f>
        <v>0</v>
      </c>
      <c r="K7" s="8">
        <f>VLOOKUP(A7,'홍윤석'!A:X,8,0)</f>
        <v>2.3323</v>
      </c>
      <c r="L7" s="7">
        <f>VLOOKUP(A7,'홍윤석'!A:X,9,0)</f>
        <v>1</v>
      </c>
      <c r="M7" s="7">
        <f>VLOOKUP(A7,'홍윤석'!A:X,10,0)</f>
        <v>0</v>
      </c>
      <c r="N7" s="7">
        <f>VLOOKUP(A7,'홍윤석'!A:X,11,0)</f>
        <v>4</v>
      </c>
      <c r="O7" s="7">
        <f>VLOOKUP(A7,'홍윤석'!A:X,12,0)</f>
        <v>8</v>
      </c>
      <c r="P7" s="7">
        <f>VLOOKUP(A7,'홍윤석'!A:X,13,0)</f>
        <v>0</v>
      </c>
      <c r="Q7" s="7">
        <f>VLOOKUP(A7,'홍윤석'!A:X,14,0)</f>
        <v>6</v>
      </c>
      <c r="R7" s="7">
        <f>VLOOKUP(A7,'홍윤석'!A:X,15,0)</f>
        <v>5</v>
      </c>
      <c r="S7" s="9">
        <f t="shared" si="2"/>
        <v>19.29425889</v>
      </c>
      <c r="T7" s="9">
        <f t="shared" si="3"/>
        <v>23.15311066</v>
      </c>
      <c r="U7" s="10">
        <f t="shared" si="4"/>
        <v>8.856858037</v>
      </c>
      <c r="V7" s="10">
        <f t="shared" si="5"/>
        <v>15.43540711</v>
      </c>
      <c r="W7" s="10">
        <f t="shared" si="6"/>
        <v>30.87081422</v>
      </c>
      <c r="X7" s="11">
        <f t="shared" si="7"/>
        <v>0.5</v>
      </c>
      <c r="Y7" s="11">
        <f t="shared" si="8"/>
        <v>3.858851777</v>
      </c>
    </row>
    <row r="8">
      <c r="A8" s="4" t="s">
        <v>51</v>
      </c>
      <c r="B8" s="4">
        <v>1.0</v>
      </c>
      <c r="C8" s="5"/>
      <c r="D8" s="6">
        <f t="shared" si="1"/>
        <v>-1.030066879</v>
      </c>
      <c r="E8" s="7">
        <f>VLOOKUP(A8,'최인열'!A:W,2,0)</f>
        <v>6</v>
      </c>
      <c r="F8" s="7">
        <f>VLOOKUP(A8,'최인열'!A:W,3,0)</f>
        <v>1</v>
      </c>
      <c r="G8" s="7">
        <f>VLOOKUP(A8,'최인열'!A:W,4,0)</f>
        <v>0</v>
      </c>
      <c r="H8" s="7">
        <f>VLOOKUP(A8,'최인열'!A:W,5,0)</f>
        <v>1</v>
      </c>
      <c r="I8" s="7">
        <f>VLOOKUP(A8,'최인열'!A:W,6,0)</f>
        <v>0</v>
      </c>
      <c r="J8" s="7">
        <f>VLOOKUP(A8,'최인열'!A:W,7,0)</f>
        <v>0</v>
      </c>
      <c r="K8" s="8">
        <f>VLOOKUP(A8,'최인열'!A:W,8,0)</f>
        <v>7.3333</v>
      </c>
      <c r="L8" s="7">
        <f>VLOOKUP(A8,'최인열'!A:W,9,0)</f>
        <v>11</v>
      </c>
      <c r="M8" s="7">
        <f>VLOOKUP(A8,'최인열'!A:W,10,0)</f>
        <v>0</v>
      </c>
      <c r="N8" s="7">
        <f>VLOOKUP(A8,'최인열'!A:W,11,0)</f>
        <v>10</v>
      </c>
      <c r="O8" s="7">
        <f>VLOOKUP(A8,'최인열'!A:W,12,0)</f>
        <v>23</v>
      </c>
      <c r="P8" s="7">
        <f>VLOOKUP(A8,'최인열'!A:W,13,0)</f>
        <v>0</v>
      </c>
      <c r="Q8" s="7">
        <f>VLOOKUP(A8,'최인열'!A:W,14,0)</f>
        <v>14</v>
      </c>
      <c r="R8" s="7">
        <f>VLOOKUP(A8,'최인열'!A:W,15,0)</f>
        <v>12</v>
      </c>
      <c r="S8" s="9">
        <f t="shared" si="2"/>
        <v>14.72733967</v>
      </c>
      <c r="T8" s="9">
        <f t="shared" si="3"/>
        <v>17.18189628</v>
      </c>
      <c r="U8" s="10">
        <f t="shared" si="4"/>
        <v>10.38636767</v>
      </c>
      <c r="V8" s="10">
        <f t="shared" si="5"/>
        <v>12.27278306</v>
      </c>
      <c r="W8" s="10">
        <f t="shared" si="6"/>
        <v>28.22740103</v>
      </c>
      <c r="X8" s="11">
        <f t="shared" si="7"/>
        <v>0.4347826087</v>
      </c>
      <c r="Y8" s="11">
        <f t="shared" si="8"/>
        <v>4.636384711</v>
      </c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8">
        <f>SUM(K2:K8)</f>
        <v>85.3305</v>
      </c>
      <c r="L9" s="7"/>
      <c r="M9" s="7"/>
      <c r="N9" s="7"/>
      <c r="O9" s="7"/>
      <c r="P9" s="7"/>
      <c r="Q9" s="7">
        <f t="shared" ref="Q9:R9" si="9">SUM(Q2:Q8)</f>
        <v>133</v>
      </c>
      <c r="R9" s="7">
        <f t="shared" si="9"/>
        <v>100</v>
      </c>
      <c r="S9" s="9">
        <f t="shared" si="2"/>
        <v>10.5472252</v>
      </c>
      <c r="T9" s="9">
        <f t="shared" si="3"/>
        <v>14.02780952</v>
      </c>
      <c r="U9" s="10">
        <f t="shared" ref="U9:U10" si="10">IF(K9=0, ,(13*M9+3*O9+2*P9-2*N9)/K9+3.2)</f>
        <v>3.2</v>
      </c>
      <c r="V9" s="10">
        <f t="shared" si="5"/>
        <v>0</v>
      </c>
      <c r="W9" s="10">
        <f t="shared" si="6"/>
        <v>0</v>
      </c>
      <c r="X9" s="11" t="str">
        <f t="shared" si="7"/>
        <v>#DIV/0!</v>
      </c>
      <c r="Y9" s="11">
        <f t="shared" si="8"/>
        <v>0</v>
      </c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10" t="str">
        <f t="shared" si="10"/>
        <v/>
      </c>
      <c r="V10" s="10" t="str">
        <f t="shared" si="5"/>
        <v/>
      </c>
      <c r="W10" s="10" t="str">
        <f t="shared" si="6"/>
        <v/>
      </c>
      <c r="X10" s="11" t="str">
        <f t="shared" si="7"/>
        <v/>
      </c>
      <c r="Y10" s="11" t="str">
        <f t="shared" si="8"/>
        <v/>
      </c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</sheetData>
  <autoFilter ref="$A$1:$Y$984">
    <sortState ref="A1:Y984">
      <sortCondition descending="1" ref="D1:D984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4" width="7.63"/>
  </cols>
  <sheetData>
    <row r="1">
      <c r="A1" s="13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24</v>
      </c>
    </row>
    <row r="2">
      <c r="A2" s="4" t="s">
        <v>56</v>
      </c>
      <c r="B2" s="4">
        <v>1.0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14">
        <v>1.0</v>
      </c>
      <c r="I2" s="4">
        <v>3.0</v>
      </c>
      <c r="J2" s="4">
        <v>1.0</v>
      </c>
      <c r="K2" s="4">
        <v>3.0</v>
      </c>
      <c r="L2" s="4">
        <v>0.0</v>
      </c>
      <c r="M2" s="4">
        <v>1.0</v>
      </c>
      <c r="N2" s="4">
        <v>2.0</v>
      </c>
      <c r="O2" s="4">
        <v>2.0</v>
      </c>
      <c r="P2" s="4"/>
      <c r="Q2" s="4"/>
      <c r="R2" s="4"/>
      <c r="S2" s="4"/>
      <c r="T2" s="12">
        <f t="shared" ref="T2:T8" si="1">IF(H2=0,99.99,O2*9/H2)</f>
        <v>18</v>
      </c>
      <c r="U2" s="12">
        <f t="shared" ref="U2:U8" si="2">IF(H2=0,99.99,N2*9/H2)</f>
        <v>18</v>
      </c>
      <c r="V2" s="6">
        <f t="shared" ref="V2:V8" si="3">IF(H2=0,99.99,K2*9/H2)</f>
        <v>27</v>
      </c>
      <c r="W2" s="6">
        <f t="shared" ref="W2:W8" si="4">IF(H2=0,99.99,L2*9/H2)</f>
        <v>0</v>
      </c>
      <c r="X2" s="15">
        <f t="shared" ref="X2:X8" si="5">IF(H2=0,9.999,(I2+L2)/H2)</f>
        <v>3</v>
      </c>
    </row>
    <row r="3">
      <c r="A3" s="4" t="s">
        <v>57</v>
      </c>
      <c r="B3" s="4">
        <v>1.0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14">
        <v>0.666</v>
      </c>
      <c r="I3" s="4">
        <v>4.0</v>
      </c>
      <c r="J3" s="4">
        <v>0.0</v>
      </c>
      <c r="K3" s="4">
        <v>2.0</v>
      </c>
      <c r="L3" s="4">
        <v>1.0</v>
      </c>
      <c r="M3" s="4">
        <v>1.0</v>
      </c>
      <c r="N3" s="4">
        <v>8.0</v>
      </c>
      <c r="O3" s="4">
        <v>0.0</v>
      </c>
      <c r="P3" s="4">
        <v>0.0</v>
      </c>
      <c r="Q3" s="4">
        <v>0.0</v>
      </c>
      <c r="R3" s="4"/>
      <c r="S3" s="4">
        <v>0.0</v>
      </c>
      <c r="T3" s="12">
        <f t="shared" si="1"/>
        <v>0</v>
      </c>
      <c r="U3" s="12">
        <f t="shared" si="2"/>
        <v>108.1081081</v>
      </c>
      <c r="V3" s="6">
        <f t="shared" si="3"/>
        <v>27.02702703</v>
      </c>
      <c r="W3" s="6">
        <f t="shared" si="4"/>
        <v>13.51351351</v>
      </c>
      <c r="X3" s="15">
        <f t="shared" si="5"/>
        <v>7.507507508</v>
      </c>
    </row>
    <row r="4">
      <c r="A4" s="4" t="s">
        <v>58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0.0</v>
      </c>
      <c r="L4" s="4">
        <v>0.0</v>
      </c>
      <c r="M4" s="4">
        <v>1.0</v>
      </c>
      <c r="N4" s="4">
        <v>1.0</v>
      </c>
      <c r="O4" s="4">
        <v>1.0</v>
      </c>
      <c r="P4" s="4">
        <v>3.0</v>
      </c>
      <c r="Q4" s="4">
        <v>0.0</v>
      </c>
      <c r="R4" s="4"/>
      <c r="S4" s="4">
        <v>0.0</v>
      </c>
      <c r="T4" s="12">
        <f t="shared" si="1"/>
        <v>9</v>
      </c>
      <c r="U4" s="12">
        <f t="shared" si="2"/>
        <v>9</v>
      </c>
      <c r="V4" s="6">
        <f t="shared" si="3"/>
        <v>0</v>
      </c>
      <c r="W4" s="6">
        <f t="shared" si="4"/>
        <v>0</v>
      </c>
      <c r="X4" s="15">
        <f t="shared" si="5"/>
        <v>1</v>
      </c>
    </row>
    <row r="5">
      <c r="A5" s="16" t="s">
        <v>59</v>
      </c>
      <c r="B5" s="16">
        <v>1.0</v>
      </c>
      <c r="C5" s="16">
        <v>0.0</v>
      </c>
      <c r="D5" s="16">
        <v>0.0</v>
      </c>
      <c r="E5" s="16">
        <v>0.0</v>
      </c>
      <c r="F5" s="16">
        <v>0.0</v>
      </c>
      <c r="G5" s="16">
        <v>1.0</v>
      </c>
      <c r="H5" s="16">
        <v>1.0</v>
      </c>
      <c r="I5" s="16">
        <v>0.0</v>
      </c>
      <c r="J5" s="16">
        <v>0.0</v>
      </c>
      <c r="K5" s="16">
        <v>2.0</v>
      </c>
      <c r="L5" s="16">
        <v>0.0</v>
      </c>
      <c r="M5" s="16">
        <v>1.0</v>
      </c>
      <c r="N5" s="16">
        <v>0.0</v>
      </c>
      <c r="O5" s="16">
        <v>0.0</v>
      </c>
      <c r="P5" s="16">
        <v>0.0</v>
      </c>
      <c r="Q5" s="16">
        <v>1.0</v>
      </c>
      <c r="R5" s="16">
        <v>0.0</v>
      </c>
      <c r="S5" s="16">
        <v>0.0</v>
      </c>
      <c r="T5" s="17">
        <f t="shared" si="1"/>
        <v>0</v>
      </c>
      <c r="U5" s="17">
        <f t="shared" si="2"/>
        <v>0</v>
      </c>
      <c r="V5" s="18">
        <f t="shared" si="3"/>
        <v>18</v>
      </c>
      <c r="W5" s="18">
        <f t="shared" si="4"/>
        <v>0</v>
      </c>
      <c r="X5" s="19">
        <f t="shared" si="5"/>
        <v>0</v>
      </c>
      <c r="Y5" s="20"/>
      <c r="Z5" s="20"/>
      <c r="AA5" s="20"/>
      <c r="AB5" s="20"/>
      <c r="AC5" s="20"/>
      <c r="AD5" s="20"/>
    </row>
    <row r="6">
      <c r="A6" s="4" t="s">
        <v>60</v>
      </c>
      <c r="B6" s="4">
        <v>1.0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14">
        <v>1.666</v>
      </c>
      <c r="I6" s="4">
        <v>0.0</v>
      </c>
      <c r="J6" s="4">
        <v>0.0</v>
      </c>
      <c r="K6" s="4">
        <v>3.0</v>
      </c>
      <c r="L6" s="4">
        <v>2.0</v>
      </c>
      <c r="M6" s="4">
        <v>0.0</v>
      </c>
      <c r="N6" s="4">
        <v>0.0</v>
      </c>
      <c r="O6" s="4">
        <v>0.0</v>
      </c>
      <c r="P6" s="4">
        <v>1.0</v>
      </c>
      <c r="Q6" s="4">
        <v>1.0</v>
      </c>
      <c r="R6" s="4">
        <v>0.0</v>
      </c>
      <c r="S6" s="4">
        <v>0.0</v>
      </c>
      <c r="T6" s="12">
        <f t="shared" si="1"/>
        <v>0</v>
      </c>
      <c r="U6" s="12">
        <f t="shared" si="2"/>
        <v>0</v>
      </c>
      <c r="V6" s="6">
        <f t="shared" si="3"/>
        <v>16.20648259</v>
      </c>
      <c r="W6" s="6">
        <f t="shared" si="4"/>
        <v>10.80432173</v>
      </c>
      <c r="X6" s="15">
        <f t="shared" si="5"/>
        <v>1.200480192</v>
      </c>
    </row>
    <row r="7">
      <c r="A7" s="4" t="s">
        <v>61</v>
      </c>
      <c r="B7" s="4">
        <v>1.0</v>
      </c>
      <c r="C7" s="4">
        <v>1.0</v>
      </c>
      <c r="D7" s="4">
        <v>0.0</v>
      </c>
      <c r="E7" s="4">
        <v>1.0</v>
      </c>
      <c r="F7" s="4">
        <v>0.0</v>
      </c>
      <c r="G7" s="4">
        <v>0.0</v>
      </c>
      <c r="H7" s="14">
        <v>1.0</v>
      </c>
      <c r="I7" s="4">
        <v>2.0</v>
      </c>
      <c r="J7" s="4">
        <v>0.0</v>
      </c>
      <c r="K7" s="4">
        <v>0.0</v>
      </c>
      <c r="L7" s="4">
        <v>3.0</v>
      </c>
      <c r="M7" s="4">
        <v>1.0</v>
      </c>
      <c r="N7" s="4">
        <v>7.0</v>
      </c>
      <c r="O7" s="4">
        <v>2.0</v>
      </c>
      <c r="P7" s="4">
        <v>1.0</v>
      </c>
      <c r="Q7" s="4">
        <v>1.0</v>
      </c>
      <c r="R7" s="4">
        <v>1.0</v>
      </c>
      <c r="S7" s="4">
        <v>0.0</v>
      </c>
      <c r="T7" s="12">
        <f t="shared" si="1"/>
        <v>18</v>
      </c>
      <c r="U7" s="12">
        <f t="shared" si="2"/>
        <v>63</v>
      </c>
      <c r="V7" s="6">
        <f t="shared" si="3"/>
        <v>0</v>
      </c>
      <c r="W7" s="6">
        <f t="shared" si="4"/>
        <v>27</v>
      </c>
      <c r="X7" s="15">
        <f t="shared" si="5"/>
        <v>5</v>
      </c>
    </row>
    <row r="8">
      <c r="A8" s="4" t="s">
        <v>62</v>
      </c>
      <c r="B8" s="4">
        <v>1.0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14">
        <v>0.333333</v>
      </c>
      <c r="I8" s="4">
        <v>1.0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1.0</v>
      </c>
      <c r="Q8" s="4">
        <v>0.0</v>
      </c>
      <c r="R8" s="4">
        <v>0.0</v>
      </c>
      <c r="S8" s="4">
        <v>0.0</v>
      </c>
      <c r="T8" s="12">
        <f t="shared" si="1"/>
        <v>0</v>
      </c>
      <c r="U8" s="12">
        <f t="shared" si="2"/>
        <v>0</v>
      </c>
      <c r="V8" s="6">
        <f t="shared" si="3"/>
        <v>0</v>
      </c>
      <c r="W8" s="6">
        <f t="shared" si="4"/>
        <v>0</v>
      </c>
      <c r="X8" s="15">
        <f t="shared" si="5"/>
        <v>3.000003</v>
      </c>
    </row>
    <row r="9">
      <c r="A9" s="4"/>
      <c r="B9" s="4"/>
      <c r="C9" s="4"/>
      <c r="D9" s="4"/>
      <c r="E9" s="4"/>
      <c r="F9" s="4"/>
      <c r="G9" s="4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2"/>
      <c r="U9" s="12"/>
      <c r="V9" s="6"/>
      <c r="W9" s="6"/>
      <c r="X9" s="15"/>
    </row>
    <row r="10">
      <c r="A10" s="21" t="s">
        <v>29</v>
      </c>
      <c r="B10" s="22">
        <f t="shared" ref="B10:S10" si="6">SUM(B2:B9)</f>
        <v>7</v>
      </c>
      <c r="C10" s="22">
        <f t="shared" si="6"/>
        <v>1</v>
      </c>
      <c r="D10" s="22">
        <f t="shared" si="6"/>
        <v>0</v>
      </c>
      <c r="E10" s="22">
        <f t="shared" si="6"/>
        <v>1</v>
      </c>
      <c r="F10" s="22">
        <f t="shared" si="6"/>
        <v>0</v>
      </c>
      <c r="G10" s="22">
        <f t="shared" si="6"/>
        <v>1</v>
      </c>
      <c r="H10" s="23">
        <f t="shared" si="6"/>
        <v>6.665333</v>
      </c>
      <c r="I10" s="22">
        <f t="shared" si="6"/>
        <v>11</v>
      </c>
      <c r="J10" s="22">
        <f t="shared" si="6"/>
        <v>1</v>
      </c>
      <c r="K10" s="22">
        <f t="shared" si="6"/>
        <v>10</v>
      </c>
      <c r="L10" s="22">
        <f t="shared" si="6"/>
        <v>6</v>
      </c>
      <c r="M10" s="22">
        <f t="shared" si="6"/>
        <v>5</v>
      </c>
      <c r="N10" s="22">
        <f t="shared" si="6"/>
        <v>18</v>
      </c>
      <c r="O10" s="22">
        <f t="shared" si="6"/>
        <v>5</v>
      </c>
      <c r="P10" s="22">
        <f t="shared" si="6"/>
        <v>6</v>
      </c>
      <c r="Q10" s="22">
        <f t="shared" si="6"/>
        <v>3</v>
      </c>
      <c r="R10" s="22">
        <f t="shared" si="6"/>
        <v>1</v>
      </c>
      <c r="S10" s="22">
        <f t="shared" si="6"/>
        <v>0</v>
      </c>
      <c r="T10" s="24">
        <f t="shared" ref="T10:T12" si="8">IF(H10=0,99.99,O10*9/H10)</f>
        <v>6.751350608</v>
      </c>
      <c r="U10" s="24">
        <f t="shared" ref="U10:U12" si="9">IF(H10=0,99.99,N10*9/H10)</f>
        <v>24.30486219</v>
      </c>
      <c r="V10" s="25">
        <f t="shared" ref="V10:V12" si="10">IF(H10=0,99.99,K10*9/H10)</f>
        <v>13.50270122</v>
      </c>
      <c r="W10" s="25">
        <f t="shared" ref="W10:W12" si="11">IF(H10=0,99.99,L10*9/H10)</f>
        <v>8.101620729</v>
      </c>
      <c r="X10" s="26">
        <f t="shared" ref="X10:X12" si="12">IF(H10=0,9.999,(I10+L10)/H10)</f>
        <v>2.55051023</v>
      </c>
    </row>
    <row r="11">
      <c r="A11" s="21" t="s">
        <v>48</v>
      </c>
      <c r="B11" s="22">
        <f t="shared" ref="B11:S11" si="7">SUM(B2:B4)</f>
        <v>3</v>
      </c>
      <c r="C11" s="22">
        <f t="shared" si="7"/>
        <v>0</v>
      </c>
      <c r="D11" s="22">
        <f t="shared" si="7"/>
        <v>0</v>
      </c>
      <c r="E11" s="22">
        <f t="shared" si="7"/>
        <v>0</v>
      </c>
      <c r="F11" s="22">
        <f t="shared" si="7"/>
        <v>0</v>
      </c>
      <c r="G11" s="22">
        <f t="shared" si="7"/>
        <v>0</v>
      </c>
      <c r="H11" s="23">
        <f t="shared" si="7"/>
        <v>2.666</v>
      </c>
      <c r="I11" s="22">
        <f t="shared" si="7"/>
        <v>8</v>
      </c>
      <c r="J11" s="22">
        <f t="shared" si="7"/>
        <v>1</v>
      </c>
      <c r="K11" s="22">
        <f t="shared" si="7"/>
        <v>5</v>
      </c>
      <c r="L11" s="22">
        <f t="shared" si="7"/>
        <v>1</v>
      </c>
      <c r="M11" s="22">
        <f t="shared" si="7"/>
        <v>3</v>
      </c>
      <c r="N11" s="22">
        <f t="shared" si="7"/>
        <v>11</v>
      </c>
      <c r="O11" s="22">
        <f t="shared" si="7"/>
        <v>3</v>
      </c>
      <c r="P11" s="22">
        <f t="shared" si="7"/>
        <v>3</v>
      </c>
      <c r="Q11" s="22">
        <f t="shared" si="7"/>
        <v>0</v>
      </c>
      <c r="R11" s="22">
        <f t="shared" si="7"/>
        <v>0</v>
      </c>
      <c r="S11" s="22">
        <f t="shared" si="7"/>
        <v>0</v>
      </c>
      <c r="T11" s="24">
        <f t="shared" si="8"/>
        <v>10.12753188</v>
      </c>
      <c r="U11" s="24">
        <f t="shared" si="9"/>
        <v>37.13428357</v>
      </c>
      <c r="V11" s="25">
        <f t="shared" si="10"/>
        <v>16.8792198</v>
      </c>
      <c r="W11" s="25">
        <f t="shared" si="11"/>
        <v>3.375843961</v>
      </c>
      <c r="X11" s="26">
        <f t="shared" si="12"/>
        <v>3.375843961</v>
      </c>
    </row>
    <row r="12">
      <c r="A12" s="21" t="s">
        <v>37</v>
      </c>
      <c r="B12" s="22">
        <f t="shared" ref="B12:S12" si="13">SUM(B5:B9)</f>
        <v>4</v>
      </c>
      <c r="C12" s="22">
        <f t="shared" si="13"/>
        <v>1</v>
      </c>
      <c r="D12" s="22">
        <f t="shared" si="13"/>
        <v>0</v>
      </c>
      <c r="E12" s="22">
        <f t="shared" si="13"/>
        <v>1</v>
      </c>
      <c r="F12" s="22">
        <f t="shared" si="13"/>
        <v>0</v>
      </c>
      <c r="G12" s="22">
        <f t="shared" si="13"/>
        <v>1</v>
      </c>
      <c r="H12" s="23">
        <f t="shared" si="13"/>
        <v>3.999333</v>
      </c>
      <c r="I12" s="22">
        <f t="shared" si="13"/>
        <v>3</v>
      </c>
      <c r="J12" s="22">
        <f t="shared" si="13"/>
        <v>0</v>
      </c>
      <c r="K12" s="22">
        <f t="shared" si="13"/>
        <v>5</v>
      </c>
      <c r="L12" s="22">
        <f t="shared" si="13"/>
        <v>5</v>
      </c>
      <c r="M12" s="22">
        <f t="shared" si="13"/>
        <v>2</v>
      </c>
      <c r="N12" s="22">
        <f t="shared" si="13"/>
        <v>7</v>
      </c>
      <c r="O12" s="22">
        <f t="shared" si="13"/>
        <v>2</v>
      </c>
      <c r="P12" s="22">
        <f t="shared" si="13"/>
        <v>3</v>
      </c>
      <c r="Q12" s="22">
        <f t="shared" si="13"/>
        <v>3</v>
      </c>
      <c r="R12" s="22">
        <f t="shared" si="13"/>
        <v>1</v>
      </c>
      <c r="S12" s="22">
        <f t="shared" si="13"/>
        <v>0</v>
      </c>
      <c r="T12" s="24">
        <f t="shared" si="8"/>
        <v>4.5007505</v>
      </c>
      <c r="U12" s="24">
        <f t="shared" si="9"/>
        <v>15.75262675</v>
      </c>
      <c r="V12" s="25">
        <f t="shared" si="10"/>
        <v>11.25187625</v>
      </c>
      <c r="W12" s="25">
        <f t="shared" si="11"/>
        <v>11.25187625</v>
      </c>
      <c r="X12" s="26">
        <f t="shared" si="12"/>
        <v>2.000333556</v>
      </c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4" width="7.63"/>
  </cols>
  <sheetData>
    <row r="1">
      <c r="A1" s="13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24</v>
      </c>
    </row>
    <row r="2">
      <c r="A2" s="4" t="s">
        <v>58</v>
      </c>
      <c r="B2" s="4">
        <v>1.0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14">
        <v>1.0</v>
      </c>
      <c r="I2" s="4">
        <v>2.0</v>
      </c>
      <c r="J2" s="4">
        <v>0.0</v>
      </c>
      <c r="K2" s="4">
        <v>1.0</v>
      </c>
      <c r="L2" s="4">
        <v>3.0</v>
      </c>
      <c r="M2" s="4">
        <v>0.0</v>
      </c>
      <c r="N2" s="4">
        <v>2.0</v>
      </c>
      <c r="O2" s="4">
        <v>2.0</v>
      </c>
      <c r="P2" s="4">
        <v>0.0</v>
      </c>
      <c r="Q2" s="4">
        <v>2.0</v>
      </c>
      <c r="R2" s="4"/>
      <c r="S2" s="4">
        <v>0.0</v>
      </c>
      <c r="T2" s="12">
        <f t="shared" ref="T2:T3" si="1">IF(H2=0,99.99,O2*9/H2)</f>
        <v>18</v>
      </c>
      <c r="U2" s="12">
        <f t="shared" ref="U2:U3" si="2">IF(H2=0,99.99,N2*9/H2)</f>
        <v>18</v>
      </c>
      <c r="V2" s="6">
        <f t="shared" ref="V2:V3" si="3">IF(H2=0,99.99,K2*9/H2)</f>
        <v>9</v>
      </c>
      <c r="W2" s="6">
        <f t="shared" ref="W2:W3" si="4">IF(H2=0,99.99,L2*9/H2)</f>
        <v>27</v>
      </c>
      <c r="X2" s="15">
        <f t="shared" ref="X2:X3" si="5">IF(H2=0,9.999,(I2+L2)/H2)</f>
        <v>5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2">
        <f t="shared" si="1"/>
        <v>99.99</v>
      </c>
      <c r="U3" s="12">
        <f t="shared" si="2"/>
        <v>99.99</v>
      </c>
      <c r="V3" s="6">
        <f t="shared" si="3"/>
        <v>99.99</v>
      </c>
      <c r="W3" s="6">
        <f t="shared" si="4"/>
        <v>99.99</v>
      </c>
      <c r="X3" s="15">
        <f t="shared" si="5"/>
        <v>9.999</v>
      </c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2"/>
      <c r="U4" s="12"/>
      <c r="V4" s="6"/>
      <c r="W4" s="6"/>
      <c r="X4" s="15"/>
    </row>
    <row r="5">
      <c r="A5" s="21" t="s">
        <v>31</v>
      </c>
      <c r="B5" s="22">
        <f t="shared" ref="B5:S5" si="6">SUM(B2:B4)</f>
        <v>1</v>
      </c>
      <c r="C5" s="22">
        <f t="shared" si="6"/>
        <v>0</v>
      </c>
      <c r="D5" s="22">
        <f t="shared" si="6"/>
        <v>0</v>
      </c>
      <c r="E5" s="22">
        <f t="shared" si="6"/>
        <v>0</v>
      </c>
      <c r="F5" s="22">
        <f t="shared" si="6"/>
        <v>0</v>
      </c>
      <c r="G5" s="22">
        <f t="shared" si="6"/>
        <v>0</v>
      </c>
      <c r="H5" s="23">
        <f t="shared" si="6"/>
        <v>1</v>
      </c>
      <c r="I5" s="22">
        <f t="shared" si="6"/>
        <v>2</v>
      </c>
      <c r="J5" s="22">
        <f t="shared" si="6"/>
        <v>0</v>
      </c>
      <c r="K5" s="22">
        <f t="shared" si="6"/>
        <v>1</v>
      </c>
      <c r="L5" s="22">
        <f t="shared" si="6"/>
        <v>3</v>
      </c>
      <c r="M5" s="22">
        <f t="shared" si="6"/>
        <v>0</v>
      </c>
      <c r="N5" s="22">
        <f t="shared" si="6"/>
        <v>2</v>
      </c>
      <c r="O5" s="22">
        <f t="shared" si="6"/>
        <v>2</v>
      </c>
      <c r="P5" s="22">
        <f t="shared" si="6"/>
        <v>0</v>
      </c>
      <c r="Q5" s="22">
        <f t="shared" si="6"/>
        <v>2</v>
      </c>
      <c r="R5" s="22">
        <f t="shared" si="6"/>
        <v>0</v>
      </c>
      <c r="S5" s="22">
        <f t="shared" si="6"/>
        <v>0</v>
      </c>
      <c r="T5" s="24">
        <f t="shared" ref="T5:T7" si="8">IF(H5=0,99.99,O5*9/H5)</f>
        <v>18</v>
      </c>
      <c r="U5" s="24">
        <f t="shared" ref="U5:U7" si="9">IF(H5=0,99.99,N5*9/H5)</f>
        <v>18</v>
      </c>
      <c r="V5" s="25">
        <f t="shared" ref="V5:V7" si="10">IF(H5=0,99.99,K5*9/H5)</f>
        <v>9</v>
      </c>
      <c r="W5" s="25">
        <f t="shared" ref="W5:W7" si="11">IF(H5=0,99.99,L5*9/H5)</f>
        <v>27</v>
      </c>
      <c r="X5" s="26">
        <f t="shared" ref="X5:X7" si="12">IF(H5=0,9.999,(I5+L5)/H5)</f>
        <v>5</v>
      </c>
    </row>
    <row r="6">
      <c r="A6" s="21" t="s">
        <v>49</v>
      </c>
      <c r="B6" s="22">
        <f t="shared" ref="B6:S6" si="7">SUM(B2)</f>
        <v>1</v>
      </c>
      <c r="C6" s="22">
        <f t="shared" si="7"/>
        <v>0</v>
      </c>
      <c r="D6" s="22">
        <f t="shared" si="7"/>
        <v>0</v>
      </c>
      <c r="E6" s="22">
        <f t="shared" si="7"/>
        <v>0</v>
      </c>
      <c r="F6" s="22">
        <f t="shared" si="7"/>
        <v>0</v>
      </c>
      <c r="G6" s="22">
        <f t="shared" si="7"/>
        <v>0</v>
      </c>
      <c r="H6" s="23">
        <f t="shared" si="7"/>
        <v>1</v>
      </c>
      <c r="I6" s="22">
        <f t="shared" si="7"/>
        <v>2</v>
      </c>
      <c r="J6" s="22">
        <f t="shared" si="7"/>
        <v>0</v>
      </c>
      <c r="K6" s="22">
        <f t="shared" si="7"/>
        <v>1</v>
      </c>
      <c r="L6" s="22">
        <f t="shared" si="7"/>
        <v>3</v>
      </c>
      <c r="M6" s="22">
        <f t="shared" si="7"/>
        <v>0</v>
      </c>
      <c r="N6" s="22">
        <f t="shared" si="7"/>
        <v>2</v>
      </c>
      <c r="O6" s="22">
        <f t="shared" si="7"/>
        <v>2</v>
      </c>
      <c r="P6" s="22">
        <f t="shared" si="7"/>
        <v>0</v>
      </c>
      <c r="Q6" s="22">
        <f t="shared" si="7"/>
        <v>2</v>
      </c>
      <c r="R6" s="22">
        <f t="shared" si="7"/>
        <v>0</v>
      </c>
      <c r="S6" s="22">
        <f t="shared" si="7"/>
        <v>0</v>
      </c>
      <c r="T6" s="24">
        <f t="shared" si="8"/>
        <v>18</v>
      </c>
      <c r="U6" s="24">
        <f t="shared" si="9"/>
        <v>18</v>
      </c>
      <c r="V6" s="25">
        <f t="shared" si="10"/>
        <v>9</v>
      </c>
      <c r="W6" s="25">
        <f t="shared" si="11"/>
        <v>27</v>
      </c>
      <c r="X6" s="26">
        <f t="shared" si="12"/>
        <v>5</v>
      </c>
    </row>
    <row r="7">
      <c r="A7" s="21" t="s">
        <v>44</v>
      </c>
      <c r="B7" s="22">
        <f t="shared" ref="B7:S7" si="13">SUM(B3:B4)</f>
        <v>0</v>
      </c>
      <c r="C7" s="22">
        <f t="shared" si="13"/>
        <v>0</v>
      </c>
      <c r="D7" s="22">
        <f t="shared" si="13"/>
        <v>0</v>
      </c>
      <c r="E7" s="22">
        <f t="shared" si="13"/>
        <v>0</v>
      </c>
      <c r="F7" s="22">
        <f t="shared" si="13"/>
        <v>0</v>
      </c>
      <c r="G7" s="22">
        <f t="shared" si="13"/>
        <v>0</v>
      </c>
      <c r="H7" s="22">
        <f t="shared" si="13"/>
        <v>0</v>
      </c>
      <c r="I7" s="22">
        <f t="shared" si="13"/>
        <v>0</v>
      </c>
      <c r="J7" s="22">
        <f t="shared" si="13"/>
        <v>0</v>
      </c>
      <c r="K7" s="22">
        <f t="shared" si="13"/>
        <v>0</v>
      </c>
      <c r="L7" s="22">
        <f t="shared" si="13"/>
        <v>0</v>
      </c>
      <c r="M7" s="22">
        <f t="shared" si="13"/>
        <v>0</v>
      </c>
      <c r="N7" s="22">
        <f t="shared" si="13"/>
        <v>0</v>
      </c>
      <c r="O7" s="22">
        <f t="shared" si="13"/>
        <v>0</v>
      </c>
      <c r="P7" s="22">
        <f t="shared" si="13"/>
        <v>0</v>
      </c>
      <c r="Q7" s="22">
        <f t="shared" si="13"/>
        <v>0</v>
      </c>
      <c r="R7" s="22">
        <f t="shared" si="13"/>
        <v>0</v>
      </c>
      <c r="S7" s="22">
        <f t="shared" si="13"/>
        <v>0</v>
      </c>
      <c r="T7" s="24">
        <f t="shared" si="8"/>
        <v>99.99</v>
      </c>
      <c r="U7" s="24">
        <f t="shared" si="9"/>
        <v>99.99</v>
      </c>
      <c r="V7" s="25">
        <f t="shared" si="10"/>
        <v>99.99</v>
      </c>
      <c r="W7" s="25">
        <f t="shared" si="11"/>
        <v>99.99</v>
      </c>
      <c r="X7" s="26">
        <f t="shared" si="12"/>
        <v>9.999</v>
      </c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4" width="7.63"/>
  </cols>
  <sheetData>
    <row r="1">
      <c r="A1" s="13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24</v>
      </c>
    </row>
    <row r="2">
      <c r="A2" s="4" t="s">
        <v>63</v>
      </c>
      <c r="B2" s="4">
        <v>1.0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1.0</v>
      </c>
      <c r="I2" s="4">
        <v>4.0</v>
      </c>
      <c r="J2" s="4">
        <v>0.0</v>
      </c>
      <c r="K2" s="4">
        <v>1.0</v>
      </c>
      <c r="L2" s="4">
        <v>5.0</v>
      </c>
      <c r="M2" s="4">
        <v>0.0</v>
      </c>
      <c r="N2" s="4">
        <v>6.0</v>
      </c>
      <c r="O2" s="4">
        <v>5.0</v>
      </c>
      <c r="P2" s="4"/>
      <c r="Q2" s="4"/>
      <c r="R2" s="4"/>
      <c r="S2" s="4"/>
      <c r="T2" s="12">
        <f t="shared" ref="T2:T15" si="1">O2*9/H2</f>
        <v>45</v>
      </c>
      <c r="U2" s="12">
        <f t="shared" ref="U2:U15" si="2">N2*9/H2</f>
        <v>54</v>
      </c>
      <c r="V2" s="6">
        <f t="shared" ref="V2:V15" si="3">K2*9/H2</f>
        <v>9</v>
      </c>
      <c r="W2" s="6">
        <f t="shared" ref="W2:W15" si="4">L2*9/H2</f>
        <v>45</v>
      </c>
      <c r="X2" s="15">
        <f t="shared" ref="X2:X15" si="5">(I2+L2)/H2</f>
        <v>9</v>
      </c>
    </row>
    <row r="3">
      <c r="A3" s="4" t="s">
        <v>64</v>
      </c>
      <c r="B3" s="4">
        <v>1.0</v>
      </c>
      <c r="C3" s="4">
        <v>0.0</v>
      </c>
      <c r="D3" s="4">
        <v>0.0</v>
      </c>
      <c r="E3" s="4">
        <v>0.0</v>
      </c>
      <c r="F3" s="4">
        <v>1.0</v>
      </c>
      <c r="G3" s="4">
        <v>0.0</v>
      </c>
      <c r="H3" s="4">
        <v>3.0</v>
      </c>
      <c r="I3" s="4">
        <v>2.0</v>
      </c>
      <c r="J3" s="4">
        <v>0.0</v>
      </c>
      <c r="K3" s="4">
        <v>3.0</v>
      </c>
      <c r="L3" s="4">
        <v>1.0</v>
      </c>
      <c r="M3" s="4">
        <v>0.0</v>
      </c>
      <c r="N3" s="4">
        <v>0.0</v>
      </c>
      <c r="O3" s="4">
        <v>0.0</v>
      </c>
      <c r="P3" s="4"/>
      <c r="Q3" s="4"/>
      <c r="R3" s="4"/>
      <c r="S3" s="4"/>
      <c r="T3" s="12">
        <f t="shared" si="1"/>
        <v>0</v>
      </c>
      <c r="U3" s="12">
        <f t="shared" si="2"/>
        <v>0</v>
      </c>
      <c r="V3" s="6">
        <f t="shared" si="3"/>
        <v>9</v>
      </c>
      <c r="W3" s="6">
        <f t="shared" si="4"/>
        <v>3</v>
      </c>
      <c r="X3" s="15">
        <f t="shared" si="5"/>
        <v>1</v>
      </c>
    </row>
    <row r="4">
      <c r="A4" s="4" t="s">
        <v>65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14">
        <v>3.333</v>
      </c>
      <c r="I4" s="4">
        <v>1.0</v>
      </c>
      <c r="J4" s="4">
        <v>0.0</v>
      </c>
      <c r="K4" s="4">
        <v>2.0</v>
      </c>
      <c r="L4" s="4">
        <v>4.0</v>
      </c>
      <c r="M4" s="4">
        <v>0.0</v>
      </c>
      <c r="N4" s="4">
        <v>1.0</v>
      </c>
      <c r="O4" s="4">
        <v>1.0</v>
      </c>
      <c r="P4" s="4"/>
      <c r="Q4" s="4"/>
      <c r="R4" s="4"/>
      <c r="S4" s="4"/>
      <c r="T4" s="12">
        <f t="shared" si="1"/>
        <v>2.700270027</v>
      </c>
      <c r="U4" s="12">
        <f t="shared" si="2"/>
        <v>2.700270027</v>
      </c>
      <c r="V4" s="6">
        <f t="shared" si="3"/>
        <v>5.400540054</v>
      </c>
      <c r="W4" s="6">
        <f t="shared" si="4"/>
        <v>10.80108011</v>
      </c>
      <c r="X4" s="15">
        <f t="shared" si="5"/>
        <v>1.500150015</v>
      </c>
    </row>
    <row r="5">
      <c r="A5" s="4" t="s">
        <v>66</v>
      </c>
      <c r="B5" s="4">
        <v>1.0</v>
      </c>
      <c r="C5" s="4">
        <v>1.0</v>
      </c>
      <c r="D5" s="4">
        <v>1.0</v>
      </c>
      <c r="E5" s="4">
        <v>0.0</v>
      </c>
      <c r="F5" s="4">
        <v>0.0</v>
      </c>
      <c r="G5" s="4">
        <v>0.0</v>
      </c>
      <c r="H5" s="4">
        <v>5.0</v>
      </c>
      <c r="I5" s="4">
        <v>2.0</v>
      </c>
      <c r="J5" s="4">
        <v>0.0</v>
      </c>
      <c r="K5" s="4">
        <v>8.0</v>
      </c>
      <c r="L5" s="4">
        <v>5.0</v>
      </c>
      <c r="M5" s="4">
        <v>0.0</v>
      </c>
      <c r="N5" s="4">
        <v>0.0</v>
      </c>
      <c r="O5" s="4">
        <v>0.0</v>
      </c>
      <c r="P5" s="4"/>
      <c r="Q5" s="4"/>
      <c r="R5" s="4"/>
      <c r="S5" s="4"/>
      <c r="T5" s="12">
        <f t="shared" si="1"/>
        <v>0</v>
      </c>
      <c r="U5" s="12">
        <f t="shared" si="2"/>
        <v>0</v>
      </c>
      <c r="V5" s="6">
        <f t="shared" si="3"/>
        <v>14.4</v>
      </c>
      <c r="W5" s="6">
        <f t="shared" si="4"/>
        <v>9</v>
      </c>
      <c r="X5" s="15">
        <f t="shared" si="5"/>
        <v>1.4</v>
      </c>
    </row>
    <row r="6">
      <c r="A6" s="4" t="s">
        <v>67</v>
      </c>
      <c r="B6" s="4">
        <v>1.0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14">
        <v>1.6666</v>
      </c>
      <c r="I6" s="4">
        <v>1.0</v>
      </c>
      <c r="J6" s="4">
        <v>0.0</v>
      </c>
      <c r="K6" s="4">
        <v>3.0</v>
      </c>
      <c r="L6" s="4">
        <v>4.0</v>
      </c>
      <c r="M6" s="4">
        <v>0.0</v>
      </c>
      <c r="N6" s="4">
        <v>1.0</v>
      </c>
      <c r="O6" s="4">
        <v>1.0</v>
      </c>
      <c r="P6" s="4"/>
      <c r="Q6" s="4"/>
      <c r="R6" s="4"/>
      <c r="S6" s="4"/>
      <c r="T6" s="12">
        <f t="shared" si="1"/>
        <v>5.400216009</v>
      </c>
      <c r="U6" s="12">
        <f t="shared" si="2"/>
        <v>5.400216009</v>
      </c>
      <c r="V6" s="6">
        <f t="shared" si="3"/>
        <v>16.20064803</v>
      </c>
      <c r="W6" s="6">
        <f t="shared" si="4"/>
        <v>21.60086403</v>
      </c>
      <c r="X6" s="15">
        <f t="shared" si="5"/>
        <v>3.000120005</v>
      </c>
    </row>
    <row r="7">
      <c r="A7" s="4" t="s">
        <v>68</v>
      </c>
      <c r="B7" s="4">
        <v>1.0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14">
        <v>1.333</v>
      </c>
      <c r="I7" s="4">
        <v>3.0</v>
      </c>
      <c r="J7" s="4">
        <v>0.0</v>
      </c>
      <c r="K7" s="4">
        <v>0.0</v>
      </c>
      <c r="L7" s="4">
        <v>1.0</v>
      </c>
      <c r="M7" s="4">
        <v>0.0</v>
      </c>
      <c r="N7" s="4">
        <v>3.0</v>
      </c>
      <c r="O7" s="4">
        <v>3.0</v>
      </c>
      <c r="P7" s="4"/>
      <c r="Q7" s="4"/>
      <c r="R7" s="4"/>
      <c r="S7" s="4"/>
      <c r="T7" s="12">
        <f t="shared" si="1"/>
        <v>20.25506377</v>
      </c>
      <c r="U7" s="12">
        <f t="shared" si="2"/>
        <v>20.25506377</v>
      </c>
      <c r="V7" s="6">
        <f t="shared" si="3"/>
        <v>0</v>
      </c>
      <c r="W7" s="6">
        <f t="shared" si="4"/>
        <v>6.751687922</v>
      </c>
      <c r="X7" s="15">
        <f t="shared" si="5"/>
        <v>3.000750188</v>
      </c>
    </row>
    <row r="8">
      <c r="A8" s="4" t="s">
        <v>56</v>
      </c>
      <c r="B8" s="4">
        <v>1.0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14">
        <v>2.0</v>
      </c>
      <c r="I8" s="4">
        <v>1.0</v>
      </c>
      <c r="J8" s="4">
        <v>0.0</v>
      </c>
      <c r="K8" s="4">
        <v>2.0</v>
      </c>
      <c r="L8" s="4">
        <v>4.0</v>
      </c>
      <c r="M8" s="4">
        <v>0.0</v>
      </c>
      <c r="N8" s="4">
        <v>3.0</v>
      </c>
      <c r="O8" s="4">
        <v>3.0</v>
      </c>
      <c r="P8" s="4">
        <v>2.0</v>
      </c>
      <c r="Q8" s="4">
        <v>1.0</v>
      </c>
      <c r="R8" s="4"/>
      <c r="S8" s="4">
        <v>0.0</v>
      </c>
      <c r="T8" s="12">
        <f t="shared" si="1"/>
        <v>13.5</v>
      </c>
      <c r="U8" s="12">
        <f t="shared" si="2"/>
        <v>13.5</v>
      </c>
      <c r="V8" s="6">
        <f t="shared" si="3"/>
        <v>9</v>
      </c>
      <c r="W8" s="6">
        <f t="shared" si="4"/>
        <v>18</v>
      </c>
      <c r="X8" s="15">
        <f t="shared" si="5"/>
        <v>2.5</v>
      </c>
    </row>
    <row r="9">
      <c r="A9" s="27" t="s">
        <v>57</v>
      </c>
      <c r="B9" s="27">
        <v>1.0</v>
      </c>
      <c r="C9" s="27">
        <v>1.0</v>
      </c>
      <c r="D9" s="27">
        <v>1.0</v>
      </c>
      <c r="E9" s="27">
        <v>0.0</v>
      </c>
      <c r="F9" s="27">
        <v>0.0</v>
      </c>
      <c r="G9" s="27">
        <v>0.0</v>
      </c>
      <c r="H9" s="27">
        <v>2.0</v>
      </c>
      <c r="I9" s="27">
        <v>3.0</v>
      </c>
      <c r="J9" s="27">
        <v>0.0</v>
      </c>
      <c r="K9" s="27">
        <v>5.0</v>
      </c>
      <c r="L9" s="27">
        <v>1.0</v>
      </c>
      <c r="M9" s="27">
        <v>2.0</v>
      </c>
      <c r="N9" s="27">
        <v>1.0</v>
      </c>
      <c r="O9" s="27">
        <v>0.0</v>
      </c>
      <c r="P9" s="27">
        <v>0.0</v>
      </c>
      <c r="Q9" s="27">
        <v>0.0</v>
      </c>
      <c r="R9" s="27"/>
      <c r="S9" s="27">
        <v>0.0</v>
      </c>
      <c r="T9" s="28">
        <f t="shared" si="1"/>
        <v>0</v>
      </c>
      <c r="U9" s="28">
        <f t="shared" si="2"/>
        <v>4.5</v>
      </c>
      <c r="V9" s="29">
        <f t="shared" si="3"/>
        <v>22.5</v>
      </c>
      <c r="W9" s="29">
        <f t="shared" si="4"/>
        <v>4.5</v>
      </c>
      <c r="X9" s="30">
        <f t="shared" si="5"/>
        <v>2</v>
      </c>
      <c r="Y9" s="31"/>
      <c r="Z9" s="31"/>
      <c r="AA9" s="31"/>
      <c r="AB9" s="31"/>
      <c r="AC9" s="31"/>
    </row>
    <row r="10">
      <c r="A10" s="4" t="s">
        <v>69</v>
      </c>
      <c r="B10" s="4">
        <v>1.0</v>
      </c>
      <c r="C10" s="4">
        <v>1.0</v>
      </c>
      <c r="D10" s="4">
        <v>0.0</v>
      </c>
      <c r="E10" s="4">
        <v>1.0</v>
      </c>
      <c r="F10" s="4">
        <v>0.0</v>
      </c>
      <c r="G10" s="4">
        <v>0.0</v>
      </c>
      <c r="H10" s="4">
        <v>3.0</v>
      </c>
      <c r="I10" s="4">
        <v>7.0</v>
      </c>
      <c r="J10" s="4">
        <v>0.0</v>
      </c>
      <c r="K10" s="4">
        <v>4.0</v>
      </c>
      <c r="L10" s="4">
        <v>2.0</v>
      </c>
      <c r="M10" s="4">
        <v>0.0</v>
      </c>
      <c r="N10" s="4">
        <v>6.0</v>
      </c>
      <c r="O10" s="4">
        <v>3.0</v>
      </c>
      <c r="P10" s="4">
        <v>2.0</v>
      </c>
      <c r="Q10" s="4">
        <v>2.0</v>
      </c>
      <c r="R10" s="4">
        <v>0.0</v>
      </c>
      <c r="S10" s="4">
        <v>0.0</v>
      </c>
      <c r="T10" s="12">
        <f t="shared" si="1"/>
        <v>9</v>
      </c>
      <c r="U10" s="12">
        <f t="shared" si="2"/>
        <v>18</v>
      </c>
      <c r="V10" s="6">
        <f t="shared" si="3"/>
        <v>12</v>
      </c>
      <c r="W10" s="6">
        <f t="shared" si="4"/>
        <v>6</v>
      </c>
      <c r="X10" s="15">
        <f t="shared" si="5"/>
        <v>3</v>
      </c>
    </row>
    <row r="11">
      <c r="A11" s="4" t="s">
        <v>59</v>
      </c>
      <c r="B11" s="4">
        <v>1.0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2.0</v>
      </c>
      <c r="I11" s="4">
        <v>1.0</v>
      </c>
      <c r="J11" s="4">
        <v>0.0</v>
      </c>
      <c r="K11" s="4">
        <v>4.0</v>
      </c>
      <c r="L11" s="4">
        <v>7.0</v>
      </c>
      <c r="M11" s="4">
        <v>0.0</v>
      </c>
      <c r="N11" s="4">
        <v>4.0</v>
      </c>
      <c r="O11" s="4">
        <v>2.0</v>
      </c>
      <c r="P11" s="4">
        <v>3.0</v>
      </c>
      <c r="Q11" s="4">
        <v>0.0</v>
      </c>
      <c r="R11" s="4">
        <v>0.0</v>
      </c>
      <c r="S11" s="4">
        <v>5.0</v>
      </c>
      <c r="T11" s="12">
        <f t="shared" si="1"/>
        <v>9</v>
      </c>
      <c r="U11" s="12">
        <f t="shared" si="2"/>
        <v>18</v>
      </c>
      <c r="V11" s="6">
        <f t="shared" si="3"/>
        <v>18</v>
      </c>
      <c r="W11" s="6">
        <f t="shared" si="4"/>
        <v>31.5</v>
      </c>
      <c r="X11" s="15">
        <f t="shared" si="5"/>
        <v>4</v>
      </c>
    </row>
    <row r="12">
      <c r="A12" s="4" t="s">
        <v>60</v>
      </c>
      <c r="B12" s="4">
        <v>1.0</v>
      </c>
      <c r="C12" s="4">
        <v>1.0</v>
      </c>
      <c r="D12" s="4">
        <v>0.0</v>
      </c>
      <c r="E12" s="4">
        <v>1.0</v>
      </c>
      <c r="F12" s="4">
        <v>0.0</v>
      </c>
      <c r="G12" s="4">
        <v>0.0</v>
      </c>
      <c r="H12" s="14">
        <v>1.333</v>
      </c>
      <c r="I12" s="4">
        <v>10.0</v>
      </c>
      <c r="J12" s="4">
        <v>0.0</v>
      </c>
      <c r="K12" s="4">
        <v>1.0</v>
      </c>
      <c r="L12" s="4">
        <v>3.0</v>
      </c>
      <c r="M12" s="4">
        <v>1.0</v>
      </c>
      <c r="N12" s="4">
        <v>12.0</v>
      </c>
      <c r="O12" s="4">
        <v>8.0</v>
      </c>
      <c r="P12" s="4">
        <v>3.0</v>
      </c>
      <c r="Q12" s="4">
        <v>0.0</v>
      </c>
      <c r="R12" s="4">
        <v>0.0</v>
      </c>
      <c r="S12" s="4">
        <v>1.0</v>
      </c>
      <c r="T12" s="12">
        <f t="shared" si="1"/>
        <v>54.01350338</v>
      </c>
      <c r="U12" s="12">
        <f t="shared" si="2"/>
        <v>81.02025506</v>
      </c>
      <c r="V12" s="6">
        <f t="shared" si="3"/>
        <v>6.751687922</v>
      </c>
      <c r="W12" s="6">
        <f t="shared" si="4"/>
        <v>20.25506377</v>
      </c>
      <c r="X12" s="15">
        <f t="shared" si="5"/>
        <v>9.75243811</v>
      </c>
    </row>
    <row r="13">
      <c r="A13" s="4" t="s">
        <v>70</v>
      </c>
      <c r="B13" s="4">
        <v>1.0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14">
        <v>2.6666666</v>
      </c>
      <c r="I13" s="4">
        <v>3.0</v>
      </c>
      <c r="J13" s="4">
        <v>0.0</v>
      </c>
      <c r="K13" s="4">
        <v>4.0</v>
      </c>
      <c r="L13" s="4">
        <v>8.0</v>
      </c>
      <c r="M13" s="4">
        <v>0.0</v>
      </c>
      <c r="N13" s="4">
        <v>7.0</v>
      </c>
      <c r="O13" s="4">
        <v>7.0</v>
      </c>
      <c r="P13" s="4">
        <v>2.0</v>
      </c>
      <c r="Q13" s="4">
        <v>0.0</v>
      </c>
      <c r="R13" s="4">
        <v>0.0</v>
      </c>
      <c r="S13" s="4">
        <v>2.0</v>
      </c>
      <c r="T13" s="12">
        <f t="shared" si="1"/>
        <v>23.62500059</v>
      </c>
      <c r="U13" s="12">
        <f t="shared" si="2"/>
        <v>23.62500059</v>
      </c>
      <c r="V13" s="6">
        <f t="shared" si="3"/>
        <v>13.50000034</v>
      </c>
      <c r="W13" s="6">
        <f t="shared" si="4"/>
        <v>27.00000068</v>
      </c>
      <c r="X13" s="15">
        <f t="shared" si="5"/>
        <v>4.125000103</v>
      </c>
    </row>
    <row r="14">
      <c r="A14" s="4" t="s">
        <v>71</v>
      </c>
      <c r="B14" s="4">
        <v>1.0</v>
      </c>
      <c r="C14" s="4">
        <v>1.0</v>
      </c>
      <c r="D14" s="4">
        <v>1.0</v>
      </c>
      <c r="E14" s="4">
        <v>0.0</v>
      </c>
      <c r="F14" s="4">
        <v>0.0</v>
      </c>
      <c r="G14" s="4">
        <v>0.0</v>
      </c>
      <c r="H14" s="4">
        <v>3.0</v>
      </c>
      <c r="I14" s="4">
        <v>1.0</v>
      </c>
      <c r="J14" s="4">
        <v>0.0</v>
      </c>
      <c r="K14" s="4">
        <v>4.0</v>
      </c>
      <c r="L14" s="4">
        <v>3.0</v>
      </c>
      <c r="M14" s="4">
        <v>0.0</v>
      </c>
      <c r="N14" s="4">
        <v>0.0</v>
      </c>
      <c r="O14" s="4">
        <v>0.0</v>
      </c>
      <c r="P14" s="4">
        <v>3.0</v>
      </c>
      <c r="Q14" s="4">
        <v>1.0</v>
      </c>
      <c r="R14" s="4">
        <v>1.0</v>
      </c>
      <c r="S14" s="4">
        <v>0.0</v>
      </c>
      <c r="T14" s="12">
        <f t="shared" si="1"/>
        <v>0</v>
      </c>
      <c r="U14" s="12">
        <f t="shared" si="2"/>
        <v>0</v>
      </c>
      <c r="V14" s="6">
        <f t="shared" si="3"/>
        <v>12</v>
      </c>
      <c r="W14" s="6">
        <f t="shared" si="4"/>
        <v>9</v>
      </c>
      <c r="X14" s="15">
        <f t="shared" si="5"/>
        <v>1.333333333</v>
      </c>
    </row>
    <row r="15">
      <c r="A15" s="4" t="s">
        <v>62</v>
      </c>
      <c r="B15" s="4">
        <v>1.0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14">
        <v>0.6666666</v>
      </c>
      <c r="I15" s="4">
        <v>1.0</v>
      </c>
      <c r="J15" s="4">
        <v>0.0</v>
      </c>
      <c r="K15" s="4">
        <v>1.0</v>
      </c>
      <c r="L15" s="4">
        <v>3.0</v>
      </c>
      <c r="M15" s="4">
        <v>0.0</v>
      </c>
      <c r="N15" s="4">
        <v>4.0</v>
      </c>
      <c r="O15" s="4">
        <v>4.0</v>
      </c>
      <c r="P15" s="4">
        <v>0.0</v>
      </c>
      <c r="Q15" s="4">
        <v>1.0</v>
      </c>
      <c r="R15" s="4">
        <v>0.0</v>
      </c>
      <c r="S15" s="4">
        <v>0.0</v>
      </c>
      <c r="T15" s="12">
        <f t="shared" si="1"/>
        <v>54.0000054</v>
      </c>
      <c r="U15" s="12">
        <f t="shared" si="2"/>
        <v>54.0000054</v>
      </c>
      <c r="V15" s="6">
        <f t="shared" si="3"/>
        <v>13.50000135</v>
      </c>
      <c r="W15" s="6">
        <f t="shared" si="4"/>
        <v>40.50000405</v>
      </c>
      <c r="X15" s="15">
        <f t="shared" si="5"/>
        <v>6.0000006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2"/>
      <c r="U16" s="12"/>
      <c r="V16" s="6"/>
      <c r="W16" s="6"/>
      <c r="X16" s="15"/>
    </row>
    <row r="17">
      <c r="A17" s="21" t="s">
        <v>26</v>
      </c>
      <c r="B17" s="22">
        <f t="shared" ref="B17:S17" si="6">SUM(B2:B16)</f>
        <v>14</v>
      </c>
      <c r="C17" s="22">
        <f t="shared" si="6"/>
        <v>7</v>
      </c>
      <c r="D17" s="22">
        <f t="shared" si="6"/>
        <v>5</v>
      </c>
      <c r="E17" s="22">
        <f t="shared" si="6"/>
        <v>2</v>
      </c>
      <c r="F17" s="22">
        <f t="shared" si="6"/>
        <v>1</v>
      </c>
      <c r="G17" s="22">
        <f t="shared" si="6"/>
        <v>0</v>
      </c>
      <c r="H17" s="23">
        <f t="shared" si="6"/>
        <v>31.9989332</v>
      </c>
      <c r="I17" s="22">
        <f t="shared" si="6"/>
        <v>40</v>
      </c>
      <c r="J17" s="22">
        <f t="shared" si="6"/>
        <v>0</v>
      </c>
      <c r="K17" s="22">
        <f t="shared" si="6"/>
        <v>42</v>
      </c>
      <c r="L17" s="22">
        <f t="shared" si="6"/>
        <v>51</v>
      </c>
      <c r="M17" s="22">
        <f t="shared" si="6"/>
        <v>3</v>
      </c>
      <c r="N17" s="22">
        <f t="shared" si="6"/>
        <v>48</v>
      </c>
      <c r="O17" s="22">
        <f t="shared" si="6"/>
        <v>37</v>
      </c>
      <c r="P17" s="22">
        <f t="shared" si="6"/>
        <v>15</v>
      </c>
      <c r="Q17" s="22">
        <f t="shared" si="6"/>
        <v>5</v>
      </c>
      <c r="R17" s="22">
        <f t="shared" si="6"/>
        <v>1</v>
      </c>
      <c r="S17" s="22">
        <f t="shared" si="6"/>
        <v>8</v>
      </c>
      <c r="T17" s="24">
        <f t="shared" ref="T17:T19" si="8">O17*9/H17</f>
        <v>10.40659693</v>
      </c>
      <c r="U17" s="24">
        <f t="shared" ref="U17:U19" si="9">N17*9/H17</f>
        <v>13.50045007</v>
      </c>
      <c r="V17" s="25">
        <f t="shared" ref="V17:V19" si="10">K17*9/H17</f>
        <v>11.81289381</v>
      </c>
      <c r="W17" s="25">
        <f t="shared" ref="W17:W19" si="11">L17*9/H17</f>
        <v>14.3442282</v>
      </c>
      <c r="X17" s="26">
        <f t="shared" ref="X17:X19" si="12">(I17+L17)/H17</f>
        <v>2.843844807</v>
      </c>
    </row>
    <row r="18">
      <c r="A18" s="21" t="s">
        <v>45</v>
      </c>
      <c r="B18" s="22">
        <f t="shared" ref="B18:S18" si="7">SUM(B2:B9)</f>
        <v>8</v>
      </c>
      <c r="C18" s="22">
        <f t="shared" si="7"/>
        <v>3</v>
      </c>
      <c r="D18" s="22">
        <f t="shared" si="7"/>
        <v>3</v>
      </c>
      <c r="E18" s="22">
        <f t="shared" si="7"/>
        <v>0</v>
      </c>
      <c r="F18" s="22">
        <f t="shared" si="7"/>
        <v>1</v>
      </c>
      <c r="G18" s="22">
        <f t="shared" si="7"/>
        <v>0</v>
      </c>
      <c r="H18" s="23">
        <f t="shared" si="7"/>
        <v>19.3326</v>
      </c>
      <c r="I18" s="22">
        <f t="shared" si="7"/>
        <v>17</v>
      </c>
      <c r="J18" s="22">
        <f t="shared" si="7"/>
        <v>0</v>
      </c>
      <c r="K18" s="22">
        <f t="shared" si="7"/>
        <v>24</v>
      </c>
      <c r="L18" s="22">
        <f t="shared" si="7"/>
        <v>25</v>
      </c>
      <c r="M18" s="22">
        <f t="shared" si="7"/>
        <v>2</v>
      </c>
      <c r="N18" s="22">
        <f t="shared" si="7"/>
        <v>15</v>
      </c>
      <c r="O18" s="22">
        <f t="shared" si="7"/>
        <v>13</v>
      </c>
      <c r="P18" s="22">
        <f t="shared" si="7"/>
        <v>2</v>
      </c>
      <c r="Q18" s="22">
        <f t="shared" si="7"/>
        <v>1</v>
      </c>
      <c r="R18" s="22">
        <f t="shared" si="7"/>
        <v>0</v>
      </c>
      <c r="S18" s="22">
        <f t="shared" si="7"/>
        <v>0</v>
      </c>
      <c r="T18" s="24">
        <f t="shared" si="8"/>
        <v>6.051953695</v>
      </c>
      <c r="U18" s="24">
        <f t="shared" si="9"/>
        <v>6.983023494</v>
      </c>
      <c r="V18" s="25">
        <f t="shared" si="10"/>
        <v>11.17283759</v>
      </c>
      <c r="W18" s="25">
        <f t="shared" si="11"/>
        <v>11.63837249</v>
      </c>
      <c r="X18" s="26">
        <f t="shared" si="12"/>
        <v>2.172496198</v>
      </c>
    </row>
    <row r="19">
      <c r="A19" s="21" t="s">
        <v>38</v>
      </c>
      <c r="B19" s="22">
        <f t="shared" ref="B19:S19" si="13">SUM(B10:B16)</f>
        <v>6</v>
      </c>
      <c r="C19" s="22">
        <f t="shared" si="13"/>
        <v>4</v>
      </c>
      <c r="D19" s="22">
        <f t="shared" si="13"/>
        <v>2</v>
      </c>
      <c r="E19" s="22">
        <f t="shared" si="13"/>
        <v>2</v>
      </c>
      <c r="F19" s="22">
        <f t="shared" si="13"/>
        <v>0</v>
      </c>
      <c r="G19" s="22">
        <f t="shared" si="13"/>
        <v>0</v>
      </c>
      <c r="H19" s="23">
        <f t="shared" si="13"/>
        <v>12.6663332</v>
      </c>
      <c r="I19" s="22">
        <f t="shared" si="13"/>
        <v>23</v>
      </c>
      <c r="J19" s="22">
        <f t="shared" si="13"/>
        <v>0</v>
      </c>
      <c r="K19" s="22">
        <f t="shared" si="13"/>
        <v>18</v>
      </c>
      <c r="L19" s="22">
        <f t="shared" si="13"/>
        <v>26</v>
      </c>
      <c r="M19" s="22">
        <f t="shared" si="13"/>
        <v>1</v>
      </c>
      <c r="N19" s="22">
        <f t="shared" si="13"/>
        <v>33</v>
      </c>
      <c r="O19" s="22">
        <f t="shared" si="13"/>
        <v>24</v>
      </c>
      <c r="P19" s="22">
        <f t="shared" si="13"/>
        <v>13</v>
      </c>
      <c r="Q19" s="22">
        <f t="shared" si="13"/>
        <v>4</v>
      </c>
      <c r="R19" s="22">
        <f t="shared" si="13"/>
        <v>1</v>
      </c>
      <c r="S19" s="22">
        <f t="shared" si="13"/>
        <v>8</v>
      </c>
      <c r="T19" s="24">
        <f t="shared" si="8"/>
        <v>17.05308052</v>
      </c>
      <c r="U19" s="24">
        <f t="shared" si="9"/>
        <v>23.44798572</v>
      </c>
      <c r="V19" s="25">
        <f t="shared" si="10"/>
        <v>12.78981039</v>
      </c>
      <c r="W19" s="25">
        <f t="shared" si="11"/>
        <v>18.47417057</v>
      </c>
      <c r="X19" s="26">
        <f t="shared" si="12"/>
        <v>3.868522897</v>
      </c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4" width="7.63"/>
  </cols>
  <sheetData>
    <row r="1">
      <c r="A1" s="13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24</v>
      </c>
    </row>
    <row r="2">
      <c r="A2" s="4" t="s">
        <v>72</v>
      </c>
      <c r="B2" s="4">
        <v>1.0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14">
        <v>3.0</v>
      </c>
      <c r="I2" s="4">
        <v>7.0</v>
      </c>
      <c r="J2" s="4">
        <v>0.0</v>
      </c>
      <c r="K2" s="4">
        <v>0.0</v>
      </c>
      <c r="L2" s="4">
        <v>4.0</v>
      </c>
      <c r="M2" s="4">
        <v>0.0</v>
      </c>
      <c r="N2" s="4">
        <v>6.0</v>
      </c>
      <c r="O2" s="4">
        <v>2.0</v>
      </c>
      <c r="P2" s="4"/>
      <c r="Q2" s="4"/>
      <c r="R2" s="4"/>
      <c r="S2" s="4"/>
      <c r="T2" s="12">
        <f t="shared" ref="T2:T24" si="1">O2*9/H2</f>
        <v>6</v>
      </c>
      <c r="U2" s="12">
        <f t="shared" ref="U2:U24" si="2">N2*9/H2</f>
        <v>18</v>
      </c>
      <c r="V2" s="6">
        <f t="shared" ref="V2:V24" si="3">K2*9/H2</f>
        <v>0</v>
      </c>
      <c r="W2" s="6">
        <f t="shared" ref="W2:W24" si="4">L2*9/H2</f>
        <v>12</v>
      </c>
      <c r="X2" s="15">
        <f t="shared" ref="X2:X24" si="5">(I2+L2+M2)/H2</f>
        <v>3.666666667</v>
      </c>
    </row>
    <row r="3">
      <c r="A3" s="4" t="s">
        <v>73</v>
      </c>
      <c r="B3" s="4">
        <v>1.0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4.0</v>
      </c>
      <c r="I3" s="4">
        <v>0.0</v>
      </c>
      <c r="J3" s="4">
        <v>0.0</v>
      </c>
      <c r="K3" s="4">
        <v>6.0</v>
      </c>
      <c r="L3" s="4">
        <v>6.0</v>
      </c>
      <c r="M3" s="4">
        <v>0.0</v>
      </c>
      <c r="N3" s="4">
        <v>0.0</v>
      </c>
      <c r="O3" s="4">
        <v>0.0</v>
      </c>
      <c r="P3" s="4"/>
      <c r="Q3" s="4"/>
      <c r="R3" s="4"/>
      <c r="S3" s="4"/>
      <c r="T3" s="12">
        <f t="shared" si="1"/>
        <v>0</v>
      </c>
      <c r="U3" s="12">
        <f t="shared" si="2"/>
        <v>0</v>
      </c>
      <c r="V3" s="6">
        <f t="shared" si="3"/>
        <v>13.5</v>
      </c>
      <c r="W3" s="6">
        <f t="shared" si="4"/>
        <v>13.5</v>
      </c>
      <c r="X3" s="15">
        <f t="shared" si="5"/>
        <v>1.5</v>
      </c>
    </row>
    <row r="4">
      <c r="A4" s="4" t="s">
        <v>74</v>
      </c>
      <c r="B4" s="4">
        <v>1.0</v>
      </c>
      <c r="C4" s="4">
        <v>1.0</v>
      </c>
      <c r="D4" s="4">
        <v>0.0</v>
      </c>
      <c r="E4" s="4">
        <v>0.0</v>
      </c>
      <c r="F4" s="4">
        <v>0.0</v>
      </c>
      <c r="G4" s="4">
        <v>0.0</v>
      </c>
      <c r="H4" s="14">
        <v>1.3333</v>
      </c>
      <c r="I4" s="4">
        <v>6.0</v>
      </c>
      <c r="J4" s="4">
        <v>0.0</v>
      </c>
      <c r="K4" s="4">
        <v>4.0</v>
      </c>
      <c r="L4" s="4">
        <v>3.0</v>
      </c>
      <c r="M4" s="4">
        <v>0.0</v>
      </c>
      <c r="N4" s="4">
        <v>9.0</v>
      </c>
      <c r="O4" s="4">
        <v>5.0</v>
      </c>
      <c r="P4" s="4"/>
      <c r="Q4" s="4"/>
      <c r="R4" s="4"/>
      <c r="S4" s="4"/>
      <c r="T4" s="12">
        <f t="shared" si="1"/>
        <v>33.75084377</v>
      </c>
      <c r="U4" s="12">
        <f t="shared" si="2"/>
        <v>60.75151879</v>
      </c>
      <c r="V4" s="6">
        <f t="shared" si="3"/>
        <v>27.00067502</v>
      </c>
      <c r="W4" s="6">
        <f t="shared" si="4"/>
        <v>20.25050626</v>
      </c>
      <c r="X4" s="15">
        <f t="shared" si="5"/>
        <v>6.750168754</v>
      </c>
    </row>
    <row r="5">
      <c r="A5" s="4" t="s">
        <v>75</v>
      </c>
      <c r="B5" s="4">
        <v>1.0</v>
      </c>
      <c r="C5" s="4">
        <v>1.0</v>
      </c>
      <c r="D5" s="4">
        <v>0.0</v>
      </c>
      <c r="E5" s="4">
        <v>0.0</v>
      </c>
      <c r="F5" s="4">
        <v>0.0</v>
      </c>
      <c r="G5" s="4">
        <v>0.0</v>
      </c>
      <c r="H5" s="4">
        <v>3.0</v>
      </c>
      <c r="I5" s="4">
        <v>4.0</v>
      </c>
      <c r="J5" s="4">
        <v>0.0</v>
      </c>
      <c r="K5" s="4">
        <v>4.0</v>
      </c>
      <c r="L5" s="4">
        <v>1.0</v>
      </c>
      <c r="M5" s="4">
        <v>0.0</v>
      </c>
      <c r="N5" s="4">
        <v>2.0</v>
      </c>
      <c r="O5" s="4">
        <v>1.0</v>
      </c>
      <c r="P5" s="4"/>
      <c r="Q5" s="4"/>
      <c r="R5" s="4"/>
      <c r="S5" s="4"/>
      <c r="T5" s="12">
        <f t="shared" si="1"/>
        <v>3</v>
      </c>
      <c r="U5" s="12">
        <f t="shared" si="2"/>
        <v>6</v>
      </c>
      <c r="V5" s="6">
        <f t="shared" si="3"/>
        <v>12</v>
      </c>
      <c r="W5" s="6">
        <f t="shared" si="4"/>
        <v>3</v>
      </c>
      <c r="X5" s="15">
        <f t="shared" si="5"/>
        <v>1.666666667</v>
      </c>
    </row>
    <row r="6">
      <c r="A6" s="4" t="s">
        <v>63</v>
      </c>
      <c r="B6" s="4">
        <v>1.0</v>
      </c>
      <c r="C6" s="4">
        <v>1.0</v>
      </c>
      <c r="D6" s="4">
        <v>0.0</v>
      </c>
      <c r="E6" s="4">
        <v>0.0</v>
      </c>
      <c r="F6" s="4">
        <v>0.0</v>
      </c>
      <c r="G6" s="4">
        <v>0.0</v>
      </c>
      <c r="H6" s="4">
        <v>2.0</v>
      </c>
      <c r="I6" s="4">
        <v>6.0</v>
      </c>
      <c r="J6" s="4">
        <v>0.0</v>
      </c>
      <c r="K6" s="4">
        <v>2.0</v>
      </c>
      <c r="L6" s="4">
        <v>3.0</v>
      </c>
      <c r="M6" s="4">
        <v>0.0</v>
      </c>
      <c r="N6" s="4">
        <v>8.0</v>
      </c>
      <c r="O6" s="4">
        <v>7.0</v>
      </c>
      <c r="P6" s="4"/>
      <c r="Q6" s="4"/>
      <c r="R6" s="4"/>
      <c r="S6" s="4"/>
      <c r="T6" s="12">
        <f t="shared" si="1"/>
        <v>31.5</v>
      </c>
      <c r="U6" s="12">
        <f t="shared" si="2"/>
        <v>36</v>
      </c>
      <c r="V6" s="6">
        <f t="shared" si="3"/>
        <v>9</v>
      </c>
      <c r="W6" s="6">
        <f t="shared" si="4"/>
        <v>13.5</v>
      </c>
      <c r="X6" s="15">
        <f t="shared" si="5"/>
        <v>4.5</v>
      </c>
    </row>
    <row r="7">
      <c r="A7" s="4" t="s">
        <v>76</v>
      </c>
      <c r="B7" s="4">
        <v>1.0</v>
      </c>
      <c r="C7" s="4">
        <v>1.0</v>
      </c>
      <c r="D7" s="4">
        <v>0.0</v>
      </c>
      <c r="E7" s="4">
        <v>0.0</v>
      </c>
      <c r="F7" s="4">
        <v>0.0</v>
      </c>
      <c r="G7" s="4">
        <v>0.0</v>
      </c>
      <c r="H7" s="4">
        <v>2.0</v>
      </c>
      <c r="I7" s="4">
        <v>2.0</v>
      </c>
      <c r="J7" s="4">
        <v>0.0</v>
      </c>
      <c r="K7" s="4">
        <v>3.0</v>
      </c>
      <c r="L7" s="4">
        <v>4.0</v>
      </c>
      <c r="M7" s="4">
        <v>0.0</v>
      </c>
      <c r="N7" s="4">
        <v>3.0</v>
      </c>
      <c r="O7" s="4">
        <v>3.0</v>
      </c>
      <c r="P7" s="4"/>
      <c r="Q7" s="4"/>
      <c r="R7" s="4"/>
      <c r="S7" s="4"/>
      <c r="T7" s="12">
        <f t="shared" si="1"/>
        <v>13.5</v>
      </c>
      <c r="U7" s="12">
        <f t="shared" si="2"/>
        <v>13.5</v>
      </c>
      <c r="V7" s="6">
        <f t="shared" si="3"/>
        <v>13.5</v>
      </c>
      <c r="W7" s="6">
        <f t="shared" si="4"/>
        <v>18</v>
      </c>
      <c r="X7" s="15">
        <f t="shared" si="5"/>
        <v>3</v>
      </c>
    </row>
    <row r="8">
      <c r="A8" s="4" t="s">
        <v>77</v>
      </c>
      <c r="B8" s="4">
        <v>1.0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3.0</v>
      </c>
      <c r="I8" s="4">
        <v>3.0</v>
      </c>
      <c r="J8" s="4">
        <v>0.0</v>
      </c>
      <c r="K8" s="4">
        <v>3.0</v>
      </c>
      <c r="L8" s="4">
        <v>7.0</v>
      </c>
      <c r="M8" s="4">
        <v>0.0</v>
      </c>
      <c r="N8" s="4">
        <v>7.0</v>
      </c>
      <c r="O8" s="4">
        <v>5.0</v>
      </c>
      <c r="P8" s="4"/>
      <c r="Q8" s="4"/>
      <c r="R8" s="4"/>
      <c r="S8" s="4"/>
      <c r="T8" s="12">
        <f t="shared" si="1"/>
        <v>15</v>
      </c>
      <c r="U8" s="12">
        <f t="shared" si="2"/>
        <v>21</v>
      </c>
      <c r="V8" s="6">
        <f t="shared" si="3"/>
        <v>9</v>
      </c>
      <c r="W8" s="6">
        <f t="shared" si="4"/>
        <v>21</v>
      </c>
      <c r="X8" s="15">
        <f t="shared" si="5"/>
        <v>3.333333333</v>
      </c>
    </row>
    <row r="9">
      <c r="A9" s="4" t="s">
        <v>78</v>
      </c>
      <c r="B9" s="4">
        <v>1.0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2.0</v>
      </c>
      <c r="I9" s="4">
        <v>3.0</v>
      </c>
      <c r="J9" s="4">
        <v>0.0</v>
      </c>
      <c r="K9" s="4">
        <v>3.0</v>
      </c>
      <c r="L9" s="4">
        <v>2.0</v>
      </c>
      <c r="M9" s="4">
        <v>0.0</v>
      </c>
      <c r="N9" s="4">
        <v>3.0</v>
      </c>
      <c r="O9" s="4">
        <v>3.0</v>
      </c>
      <c r="P9" s="4"/>
      <c r="Q9" s="4"/>
      <c r="R9" s="4"/>
      <c r="S9" s="4"/>
      <c r="T9" s="12">
        <f t="shared" si="1"/>
        <v>13.5</v>
      </c>
      <c r="U9" s="12">
        <f t="shared" si="2"/>
        <v>13.5</v>
      </c>
      <c r="V9" s="6">
        <f t="shared" si="3"/>
        <v>13.5</v>
      </c>
      <c r="W9" s="6">
        <f t="shared" si="4"/>
        <v>9</v>
      </c>
      <c r="X9" s="15">
        <f t="shared" si="5"/>
        <v>2.5</v>
      </c>
    </row>
    <row r="10">
      <c r="A10" s="4" t="s">
        <v>79</v>
      </c>
      <c r="B10" s="4">
        <v>1.0</v>
      </c>
      <c r="C10" s="4">
        <v>1.0</v>
      </c>
      <c r="D10" s="4">
        <v>0.0</v>
      </c>
      <c r="E10" s="4">
        <v>0.0</v>
      </c>
      <c r="F10" s="4">
        <v>0.0</v>
      </c>
      <c r="G10" s="4">
        <v>0.0</v>
      </c>
      <c r="H10" s="4">
        <v>4.0</v>
      </c>
      <c r="I10" s="4">
        <v>7.0</v>
      </c>
      <c r="J10" s="4">
        <v>0.0</v>
      </c>
      <c r="K10" s="4">
        <v>5.0</v>
      </c>
      <c r="L10" s="4">
        <v>2.0</v>
      </c>
      <c r="M10" s="4">
        <v>0.0</v>
      </c>
      <c r="N10" s="4">
        <v>5.0</v>
      </c>
      <c r="O10" s="4">
        <v>3.0</v>
      </c>
      <c r="P10" s="4"/>
      <c r="Q10" s="4"/>
      <c r="R10" s="4"/>
      <c r="S10" s="4"/>
      <c r="T10" s="12">
        <f t="shared" si="1"/>
        <v>6.75</v>
      </c>
      <c r="U10" s="12">
        <f t="shared" si="2"/>
        <v>11.25</v>
      </c>
      <c r="V10" s="6">
        <f t="shared" si="3"/>
        <v>11.25</v>
      </c>
      <c r="W10" s="6">
        <f t="shared" si="4"/>
        <v>4.5</v>
      </c>
      <c r="X10" s="15">
        <f t="shared" si="5"/>
        <v>2.25</v>
      </c>
    </row>
    <row r="11">
      <c r="A11" s="4" t="s">
        <v>64</v>
      </c>
      <c r="B11" s="4">
        <v>1.0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3.0</v>
      </c>
      <c r="I11" s="4">
        <v>3.0</v>
      </c>
      <c r="J11" s="4">
        <v>0.0</v>
      </c>
      <c r="K11" s="4">
        <v>3.0</v>
      </c>
      <c r="L11" s="4">
        <v>2.0</v>
      </c>
      <c r="M11" s="4">
        <v>0.0</v>
      </c>
      <c r="N11" s="4">
        <v>0.0</v>
      </c>
      <c r="O11" s="4">
        <v>0.0</v>
      </c>
      <c r="P11" s="4"/>
      <c r="Q11" s="4"/>
      <c r="R11" s="4"/>
      <c r="S11" s="4"/>
      <c r="T11" s="12">
        <f t="shared" si="1"/>
        <v>0</v>
      </c>
      <c r="U11" s="12">
        <f t="shared" si="2"/>
        <v>0</v>
      </c>
      <c r="V11" s="6">
        <f t="shared" si="3"/>
        <v>9</v>
      </c>
      <c r="W11" s="6">
        <f t="shared" si="4"/>
        <v>6</v>
      </c>
      <c r="X11" s="15">
        <f t="shared" si="5"/>
        <v>1.666666667</v>
      </c>
    </row>
    <row r="12">
      <c r="A12" s="4" t="s">
        <v>80</v>
      </c>
      <c r="B12" s="4">
        <v>1.0</v>
      </c>
      <c r="C12" s="4">
        <v>1.0</v>
      </c>
      <c r="D12" s="4">
        <v>0.0</v>
      </c>
      <c r="E12" s="4">
        <v>0.0</v>
      </c>
      <c r="F12" s="4">
        <v>0.0</v>
      </c>
      <c r="G12" s="4">
        <v>0.0</v>
      </c>
      <c r="H12" s="4">
        <v>4.0</v>
      </c>
      <c r="I12" s="4">
        <v>6.0</v>
      </c>
      <c r="J12" s="4">
        <v>0.0</v>
      </c>
      <c r="K12" s="4">
        <v>4.0</v>
      </c>
      <c r="L12" s="4">
        <v>1.0</v>
      </c>
      <c r="M12" s="4">
        <v>0.0</v>
      </c>
      <c r="N12" s="4">
        <v>1.0</v>
      </c>
      <c r="O12" s="4">
        <v>1.0</v>
      </c>
      <c r="P12" s="4"/>
      <c r="Q12" s="4"/>
      <c r="R12" s="4"/>
      <c r="S12" s="4"/>
      <c r="T12" s="12">
        <f t="shared" si="1"/>
        <v>2.25</v>
      </c>
      <c r="U12" s="12">
        <f t="shared" si="2"/>
        <v>2.25</v>
      </c>
      <c r="V12" s="6">
        <f t="shared" si="3"/>
        <v>9</v>
      </c>
      <c r="W12" s="6">
        <f t="shared" si="4"/>
        <v>2.25</v>
      </c>
      <c r="X12" s="15">
        <f t="shared" si="5"/>
        <v>1.75</v>
      </c>
    </row>
    <row r="13">
      <c r="A13" s="4" t="s">
        <v>80</v>
      </c>
      <c r="B13" s="4">
        <v>1.0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1.0</v>
      </c>
      <c r="I13" s="4">
        <v>1.0</v>
      </c>
      <c r="J13" s="4">
        <v>0.0</v>
      </c>
      <c r="K13" s="4">
        <v>1.0</v>
      </c>
      <c r="L13" s="4">
        <v>2.0</v>
      </c>
      <c r="M13" s="4">
        <v>1.0</v>
      </c>
      <c r="N13" s="4">
        <v>1.0</v>
      </c>
      <c r="O13" s="4">
        <v>1.0</v>
      </c>
      <c r="P13" s="4"/>
      <c r="Q13" s="4"/>
      <c r="R13" s="4"/>
      <c r="S13" s="4"/>
      <c r="T13" s="12">
        <f t="shared" si="1"/>
        <v>9</v>
      </c>
      <c r="U13" s="12">
        <f t="shared" si="2"/>
        <v>9</v>
      </c>
      <c r="V13" s="6">
        <f t="shared" si="3"/>
        <v>9</v>
      </c>
      <c r="W13" s="6">
        <f t="shared" si="4"/>
        <v>18</v>
      </c>
      <c r="X13" s="15">
        <f t="shared" si="5"/>
        <v>4</v>
      </c>
    </row>
    <row r="14">
      <c r="A14" s="4" t="s">
        <v>65</v>
      </c>
      <c r="B14" s="4">
        <v>1.0</v>
      </c>
      <c r="C14" s="4">
        <v>1.0</v>
      </c>
      <c r="D14" s="4">
        <v>0.0</v>
      </c>
      <c r="E14" s="4">
        <v>1.0</v>
      </c>
      <c r="F14" s="4">
        <v>0.0</v>
      </c>
      <c r="G14" s="4">
        <v>0.0</v>
      </c>
      <c r="H14" s="14">
        <v>2.333</v>
      </c>
      <c r="I14" s="4">
        <v>7.0</v>
      </c>
      <c r="J14" s="4">
        <v>1.0</v>
      </c>
      <c r="K14" s="4">
        <v>1.0</v>
      </c>
      <c r="L14" s="4">
        <v>2.0</v>
      </c>
      <c r="M14" s="4">
        <v>1.0</v>
      </c>
      <c r="N14" s="4">
        <v>5.0</v>
      </c>
      <c r="O14" s="4">
        <v>5.0</v>
      </c>
      <c r="P14" s="4"/>
      <c r="Q14" s="4"/>
      <c r="R14" s="4"/>
      <c r="S14" s="4"/>
      <c r="T14" s="12">
        <f t="shared" si="1"/>
        <v>19.28846978</v>
      </c>
      <c r="U14" s="12">
        <f t="shared" si="2"/>
        <v>19.28846978</v>
      </c>
      <c r="V14" s="6">
        <f t="shared" si="3"/>
        <v>3.857693956</v>
      </c>
      <c r="W14" s="6">
        <f t="shared" si="4"/>
        <v>7.715387913</v>
      </c>
      <c r="X14" s="15">
        <f t="shared" si="5"/>
        <v>4.286326618</v>
      </c>
    </row>
    <row r="15">
      <c r="A15" s="4" t="s">
        <v>67</v>
      </c>
      <c r="B15" s="4">
        <v>1.0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3.0</v>
      </c>
      <c r="I15" s="4">
        <v>7.0</v>
      </c>
      <c r="J15" s="4">
        <v>1.0</v>
      </c>
      <c r="K15" s="4">
        <v>3.0</v>
      </c>
      <c r="L15" s="4">
        <v>2.0</v>
      </c>
      <c r="M15" s="4">
        <v>0.0</v>
      </c>
      <c r="N15" s="4">
        <v>3.0</v>
      </c>
      <c r="O15" s="4">
        <v>3.0</v>
      </c>
      <c r="P15" s="4"/>
      <c r="Q15" s="4"/>
      <c r="R15" s="4"/>
      <c r="S15" s="4"/>
      <c r="T15" s="12">
        <f t="shared" si="1"/>
        <v>9</v>
      </c>
      <c r="U15" s="12">
        <f t="shared" si="2"/>
        <v>9</v>
      </c>
      <c r="V15" s="6">
        <f t="shared" si="3"/>
        <v>9</v>
      </c>
      <c r="W15" s="6">
        <f t="shared" si="4"/>
        <v>6</v>
      </c>
      <c r="X15" s="15">
        <f t="shared" si="5"/>
        <v>3</v>
      </c>
    </row>
    <row r="16">
      <c r="A16" s="4" t="s">
        <v>68</v>
      </c>
      <c r="B16" s="4">
        <v>1.0</v>
      </c>
      <c r="C16" s="4">
        <v>1.0</v>
      </c>
      <c r="D16" s="4">
        <v>0.0</v>
      </c>
      <c r="E16" s="4">
        <v>1.0</v>
      </c>
      <c r="F16" s="4">
        <v>0.0</v>
      </c>
      <c r="G16" s="4">
        <v>0.0</v>
      </c>
      <c r="H16" s="4">
        <v>1.0</v>
      </c>
      <c r="I16" s="4">
        <v>3.0</v>
      </c>
      <c r="J16" s="4">
        <v>0.0</v>
      </c>
      <c r="K16" s="4">
        <v>0.0</v>
      </c>
      <c r="L16" s="4">
        <v>6.0</v>
      </c>
      <c r="M16" s="4">
        <v>1.0</v>
      </c>
      <c r="N16" s="4">
        <v>8.0</v>
      </c>
      <c r="O16" s="4">
        <v>8.0</v>
      </c>
      <c r="P16" s="4"/>
      <c r="Q16" s="4"/>
      <c r="R16" s="4"/>
      <c r="S16" s="4"/>
      <c r="T16" s="12">
        <f t="shared" si="1"/>
        <v>72</v>
      </c>
      <c r="U16" s="12">
        <f t="shared" si="2"/>
        <v>72</v>
      </c>
      <c r="V16" s="6">
        <f t="shared" si="3"/>
        <v>0</v>
      </c>
      <c r="W16" s="6">
        <f t="shared" si="4"/>
        <v>54</v>
      </c>
      <c r="X16" s="15">
        <f t="shared" si="5"/>
        <v>10</v>
      </c>
    </row>
    <row r="17">
      <c r="A17" s="4" t="s">
        <v>81</v>
      </c>
      <c r="B17" s="4">
        <v>1.0</v>
      </c>
      <c r="C17" s="4">
        <v>1.0</v>
      </c>
      <c r="D17" s="4">
        <v>0.0</v>
      </c>
      <c r="E17" s="4">
        <v>0.0</v>
      </c>
      <c r="F17" s="4">
        <v>0.0</v>
      </c>
      <c r="G17" s="4">
        <v>0.0</v>
      </c>
      <c r="H17" s="4">
        <v>2.0</v>
      </c>
      <c r="I17" s="4">
        <v>2.0</v>
      </c>
      <c r="J17" s="4">
        <v>0.0</v>
      </c>
      <c r="K17" s="4">
        <v>2.0</v>
      </c>
      <c r="L17" s="4">
        <v>4.0</v>
      </c>
      <c r="M17" s="4">
        <v>0.0</v>
      </c>
      <c r="N17" s="4">
        <v>4.0</v>
      </c>
      <c r="O17" s="4">
        <v>2.0</v>
      </c>
      <c r="P17" s="4"/>
      <c r="Q17" s="4"/>
      <c r="R17" s="4"/>
      <c r="S17" s="4"/>
      <c r="T17" s="12">
        <f t="shared" si="1"/>
        <v>9</v>
      </c>
      <c r="U17" s="12">
        <f t="shared" si="2"/>
        <v>18</v>
      </c>
      <c r="V17" s="6">
        <f t="shared" si="3"/>
        <v>9</v>
      </c>
      <c r="W17" s="6">
        <f t="shared" si="4"/>
        <v>18</v>
      </c>
      <c r="X17" s="15">
        <f t="shared" si="5"/>
        <v>3</v>
      </c>
    </row>
    <row r="18">
      <c r="A18" s="4" t="s">
        <v>57</v>
      </c>
      <c r="B18" s="4">
        <v>1.0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1.0</v>
      </c>
      <c r="I18" s="4">
        <v>1.0</v>
      </c>
      <c r="J18" s="4">
        <v>0.0</v>
      </c>
      <c r="K18" s="4">
        <v>2.0</v>
      </c>
      <c r="L18" s="4">
        <v>3.0</v>
      </c>
      <c r="M18" s="4">
        <v>0.0</v>
      </c>
      <c r="N18" s="4">
        <v>4.0</v>
      </c>
      <c r="O18" s="4">
        <v>3.0</v>
      </c>
      <c r="P18" s="4">
        <v>1.0</v>
      </c>
      <c r="Q18" s="4">
        <v>0.0</v>
      </c>
      <c r="R18" s="4"/>
      <c r="S18" s="4">
        <v>0.0</v>
      </c>
      <c r="T18" s="12">
        <f t="shared" si="1"/>
        <v>27</v>
      </c>
      <c r="U18" s="12">
        <f t="shared" si="2"/>
        <v>36</v>
      </c>
      <c r="V18" s="6">
        <f t="shared" si="3"/>
        <v>18</v>
      </c>
      <c r="W18" s="6">
        <f t="shared" si="4"/>
        <v>27</v>
      </c>
      <c r="X18" s="15">
        <f t="shared" si="5"/>
        <v>4</v>
      </c>
    </row>
    <row r="19">
      <c r="A19" s="4" t="s">
        <v>58</v>
      </c>
      <c r="B19" s="4">
        <v>1.0</v>
      </c>
      <c r="C19" s="4">
        <v>1.0</v>
      </c>
      <c r="D19" s="4">
        <v>0.0</v>
      </c>
      <c r="E19" s="4">
        <v>1.0</v>
      </c>
      <c r="F19" s="4">
        <v>0.0</v>
      </c>
      <c r="G19" s="4">
        <v>0.0</v>
      </c>
      <c r="H19" s="4">
        <v>2.0</v>
      </c>
      <c r="I19" s="4">
        <v>8.0</v>
      </c>
      <c r="J19" s="4">
        <v>0.0</v>
      </c>
      <c r="K19" s="4">
        <v>2.0</v>
      </c>
      <c r="L19" s="4">
        <v>3.0</v>
      </c>
      <c r="M19" s="4">
        <v>0.0</v>
      </c>
      <c r="N19" s="4">
        <v>7.0</v>
      </c>
      <c r="O19" s="4">
        <v>5.0</v>
      </c>
      <c r="P19" s="4">
        <v>1.0</v>
      </c>
      <c r="Q19" s="4">
        <v>1.0</v>
      </c>
      <c r="R19" s="4"/>
      <c r="S19" s="4">
        <v>1.0</v>
      </c>
      <c r="T19" s="12">
        <f t="shared" si="1"/>
        <v>22.5</v>
      </c>
      <c r="U19" s="12">
        <f t="shared" si="2"/>
        <v>31.5</v>
      </c>
      <c r="V19" s="6">
        <f t="shared" si="3"/>
        <v>9</v>
      </c>
      <c r="W19" s="6">
        <f t="shared" si="4"/>
        <v>13.5</v>
      </c>
      <c r="X19" s="15">
        <f t="shared" si="5"/>
        <v>5.5</v>
      </c>
    </row>
    <row r="20">
      <c r="A20" s="16" t="s">
        <v>59</v>
      </c>
      <c r="B20" s="16">
        <v>1.0</v>
      </c>
      <c r="C20" s="16">
        <v>0.0</v>
      </c>
      <c r="D20" s="16">
        <v>0.0</v>
      </c>
      <c r="E20" s="16">
        <v>0.0</v>
      </c>
      <c r="F20" s="16">
        <v>0.0</v>
      </c>
      <c r="G20" s="16">
        <v>1.0</v>
      </c>
      <c r="H20" s="16">
        <v>1.0</v>
      </c>
      <c r="I20" s="16">
        <v>1.0</v>
      </c>
      <c r="J20" s="16">
        <v>0.0</v>
      </c>
      <c r="K20" s="16">
        <v>1.0</v>
      </c>
      <c r="L20" s="16">
        <v>0.0</v>
      </c>
      <c r="M20" s="16">
        <v>0.0</v>
      </c>
      <c r="N20" s="16">
        <v>0.0</v>
      </c>
      <c r="O20" s="16">
        <v>0.0</v>
      </c>
      <c r="P20" s="16">
        <v>0.0</v>
      </c>
      <c r="Q20" s="16">
        <v>1.0</v>
      </c>
      <c r="R20" s="16">
        <v>1.0</v>
      </c>
      <c r="S20" s="16">
        <v>0.0</v>
      </c>
      <c r="T20" s="17">
        <f t="shared" si="1"/>
        <v>0</v>
      </c>
      <c r="U20" s="17">
        <f t="shared" si="2"/>
        <v>0</v>
      </c>
      <c r="V20" s="18">
        <f t="shared" si="3"/>
        <v>9</v>
      </c>
      <c r="W20" s="18">
        <f t="shared" si="4"/>
        <v>0</v>
      </c>
      <c r="X20" s="19">
        <f t="shared" si="5"/>
        <v>1</v>
      </c>
      <c r="Y20" s="20"/>
      <c r="Z20" s="20"/>
      <c r="AA20" s="20"/>
      <c r="AB20" s="20"/>
      <c r="AC20" s="20"/>
      <c r="AD20" s="20"/>
    </row>
    <row r="21">
      <c r="A21" s="4" t="s">
        <v>82</v>
      </c>
      <c r="B21" s="4">
        <v>1.0</v>
      </c>
      <c r="C21" s="4">
        <v>1.0</v>
      </c>
      <c r="D21" s="4">
        <v>0.0</v>
      </c>
      <c r="E21" s="4">
        <v>0.0</v>
      </c>
      <c r="F21" s="4">
        <v>0.0</v>
      </c>
      <c r="G21" s="4">
        <v>0.0</v>
      </c>
      <c r="H21" s="14">
        <v>2.333</v>
      </c>
      <c r="I21" s="4">
        <v>8.0</v>
      </c>
      <c r="J21" s="4">
        <v>0.0</v>
      </c>
      <c r="K21" s="4">
        <v>4.0</v>
      </c>
      <c r="L21" s="4">
        <v>5.0</v>
      </c>
      <c r="M21" s="4">
        <v>0.0</v>
      </c>
      <c r="N21" s="4">
        <v>10.0</v>
      </c>
      <c r="O21" s="4">
        <v>7.0</v>
      </c>
      <c r="P21" s="4">
        <v>2.0</v>
      </c>
      <c r="Q21" s="4">
        <v>1.0</v>
      </c>
      <c r="R21" s="4">
        <v>0.0</v>
      </c>
      <c r="S21" s="4">
        <v>0.0</v>
      </c>
      <c r="T21" s="12">
        <f t="shared" si="1"/>
        <v>27.00385769</v>
      </c>
      <c r="U21" s="12">
        <f t="shared" si="2"/>
        <v>38.57693956</v>
      </c>
      <c r="V21" s="6">
        <f t="shared" si="3"/>
        <v>15.43077583</v>
      </c>
      <c r="W21" s="6">
        <f t="shared" si="4"/>
        <v>19.28846978</v>
      </c>
      <c r="X21" s="15">
        <f t="shared" si="5"/>
        <v>5.572224604</v>
      </c>
    </row>
    <row r="22">
      <c r="A22" s="4" t="s">
        <v>83</v>
      </c>
      <c r="B22" s="4">
        <v>1.0</v>
      </c>
      <c r="C22" s="4">
        <v>1.0</v>
      </c>
      <c r="D22" s="4">
        <v>1.0</v>
      </c>
      <c r="E22" s="4">
        <v>0.0</v>
      </c>
      <c r="F22" s="4">
        <v>0.0</v>
      </c>
      <c r="G22" s="4">
        <v>0.0</v>
      </c>
      <c r="H22" s="4">
        <v>4.0</v>
      </c>
      <c r="I22" s="4">
        <v>3.0</v>
      </c>
      <c r="J22" s="4">
        <v>0.0</v>
      </c>
      <c r="K22" s="4">
        <v>4.0</v>
      </c>
      <c r="L22" s="4">
        <v>6.0</v>
      </c>
      <c r="M22" s="4">
        <v>0.0</v>
      </c>
      <c r="N22" s="4">
        <v>2.0</v>
      </c>
      <c r="O22" s="4">
        <v>2.0</v>
      </c>
      <c r="P22" s="4">
        <v>3.0</v>
      </c>
      <c r="Q22" s="4">
        <v>5.0</v>
      </c>
      <c r="R22" s="4">
        <v>0.0</v>
      </c>
      <c r="S22" s="4">
        <v>0.0</v>
      </c>
      <c r="T22" s="12">
        <f t="shared" si="1"/>
        <v>4.5</v>
      </c>
      <c r="U22" s="12">
        <f t="shared" si="2"/>
        <v>4.5</v>
      </c>
      <c r="V22" s="6">
        <f t="shared" si="3"/>
        <v>9</v>
      </c>
      <c r="W22" s="6">
        <f t="shared" si="4"/>
        <v>13.5</v>
      </c>
      <c r="X22" s="15">
        <f t="shared" si="5"/>
        <v>2.25</v>
      </c>
    </row>
    <row r="23">
      <c r="A23" s="4" t="s">
        <v>84</v>
      </c>
      <c r="B23" s="4">
        <v>1.0</v>
      </c>
      <c r="C23" s="4">
        <v>1.0</v>
      </c>
      <c r="D23" s="4">
        <v>1.0</v>
      </c>
      <c r="E23" s="4">
        <v>0.0</v>
      </c>
      <c r="F23" s="4">
        <v>0.0</v>
      </c>
      <c r="G23" s="4">
        <v>0.0</v>
      </c>
      <c r="H23" s="4">
        <v>2.0</v>
      </c>
      <c r="I23" s="4">
        <v>2.0</v>
      </c>
      <c r="J23" s="4">
        <v>0.0</v>
      </c>
      <c r="K23" s="4">
        <v>1.0</v>
      </c>
      <c r="L23" s="4">
        <v>6.0</v>
      </c>
      <c r="M23" s="4">
        <v>0.0</v>
      </c>
      <c r="N23" s="4">
        <v>6.0</v>
      </c>
      <c r="O23" s="4">
        <v>4.0</v>
      </c>
      <c r="P23" s="4">
        <v>3.0</v>
      </c>
      <c r="Q23" s="4">
        <v>1.0</v>
      </c>
      <c r="R23" s="4">
        <v>0.0</v>
      </c>
      <c r="S23" s="4">
        <v>0.0</v>
      </c>
      <c r="T23" s="12">
        <f t="shared" si="1"/>
        <v>18</v>
      </c>
      <c r="U23" s="12">
        <f t="shared" si="2"/>
        <v>27</v>
      </c>
      <c r="V23" s="6">
        <f t="shared" si="3"/>
        <v>4.5</v>
      </c>
      <c r="W23" s="6">
        <f t="shared" si="4"/>
        <v>27</v>
      </c>
      <c r="X23" s="15">
        <f t="shared" si="5"/>
        <v>4</v>
      </c>
    </row>
    <row r="24">
      <c r="A24" s="4" t="s">
        <v>62</v>
      </c>
      <c r="B24" s="4">
        <v>1.0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1.0</v>
      </c>
      <c r="I24" s="4">
        <v>0.0</v>
      </c>
      <c r="J24" s="4">
        <v>0.0</v>
      </c>
      <c r="K24" s="4">
        <v>1.0</v>
      </c>
      <c r="L24" s="4">
        <v>3.0</v>
      </c>
      <c r="M24" s="4">
        <v>0.0</v>
      </c>
      <c r="N24" s="4">
        <v>0.0</v>
      </c>
      <c r="O24" s="4">
        <v>0.0</v>
      </c>
      <c r="P24" s="4">
        <v>0.0</v>
      </c>
      <c r="Q24" s="4">
        <v>1.0</v>
      </c>
      <c r="R24" s="4">
        <v>0.0</v>
      </c>
      <c r="S24" s="4">
        <v>0.0</v>
      </c>
      <c r="T24" s="12">
        <f t="shared" si="1"/>
        <v>0</v>
      </c>
      <c r="U24" s="12">
        <f t="shared" si="2"/>
        <v>0</v>
      </c>
      <c r="V24" s="6">
        <f t="shared" si="3"/>
        <v>9</v>
      </c>
      <c r="W24" s="6">
        <f t="shared" si="4"/>
        <v>27</v>
      </c>
      <c r="X24" s="15">
        <f t="shared" si="5"/>
        <v>3</v>
      </c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2"/>
      <c r="U25" s="12"/>
      <c r="V25" s="6"/>
      <c r="W25" s="6"/>
      <c r="X25" s="15"/>
    </row>
    <row r="26">
      <c r="A26" s="21" t="s">
        <v>27</v>
      </c>
      <c r="B26" s="22">
        <f t="shared" ref="B26:S26" si="6">SUM(B2:B25)</f>
        <v>23</v>
      </c>
      <c r="C26" s="22">
        <f t="shared" si="6"/>
        <v>18</v>
      </c>
      <c r="D26" s="22">
        <f t="shared" si="6"/>
        <v>4</v>
      </c>
      <c r="E26" s="22">
        <f t="shared" si="6"/>
        <v>3</v>
      </c>
      <c r="F26" s="22">
        <f t="shared" si="6"/>
        <v>0</v>
      </c>
      <c r="G26" s="22">
        <f t="shared" si="6"/>
        <v>1</v>
      </c>
      <c r="H26" s="23">
        <f t="shared" si="6"/>
        <v>53.9993</v>
      </c>
      <c r="I26" s="22">
        <f t="shared" si="6"/>
        <v>90</v>
      </c>
      <c r="J26" s="22">
        <f t="shared" si="6"/>
        <v>2</v>
      </c>
      <c r="K26" s="22">
        <f t="shared" si="6"/>
        <v>59</v>
      </c>
      <c r="L26" s="22">
        <f t="shared" si="6"/>
        <v>77</v>
      </c>
      <c r="M26" s="22">
        <f t="shared" si="6"/>
        <v>3</v>
      </c>
      <c r="N26" s="22">
        <f t="shared" si="6"/>
        <v>94</v>
      </c>
      <c r="O26" s="22">
        <f t="shared" si="6"/>
        <v>70</v>
      </c>
      <c r="P26" s="22">
        <f t="shared" si="6"/>
        <v>10</v>
      </c>
      <c r="Q26" s="22">
        <f t="shared" si="6"/>
        <v>10</v>
      </c>
      <c r="R26" s="22">
        <f t="shared" si="6"/>
        <v>1</v>
      </c>
      <c r="S26" s="22">
        <f t="shared" si="6"/>
        <v>1</v>
      </c>
      <c r="T26" s="24">
        <f t="shared" ref="T26:T28" si="8">O26*9/H26</f>
        <v>11.6668179</v>
      </c>
      <c r="U26" s="24">
        <f t="shared" ref="U26:U28" si="9">N26*9/H26</f>
        <v>15.66686976</v>
      </c>
      <c r="V26" s="25">
        <f t="shared" ref="V26:V28" si="10">K26*9/H26</f>
        <v>9.833460804</v>
      </c>
      <c r="W26" s="25">
        <f t="shared" ref="W26:W28" si="11">L26*9/H26</f>
        <v>12.83349969</v>
      </c>
      <c r="X26" s="26">
        <f t="shared" ref="X26:X28" si="12">(I26+L26+M26)/H26</f>
        <v>3.148188958</v>
      </c>
    </row>
    <row r="27">
      <c r="A27" s="21" t="s">
        <v>47</v>
      </c>
      <c r="B27" s="22">
        <f t="shared" ref="B27:S27" si="7">SUM(B2:B19)</f>
        <v>18</v>
      </c>
      <c r="C27" s="22">
        <f t="shared" si="7"/>
        <v>15</v>
      </c>
      <c r="D27" s="22">
        <f t="shared" si="7"/>
        <v>2</v>
      </c>
      <c r="E27" s="22">
        <f t="shared" si="7"/>
        <v>3</v>
      </c>
      <c r="F27" s="22">
        <f t="shared" si="7"/>
        <v>0</v>
      </c>
      <c r="G27" s="22">
        <f t="shared" si="7"/>
        <v>0</v>
      </c>
      <c r="H27" s="23">
        <f t="shared" si="7"/>
        <v>43.6663</v>
      </c>
      <c r="I27" s="22">
        <f t="shared" si="7"/>
        <v>76</v>
      </c>
      <c r="J27" s="22">
        <f t="shared" si="7"/>
        <v>2</v>
      </c>
      <c r="K27" s="22">
        <f t="shared" si="7"/>
        <v>48</v>
      </c>
      <c r="L27" s="22">
        <f t="shared" si="7"/>
        <v>57</v>
      </c>
      <c r="M27" s="22">
        <f t="shared" si="7"/>
        <v>3</v>
      </c>
      <c r="N27" s="22">
        <f t="shared" si="7"/>
        <v>76</v>
      </c>
      <c r="O27" s="22">
        <f t="shared" si="7"/>
        <v>57</v>
      </c>
      <c r="P27" s="22">
        <f t="shared" si="7"/>
        <v>2</v>
      </c>
      <c r="Q27" s="22">
        <f t="shared" si="7"/>
        <v>1</v>
      </c>
      <c r="R27" s="22">
        <f t="shared" si="7"/>
        <v>0</v>
      </c>
      <c r="S27" s="22">
        <f t="shared" si="7"/>
        <v>1</v>
      </c>
      <c r="T27" s="24">
        <f t="shared" si="8"/>
        <v>11.74819025</v>
      </c>
      <c r="U27" s="24">
        <f t="shared" si="9"/>
        <v>15.66425367</v>
      </c>
      <c r="V27" s="25">
        <f t="shared" si="10"/>
        <v>9.893212844</v>
      </c>
      <c r="W27" s="25">
        <f t="shared" si="11"/>
        <v>11.74819025</v>
      </c>
      <c r="X27" s="26">
        <f t="shared" si="12"/>
        <v>3.114529969</v>
      </c>
    </row>
    <row r="28">
      <c r="A28" s="21" t="s">
        <v>36</v>
      </c>
      <c r="B28" s="22">
        <f t="shared" ref="B28:S28" si="13">SUM(B20:B25)</f>
        <v>5</v>
      </c>
      <c r="C28" s="22">
        <f t="shared" si="13"/>
        <v>3</v>
      </c>
      <c r="D28" s="22">
        <f t="shared" si="13"/>
        <v>2</v>
      </c>
      <c r="E28" s="22">
        <f t="shared" si="13"/>
        <v>0</v>
      </c>
      <c r="F28" s="22">
        <f t="shared" si="13"/>
        <v>0</v>
      </c>
      <c r="G28" s="22">
        <f t="shared" si="13"/>
        <v>1</v>
      </c>
      <c r="H28" s="23">
        <f t="shared" si="13"/>
        <v>10.333</v>
      </c>
      <c r="I28" s="22">
        <f t="shared" si="13"/>
        <v>14</v>
      </c>
      <c r="J28" s="22">
        <f t="shared" si="13"/>
        <v>0</v>
      </c>
      <c r="K28" s="22">
        <f t="shared" si="13"/>
        <v>11</v>
      </c>
      <c r="L28" s="22">
        <f t="shared" si="13"/>
        <v>20</v>
      </c>
      <c r="M28" s="22">
        <f t="shared" si="13"/>
        <v>0</v>
      </c>
      <c r="N28" s="22">
        <f t="shared" si="13"/>
        <v>18</v>
      </c>
      <c r="O28" s="22">
        <f t="shared" si="13"/>
        <v>13</v>
      </c>
      <c r="P28" s="22">
        <f t="shared" si="13"/>
        <v>8</v>
      </c>
      <c r="Q28" s="22">
        <f t="shared" si="13"/>
        <v>9</v>
      </c>
      <c r="R28" s="22">
        <f t="shared" si="13"/>
        <v>1</v>
      </c>
      <c r="S28" s="22">
        <f t="shared" si="13"/>
        <v>0</v>
      </c>
      <c r="T28" s="24">
        <f t="shared" si="8"/>
        <v>11.3229459</v>
      </c>
      <c r="U28" s="24">
        <f t="shared" si="9"/>
        <v>15.67792509</v>
      </c>
      <c r="V28" s="25">
        <f t="shared" si="10"/>
        <v>9.580954224</v>
      </c>
      <c r="W28" s="25">
        <f t="shared" si="11"/>
        <v>17.41991677</v>
      </c>
      <c r="X28" s="26">
        <f t="shared" si="12"/>
        <v>3.290428724</v>
      </c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4" width="7.63"/>
  </cols>
  <sheetData>
    <row r="1">
      <c r="A1" s="13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24</v>
      </c>
    </row>
    <row r="2">
      <c r="A2" s="4" t="s">
        <v>59</v>
      </c>
      <c r="B2" s="4">
        <v>1.0</v>
      </c>
      <c r="C2" s="4">
        <v>0.0</v>
      </c>
      <c r="D2" s="4">
        <v>0.0</v>
      </c>
      <c r="E2" s="4">
        <v>0.0</v>
      </c>
      <c r="F2" s="4">
        <v>0.0</v>
      </c>
      <c r="G2" s="4">
        <v>1.0</v>
      </c>
      <c r="H2" s="14">
        <v>1.0</v>
      </c>
      <c r="I2" s="4">
        <v>1.0</v>
      </c>
      <c r="J2" s="4">
        <v>0.0</v>
      </c>
      <c r="K2" s="4">
        <v>0.0</v>
      </c>
      <c r="L2" s="4">
        <v>1.0</v>
      </c>
      <c r="M2" s="4">
        <v>0.0</v>
      </c>
      <c r="N2" s="4">
        <v>0.0</v>
      </c>
      <c r="O2" s="4">
        <v>0.0</v>
      </c>
      <c r="P2" s="4">
        <v>2.0</v>
      </c>
      <c r="Q2" s="4">
        <v>1.0</v>
      </c>
      <c r="R2" s="4">
        <v>0.0</v>
      </c>
      <c r="S2" s="4">
        <v>0.0</v>
      </c>
      <c r="T2" s="12">
        <f t="shared" ref="T2:T4" si="1">IF(H2=0,99.99,O2*9/H2)</f>
        <v>0</v>
      </c>
      <c r="U2" s="12">
        <f t="shared" ref="U2:U4" si="2">IF(H2=0,99.99,N2*9/H2)</f>
        <v>0</v>
      </c>
      <c r="V2" s="6">
        <f t="shared" ref="V2:V4" si="3">IF(H2=0,99.99,K2*9/H2)</f>
        <v>0</v>
      </c>
      <c r="W2" s="6">
        <f t="shared" ref="W2:W4" si="4">IF(H2=0,99.99,L2*9/H2)</f>
        <v>9</v>
      </c>
      <c r="X2" s="15">
        <f t="shared" ref="X2:X4" si="5">IF(H2=0,9.999,(I2+L2)/H2)</f>
        <v>2</v>
      </c>
    </row>
    <row r="3">
      <c r="A3" s="4" t="s">
        <v>82</v>
      </c>
      <c r="B3" s="4">
        <v>1.0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3.0</v>
      </c>
      <c r="M3" s="4">
        <v>1.0</v>
      </c>
      <c r="N3" s="4">
        <v>3.0</v>
      </c>
      <c r="O3" s="4">
        <v>3.0</v>
      </c>
      <c r="P3" s="4">
        <v>0.0</v>
      </c>
      <c r="Q3" s="4">
        <v>0.0</v>
      </c>
      <c r="R3" s="4">
        <v>0.0</v>
      </c>
      <c r="S3" s="4">
        <v>0.0</v>
      </c>
      <c r="T3" s="12">
        <f t="shared" si="1"/>
        <v>99.99</v>
      </c>
      <c r="U3" s="12">
        <f t="shared" si="2"/>
        <v>99.99</v>
      </c>
      <c r="V3" s="6">
        <f t="shared" si="3"/>
        <v>99.99</v>
      </c>
      <c r="W3" s="6">
        <f t="shared" si="4"/>
        <v>99.99</v>
      </c>
      <c r="X3" s="15">
        <f t="shared" si="5"/>
        <v>9.999</v>
      </c>
    </row>
    <row r="4">
      <c r="A4" s="4" t="s">
        <v>70</v>
      </c>
      <c r="B4" s="4">
        <v>1.0</v>
      </c>
      <c r="C4" s="4">
        <v>1.0</v>
      </c>
      <c r="D4" s="4">
        <v>0.0</v>
      </c>
      <c r="E4" s="4">
        <v>0.0</v>
      </c>
      <c r="F4" s="4">
        <v>0.0</v>
      </c>
      <c r="G4" s="4">
        <v>0.0</v>
      </c>
      <c r="H4" s="14">
        <v>0.666</v>
      </c>
      <c r="I4" s="4">
        <v>1.0</v>
      </c>
      <c r="J4" s="4">
        <v>0.0</v>
      </c>
      <c r="K4" s="4">
        <v>1.0</v>
      </c>
      <c r="L4" s="4">
        <v>6.0</v>
      </c>
      <c r="M4" s="4">
        <v>0.0</v>
      </c>
      <c r="N4" s="4">
        <v>6.0</v>
      </c>
      <c r="O4" s="4">
        <v>2.0</v>
      </c>
      <c r="P4" s="4">
        <v>2.0</v>
      </c>
      <c r="Q4" s="4">
        <v>0.0</v>
      </c>
      <c r="R4" s="4">
        <v>0.0</v>
      </c>
      <c r="S4" s="4">
        <v>4.0</v>
      </c>
      <c r="T4" s="12">
        <f t="shared" si="1"/>
        <v>27.02702703</v>
      </c>
      <c r="U4" s="12">
        <f t="shared" si="2"/>
        <v>81.08108108</v>
      </c>
      <c r="V4" s="6">
        <f t="shared" si="3"/>
        <v>13.51351351</v>
      </c>
      <c r="W4" s="6">
        <f t="shared" si="4"/>
        <v>81.08108108</v>
      </c>
      <c r="X4" s="15">
        <f t="shared" si="5"/>
        <v>10.51051051</v>
      </c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2"/>
      <c r="U5" s="12"/>
      <c r="V5" s="6"/>
      <c r="W5" s="6"/>
      <c r="X5" s="15"/>
    </row>
    <row r="6">
      <c r="A6" s="21" t="s">
        <v>34</v>
      </c>
      <c r="B6" s="22">
        <f t="shared" ref="B6:S6" si="6">SUM(B2:B5)</f>
        <v>3</v>
      </c>
      <c r="C6" s="22">
        <f t="shared" si="6"/>
        <v>1</v>
      </c>
      <c r="D6" s="22">
        <f t="shared" si="6"/>
        <v>0</v>
      </c>
      <c r="E6" s="22">
        <f t="shared" si="6"/>
        <v>0</v>
      </c>
      <c r="F6" s="22">
        <f t="shared" si="6"/>
        <v>0</v>
      </c>
      <c r="G6" s="22">
        <f t="shared" si="6"/>
        <v>1</v>
      </c>
      <c r="H6" s="23">
        <f t="shared" si="6"/>
        <v>1.666</v>
      </c>
      <c r="I6" s="22">
        <f t="shared" si="6"/>
        <v>2</v>
      </c>
      <c r="J6" s="22">
        <f t="shared" si="6"/>
        <v>0</v>
      </c>
      <c r="K6" s="22">
        <f t="shared" si="6"/>
        <v>1</v>
      </c>
      <c r="L6" s="22">
        <f t="shared" si="6"/>
        <v>10</v>
      </c>
      <c r="M6" s="22">
        <f t="shared" si="6"/>
        <v>1</v>
      </c>
      <c r="N6" s="22">
        <f t="shared" si="6"/>
        <v>9</v>
      </c>
      <c r="O6" s="22">
        <f t="shared" si="6"/>
        <v>5</v>
      </c>
      <c r="P6" s="22">
        <f t="shared" si="6"/>
        <v>4</v>
      </c>
      <c r="Q6" s="22">
        <f t="shared" si="6"/>
        <v>1</v>
      </c>
      <c r="R6" s="22">
        <f t="shared" si="6"/>
        <v>0</v>
      </c>
      <c r="S6" s="22">
        <f t="shared" si="6"/>
        <v>4</v>
      </c>
      <c r="T6" s="24">
        <f t="shared" ref="T6:T7" si="8">IF(H6=0,99.99,O6*9/H6)</f>
        <v>27.01080432</v>
      </c>
      <c r="U6" s="24">
        <f t="shared" ref="U6:U7" si="9">IF(H6=0,99.99,N6*9/H6)</f>
        <v>48.61944778</v>
      </c>
      <c r="V6" s="25">
        <f t="shared" ref="V6:V7" si="10">IF(H6=0,99.99,K6*9/H6)</f>
        <v>5.402160864</v>
      </c>
      <c r="W6" s="25">
        <f t="shared" ref="W6:W7" si="11">IF(H6=0,99.99,L6*9/H6)</f>
        <v>54.02160864</v>
      </c>
      <c r="X6" s="26">
        <f t="shared" ref="X6:X7" si="12">IF(H6=0,9.999,(I6+L6)/H6)</f>
        <v>7.202881152</v>
      </c>
    </row>
    <row r="7">
      <c r="A7" s="21" t="s">
        <v>42</v>
      </c>
      <c r="B7" s="22">
        <f t="shared" ref="B7:S7" si="7">SUM(B2:B5)</f>
        <v>3</v>
      </c>
      <c r="C7" s="22">
        <f t="shared" si="7"/>
        <v>1</v>
      </c>
      <c r="D7" s="22">
        <f t="shared" si="7"/>
        <v>0</v>
      </c>
      <c r="E7" s="22">
        <f t="shared" si="7"/>
        <v>0</v>
      </c>
      <c r="F7" s="22">
        <f t="shared" si="7"/>
        <v>0</v>
      </c>
      <c r="G7" s="22">
        <f t="shared" si="7"/>
        <v>1</v>
      </c>
      <c r="H7" s="23">
        <f t="shared" si="7"/>
        <v>1.666</v>
      </c>
      <c r="I7" s="22">
        <f t="shared" si="7"/>
        <v>2</v>
      </c>
      <c r="J7" s="22">
        <f t="shared" si="7"/>
        <v>0</v>
      </c>
      <c r="K7" s="22">
        <f t="shared" si="7"/>
        <v>1</v>
      </c>
      <c r="L7" s="22">
        <f t="shared" si="7"/>
        <v>10</v>
      </c>
      <c r="M7" s="22">
        <f t="shared" si="7"/>
        <v>1</v>
      </c>
      <c r="N7" s="22">
        <f t="shared" si="7"/>
        <v>9</v>
      </c>
      <c r="O7" s="22">
        <f t="shared" si="7"/>
        <v>5</v>
      </c>
      <c r="P7" s="22">
        <f t="shared" si="7"/>
        <v>4</v>
      </c>
      <c r="Q7" s="22">
        <f t="shared" si="7"/>
        <v>1</v>
      </c>
      <c r="R7" s="22">
        <f t="shared" si="7"/>
        <v>0</v>
      </c>
      <c r="S7" s="22">
        <f t="shared" si="7"/>
        <v>4</v>
      </c>
      <c r="T7" s="24">
        <f t="shared" si="8"/>
        <v>27.01080432</v>
      </c>
      <c r="U7" s="24">
        <f t="shared" si="9"/>
        <v>48.61944778</v>
      </c>
      <c r="V7" s="25">
        <f t="shared" si="10"/>
        <v>5.402160864</v>
      </c>
      <c r="W7" s="25">
        <f t="shared" si="11"/>
        <v>54.02160864</v>
      </c>
      <c r="X7" s="26">
        <f t="shared" si="12"/>
        <v>7.202881152</v>
      </c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4" width="7.63"/>
  </cols>
  <sheetData>
    <row r="1">
      <c r="A1" s="13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24</v>
      </c>
    </row>
    <row r="2">
      <c r="A2" s="4" t="s">
        <v>61</v>
      </c>
      <c r="B2" s="4">
        <v>1.0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14">
        <v>1.3333333</v>
      </c>
      <c r="I2" s="4">
        <v>1.0</v>
      </c>
      <c r="J2" s="4">
        <v>0.0</v>
      </c>
      <c r="K2" s="4">
        <v>2.0</v>
      </c>
      <c r="L2" s="4">
        <v>4.0</v>
      </c>
      <c r="M2" s="4">
        <v>1.0</v>
      </c>
      <c r="N2" s="4">
        <v>4.0</v>
      </c>
      <c r="O2" s="4">
        <v>4.0</v>
      </c>
      <c r="P2" s="4">
        <v>1.0</v>
      </c>
      <c r="Q2" s="4">
        <v>1.0</v>
      </c>
      <c r="R2" s="4">
        <v>0.0</v>
      </c>
      <c r="S2" s="4">
        <v>0.0</v>
      </c>
      <c r="T2" s="12">
        <f>IF(H2=0,99.99,O2*9/H2)</f>
        <v>27.00000068</v>
      </c>
      <c r="U2" s="12">
        <f>IF(H2=0,99.99,N2*9/H2)</f>
        <v>27.00000068</v>
      </c>
      <c r="V2" s="6">
        <f>IF(H2=0,99.99,K2*9/H2)</f>
        <v>13.50000034</v>
      </c>
      <c r="W2" s="6">
        <f>IF(H2=0,99.99,L2*9/H2)</f>
        <v>27.00000068</v>
      </c>
      <c r="X2" s="15">
        <f>IF(H2=0,9.999,(I2+L2)/H2)</f>
        <v>3.750000094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2"/>
      <c r="U3" s="12"/>
      <c r="V3" s="6"/>
      <c r="W3" s="6"/>
      <c r="X3" s="15"/>
    </row>
    <row r="4">
      <c r="A4" s="21" t="s">
        <v>32</v>
      </c>
      <c r="B4" s="22">
        <f t="shared" ref="B4:S4" si="1">SUM(B2:B3)</f>
        <v>1</v>
      </c>
      <c r="C4" s="22">
        <f t="shared" si="1"/>
        <v>0</v>
      </c>
      <c r="D4" s="22">
        <f t="shared" si="1"/>
        <v>0</v>
      </c>
      <c r="E4" s="22">
        <f t="shared" si="1"/>
        <v>0</v>
      </c>
      <c r="F4" s="22">
        <f t="shared" si="1"/>
        <v>0</v>
      </c>
      <c r="G4" s="22">
        <f t="shared" si="1"/>
        <v>0</v>
      </c>
      <c r="H4" s="23">
        <f t="shared" si="1"/>
        <v>1.3333333</v>
      </c>
      <c r="I4" s="22">
        <f t="shared" si="1"/>
        <v>1</v>
      </c>
      <c r="J4" s="22">
        <f t="shared" si="1"/>
        <v>0</v>
      </c>
      <c r="K4" s="22">
        <f t="shared" si="1"/>
        <v>2</v>
      </c>
      <c r="L4" s="22">
        <f t="shared" si="1"/>
        <v>4</v>
      </c>
      <c r="M4" s="22">
        <f t="shared" si="1"/>
        <v>1</v>
      </c>
      <c r="N4" s="22">
        <f t="shared" si="1"/>
        <v>4</v>
      </c>
      <c r="O4" s="22">
        <f t="shared" si="1"/>
        <v>4</v>
      </c>
      <c r="P4" s="22">
        <f t="shared" si="1"/>
        <v>1</v>
      </c>
      <c r="Q4" s="22">
        <f t="shared" si="1"/>
        <v>1</v>
      </c>
      <c r="R4" s="22">
        <f t="shared" si="1"/>
        <v>0</v>
      </c>
      <c r="S4" s="22">
        <f t="shared" si="1"/>
        <v>0</v>
      </c>
      <c r="T4" s="24">
        <f t="shared" ref="T4:T5" si="3">IF(H4=0,99.99,O4*9/H4)</f>
        <v>27.00000068</v>
      </c>
      <c r="U4" s="24">
        <f t="shared" ref="U4:U5" si="4">IF(H4=0,99.99,N4*9/H4)</f>
        <v>27.00000068</v>
      </c>
      <c r="V4" s="25">
        <f t="shared" ref="V4:V5" si="5">IF(H4=0,99.99,K4*9/H4)</f>
        <v>13.50000034</v>
      </c>
      <c r="W4" s="25">
        <f t="shared" ref="W4:W5" si="6">IF(H4=0,99.99,L4*9/H4)</f>
        <v>27.00000068</v>
      </c>
      <c r="X4" s="26">
        <f t="shared" ref="X4:X5" si="7">IF(H4=0,9.999,(I4+L4)/H4)</f>
        <v>3.750000094</v>
      </c>
    </row>
    <row r="5">
      <c r="A5" s="21" t="s">
        <v>40</v>
      </c>
      <c r="B5" s="22">
        <f t="shared" ref="B5:S5" si="2">SUM(B2:B3)</f>
        <v>1</v>
      </c>
      <c r="C5" s="22">
        <f t="shared" si="2"/>
        <v>0</v>
      </c>
      <c r="D5" s="22">
        <f t="shared" si="2"/>
        <v>0</v>
      </c>
      <c r="E5" s="22">
        <f t="shared" si="2"/>
        <v>0</v>
      </c>
      <c r="F5" s="22">
        <f t="shared" si="2"/>
        <v>0</v>
      </c>
      <c r="G5" s="22">
        <f t="shared" si="2"/>
        <v>0</v>
      </c>
      <c r="H5" s="23">
        <f t="shared" si="2"/>
        <v>1.3333333</v>
      </c>
      <c r="I5" s="22">
        <f t="shared" si="2"/>
        <v>1</v>
      </c>
      <c r="J5" s="22">
        <f t="shared" si="2"/>
        <v>0</v>
      </c>
      <c r="K5" s="22">
        <f t="shared" si="2"/>
        <v>2</v>
      </c>
      <c r="L5" s="22">
        <f t="shared" si="2"/>
        <v>4</v>
      </c>
      <c r="M5" s="22">
        <f t="shared" si="2"/>
        <v>1</v>
      </c>
      <c r="N5" s="22">
        <f t="shared" si="2"/>
        <v>4</v>
      </c>
      <c r="O5" s="22">
        <f t="shared" si="2"/>
        <v>4</v>
      </c>
      <c r="P5" s="22">
        <f t="shared" si="2"/>
        <v>1</v>
      </c>
      <c r="Q5" s="22">
        <f t="shared" si="2"/>
        <v>1</v>
      </c>
      <c r="R5" s="22">
        <f t="shared" si="2"/>
        <v>0</v>
      </c>
      <c r="S5" s="22">
        <f t="shared" si="2"/>
        <v>0</v>
      </c>
      <c r="T5" s="24">
        <f t="shared" si="3"/>
        <v>27.00000068</v>
      </c>
      <c r="U5" s="24">
        <f t="shared" si="4"/>
        <v>27.00000068</v>
      </c>
      <c r="V5" s="25">
        <f t="shared" si="5"/>
        <v>13.50000034</v>
      </c>
      <c r="W5" s="25">
        <f t="shared" si="6"/>
        <v>27.00000068</v>
      </c>
      <c r="X5" s="26">
        <f t="shared" si="7"/>
        <v>3.750000094</v>
      </c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</sheetData>
  <drawing r:id="rId1"/>
</worksheet>
</file>