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Data Analytics\EXCEL\Assignments\Assignment - 2\"/>
    </mc:Choice>
  </mc:AlternateContent>
  <xr:revisionPtr revIDLastSave="0" documentId="13_ncr:1_{B9848146-FC80-4BE8-B2EC-399DBE0CF68E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Questions" sheetId="1" r:id="rId1"/>
    <sheet name="Answer - 1" sheetId="2" r:id="rId2"/>
    <sheet name="Answer - 2" sheetId="4" r:id="rId3"/>
    <sheet name="Answer - 3" sheetId="3" r:id="rId4"/>
    <sheet name="Answer - 4" sheetId="8" r:id="rId5"/>
    <sheet name="Answer - 5" sheetId="12" r:id="rId6"/>
  </sheets>
  <definedNames>
    <definedName name="_xlnm._FilterDatabase" localSheetId="5" hidden="1">'Answer - 5'!$J$3:$J$33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8" i="2"/>
  <c r="G12" i="3"/>
  <c r="G8" i="3"/>
  <c r="P12" i="2"/>
  <c r="P10" i="2"/>
  <c r="P8" i="2"/>
</calcChain>
</file>

<file path=xl/sharedStrings.xml><?xml version="1.0" encoding="utf-8"?>
<sst xmlns="http://schemas.openxmlformats.org/spreadsheetml/2006/main" count="365" uniqueCount="116">
  <si>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</si>
  <si>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</si>
  <si>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</si>
  <si>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</si>
  <si>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</si>
  <si>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</si>
  <si>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</si>
  <si>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</si>
  <si>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</si>
  <si>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</si>
  <si>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</si>
  <si>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</si>
  <si>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</si>
  <si>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</si>
  <si>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</si>
  <si>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</si>
  <si>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</si>
  <si>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</si>
  <si>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</si>
  <si>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</si>
  <si>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</si>
  <si>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</si>
  <si>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</si>
  <si>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</si>
  <si>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</si>
  <si>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</si>
  <si>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</si>
  <si>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</si>
  <si>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</si>
  <si>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</si>
  <si>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</si>
  <si>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</si>
  <si>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</si>
  <si>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</si>
  <si>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</si>
  <si>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</si>
  <si>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</si>
  <si>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</si>
  <si>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</si>
  <si>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</si>
  <si>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</si>
  <si>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</si>
  <si>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</si>
  <si>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</si>
  <si>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</si>
  <si>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</si>
  <si>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</si>
  <si>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</si>
  <si>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</si>
  <si>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</si>
  <si>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</si>
  <si>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</si>
  <si>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</si>
  <si>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</si>
  <si>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</si>
  <si>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</si>
  <si>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</si>
  <si>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</si>
  <si>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</si>
  <si>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</si>
  <si>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</si>
  <si>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</si>
  <si>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</si>
  <si>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</si>
  <si>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</si>
  <si>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1) Data Cleaning and Transformation</t>
  </si>
  <si>
    <t>Quantity Average</t>
  </si>
  <si>
    <t>Price_per_Unit Average</t>
  </si>
  <si>
    <t>Total amount average</t>
  </si>
  <si>
    <t>Replacing All the above Values in the Blank Cells of Table</t>
  </si>
  <si>
    <t>Row Labels</t>
  </si>
  <si>
    <t>EAST</t>
  </si>
  <si>
    <t>NORTH</t>
  </si>
  <si>
    <t>SOUTH</t>
  </si>
  <si>
    <t>WEST</t>
  </si>
  <si>
    <t>Grand Total</t>
  </si>
  <si>
    <t>Sum of Total_Amount</t>
  </si>
  <si>
    <t>2) PivotTable Analysis</t>
  </si>
  <si>
    <t>3) VLOOKUP and INDEX/MATCH Operations</t>
  </si>
  <si>
    <t>Total Amount of Order ID - 1015 (Vlookup)</t>
  </si>
  <si>
    <t>Category for Order_ID = 1027 (INDEX/MATCH )</t>
  </si>
  <si>
    <t>Comparison of VLOOKUP vs. INDEX/MATCH</t>
  </si>
  <si>
    <t>Feature</t>
  </si>
  <si>
    <t>VLOOKUP</t>
  </si>
  <si>
    <t>INDEX/MATCH</t>
  </si>
  <si>
    <t>Lookup Direction</t>
  </si>
  <si>
    <t>Always looks right</t>
  </si>
  <si>
    <t>Can look left or right</t>
  </si>
  <si>
    <t>Flexibility</t>
  </si>
  <si>
    <t>Less flexible</t>
  </si>
  <si>
    <t>More flexible</t>
  </si>
  <si>
    <t>Performance</t>
  </si>
  <si>
    <t>Slightly slower with large datasets</t>
  </si>
  <si>
    <t>Faster and more efficient</t>
  </si>
  <si>
    <t>Maintenance</t>
  </si>
  <si>
    <t>Breaks if columns are rearranged</t>
  </si>
  <si>
    <t>More stable when data is restructured</t>
  </si>
  <si>
    <t>Order_Dates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</si>
  <si>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</si>
  <si>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</si>
  <si>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</si>
  <si>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</si>
  <si>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</si>
  <si>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</si>
  <si>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</si>
  <si>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</si>
  <si>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</si>
  <si>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</si>
  <si>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</si>
  <si>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</si>
  <si>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🔍 Observations from the Graph:</t>
  </si>
  <si>
    <t>1) There are noticeable spikes on March 25th, 27th, and 30th, indicating high-value sales on those dates.
2) Some fluctuations are visible throughout the month.
3) No clear seasonal pattern within this short time frame, but high-value purchases are clustered   towards the end of March.</t>
  </si>
  <si>
    <t>Trend Analysis</t>
  </si>
  <si>
    <t>Profit_Margin</t>
  </si>
  <si>
    <t>Top 3 Products</t>
  </si>
  <si>
    <t xml:space="preserve"> Profit Margin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</si>
</sst>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800]dddd\,\ mmmm\ dd\,\ yyyy"/>
  </numFmts>
  <fonts count="12" x14ac:knownFonts="1">
    <font>
      <sz val="10"/>
      <color rgb="FF000000"/>
      <name val="Arial"/>
      <scheme val="minor"/>
    </font>
    <font>
      <sz val="16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171" fontId="4" fillId="0" borderId="8" xfId="0" applyNumberFormat="1" applyFont="1" applyFill="1" applyBorder="1" applyAlignment="1">
      <alignment vertical="top"/>
    </xf>
    <xf numFmtId="171" fontId="4" fillId="0" borderId="11" xfId="0" applyNumberFormat="1" applyFont="1" applyFill="1" applyBorder="1" applyAlignment="1">
      <alignment vertical="top"/>
    </xf>
    <xf numFmtId="14" fontId="0" fillId="0" borderId="3" xfId="0" applyNumberFormat="1" applyBorder="1" applyAlignment="1">
      <alignment horizontal="left" vertical="top"/>
    </xf>
    <xf numFmtId="0" fontId="4" fillId="2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Retail Sales Data.xlsx]Answer - 2!PivotTable1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'Answer - 2'!$B$7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- 2'!$A$8:$A$12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'Answer - 2'!$B$8:$B$12</c:f>
              <c:numCache>
                <c:formatCode>General</c:formatCode>
                <c:ptCount val="4"/>
                <c:pt idx="0">
                  <c:v>116300</c:v>
                </c:pt>
                <c:pt idx="1">
                  <c:v>137700</c:v>
                </c:pt>
                <c:pt idx="2">
                  <c:v>100600</c:v>
                </c:pt>
                <c:pt idx="3">
                  <c:v>123400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4-435D-9872-6DEDFD4A3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061669808"/>
        <c:axId val="1061686608"/>
        <c:axId val="0"/>
      </c:bar3DChart>
      <c:catAx>
        <c:axId val="10616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86608"/>
        <c:crosses val="autoZero"/>
        <c:auto val="1"/>
        <c:lblAlgn val="ctr"/>
        <c:lblOffset val="100"/>
        <c:noMultiLvlLbl val="0"/>
      </c:catAx>
      <c:valAx>
        <c:axId val="106168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- 4'!$B$4</c:f>
              <c:strCache>
                <c:ptCount val="1"/>
                <c:pt idx="0">
                  <c:v>Total_Amount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'Answer - 4'!$B$5:$B$34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B-4F3B-8C2E-6ADA3D60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5663"/>
        <c:axId val="312753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'Answer - 4'!$C$4</c15:sqref>
                        </c15:formulaRef>
                      </c:ext>
                    </c:extLst>
                    <c:strCache>
                      <c:ptCount val="1"/>
                      <c:pt idx="0">
                        <c:v>Order_Dates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'Answer - 4'!$C$5:$C$34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2B-4F3B-8C2E-6ADA3D60FD46}"/>
                  </c:ext>
                </c:extLst>
              </c15:ser>
            </c15:filteredLineSeries>
          </c:ext>
        </c:extLst>
      </c:lineChart>
      <c:catAx>
        <c:axId val="312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53823"/>
        <c:crosses val="autoZero"/>
        <c:auto val="1"/>
        <c:lblAlgn val="ctr"/>
        <c:lblOffset val="100"/>
        <c:noMultiLvlLbl val="0"/>
      </c:catAx>
      <c:valAx>
        <c:axId val="3127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5</xdr:row>
      <xdr:rowOff>114300</xdr:rowOff>
    </xdr:from>
    <xdr:to>
      <xdr:col>12</xdr:col>
      <xdr:colOff>68580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27935-18FD-AF0B-D08B-175EA083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121920</xdr:rowOff>
    </xdr:from>
    <xdr:to>
      <xdr:col>18</xdr:col>
      <xdr:colOff>220980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0C7BA-450C-FE06-907E-E2940084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tamkhane" refreshedDate="45787.946849537038" createdVersion="8" refreshedVersion="8" minRefreshableVersion="3" recordCount="30" xr:uid="{2EE48188-0C57-407C-841D-64525B22B5FB}">
  <cacheSource type="worksheet">
    <worksheetSource name="Table2"/>
  </cacheSource>
  <cacheFields count="9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/>
    </cacheField>
    <cacheField name="Order_Date" numFmtId="0">
      <sharedItems containsDate="1" containsMixedTypes="1" minDate="2025-01-03T00:00:00" maxDate="2025-12-04T00:00:00" count="30">
        <d v="2025-01-03T00:00:00"/>
        <d v="2025-02-03T00:00:00"/>
        <d v="2025-03-03T00:00:00"/>
        <d v="2025-04-03T00:00:00"/>
        <d v="2025-05-03T00:00:00"/>
        <d v="2025-06-03T00:00:00"/>
        <d v="2025-07-03T00:00:00"/>
        <d v="2025-08-03T00:00:00"/>
        <d v="2025-09-03T00:00:00"/>
        <d v="2025-10-03T00:00:00"/>
        <d v="2025-11-03T00:00:00"/>
        <d v="2025-12-03T00:00:00"/>
        <s v="13-03-2025"/>
        <s v="14-03-2025"/>
        <s v="15-03-2025"/>
        <s v="16-03-2025"/>
        <s v="17-03-2025"/>
        <s v="18-03-2025"/>
        <s v="19-03-2025"/>
        <s v="20-03-2025"/>
        <s v="21-03-2025"/>
        <s v="22-03-2025"/>
        <s v="23-03-2025"/>
        <s v="24-03-2025"/>
        <s v="25-03-2025"/>
        <s v="26-03-2025"/>
        <s v="27-03-2025"/>
        <s v="28-03-2025"/>
        <s v="29-03-2025"/>
        <s v="30-03-2025"/>
      </sharedItems>
    </cacheField>
    <cacheField name="Customer_Region Cleaned" numFmtId="0">
      <sharedItems count="5">
        <s v="NORTH"/>
        <s v="SOUTH"/>
        <s v="EAST"/>
        <s v="WEST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s v="North"/>
    <x v="0"/>
    <x v="0"/>
  </r>
  <r>
    <n v="1002"/>
    <s v="Yoga Mat"/>
    <s v="Fitness"/>
    <n v="2"/>
    <n v="800"/>
    <n v="16400"/>
    <s v="South"/>
    <x v="1"/>
    <x v="1"/>
  </r>
  <r>
    <n v="1003"/>
    <s v="Coffee Maker"/>
    <s v="Kitchenware"/>
    <n v="1"/>
    <n v="3500"/>
    <n v="3500"/>
    <s v="East"/>
    <x v="2"/>
    <x v="2"/>
  </r>
  <r>
    <n v="1004"/>
    <s v="Bluetooth Speaker"/>
    <s v="Electronics"/>
    <n v="4"/>
    <n v="12619"/>
    <n v="16400"/>
    <s v="West"/>
    <x v="3"/>
    <x v="3"/>
  </r>
  <r>
    <n v="1005"/>
    <s v="Running Shoes"/>
    <s v="Footwear"/>
    <n v="2"/>
    <n v="2500"/>
    <n v="5000"/>
    <s v="North"/>
    <x v="4"/>
    <x v="0"/>
  </r>
  <r>
    <n v="1006"/>
    <s v="Smart Watch"/>
    <s v="Electronics"/>
    <n v="2"/>
    <n v="7000"/>
    <n v="14000"/>
    <s v="NULL"/>
    <x v="5"/>
    <x v="4"/>
  </r>
  <r>
    <n v="1007"/>
    <s v="Treadmill"/>
    <s v="Fitness"/>
    <n v="1"/>
    <n v="12619"/>
    <n v="16400"/>
    <s v="South"/>
    <x v="6"/>
    <x v="1"/>
  </r>
  <r>
    <n v="1008"/>
    <s v="Air Fryer"/>
    <s v="Kitchenware"/>
    <n v="3"/>
    <n v="4500"/>
    <n v="13500"/>
    <s v="East"/>
    <x v="7"/>
    <x v="2"/>
  </r>
  <r>
    <n v="1009"/>
    <s v="Vacuum Cleaner"/>
    <s v="Appliances"/>
    <n v="2"/>
    <n v="6000"/>
    <n v="16400"/>
    <s v="North"/>
    <x v="8"/>
    <x v="0"/>
  </r>
  <r>
    <n v="1010"/>
    <s v="Dumbbells"/>
    <s v="Fitness"/>
    <n v="2"/>
    <n v="1500"/>
    <n v="3000"/>
    <s v="West"/>
    <x v="9"/>
    <x v="3"/>
  </r>
  <r>
    <n v="1011"/>
    <s v="Laptop Stand"/>
    <s v="Electronics"/>
    <n v="5"/>
    <n v="12619"/>
    <n v="16400"/>
    <s v="East"/>
    <x v="10"/>
    <x v="2"/>
  </r>
  <r>
    <n v="1012"/>
    <s v="Toaster"/>
    <s v="Kitchenware"/>
    <n v="1"/>
    <n v="2200"/>
    <n v="2200"/>
    <s v="South"/>
    <x v="11"/>
    <x v="1"/>
  </r>
  <r>
    <n v="1013"/>
    <s v="Air Purifier"/>
    <s v="Appliances"/>
    <n v="2"/>
    <n v="12000"/>
    <n v="24000"/>
    <s v="West"/>
    <x v="12"/>
    <x v="3"/>
  </r>
  <r>
    <n v="1014"/>
    <s v="Resistance Bands"/>
    <s v="Fitness"/>
    <n v="2"/>
    <n v="900"/>
    <n v="16400"/>
    <s v="North"/>
    <x v="13"/>
    <x v="0"/>
  </r>
  <r>
    <n v="1015"/>
    <s v="Hair Dryer"/>
    <s v="Appliances"/>
    <n v="3"/>
    <n v="1800"/>
    <n v="5400"/>
    <s v="East"/>
    <x v="14"/>
    <x v="2"/>
  </r>
  <r>
    <n v="1016"/>
    <s v="Electric Kettle"/>
    <s v="Kitchenware"/>
    <n v="2"/>
    <n v="1500"/>
    <n v="16400"/>
    <s v="South"/>
    <x v="15"/>
    <x v="1"/>
  </r>
  <r>
    <n v="1017"/>
    <s v="Office Chair"/>
    <s v="Furniture"/>
    <n v="1"/>
    <n v="8000"/>
    <n v="8000"/>
    <s v="West"/>
    <x v="16"/>
    <x v="3"/>
  </r>
  <r>
    <n v="1018"/>
    <s v="Adjustable Dumbbells"/>
    <s v="Fitness"/>
    <n v="2"/>
    <n v="5500"/>
    <n v="11000"/>
    <s v="North"/>
    <x v="17"/>
    <x v="0"/>
  </r>
  <r>
    <n v="1019"/>
    <s v="Soundbar"/>
    <s v="Electronics"/>
    <n v="1"/>
    <n v="20000"/>
    <n v="20000"/>
    <s v="East"/>
    <x v="18"/>
    <x v="2"/>
  </r>
  <r>
    <n v="1020"/>
    <s v="Yoga Block"/>
    <s v="Fitness"/>
    <n v="2"/>
    <n v="1200"/>
    <n v="16400"/>
    <s v="South"/>
    <x v="19"/>
    <x v="1"/>
  </r>
  <r>
    <n v="1021"/>
    <s v="Rice Cooker"/>
    <s v="Kitchenware"/>
    <n v="2"/>
    <n v="4000"/>
    <n v="8000"/>
    <s v="West"/>
    <x v="20"/>
    <x v="3"/>
  </r>
  <r>
    <n v="1022"/>
    <s v="Monitor"/>
    <s v="Electronics"/>
    <n v="2"/>
    <n v="15000"/>
    <n v="16400"/>
    <s v="North"/>
    <x v="21"/>
    <x v="0"/>
  </r>
  <r>
    <n v="1023"/>
    <s v="Iron"/>
    <s v="Appliances"/>
    <n v="1"/>
    <n v="2500"/>
    <n v="2500"/>
    <s v="East"/>
    <x v="22"/>
    <x v="2"/>
  </r>
  <r>
    <n v="1024"/>
    <s v="Resistance Bands"/>
    <s v="Fitness"/>
    <n v="3"/>
    <n v="12619"/>
    <n v="16400"/>
    <s v="South"/>
    <x v="23"/>
    <x v="1"/>
  </r>
  <r>
    <n v="1025"/>
    <s v="Smart TV"/>
    <s v="Electronics"/>
    <n v="1"/>
    <n v="40000"/>
    <n v="40000"/>
    <s v="West"/>
    <x v="24"/>
    <x v="3"/>
  </r>
  <r>
    <n v="1026"/>
    <s v="Water Bottle"/>
    <s v="Kitchenware"/>
    <n v="5"/>
    <n v="200"/>
    <n v="1000"/>
    <s v="North"/>
    <x v="25"/>
    <x v="0"/>
  </r>
  <r>
    <n v="1027"/>
    <s v="Sofa Set"/>
    <s v="Furniture"/>
    <n v="1"/>
    <n v="55000"/>
    <n v="55000"/>
    <s v="East"/>
    <x v="26"/>
    <x v="2"/>
  </r>
  <r>
    <n v="1028"/>
    <s v="Treadmill"/>
    <s v="Fitness"/>
    <n v="2"/>
    <n v="50000"/>
    <n v="16400"/>
    <s v="South"/>
    <x v="27"/>
    <x v="1"/>
  </r>
  <r>
    <n v="1029"/>
    <s v="Microwave Oven"/>
    <s v="Appliances"/>
    <n v="2"/>
    <n v="12000"/>
    <n v="24000"/>
    <s v="West"/>
    <x v="28"/>
    <x v="3"/>
  </r>
  <r>
    <n v="1030"/>
    <s v="Laptop"/>
    <s v="Electronics"/>
    <n v="1"/>
    <n v="70000"/>
    <n v="70000"/>
    <s v="North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9E2AA-D256-40AC-BFBC-87B9363029F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7:B12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2"/>
        <item x="0"/>
        <item h="1" x="4"/>
        <item x="1"/>
        <item x="3"/>
        <item t="default"/>
      </items>
    </pivotField>
  </pivotFields>
  <rowFields count="1">
    <field x="8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Total_Amount" fld="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50432-2CC6-4347-9F7D-86051E73F0A3}" name="Table3" displayName="Table3" ref="A1:H31" totalsRowShown="0" headerRowDxfId="25" dataDxfId="35" headerRowBorderDxfId="33" tableBorderDxfId="34" totalsRowBorderDxfId="32">
  <autoFilter ref="A1:H31" xr:uid="{42050432-2CC6-4347-9F7D-86051E73F0A3}"/>
  <tableColumns count="8">
    <tableColumn id="1" xr3:uid="{A87CDDE8-73E9-4D24-85EB-E966C51066FC}" name="Order_ID" dataDxfId="31"/>
    <tableColumn id="2" xr3:uid="{07D4A14D-7DF6-4316-83C0-B3E086085A65}" name="Product" dataDxfId="30"/>
    <tableColumn id="3" xr3:uid="{08856E9C-4306-4CF2-87BF-407F9B2FAB41}" name="Category" dataDxfId="29"/>
    <tableColumn id="4" xr3:uid="{703089CB-6208-41BA-9145-946D20F16ECF}" name="Quantity" dataDxfId="28"/>
    <tableColumn id="5" xr3:uid="{15FE9642-9B31-474D-BBFF-54B2DD3FBBC1}" name="Price_Per_Unit" dataDxfId="27"/>
    <tableColumn id="6" xr3:uid="{F69E49D9-00B7-47AC-B77B-CBF88497AA0D}" name="Total_Amount" dataDxfId="26"/>
    <tableColumn id="7" xr3:uid="{AB76FA0C-8404-4C5D-9463-5083B10C58BC}" name="Customer_Region" dataDxfId="24"/>
    <tableColumn id="8" xr3:uid="{11B3D61F-CEEB-4532-BF63-B538538D673D}" name="Order_Date" dataDxfId="2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F38344-0114-487F-8BF5-4D560FBE3C41}" name="Table2" displayName="Table2" ref="B7:I37" totalsRowShown="0" headerRowDxfId="15" dataDxfId="14">
  <autoFilter ref="B7:I37" xr:uid="{E0F38344-0114-487F-8BF5-4D560FBE3C41}"/>
  <sortState xmlns:xlrd2="http://schemas.microsoft.com/office/spreadsheetml/2017/richdata2" ref="B8:J37">
    <sortCondition ref="I7:I37"/>
  </sortState>
  <tableColumns count="8">
    <tableColumn id="1" xr3:uid="{131DDF2F-4071-4279-B608-0C8B7DD1EE53}" name="Order_ID" dataDxfId="22"/>
    <tableColumn id="2" xr3:uid="{C1F902E0-004A-43BF-BAAB-3AAB9801585E}" name="Product" dataDxfId="21"/>
    <tableColumn id="3" xr3:uid="{62E42C7B-299F-48C6-A4C4-5CBA167A5FC3}" name="Category" dataDxfId="20"/>
    <tableColumn id="4" xr3:uid="{2AE40D86-3EB5-4C7E-9F17-1B2A03890ABD}" name="Quantity" dataDxfId="19"/>
    <tableColumn id="5" xr3:uid="{1E2C7B0C-7E86-4910-83F8-20CE08A22C93}" name="Price_Per_Unit" dataDxfId="18"/>
    <tableColumn id="6" xr3:uid="{77327ED6-4895-4F63-AF78-3C060051A43E}" name="Total_Amount" dataDxfId="17"/>
    <tableColumn id="7" xr3:uid="{10552A88-B84E-4207-83C1-849E0F225A0C}" name="Customer_Region" dataDxfId="13">
      <calculatedColumnFormula>TRIM(Questions!G2)</calculatedColumnFormula>
    </tableColumn>
    <tableColumn id="8" xr3:uid="{163A6F46-DA5F-46B2-8665-E5E3CC6E31ED}" name="Order_Dates" dataDxfId="16">
      <calculatedColumnFormula>TEXT(Questions!H2, "dd-mm-yyyy" 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D8C6EC-F3A7-41DB-98A2-0D1540A8B1F6}" name="Table27" displayName="Table27" ref="B3:J33" totalsRowShown="0" headerRowDxfId="12" dataDxfId="11">
  <autoFilter ref="B3:J33" xr:uid="{43D8C6EC-F3A7-41DB-98A2-0D1540A8B1F6}"/>
  <sortState xmlns:xlrd2="http://schemas.microsoft.com/office/spreadsheetml/2017/richdata2" ref="B4:J33">
    <sortCondition ref="B3:B33"/>
  </sortState>
  <tableColumns count="9">
    <tableColumn id="1" xr3:uid="{9BF02C6D-1BA7-40CC-B633-1014F3B165D3}" name="Order_ID" dataDxfId="10"/>
    <tableColumn id="2" xr3:uid="{6D92AF85-ABEF-4614-9042-DE204D98D097}" name="Product" dataDxfId="9"/>
    <tableColumn id="3" xr3:uid="{CCFCD88F-9B5D-416D-B114-6552B2DDDC33}" name="Category" dataDxfId="8"/>
    <tableColumn id="4" xr3:uid="{04C17A44-8247-45E8-9E4B-107652055F9D}" name="Quantity" dataDxfId="7"/>
    <tableColumn id="5" xr3:uid="{59525279-4099-4166-976E-F44D89340933}" name="Price_Per_Unit" dataDxfId="6"/>
    <tableColumn id="6" xr3:uid="{ADEFAD9E-04B1-47CB-ACAF-F59032803FA0}" name="Total_Amount" dataDxfId="5"/>
    <tableColumn id="7" xr3:uid="{8114A4D1-661C-49DB-996A-2A4DE23E3E71}" name="Customer_Region" dataDxfId="3">
      <calculatedColumnFormula>UPPER(TRIM(Questions!G2))</calculatedColumnFormula>
    </tableColumn>
    <tableColumn id="8" xr3:uid="{17AC3F90-2AAB-4D1C-BD61-8C4267BB169B}" name="Order_Dates" dataDxfId="4">
      <calculatedColumnFormula>TEXT(Questions!H2, "dd-mm-yyyy")</calculatedColumnFormula>
    </tableColumn>
    <tableColumn id="12" xr3:uid="{9C3C384A-C74F-49EE-8C08-38BBC46F1990}" name="Profit_Margin" dataDxfId="2">
      <calculatedColumnFormula>Table27[[#This Row],[Total_Amount]] - (Table27[[#This Row],[Quantity]]*Table27[[#This Row],[Price_Per_Unit]]*0.6)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zoomScale="85" zoomScaleNormal="85" workbookViewId="0">
      <selection activeCell="K23" sqref="K23"/>
    </sheetView>
  </sheetViews>
  <sheetFormatPr defaultColWidth="12.6640625" defaultRowHeight="15.75" customHeight="1" x14ac:dyDescent="0.25"/>
  <cols>
    <col min="1" max="1" width="14.21875" bestFit="1" customWidth="1"/>
    <col min="2" max="2" width="19.6640625" bestFit="1" customWidth="1"/>
    <col min="3" max="4" width="14.109375" bestFit="1" customWidth="1"/>
    <col min="5" max="5" width="19.5546875" bestFit="1" customWidth="1"/>
    <col min="6" max="6" width="19.21875" bestFit="1" customWidth="1"/>
    <col min="7" max="7" width="21.88671875" bestFit="1" customWidth="1"/>
    <col min="8" max="8" width="16.5546875" bestFit="1" customWidth="1"/>
  </cols>
  <sheetData>
    <row r="1" spans="1:9" ht="15.75" customHeight="1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0" t="s">
        <v>7</v>
      </c>
      <c r="I1" s="35"/>
    </row>
    <row r="2" spans="1:9" ht="15.75" customHeight="1" x14ac:dyDescent="0.3">
      <c r="A2" s="31">
        <v>1001</v>
      </c>
      <c r="B2" s="32" t="s">
        <v>8</v>
      </c>
      <c r="C2" s="32" t="s">
        <v>9</v>
      </c>
      <c r="D2" s="32">
        <v>3</v>
      </c>
      <c r="E2" s="32">
        <v>500</v>
      </c>
      <c r="F2" s="32">
        <v>1500</v>
      </c>
      <c r="G2" s="32" t="s">
        <v>10</v>
      </c>
      <c r="H2" s="41">
        <v>45717</v>
      </c>
      <c r="I2" s="36"/>
    </row>
    <row r="3" spans="1:9" ht="15.75" customHeight="1" x14ac:dyDescent="0.3">
      <c r="A3" s="31">
        <v>1002</v>
      </c>
      <c r="B3" s="32" t="s">
        <v>11</v>
      </c>
      <c r="C3" s="32" t="s">
        <v>12</v>
      </c>
      <c r="D3" s="32" t="s">
        <v>13</v>
      </c>
      <c r="E3" s="32">
        <v>800</v>
      </c>
      <c r="F3" s="32" t="s">
        <v>13</v>
      </c>
      <c r="G3" s="32" t="s">
        <v>14</v>
      </c>
      <c r="H3" s="41">
        <v>45718</v>
      </c>
      <c r="I3" s="36"/>
    </row>
    <row r="4" spans="1:9" ht="15.75" customHeight="1" x14ac:dyDescent="0.3">
      <c r="A4" s="31">
        <v>1003</v>
      </c>
      <c r="B4" s="32" t="s">
        <v>15</v>
      </c>
      <c r="C4" s="32" t="s">
        <v>16</v>
      </c>
      <c r="D4" s="32">
        <v>1</v>
      </c>
      <c r="E4" s="32">
        <v>3500</v>
      </c>
      <c r="F4" s="32">
        <v>3500</v>
      </c>
      <c r="G4" s="32" t="s">
        <v>17</v>
      </c>
      <c r="H4" s="41">
        <v>45719</v>
      </c>
      <c r="I4" s="36"/>
    </row>
    <row r="5" spans="1:9" ht="15.75" customHeight="1" x14ac:dyDescent="0.3">
      <c r="A5" s="31">
        <v>1004</v>
      </c>
      <c r="B5" s="32" t="s">
        <v>18</v>
      </c>
      <c r="C5" s="32" t="s">
        <v>9</v>
      </c>
      <c r="D5" s="32">
        <v>4</v>
      </c>
      <c r="E5" s="32" t="s">
        <v>13</v>
      </c>
      <c r="F5" s="32" t="s">
        <v>13</v>
      </c>
      <c r="G5" s="32" t="s">
        <v>19</v>
      </c>
      <c r="H5" s="41">
        <v>45720</v>
      </c>
      <c r="I5" s="36"/>
    </row>
    <row r="6" spans="1:9" ht="15.75" customHeight="1" x14ac:dyDescent="0.3">
      <c r="A6" s="31">
        <v>1005</v>
      </c>
      <c r="B6" s="32" t="s">
        <v>20</v>
      </c>
      <c r="C6" s="32" t="s">
        <v>21</v>
      </c>
      <c r="D6" s="32">
        <v>2</v>
      </c>
      <c r="E6" s="32">
        <v>2500</v>
      </c>
      <c r="F6" s="32">
        <v>5000</v>
      </c>
      <c r="G6" s="32" t="s">
        <v>10</v>
      </c>
      <c r="H6" s="41">
        <v>45721</v>
      </c>
      <c r="I6" s="36"/>
    </row>
    <row r="7" spans="1:9" ht="15.75" customHeight="1" x14ac:dyDescent="0.3">
      <c r="A7" s="31">
        <v>1006</v>
      </c>
      <c r="B7" s="32" t="s">
        <v>22</v>
      </c>
      <c r="C7" s="32" t="s">
        <v>9</v>
      </c>
      <c r="D7" s="32">
        <v>2</v>
      </c>
      <c r="E7" s="32">
        <v>7000</v>
      </c>
      <c r="F7" s="32">
        <v>14000</v>
      </c>
      <c r="G7" s="32" t="s">
        <v>13</v>
      </c>
      <c r="H7" s="41">
        <v>45722</v>
      </c>
      <c r="I7" s="36"/>
    </row>
    <row r="8" spans="1:9" ht="15.75" customHeight="1" x14ac:dyDescent="0.3">
      <c r="A8" s="31">
        <v>1007</v>
      </c>
      <c r="B8" s="32" t="s">
        <v>23</v>
      </c>
      <c r="C8" s="32" t="s">
        <v>12</v>
      </c>
      <c r="D8" s="32">
        <v>1</v>
      </c>
      <c r="E8" s="32" t="s">
        <v>13</v>
      </c>
      <c r="F8" s="32" t="s">
        <v>13</v>
      </c>
      <c r="G8" s="32" t="s">
        <v>14</v>
      </c>
      <c r="H8" s="41">
        <v>45723</v>
      </c>
      <c r="I8" s="36"/>
    </row>
    <row r="9" spans="1:9" ht="15.75" customHeight="1" x14ac:dyDescent="0.3">
      <c r="A9" s="31">
        <v>1008</v>
      </c>
      <c r="B9" s="32" t="s">
        <v>24</v>
      </c>
      <c r="C9" s="32" t="s">
        <v>16</v>
      </c>
      <c r="D9" s="32">
        <v>3</v>
      </c>
      <c r="E9" s="32">
        <v>4500</v>
      </c>
      <c r="F9" s="32">
        <v>13500</v>
      </c>
      <c r="G9" s="32" t="s">
        <v>17</v>
      </c>
      <c r="H9" s="41">
        <v>45724</v>
      </c>
      <c r="I9" s="36"/>
    </row>
    <row r="10" spans="1:9" ht="15.75" customHeight="1" x14ac:dyDescent="0.3">
      <c r="A10" s="31">
        <v>1009</v>
      </c>
      <c r="B10" s="32" t="s">
        <v>25</v>
      </c>
      <c r="C10" s="32" t="s">
        <v>26</v>
      </c>
      <c r="D10" s="32" t="s">
        <v>13</v>
      </c>
      <c r="E10" s="32">
        <v>6000</v>
      </c>
      <c r="F10" s="32" t="s">
        <v>13</v>
      </c>
      <c r="G10" s="32" t="s">
        <v>10</v>
      </c>
      <c r="H10" s="41">
        <v>45725</v>
      </c>
      <c r="I10" s="36"/>
    </row>
    <row r="11" spans="1:9" ht="15.75" customHeight="1" x14ac:dyDescent="0.3">
      <c r="A11" s="31">
        <v>1010</v>
      </c>
      <c r="B11" s="32" t="s">
        <v>27</v>
      </c>
      <c r="C11" s="32" t="s">
        <v>12</v>
      </c>
      <c r="D11" s="32">
        <v>2</v>
      </c>
      <c r="E11" s="32">
        <v>1500</v>
      </c>
      <c r="F11" s="32">
        <v>3000</v>
      </c>
      <c r="G11" s="32" t="s">
        <v>19</v>
      </c>
      <c r="H11" s="41">
        <v>45726</v>
      </c>
      <c r="I11" s="36"/>
    </row>
    <row r="12" spans="1:9" ht="15.75" customHeight="1" x14ac:dyDescent="0.3">
      <c r="A12" s="31">
        <v>1011</v>
      </c>
      <c r="B12" s="32" t="s">
        <v>28</v>
      </c>
      <c r="C12" s="32" t="s">
        <v>9</v>
      </c>
      <c r="D12" s="32">
        <v>5</v>
      </c>
      <c r="E12" s="32" t="s">
        <v>13</v>
      </c>
      <c r="F12" s="32" t="s">
        <v>13</v>
      </c>
      <c r="G12" s="32" t="s">
        <v>17</v>
      </c>
      <c r="H12" s="41">
        <v>45727</v>
      </c>
      <c r="I12" s="36"/>
    </row>
    <row r="13" spans="1:9" ht="15.75" customHeight="1" x14ac:dyDescent="0.3">
      <c r="A13" s="31">
        <v>1012</v>
      </c>
      <c r="B13" s="32" t="s">
        <v>29</v>
      </c>
      <c r="C13" s="32" t="s">
        <v>16</v>
      </c>
      <c r="D13" s="32">
        <v>1</v>
      </c>
      <c r="E13" s="32">
        <v>2200</v>
      </c>
      <c r="F13" s="32">
        <v>2200</v>
      </c>
      <c r="G13" s="32" t="s">
        <v>14</v>
      </c>
      <c r="H13" s="41">
        <v>45728</v>
      </c>
      <c r="I13" s="36"/>
    </row>
    <row r="14" spans="1:9" ht="15.75" customHeight="1" x14ac:dyDescent="0.3">
      <c r="A14" s="31">
        <v>1013</v>
      </c>
      <c r="B14" s="32" t="s">
        <v>30</v>
      </c>
      <c r="C14" s="32" t="s">
        <v>26</v>
      </c>
      <c r="D14" s="32">
        <v>2</v>
      </c>
      <c r="E14" s="32">
        <v>12000</v>
      </c>
      <c r="F14" s="32">
        <v>24000</v>
      </c>
      <c r="G14" s="32" t="s">
        <v>19</v>
      </c>
      <c r="H14" s="39" t="s">
        <v>31</v>
      </c>
      <c r="I14" s="36"/>
    </row>
    <row r="15" spans="1:9" ht="15.75" customHeight="1" x14ac:dyDescent="0.3">
      <c r="A15" s="31">
        <v>1014</v>
      </c>
      <c r="B15" s="32" t="s">
        <v>32</v>
      </c>
      <c r="C15" s="32" t="s">
        <v>12</v>
      </c>
      <c r="D15" s="32" t="s">
        <v>13</v>
      </c>
      <c r="E15" s="32">
        <v>900</v>
      </c>
      <c r="F15" s="32" t="s">
        <v>13</v>
      </c>
      <c r="G15" s="32" t="s">
        <v>10</v>
      </c>
      <c r="H15" s="39" t="s">
        <v>33</v>
      </c>
      <c r="I15" s="36"/>
    </row>
    <row r="16" spans="1:9" ht="15.75" customHeight="1" x14ac:dyDescent="0.3">
      <c r="A16" s="31">
        <v>1015</v>
      </c>
      <c r="B16" s="32" t="s">
        <v>34</v>
      </c>
      <c r="C16" s="32" t="s">
        <v>26</v>
      </c>
      <c r="D16" s="32">
        <v>3</v>
      </c>
      <c r="E16" s="32">
        <v>1800</v>
      </c>
      <c r="F16" s="32">
        <v>5400</v>
      </c>
      <c r="G16" s="32" t="s">
        <v>17</v>
      </c>
      <c r="H16" s="39" t="s">
        <v>35</v>
      </c>
      <c r="I16" s="36"/>
    </row>
    <row r="17" spans="1:9" ht="15.75" customHeight="1" x14ac:dyDescent="0.3">
      <c r="A17" s="31">
        <v>1016</v>
      </c>
      <c r="B17" s="32" t="s">
        <v>36</v>
      </c>
      <c r="C17" s="32" t="s">
        <v>16</v>
      </c>
      <c r="D17" s="32" t="s">
        <v>13</v>
      </c>
      <c r="E17" s="32">
        <v>1500</v>
      </c>
      <c r="F17" s="32" t="s">
        <v>13</v>
      </c>
      <c r="G17" s="32" t="s">
        <v>14</v>
      </c>
      <c r="H17" s="39" t="s">
        <v>37</v>
      </c>
      <c r="I17" s="36"/>
    </row>
    <row r="18" spans="1:9" ht="15.75" customHeight="1" x14ac:dyDescent="0.3">
      <c r="A18" s="31">
        <v>1017</v>
      </c>
      <c r="B18" s="32" t="s">
        <v>38</v>
      </c>
      <c r="C18" s="32" t="s">
        <v>39</v>
      </c>
      <c r="D18" s="32">
        <v>1</v>
      </c>
      <c r="E18" s="32">
        <v>8000</v>
      </c>
      <c r="F18" s="32">
        <v>8000</v>
      </c>
      <c r="G18" s="32" t="s">
        <v>19</v>
      </c>
      <c r="H18" s="39" t="s">
        <v>40</v>
      </c>
      <c r="I18" s="36"/>
    </row>
    <row r="19" spans="1:9" ht="15.75" customHeight="1" x14ac:dyDescent="0.3">
      <c r="A19" s="31">
        <v>1018</v>
      </c>
      <c r="B19" s="32" t="s">
        <v>41</v>
      </c>
      <c r="C19" s="32" t="s">
        <v>12</v>
      </c>
      <c r="D19" s="32">
        <v>2</v>
      </c>
      <c r="E19" s="32">
        <v>5500</v>
      </c>
      <c r="F19" s="32">
        <v>11000</v>
      </c>
      <c r="G19" s="32" t="s">
        <v>10</v>
      </c>
      <c r="H19" s="39" t="s">
        <v>42</v>
      </c>
      <c r="I19" s="36"/>
    </row>
    <row r="20" spans="1:9" ht="15.75" customHeight="1" x14ac:dyDescent="0.3">
      <c r="A20" s="31">
        <v>1019</v>
      </c>
      <c r="B20" s="32" t="s">
        <v>43</v>
      </c>
      <c r="C20" s="32" t="s">
        <v>9</v>
      </c>
      <c r="D20" s="32">
        <v>1</v>
      </c>
      <c r="E20" s="32">
        <v>20000</v>
      </c>
      <c r="F20" s="32">
        <v>20000</v>
      </c>
      <c r="G20" s="32" t="s">
        <v>17</v>
      </c>
      <c r="H20" s="39" t="s">
        <v>44</v>
      </c>
      <c r="I20" s="36"/>
    </row>
    <row r="21" spans="1:9" ht="15.75" customHeight="1" x14ac:dyDescent="0.3">
      <c r="A21" s="31">
        <v>1020</v>
      </c>
      <c r="B21" s="32" t="s">
        <v>45</v>
      </c>
      <c r="C21" s="32" t="s">
        <v>12</v>
      </c>
      <c r="D21" s="32" t="s">
        <v>13</v>
      </c>
      <c r="E21" s="32">
        <v>1200</v>
      </c>
      <c r="F21" s="32" t="s">
        <v>13</v>
      </c>
      <c r="G21" s="32" t="s">
        <v>14</v>
      </c>
      <c r="H21" s="39" t="s">
        <v>46</v>
      </c>
      <c r="I21" s="36"/>
    </row>
    <row r="22" spans="1:9" ht="15.75" customHeight="1" x14ac:dyDescent="0.3">
      <c r="A22" s="31">
        <v>1021</v>
      </c>
      <c r="B22" s="32" t="s">
        <v>47</v>
      </c>
      <c r="C22" s="32" t="s">
        <v>16</v>
      </c>
      <c r="D22" s="32">
        <v>2</v>
      </c>
      <c r="E22" s="32">
        <v>4000</v>
      </c>
      <c r="F22" s="32">
        <v>8000</v>
      </c>
      <c r="G22" s="32" t="s">
        <v>19</v>
      </c>
      <c r="H22" s="39" t="s">
        <v>48</v>
      </c>
      <c r="I22" s="36"/>
    </row>
    <row r="23" spans="1:9" ht="15.75" customHeight="1" x14ac:dyDescent="0.3">
      <c r="A23" s="31">
        <v>1022</v>
      </c>
      <c r="B23" s="32" t="s">
        <v>49</v>
      </c>
      <c r="C23" s="32" t="s">
        <v>9</v>
      </c>
      <c r="D23" s="32" t="s">
        <v>13</v>
      </c>
      <c r="E23" s="32">
        <v>15000</v>
      </c>
      <c r="F23" s="32" t="s">
        <v>13</v>
      </c>
      <c r="G23" s="32" t="s">
        <v>10</v>
      </c>
      <c r="H23" s="39" t="s">
        <v>50</v>
      </c>
      <c r="I23" s="36"/>
    </row>
    <row r="24" spans="1:9" ht="15.75" customHeight="1" x14ac:dyDescent="0.3">
      <c r="A24" s="31">
        <v>1023</v>
      </c>
      <c r="B24" s="32" t="s">
        <v>51</v>
      </c>
      <c r="C24" s="32" t="s">
        <v>26</v>
      </c>
      <c r="D24" s="32">
        <v>1</v>
      </c>
      <c r="E24" s="32">
        <v>2500</v>
      </c>
      <c r="F24" s="32">
        <v>2500</v>
      </c>
      <c r="G24" s="32" t="s">
        <v>17</v>
      </c>
      <c r="H24" s="39" t="s">
        <v>52</v>
      </c>
      <c r="I24" s="36"/>
    </row>
    <row r="25" spans="1:9" ht="15.75" customHeight="1" x14ac:dyDescent="0.3">
      <c r="A25" s="31">
        <v>1024</v>
      </c>
      <c r="B25" s="32" t="s">
        <v>32</v>
      </c>
      <c r="C25" s="32" t="s">
        <v>12</v>
      </c>
      <c r="D25" s="32">
        <v>3</v>
      </c>
      <c r="E25" s="32" t="s">
        <v>13</v>
      </c>
      <c r="F25" s="32" t="s">
        <v>13</v>
      </c>
      <c r="G25" s="32" t="s">
        <v>14</v>
      </c>
      <c r="H25" s="39" t="s">
        <v>53</v>
      </c>
      <c r="I25" s="36"/>
    </row>
    <row r="26" spans="1:9" ht="15.75" customHeight="1" x14ac:dyDescent="0.3">
      <c r="A26" s="31">
        <v>1025</v>
      </c>
      <c r="B26" s="32" t="s">
        <v>54</v>
      </c>
      <c r="C26" s="32" t="s">
        <v>9</v>
      </c>
      <c r="D26" s="32">
        <v>1</v>
      </c>
      <c r="E26" s="32">
        <v>40000</v>
      </c>
      <c r="F26" s="32">
        <v>40000</v>
      </c>
      <c r="G26" s="32" t="s">
        <v>19</v>
      </c>
      <c r="H26" s="39" t="s">
        <v>55</v>
      </c>
      <c r="I26" s="36"/>
    </row>
    <row r="27" spans="1:9" ht="15.75" customHeight="1" x14ac:dyDescent="0.3">
      <c r="A27" s="31">
        <v>1026</v>
      </c>
      <c r="B27" s="32" t="s">
        <v>56</v>
      </c>
      <c r="C27" s="32" t="s">
        <v>16</v>
      </c>
      <c r="D27" s="32">
        <v>5</v>
      </c>
      <c r="E27" s="32">
        <v>200</v>
      </c>
      <c r="F27" s="32">
        <v>1000</v>
      </c>
      <c r="G27" s="32" t="s">
        <v>10</v>
      </c>
      <c r="H27" s="39" t="s">
        <v>57</v>
      </c>
      <c r="I27" s="36"/>
    </row>
    <row r="28" spans="1:9" ht="15.75" customHeight="1" x14ac:dyDescent="0.3">
      <c r="A28" s="31">
        <v>1027</v>
      </c>
      <c r="B28" s="32" t="s">
        <v>58</v>
      </c>
      <c r="C28" s="32" t="s">
        <v>39</v>
      </c>
      <c r="D28" s="32">
        <v>1</v>
      </c>
      <c r="E28" s="32">
        <v>55000</v>
      </c>
      <c r="F28" s="32">
        <v>55000</v>
      </c>
      <c r="G28" s="32" t="s">
        <v>17</v>
      </c>
      <c r="H28" s="39" t="s">
        <v>59</v>
      </c>
      <c r="I28" s="36"/>
    </row>
    <row r="29" spans="1:9" ht="14.4" x14ac:dyDescent="0.3">
      <c r="A29" s="31">
        <v>1028</v>
      </c>
      <c r="B29" s="32" t="s">
        <v>23</v>
      </c>
      <c r="C29" s="32" t="s">
        <v>12</v>
      </c>
      <c r="D29" s="32" t="s">
        <v>13</v>
      </c>
      <c r="E29" s="32">
        <v>50000</v>
      </c>
      <c r="F29" s="32" t="s">
        <v>13</v>
      </c>
      <c r="G29" s="32" t="s">
        <v>14</v>
      </c>
      <c r="H29" s="39" t="s">
        <v>60</v>
      </c>
      <c r="I29" s="36"/>
    </row>
    <row r="30" spans="1:9" ht="14.4" x14ac:dyDescent="0.3">
      <c r="A30" s="31">
        <v>1029</v>
      </c>
      <c r="B30" s="32" t="s">
        <v>61</v>
      </c>
      <c r="C30" s="32" t="s">
        <v>26</v>
      </c>
      <c r="D30" s="32">
        <v>2</v>
      </c>
      <c r="E30" s="32">
        <v>12000</v>
      </c>
      <c r="F30" s="32">
        <v>24000</v>
      </c>
      <c r="G30" s="32" t="s">
        <v>19</v>
      </c>
      <c r="H30" s="39" t="s">
        <v>62</v>
      </c>
      <c r="I30" s="36"/>
    </row>
    <row r="31" spans="1:9" ht="14.4" x14ac:dyDescent="0.3">
      <c r="A31" s="33">
        <v>1030</v>
      </c>
      <c r="B31" s="34" t="s">
        <v>63</v>
      </c>
      <c r="C31" s="34" t="s">
        <v>9</v>
      </c>
      <c r="D31" s="34">
        <v>1</v>
      </c>
      <c r="E31" s="34">
        <v>70000</v>
      </c>
      <c r="F31" s="34">
        <v>70000</v>
      </c>
      <c r="G31" s="34" t="s">
        <v>10</v>
      </c>
      <c r="H31" s="40" t="s">
        <v>64</v>
      </c>
      <c r="I31" s="36"/>
    </row>
    <row r="32" spans="1:9" ht="15.75" customHeight="1" x14ac:dyDescent="0.25">
      <c r="H32" s="38"/>
      <c r="I32" s="3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39D5-9306-497E-A4A5-8F5510A26AB3}">
  <dimension ref="A2:Q37"/>
  <sheetViews>
    <sheetView zoomScale="85" zoomScaleNormal="85" workbookViewId="0">
      <selection activeCell="B7" sqref="B7:I37"/>
    </sheetView>
  </sheetViews>
  <sheetFormatPr defaultRowHeight="13.2" x14ac:dyDescent="0.25"/>
  <cols>
    <col min="1" max="1" width="4.44140625" customWidth="1"/>
    <col min="2" max="2" width="14.33203125" bestFit="1" customWidth="1"/>
    <col min="3" max="3" width="18.88671875" bestFit="1" customWidth="1"/>
    <col min="4" max="4" width="14.33203125" bestFit="1" customWidth="1"/>
    <col min="5" max="5" width="13.6640625" bestFit="1" customWidth="1"/>
    <col min="6" max="6" width="19.88671875" bestFit="1" customWidth="1"/>
    <col min="7" max="7" width="18.5546875" bestFit="1" customWidth="1"/>
    <col min="8" max="8" width="22.77734375" bestFit="1" customWidth="1"/>
    <col min="9" max="9" width="16.6640625" bestFit="1" customWidth="1"/>
    <col min="10" max="10" width="6.21875" customWidth="1"/>
    <col min="11" max="11" width="7.5546875" customWidth="1"/>
    <col min="12" max="12" width="13.109375" customWidth="1"/>
    <col min="16" max="16" width="6.109375" bestFit="1" customWidth="1"/>
    <col min="17" max="17" width="11.21875" customWidth="1"/>
  </cols>
  <sheetData>
    <row r="2" spans="1:17" ht="13.2" customHeight="1" x14ac:dyDescent="0.25">
      <c r="A2" s="1"/>
      <c r="B2" s="11" t="s">
        <v>65</v>
      </c>
      <c r="C2" s="11"/>
      <c r="D2" s="11"/>
      <c r="E2" s="11"/>
      <c r="F2" s="11"/>
      <c r="G2" s="11"/>
      <c r="H2" s="11"/>
      <c r="I2" s="11"/>
    </row>
    <row r="3" spans="1:17" x14ac:dyDescent="0.25">
      <c r="A3" s="2"/>
      <c r="B3" s="11"/>
      <c r="C3" s="11"/>
      <c r="D3" s="11"/>
      <c r="E3" s="11"/>
      <c r="F3" s="11"/>
      <c r="G3" s="11"/>
      <c r="H3" s="11"/>
      <c r="I3" s="11"/>
    </row>
    <row r="4" spans="1:17" x14ac:dyDescent="0.25">
      <c r="A4" s="2"/>
      <c r="B4" s="11"/>
      <c r="C4" s="11"/>
      <c r="D4" s="11"/>
      <c r="E4" s="11"/>
      <c r="F4" s="11"/>
      <c r="G4" s="11"/>
      <c r="H4" s="11"/>
      <c r="I4" s="11"/>
    </row>
    <row r="7" spans="1:17" x14ac:dyDescent="0.25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5" t="s">
        <v>6</v>
      </c>
      <c r="I7" s="4" t="s">
        <v>97</v>
      </c>
      <c r="J7" s="4"/>
      <c r="K7" s="5"/>
      <c r="L7" s="5"/>
    </row>
    <row r="8" spans="1:17" x14ac:dyDescent="0.25">
      <c r="B8" s="4">
        <v>1001</v>
      </c>
      <c r="C8" s="4" t="s">
        <v>8</v>
      </c>
      <c r="D8" s="4" t="s">
        <v>9</v>
      </c>
      <c r="E8" s="4">
        <v>3</v>
      </c>
      <c r="F8" s="4">
        <v>500</v>
      </c>
      <c r="G8" s="4">
        <v>1500</v>
      </c>
      <c r="H8" s="4" t="str">
        <f>TRIM(Questions!G2)</f>
        <v>North</v>
      </c>
      <c r="I8" s="4" t="str">
        <f>TEXT(Questions!H2, "dd-mm-yyyy" )</f>
        <v>01-03-2025</v>
      </c>
      <c r="J8" s="4"/>
      <c r="K8" s="4"/>
      <c r="L8" s="4"/>
      <c r="M8" s="12" t="s">
        <v>66</v>
      </c>
      <c r="N8" s="12"/>
      <c r="O8" s="12"/>
      <c r="P8" s="3">
        <f>ROUND(AVERAGE(E8:E37), 0)</f>
        <v>2</v>
      </c>
    </row>
    <row r="9" spans="1:17" x14ac:dyDescent="0.25">
      <c r="B9" s="4">
        <v>1002</v>
      </c>
      <c r="C9" s="4" t="s">
        <v>11</v>
      </c>
      <c r="D9" s="4" t="s">
        <v>12</v>
      </c>
      <c r="E9" s="4">
        <v>2</v>
      </c>
      <c r="F9" s="4">
        <v>800</v>
      </c>
      <c r="G9" s="4">
        <v>16400</v>
      </c>
      <c r="H9" s="4" t="str">
        <f>TRIM(Questions!G3)</f>
        <v>South</v>
      </c>
      <c r="I9" s="4" t="str">
        <f>TEXT(Questions!H3, "dd-mm-yyyy" )</f>
        <v>02-03-2025</v>
      </c>
      <c r="J9" s="4"/>
      <c r="K9" s="4"/>
      <c r="L9" s="4"/>
    </row>
    <row r="10" spans="1:17" x14ac:dyDescent="0.25">
      <c r="B10" s="4">
        <v>1003</v>
      </c>
      <c r="C10" s="4" t="s">
        <v>15</v>
      </c>
      <c r="D10" s="4" t="s">
        <v>16</v>
      </c>
      <c r="E10" s="4">
        <v>1</v>
      </c>
      <c r="F10" s="4">
        <v>3500</v>
      </c>
      <c r="G10" s="4">
        <v>3500</v>
      </c>
      <c r="H10" s="4" t="str">
        <f>TRIM(Questions!G4)</f>
        <v>East</v>
      </c>
      <c r="I10" s="4" t="str">
        <f>TEXT(Questions!H4, "dd-mm-yyyy" )</f>
        <v>03-03-2025</v>
      </c>
      <c r="J10" s="4"/>
      <c r="K10" s="4"/>
      <c r="L10" s="4"/>
      <c r="M10" s="13" t="s">
        <v>67</v>
      </c>
      <c r="N10" s="10"/>
      <c r="O10" s="10"/>
      <c r="P10" s="3">
        <f>ROUND(AVERAGE(F8:F37), 0)</f>
        <v>12619</v>
      </c>
    </row>
    <row r="11" spans="1:17" x14ac:dyDescent="0.25">
      <c r="B11" s="4">
        <v>1004</v>
      </c>
      <c r="C11" s="4" t="s">
        <v>18</v>
      </c>
      <c r="D11" s="4" t="s">
        <v>9</v>
      </c>
      <c r="E11" s="4">
        <v>4</v>
      </c>
      <c r="F11" s="4">
        <v>12619</v>
      </c>
      <c r="G11" s="4">
        <v>16400</v>
      </c>
      <c r="H11" s="4" t="str">
        <f>TRIM(Questions!G5)</f>
        <v>West</v>
      </c>
      <c r="I11" s="4" t="str">
        <f>TEXT(Questions!H5, "dd-mm-yyyy" )</f>
        <v>04-03-2025</v>
      </c>
      <c r="J11" s="4"/>
      <c r="K11" s="4"/>
      <c r="L11" s="4"/>
    </row>
    <row r="12" spans="1:17" x14ac:dyDescent="0.25">
      <c r="B12" s="4">
        <v>1005</v>
      </c>
      <c r="C12" s="4" t="s">
        <v>20</v>
      </c>
      <c r="D12" s="4" t="s">
        <v>21</v>
      </c>
      <c r="E12" s="4">
        <v>2</v>
      </c>
      <c r="F12" s="4">
        <v>2500</v>
      </c>
      <c r="G12" s="4">
        <v>5000</v>
      </c>
      <c r="H12" s="4" t="str">
        <f>TRIM(Questions!G6)</f>
        <v>North</v>
      </c>
      <c r="I12" s="4" t="str">
        <f>TEXT(Questions!H6, "dd-mm-yyyy" )</f>
        <v>05-03-2025</v>
      </c>
      <c r="J12" s="4"/>
      <c r="K12" s="4"/>
      <c r="L12" s="4"/>
      <c r="M12" s="13" t="s">
        <v>68</v>
      </c>
      <c r="N12" s="10"/>
      <c r="O12" s="10"/>
      <c r="P12" s="3">
        <f>ROUND(AVERAGE(G8:G37), 0)</f>
        <v>16400</v>
      </c>
    </row>
    <row r="13" spans="1:17" x14ac:dyDescent="0.25">
      <c r="B13" s="4">
        <v>1006</v>
      </c>
      <c r="C13" s="4" t="s">
        <v>22</v>
      </c>
      <c r="D13" s="4" t="s">
        <v>9</v>
      </c>
      <c r="E13" s="4">
        <v>2</v>
      </c>
      <c r="F13" s="4">
        <v>7000</v>
      </c>
      <c r="G13" s="4">
        <v>14000</v>
      </c>
      <c r="H13" s="4" t="str">
        <f>TRIM(Questions!G7)</f>
        <v>NULL</v>
      </c>
      <c r="I13" s="4" t="str">
        <f>TEXT(Questions!H7, "dd-mm-yyyy" )</f>
        <v>06-03-2025</v>
      </c>
      <c r="J13" s="4"/>
      <c r="K13" s="4"/>
      <c r="L13" s="4"/>
    </row>
    <row r="14" spans="1:17" x14ac:dyDescent="0.25">
      <c r="B14" s="4">
        <v>1007</v>
      </c>
      <c r="C14" s="4" t="s">
        <v>23</v>
      </c>
      <c r="D14" s="4" t="s">
        <v>12</v>
      </c>
      <c r="E14" s="4">
        <v>1</v>
      </c>
      <c r="F14" s="4">
        <v>12619</v>
      </c>
      <c r="G14" s="4">
        <v>16400</v>
      </c>
      <c r="H14" s="4" t="str">
        <f>TRIM(Questions!G8)</f>
        <v>South</v>
      </c>
      <c r="I14" s="4" t="str">
        <f>TEXT(Questions!H8, "dd-mm-yyyy" )</f>
        <v>07-03-2025</v>
      </c>
      <c r="J14" s="4"/>
      <c r="K14" s="4"/>
      <c r="L14" s="4"/>
    </row>
    <row r="15" spans="1:17" x14ac:dyDescent="0.25">
      <c r="B15" s="4">
        <v>1008</v>
      </c>
      <c r="C15" s="4" t="s">
        <v>24</v>
      </c>
      <c r="D15" s="4" t="s">
        <v>16</v>
      </c>
      <c r="E15" s="4">
        <v>3</v>
      </c>
      <c r="F15" s="4">
        <v>4500</v>
      </c>
      <c r="G15" s="4">
        <v>13500</v>
      </c>
      <c r="H15" s="4" t="str">
        <f>TRIM(Questions!G9)</f>
        <v>East</v>
      </c>
      <c r="I15" s="4" t="str">
        <f>TEXT(Questions!H9, "dd-mm-yyyy" )</f>
        <v>08-03-2025</v>
      </c>
      <c r="J15" s="4"/>
      <c r="K15" s="4"/>
      <c r="L15" s="9" t="s">
        <v>69</v>
      </c>
      <c r="M15" s="10"/>
      <c r="N15" s="10"/>
      <c r="O15" s="10"/>
      <c r="P15" s="10"/>
      <c r="Q15" s="10"/>
    </row>
    <row r="16" spans="1:17" x14ac:dyDescent="0.25">
      <c r="B16" s="4">
        <v>1009</v>
      </c>
      <c r="C16" s="4" t="s">
        <v>25</v>
      </c>
      <c r="D16" s="4" t="s">
        <v>26</v>
      </c>
      <c r="E16" s="4">
        <v>2</v>
      </c>
      <c r="F16" s="4">
        <v>6000</v>
      </c>
      <c r="G16" s="4">
        <v>16400</v>
      </c>
      <c r="H16" s="4" t="str">
        <f>TRIM(Questions!G10)</f>
        <v>North</v>
      </c>
      <c r="I16" s="4" t="str">
        <f>TEXT(Questions!H10, "dd-mm-yyyy" )</f>
        <v>09-03-2025</v>
      </c>
      <c r="J16" s="4"/>
      <c r="K16" s="4"/>
      <c r="L16" s="10"/>
      <c r="M16" s="10"/>
      <c r="N16" s="10"/>
      <c r="O16" s="10"/>
      <c r="P16" s="10"/>
      <c r="Q16" s="10"/>
    </row>
    <row r="17" spans="2:17" x14ac:dyDescent="0.25">
      <c r="B17" s="4">
        <v>1010</v>
      </c>
      <c r="C17" s="4" t="s">
        <v>27</v>
      </c>
      <c r="D17" s="4" t="s">
        <v>12</v>
      </c>
      <c r="E17" s="4">
        <v>2</v>
      </c>
      <c r="F17" s="4">
        <v>1500</v>
      </c>
      <c r="G17" s="4">
        <v>3000</v>
      </c>
      <c r="H17" s="4" t="str">
        <f>TRIM(Questions!G11)</f>
        <v>West</v>
      </c>
      <c r="I17" s="4" t="str">
        <f>TEXT(Questions!H11, "dd-mm-yyyy" )</f>
        <v>10-03-2025</v>
      </c>
      <c r="J17" s="4"/>
      <c r="K17" s="4"/>
      <c r="L17" s="10"/>
      <c r="M17" s="10"/>
      <c r="N17" s="10"/>
      <c r="O17" s="10"/>
      <c r="P17" s="10"/>
      <c r="Q17" s="10"/>
    </row>
    <row r="18" spans="2:17" x14ac:dyDescent="0.25">
      <c r="B18" s="4">
        <v>1011</v>
      </c>
      <c r="C18" s="4" t="s">
        <v>28</v>
      </c>
      <c r="D18" s="4" t="s">
        <v>9</v>
      </c>
      <c r="E18" s="4">
        <v>5</v>
      </c>
      <c r="F18" s="4">
        <v>12619</v>
      </c>
      <c r="G18" s="4">
        <v>16400</v>
      </c>
      <c r="H18" s="4" t="str">
        <f>TRIM(Questions!G12)</f>
        <v>East</v>
      </c>
      <c r="I18" s="4" t="str">
        <f>TEXT(Questions!H12, "dd-mm-yyyy" )</f>
        <v>11-03-2025</v>
      </c>
      <c r="J18" s="4"/>
      <c r="K18" s="4"/>
      <c r="L18" s="4"/>
    </row>
    <row r="19" spans="2:17" x14ac:dyDescent="0.25">
      <c r="B19" s="4">
        <v>1012</v>
      </c>
      <c r="C19" s="4" t="s">
        <v>29</v>
      </c>
      <c r="D19" s="4" t="s">
        <v>16</v>
      </c>
      <c r="E19" s="4">
        <v>1</v>
      </c>
      <c r="F19" s="4">
        <v>2200</v>
      </c>
      <c r="G19" s="4">
        <v>2200</v>
      </c>
      <c r="H19" s="4" t="str">
        <f>TRIM(Questions!G13)</f>
        <v>South</v>
      </c>
      <c r="I19" s="4" t="str">
        <f>TEXT(Questions!H13, "dd-mm-yyyy" )</f>
        <v>12-03-2025</v>
      </c>
      <c r="J19" s="4"/>
      <c r="K19" s="4"/>
      <c r="L19" s="4"/>
    </row>
    <row r="20" spans="2:17" x14ac:dyDescent="0.25">
      <c r="B20" s="4">
        <v>1013</v>
      </c>
      <c r="C20" s="4" t="s">
        <v>30</v>
      </c>
      <c r="D20" s="4" t="s">
        <v>26</v>
      </c>
      <c r="E20" s="4">
        <v>2</v>
      </c>
      <c r="F20" s="4">
        <v>12000</v>
      </c>
      <c r="G20" s="4">
        <v>24000</v>
      </c>
      <c r="H20" s="4" t="str">
        <f>TRIM(Questions!G14)</f>
        <v>West</v>
      </c>
      <c r="I20" s="4" t="str">
        <f>TEXT(Questions!H14, "dd-mm-yyyy" )</f>
        <v>13-03-2025</v>
      </c>
      <c r="J20" s="4"/>
      <c r="K20" s="4"/>
      <c r="L20" s="4"/>
    </row>
    <row r="21" spans="2:17" x14ac:dyDescent="0.25">
      <c r="B21" s="4">
        <v>1014</v>
      </c>
      <c r="C21" s="4" t="s">
        <v>32</v>
      </c>
      <c r="D21" s="4" t="s">
        <v>12</v>
      </c>
      <c r="E21" s="4">
        <v>2</v>
      </c>
      <c r="F21" s="4">
        <v>900</v>
      </c>
      <c r="G21" s="4">
        <v>16400</v>
      </c>
      <c r="H21" s="4" t="str">
        <f>TRIM(Questions!G15)</f>
        <v>North</v>
      </c>
      <c r="I21" s="4" t="str">
        <f>TEXT(Questions!H15, "dd-mm-yyyy" )</f>
        <v>14-03-2025</v>
      </c>
      <c r="J21" s="4"/>
      <c r="K21" s="4"/>
      <c r="L21" s="4"/>
    </row>
    <row r="22" spans="2:17" x14ac:dyDescent="0.25">
      <c r="B22" s="4">
        <v>1015</v>
      </c>
      <c r="C22" s="4" t="s">
        <v>34</v>
      </c>
      <c r="D22" s="4" t="s">
        <v>26</v>
      </c>
      <c r="E22" s="4">
        <v>3</v>
      </c>
      <c r="F22" s="4">
        <v>1800</v>
      </c>
      <c r="G22" s="4">
        <v>5400</v>
      </c>
      <c r="H22" s="4" t="str">
        <f>TRIM(Questions!G16)</f>
        <v>East</v>
      </c>
      <c r="I22" s="4" t="str">
        <f>TEXT(Questions!H16, "dd-mm-yyyy" )</f>
        <v>15-03-2025</v>
      </c>
      <c r="J22" s="4"/>
      <c r="K22" s="4"/>
      <c r="L22" s="4"/>
    </row>
    <row r="23" spans="2:17" x14ac:dyDescent="0.25">
      <c r="B23" s="4">
        <v>1016</v>
      </c>
      <c r="C23" s="4" t="s">
        <v>36</v>
      </c>
      <c r="D23" s="4" t="s">
        <v>16</v>
      </c>
      <c r="E23" s="4">
        <v>2</v>
      </c>
      <c r="F23" s="4">
        <v>1500</v>
      </c>
      <c r="G23" s="4">
        <v>16400</v>
      </c>
      <c r="H23" s="4" t="str">
        <f>TRIM(Questions!G17)</f>
        <v>South</v>
      </c>
      <c r="I23" s="4" t="str">
        <f>TEXT(Questions!H17, "dd-mm-yyyy" )</f>
        <v>16-03-2025</v>
      </c>
      <c r="J23" s="4"/>
      <c r="K23" s="4"/>
      <c r="L23" s="4"/>
    </row>
    <row r="24" spans="2:17" x14ac:dyDescent="0.25">
      <c r="B24" s="4">
        <v>1017</v>
      </c>
      <c r="C24" s="4" t="s">
        <v>38</v>
      </c>
      <c r="D24" s="4" t="s">
        <v>39</v>
      </c>
      <c r="E24" s="4">
        <v>1</v>
      </c>
      <c r="F24" s="4">
        <v>8000</v>
      </c>
      <c r="G24" s="4">
        <v>8000</v>
      </c>
      <c r="H24" s="4" t="str">
        <f>TRIM(Questions!G18)</f>
        <v>West</v>
      </c>
      <c r="I24" s="4" t="str">
        <f>TEXT(Questions!H18, "dd-mm-yyyy" )</f>
        <v>17-03-2025</v>
      </c>
      <c r="J24" s="4"/>
      <c r="K24" s="4"/>
      <c r="L24" s="4"/>
    </row>
    <row r="25" spans="2:17" x14ac:dyDescent="0.25">
      <c r="B25" s="4">
        <v>1018</v>
      </c>
      <c r="C25" s="4" t="s">
        <v>41</v>
      </c>
      <c r="D25" s="4" t="s">
        <v>12</v>
      </c>
      <c r="E25" s="4">
        <v>2</v>
      </c>
      <c r="F25" s="4">
        <v>5500</v>
      </c>
      <c r="G25" s="4">
        <v>11000</v>
      </c>
      <c r="H25" s="4" t="str">
        <f>TRIM(Questions!G19)</f>
        <v>North</v>
      </c>
      <c r="I25" s="4" t="str">
        <f>TEXT(Questions!H19, "dd-mm-yyyy" )</f>
        <v>18-03-2025</v>
      </c>
      <c r="J25" s="4"/>
      <c r="K25" s="4"/>
      <c r="L25" s="4"/>
    </row>
    <row r="26" spans="2:17" x14ac:dyDescent="0.25">
      <c r="B26" s="4">
        <v>1019</v>
      </c>
      <c r="C26" s="4" t="s">
        <v>43</v>
      </c>
      <c r="D26" s="4" t="s">
        <v>9</v>
      </c>
      <c r="E26" s="4">
        <v>1</v>
      </c>
      <c r="F26" s="4">
        <v>20000</v>
      </c>
      <c r="G26" s="4">
        <v>20000</v>
      </c>
      <c r="H26" s="4" t="str">
        <f>TRIM(Questions!G20)</f>
        <v>East</v>
      </c>
      <c r="I26" s="4" t="str">
        <f>TEXT(Questions!H20, "dd-mm-yyyy" )</f>
        <v>19-03-2025</v>
      </c>
      <c r="J26" s="4"/>
      <c r="K26" s="4"/>
      <c r="L26" s="4"/>
    </row>
    <row r="27" spans="2:17" x14ac:dyDescent="0.25">
      <c r="B27" s="4">
        <v>1020</v>
      </c>
      <c r="C27" s="4" t="s">
        <v>45</v>
      </c>
      <c r="D27" s="4" t="s">
        <v>12</v>
      </c>
      <c r="E27" s="4">
        <v>2</v>
      </c>
      <c r="F27" s="4">
        <v>1200</v>
      </c>
      <c r="G27" s="4">
        <v>16400</v>
      </c>
      <c r="H27" s="4" t="str">
        <f>TRIM(Questions!G21)</f>
        <v>South</v>
      </c>
      <c r="I27" s="4" t="str">
        <f>TEXT(Questions!H21, "dd-mm-yyyy" )</f>
        <v>20-03-2025</v>
      </c>
      <c r="J27" s="4"/>
      <c r="K27" s="4"/>
      <c r="L27" s="4"/>
    </row>
    <row r="28" spans="2:17" x14ac:dyDescent="0.25">
      <c r="B28" s="4">
        <v>1021</v>
      </c>
      <c r="C28" s="4" t="s">
        <v>47</v>
      </c>
      <c r="D28" s="4" t="s">
        <v>16</v>
      </c>
      <c r="E28" s="4">
        <v>2</v>
      </c>
      <c r="F28" s="4">
        <v>4000</v>
      </c>
      <c r="G28" s="4">
        <v>8000</v>
      </c>
      <c r="H28" s="4" t="str">
        <f>TRIM(Questions!G22)</f>
        <v>West</v>
      </c>
      <c r="I28" s="4" t="str">
        <f>TEXT(Questions!H22, "dd-mm-yyyy" )</f>
        <v>21-03-2025</v>
      </c>
      <c r="J28" s="4"/>
      <c r="K28" s="4"/>
      <c r="L28" s="4"/>
    </row>
    <row r="29" spans="2:17" x14ac:dyDescent="0.25">
      <c r="B29" s="4">
        <v>1022</v>
      </c>
      <c r="C29" s="4" t="s">
        <v>49</v>
      </c>
      <c r="D29" s="4" t="s">
        <v>9</v>
      </c>
      <c r="E29" s="4">
        <v>2</v>
      </c>
      <c r="F29" s="4">
        <v>15000</v>
      </c>
      <c r="G29" s="4">
        <v>16400</v>
      </c>
      <c r="H29" s="4" t="str">
        <f>TRIM(Questions!G23)</f>
        <v>North</v>
      </c>
      <c r="I29" s="4" t="str">
        <f>TEXT(Questions!H23, "dd-mm-yyyy" )</f>
        <v>22-03-2025</v>
      </c>
      <c r="J29" s="4"/>
      <c r="K29" s="4"/>
      <c r="L29" s="4"/>
    </row>
    <row r="30" spans="2:17" x14ac:dyDescent="0.25">
      <c r="B30" s="4">
        <v>1023</v>
      </c>
      <c r="C30" s="4" t="s">
        <v>51</v>
      </c>
      <c r="D30" s="4" t="s">
        <v>26</v>
      </c>
      <c r="E30" s="4">
        <v>1</v>
      </c>
      <c r="F30" s="4">
        <v>2500</v>
      </c>
      <c r="G30" s="4">
        <v>2500</v>
      </c>
      <c r="H30" s="4" t="str">
        <f>TRIM(Questions!G24)</f>
        <v>East</v>
      </c>
      <c r="I30" s="4" t="str">
        <f>TEXT(Questions!H24, "dd-mm-yyyy" )</f>
        <v>23-03-2025</v>
      </c>
      <c r="J30" s="4"/>
      <c r="K30" s="4"/>
      <c r="L30" s="4"/>
    </row>
    <row r="31" spans="2:17" x14ac:dyDescent="0.25">
      <c r="B31" s="4">
        <v>1024</v>
      </c>
      <c r="C31" s="4" t="s">
        <v>32</v>
      </c>
      <c r="D31" s="4" t="s">
        <v>12</v>
      </c>
      <c r="E31" s="4">
        <v>3</v>
      </c>
      <c r="F31" s="4">
        <v>12619</v>
      </c>
      <c r="G31" s="4">
        <v>16400</v>
      </c>
      <c r="H31" s="4" t="str">
        <f>TRIM(Questions!G25)</f>
        <v>South</v>
      </c>
      <c r="I31" s="4" t="str">
        <f>TEXT(Questions!H25, "dd-mm-yyyy" )</f>
        <v>24-03-2025</v>
      </c>
      <c r="J31" s="4"/>
      <c r="K31" s="4"/>
      <c r="L31" s="4"/>
    </row>
    <row r="32" spans="2:17" x14ac:dyDescent="0.25">
      <c r="B32" s="4">
        <v>1025</v>
      </c>
      <c r="C32" s="4" t="s">
        <v>54</v>
      </c>
      <c r="D32" s="4" t="s">
        <v>9</v>
      </c>
      <c r="E32" s="4">
        <v>1</v>
      </c>
      <c r="F32" s="4">
        <v>40000</v>
      </c>
      <c r="G32" s="4">
        <v>40000</v>
      </c>
      <c r="H32" s="4" t="str">
        <f>TRIM(Questions!G26)</f>
        <v>West</v>
      </c>
      <c r="I32" s="4" t="str">
        <f>TEXT(Questions!H26, "dd-mm-yyyy" )</f>
        <v>25-03-2025</v>
      </c>
      <c r="J32" s="4"/>
      <c r="K32" s="4"/>
      <c r="L32" s="4"/>
    </row>
    <row r="33" spans="2:12" x14ac:dyDescent="0.25">
      <c r="B33" s="4">
        <v>1026</v>
      </c>
      <c r="C33" s="4" t="s">
        <v>56</v>
      </c>
      <c r="D33" s="4" t="s">
        <v>16</v>
      </c>
      <c r="E33" s="4">
        <v>5</v>
      </c>
      <c r="F33" s="4">
        <v>200</v>
      </c>
      <c r="G33" s="4">
        <v>1000</v>
      </c>
      <c r="H33" s="4" t="str">
        <f>TRIM(Questions!G27)</f>
        <v>North</v>
      </c>
      <c r="I33" s="4" t="str">
        <f>TEXT(Questions!H27, "dd-mm-yyyy" )</f>
        <v>26-03-2025</v>
      </c>
      <c r="J33" s="4"/>
      <c r="K33" s="4"/>
      <c r="L33" s="4"/>
    </row>
    <row r="34" spans="2:12" x14ac:dyDescent="0.25">
      <c r="B34" s="4">
        <v>1027</v>
      </c>
      <c r="C34" s="4" t="s">
        <v>58</v>
      </c>
      <c r="D34" s="4" t="s">
        <v>39</v>
      </c>
      <c r="E34" s="4">
        <v>1</v>
      </c>
      <c r="F34" s="4">
        <v>55000</v>
      </c>
      <c r="G34" s="4">
        <v>55000</v>
      </c>
      <c r="H34" s="4" t="str">
        <f>TRIM(Questions!G28)</f>
        <v>East</v>
      </c>
      <c r="I34" s="4" t="str">
        <f>TEXT(Questions!H28, "dd-mm-yyyy" )</f>
        <v>27-03-2025</v>
      </c>
      <c r="J34" s="4"/>
      <c r="K34" s="4"/>
      <c r="L34" s="4"/>
    </row>
    <row r="35" spans="2:12" x14ac:dyDescent="0.25">
      <c r="B35" s="4">
        <v>1028</v>
      </c>
      <c r="C35" s="4" t="s">
        <v>23</v>
      </c>
      <c r="D35" s="4" t="s">
        <v>12</v>
      </c>
      <c r="E35" s="4">
        <v>2</v>
      </c>
      <c r="F35" s="4">
        <v>50000</v>
      </c>
      <c r="G35" s="4">
        <v>16400</v>
      </c>
      <c r="H35" s="4" t="str">
        <f>TRIM(Questions!G29)</f>
        <v>South</v>
      </c>
      <c r="I35" s="4" t="str">
        <f>TEXT(Questions!H29, "dd-mm-yyyy" )</f>
        <v>28-03-2025</v>
      </c>
      <c r="J35" s="4"/>
      <c r="K35" s="4"/>
      <c r="L35" s="4"/>
    </row>
    <row r="36" spans="2:12" x14ac:dyDescent="0.25">
      <c r="B36" s="4">
        <v>1029</v>
      </c>
      <c r="C36" s="4" t="s">
        <v>61</v>
      </c>
      <c r="D36" s="4" t="s">
        <v>26</v>
      </c>
      <c r="E36" s="4">
        <v>2</v>
      </c>
      <c r="F36" s="4">
        <v>12000</v>
      </c>
      <c r="G36" s="4">
        <v>24000</v>
      </c>
      <c r="H36" s="4" t="str">
        <f>TRIM(Questions!G30)</f>
        <v>West</v>
      </c>
      <c r="I36" s="4" t="str">
        <f>TEXT(Questions!H30, "dd-mm-yyyy" )</f>
        <v>29-03-2025</v>
      </c>
      <c r="J36" s="4"/>
      <c r="K36" s="4"/>
      <c r="L36" s="4"/>
    </row>
    <row r="37" spans="2:12" x14ac:dyDescent="0.25">
      <c r="B37" s="4">
        <v>1030</v>
      </c>
      <c r="C37" s="4" t="s">
        <v>63</v>
      </c>
      <c r="D37" s="4" t="s">
        <v>9</v>
      </c>
      <c r="E37" s="4">
        <v>1</v>
      </c>
      <c r="F37" s="4">
        <v>70000</v>
      </c>
      <c r="G37" s="4">
        <v>70000</v>
      </c>
      <c r="H37" s="4" t="str">
        <f>TRIM(Questions!G31)</f>
        <v>North</v>
      </c>
      <c r="I37" s="4" t="str">
        <f>TEXT(Questions!H31, "dd-mm-yyyy" )</f>
        <v>30-03-2025</v>
      </c>
      <c r="J37" s="4"/>
      <c r="K37" s="4"/>
      <c r="L37" s="4"/>
    </row>
  </sheetData>
  <mergeCells count="5">
    <mergeCell ref="L15:Q17"/>
    <mergeCell ref="B2:I4"/>
    <mergeCell ref="M8:O8"/>
    <mergeCell ref="M10:O10"/>
    <mergeCell ref="M12:O1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3343-8EE9-49B4-9300-9F3BE46FF698}">
  <dimension ref="A2:F12"/>
  <sheetViews>
    <sheetView workbookViewId="0">
      <selection activeCell="O23" sqref="O23"/>
    </sheetView>
  </sheetViews>
  <sheetFormatPr defaultRowHeight="13.2" x14ac:dyDescent="0.25"/>
  <cols>
    <col min="1" max="1" width="13.33203125" style="8" bestFit="1" customWidth="1"/>
    <col min="2" max="2" width="20" style="8" bestFit="1" customWidth="1"/>
    <col min="3" max="16384" width="8.88671875" style="8"/>
  </cols>
  <sheetData>
    <row r="2" spans="1:6" x14ac:dyDescent="0.25">
      <c r="A2" s="11" t="s">
        <v>77</v>
      </c>
      <c r="B2" s="14"/>
      <c r="C2" s="14"/>
      <c r="D2" s="14"/>
      <c r="E2" s="14"/>
      <c r="F2" s="14"/>
    </row>
    <row r="3" spans="1:6" x14ac:dyDescent="0.25">
      <c r="A3" s="14"/>
      <c r="B3" s="14"/>
      <c r="C3" s="14"/>
      <c r="D3" s="14"/>
      <c r="E3" s="14"/>
      <c r="F3" s="14"/>
    </row>
    <row r="4" spans="1:6" x14ac:dyDescent="0.25">
      <c r="A4" s="14"/>
      <c r="B4" s="14"/>
      <c r="C4" s="14"/>
      <c r="D4" s="14"/>
      <c r="E4" s="14"/>
      <c r="F4" s="14"/>
    </row>
    <row r="7" spans="1:6" x14ac:dyDescent="0.25">
      <c r="A7" s="6" t="s">
        <v>70</v>
      </c>
      <c r="B7" t="s">
        <v>76</v>
      </c>
    </row>
    <row r="8" spans="1:6" x14ac:dyDescent="0.25">
      <c r="A8" s="7" t="s">
        <v>71</v>
      </c>
      <c r="B8">
        <v>116300</v>
      </c>
    </row>
    <row r="9" spans="1:6" x14ac:dyDescent="0.25">
      <c r="A9" s="7" t="s">
        <v>72</v>
      </c>
      <c r="B9">
        <v>137700</v>
      </c>
    </row>
    <row r="10" spans="1:6" x14ac:dyDescent="0.25">
      <c r="A10" s="7" t="s">
        <v>73</v>
      </c>
      <c r="B10">
        <v>100600</v>
      </c>
    </row>
    <row r="11" spans="1:6" x14ac:dyDescent="0.25">
      <c r="A11" s="7" t="s">
        <v>74</v>
      </c>
      <c r="B11">
        <v>123400</v>
      </c>
    </row>
    <row r="12" spans="1:6" x14ac:dyDescent="0.25">
      <c r="A12" s="7" t="s">
        <v>75</v>
      </c>
      <c r="B12">
        <v>478000</v>
      </c>
    </row>
  </sheetData>
  <mergeCells count="1">
    <mergeCell ref="A2:F4"/>
  </mergeCells>
  <conditionalFormatting sqref="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{DDEBBDDA-9A21-41E8-A49E-39433324805C}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EBBDDA-9A21-41E8-A49E-3943332480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4A41-1253-4FB1-BFDA-689694779373}">
  <dimension ref="A3:I20"/>
  <sheetViews>
    <sheetView workbookViewId="0">
      <selection activeCell="M20" sqref="M20"/>
    </sheetView>
  </sheetViews>
  <sheetFormatPr defaultRowHeight="13.2" x14ac:dyDescent="0.25"/>
  <cols>
    <col min="1" max="1" width="12.6640625" style="8" customWidth="1"/>
    <col min="2" max="2" width="14.6640625" style="8" customWidth="1"/>
    <col min="3" max="3" width="12.6640625" style="8" customWidth="1"/>
    <col min="4" max="4" width="12.44140625" style="8" customWidth="1"/>
    <col min="5" max="5" width="12.33203125" style="8" customWidth="1"/>
    <col min="6" max="6" width="11.21875" style="8" customWidth="1"/>
    <col min="7" max="7" width="14.88671875" style="8" bestFit="1" customWidth="1"/>
    <col min="8" max="8" width="28.6640625" style="8" bestFit="1" customWidth="1"/>
    <col min="9" max="9" width="31.88671875" style="8" bestFit="1" customWidth="1"/>
    <col min="10" max="16384" width="8.88671875" style="8"/>
  </cols>
  <sheetData>
    <row r="3" spans="1:9" x14ac:dyDescent="0.25">
      <c r="A3" s="15" t="s">
        <v>78</v>
      </c>
      <c r="B3" s="14"/>
      <c r="C3" s="14"/>
      <c r="D3" s="14"/>
      <c r="E3" s="14"/>
      <c r="F3" s="14"/>
      <c r="G3" s="14"/>
    </row>
    <row r="4" spans="1:9" x14ac:dyDescent="0.25">
      <c r="A4" s="14"/>
      <c r="B4" s="14"/>
      <c r="C4" s="14"/>
      <c r="D4" s="14"/>
      <c r="E4" s="14"/>
      <c r="F4" s="14"/>
      <c r="G4" s="14"/>
    </row>
    <row r="5" spans="1:9" x14ac:dyDescent="0.25">
      <c r="A5" s="14"/>
      <c r="B5" s="14"/>
      <c r="C5" s="14"/>
      <c r="D5" s="14"/>
      <c r="E5" s="14"/>
      <c r="F5" s="14"/>
      <c r="G5" s="14"/>
    </row>
    <row r="8" spans="1:9" x14ac:dyDescent="0.25">
      <c r="B8" s="17" t="s">
        <v>79</v>
      </c>
      <c r="C8" s="16"/>
      <c r="D8" s="16"/>
      <c r="E8" s="16"/>
      <c r="F8" s="16"/>
      <c r="G8" s="18">
        <f>VLOOKUP(1015,'Answer - 1'!B7:J37,6,FALSE)</f>
        <v>5400</v>
      </c>
    </row>
    <row r="9" spans="1:9" x14ac:dyDescent="0.25">
      <c r="B9" s="16"/>
      <c r="C9" s="16"/>
      <c r="D9" s="16"/>
      <c r="E9" s="16"/>
      <c r="F9" s="16"/>
      <c r="G9" s="18"/>
      <c r="H9" s="21"/>
    </row>
    <row r="12" spans="1:9" x14ac:dyDescent="0.25">
      <c r="B12" s="17" t="s">
        <v>80</v>
      </c>
      <c r="C12" s="16"/>
      <c r="D12" s="16"/>
      <c r="E12" s="16"/>
      <c r="F12" s="16"/>
      <c r="G12" s="20" t="str">
        <f>INDEX('Answer - 1'!D8:D37, MATCH(1027, 'Answer - 1'!B8:B37,0))</f>
        <v>Furniture</v>
      </c>
    </row>
    <row r="13" spans="1:9" x14ac:dyDescent="0.25">
      <c r="B13" s="16"/>
      <c r="C13" s="16"/>
      <c r="D13" s="16"/>
      <c r="E13" s="16"/>
      <c r="F13" s="16"/>
      <c r="G13" s="18"/>
    </row>
    <row r="16" spans="1:9" x14ac:dyDescent="0.25">
      <c r="B16" s="17" t="s">
        <v>81</v>
      </c>
      <c r="C16" s="16"/>
      <c r="D16" s="16"/>
      <c r="E16" s="16"/>
      <c r="F16" s="16"/>
      <c r="G16" s="22" t="s">
        <v>82</v>
      </c>
      <c r="H16" s="22" t="s">
        <v>83</v>
      </c>
      <c r="I16" s="22" t="s">
        <v>84</v>
      </c>
    </row>
    <row r="17" spans="2:9" x14ac:dyDescent="0.25">
      <c r="B17" s="16"/>
      <c r="C17" s="16"/>
      <c r="D17" s="16"/>
      <c r="E17" s="16"/>
      <c r="F17" s="16"/>
      <c r="G17" s="23" t="s">
        <v>85</v>
      </c>
      <c r="H17" s="24" t="s">
        <v>86</v>
      </c>
      <c r="I17" s="24" t="s">
        <v>87</v>
      </c>
    </row>
    <row r="18" spans="2:9" x14ac:dyDescent="0.25">
      <c r="G18" s="23" t="s">
        <v>88</v>
      </c>
      <c r="H18" s="24" t="s">
        <v>89</v>
      </c>
      <c r="I18" s="24" t="s">
        <v>90</v>
      </c>
    </row>
    <row r="19" spans="2:9" x14ac:dyDescent="0.25">
      <c r="G19" s="23" t="s">
        <v>91</v>
      </c>
      <c r="H19" s="24" t="s">
        <v>92</v>
      </c>
      <c r="I19" s="24" t="s">
        <v>93</v>
      </c>
    </row>
    <row r="20" spans="2:9" x14ac:dyDescent="0.25">
      <c r="G20" s="23" t="s">
        <v>94</v>
      </c>
      <c r="H20" s="24" t="s">
        <v>95</v>
      </c>
      <c r="I20" s="24" t="s">
        <v>96</v>
      </c>
    </row>
  </sheetData>
  <mergeCells count="6">
    <mergeCell ref="B16:F17"/>
    <mergeCell ref="A3:G5"/>
    <mergeCell ref="B8:F9"/>
    <mergeCell ref="G8:G9"/>
    <mergeCell ref="B12:F13"/>
    <mergeCell ref="G12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B7D0-CA0A-45D2-907D-B62F841A889E}">
  <dimension ref="A1:P36"/>
  <sheetViews>
    <sheetView zoomScale="85" zoomScaleNormal="85" workbookViewId="0">
      <selection activeCell="T10" sqref="T10"/>
    </sheetView>
  </sheetViews>
  <sheetFormatPr defaultRowHeight="13.2" x14ac:dyDescent="0.25"/>
  <cols>
    <col min="1" max="1" width="8.88671875" style="8"/>
    <col min="2" max="2" width="13.21875" style="8" bestFit="1" customWidth="1"/>
    <col min="3" max="3" width="12.109375" style="8" bestFit="1" customWidth="1"/>
    <col min="4" max="16384" width="8.88671875" style="8"/>
  </cols>
  <sheetData>
    <row r="1" spans="1:15" x14ac:dyDescent="0.25">
      <c r="A1" s="46" t="s">
        <v>112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4" spans="1:15" ht="13.8" thickBot="1" x14ac:dyDescent="0.3">
      <c r="B4" s="25" t="s">
        <v>5</v>
      </c>
      <c r="C4" s="25" t="s">
        <v>97</v>
      </c>
    </row>
    <row r="5" spans="1:15" x14ac:dyDescent="0.25">
      <c r="B5" s="26">
        <v>1500</v>
      </c>
      <c r="C5" s="26" t="s">
        <v>98</v>
      </c>
    </row>
    <row r="6" spans="1:15" x14ac:dyDescent="0.25">
      <c r="B6" s="27">
        <v>16400</v>
      </c>
      <c r="C6" s="27" t="s">
        <v>99</v>
      </c>
    </row>
    <row r="7" spans="1:15" x14ac:dyDescent="0.25">
      <c r="B7" s="26">
        <v>3500</v>
      </c>
      <c r="C7" s="26" t="s">
        <v>100</v>
      </c>
    </row>
    <row r="8" spans="1:15" x14ac:dyDescent="0.25">
      <c r="B8" s="27">
        <v>16400</v>
      </c>
      <c r="C8" s="27" t="s">
        <v>101</v>
      </c>
    </row>
    <row r="9" spans="1:15" x14ac:dyDescent="0.25">
      <c r="B9" s="26">
        <v>5000</v>
      </c>
      <c r="C9" s="26" t="s">
        <v>102</v>
      </c>
    </row>
    <row r="10" spans="1:15" x14ac:dyDescent="0.25">
      <c r="B10" s="27">
        <v>14000</v>
      </c>
      <c r="C10" s="27" t="s">
        <v>103</v>
      </c>
    </row>
    <row r="11" spans="1:15" x14ac:dyDescent="0.25">
      <c r="B11" s="26">
        <v>16400</v>
      </c>
      <c r="C11" s="26" t="s">
        <v>104</v>
      </c>
    </row>
    <row r="12" spans="1:15" x14ac:dyDescent="0.25">
      <c r="B12" s="27">
        <v>13500</v>
      </c>
      <c r="C12" s="27" t="s">
        <v>105</v>
      </c>
    </row>
    <row r="13" spans="1:15" x14ac:dyDescent="0.25">
      <c r="B13" s="26">
        <v>16400</v>
      </c>
      <c r="C13" s="26" t="s">
        <v>106</v>
      </c>
    </row>
    <row r="14" spans="1:15" x14ac:dyDescent="0.25">
      <c r="B14" s="27">
        <v>3000</v>
      </c>
      <c r="C14" s="27" t="s">
        <v>107</v>
      </c>
    </row>
    <row r="15" spans="1:15" x14ac:dyDescent="0.25">
      <c r="B15" s="26">
        <v>16400</v>
      </c>
      <c r="C15" s="26" t="s">
        <v>108</v>
      </c>
    </row>
    <row r="16" spans="1:15" x14ac:dyDescent="0.25">
      <c r="B16" s="27">
        <v>2200</v>
      </c>
      <c r="C16" s="27" t="s">
        <v>109</v>
      </c>
    </row>
    <row r="17" spans="2:16" x14ac:dyDescent="0.25">
      <c r="B17" s="26">
        <v>24000</v>
      </c>
      <c r="C17" s="26" t="s">
        <v>31</v>
      </c>
    </row>
    <row r="18" spans="2:16" x14ac:dyDescent="0.25">
      <c r="B18" s="27">
        <v>16400</v>
      </c>
      <c r="C18" s="27" t="s">
        <v>33</v>
      </c>
    </row>
    <row r="19" spans="2:16" x14ac:dyDescent="0.25">
      <c r="B19" s="26">
        <v>5400</v>
      </c>
      <c r="C19" s="26" t="s">
        <v>35</v>
      </c>
    </row>
    <row r="20" spans="2:16" x14ac:dyDescent="0.25">
      <c r="B20" s="27">
        <v>16400</v>
      </c>
      <c r="C20" s="27" t="s">
        <v>37</v>
      </c>
    </row>
    <row r="21" spans="2:16" x14ac:dyDescent="0.25">
      <c r="B21" s="26">
        <v>8000</v>
      </c>
      <c r="C21" s="26" t="s">
        <v>40</v>
      </c>
    </row>
    <row r="22" spans="2:16" x14ac:dyDescent="0.25">
      <c r="B22" s="27">
        <v>11000</v>
      </c>
      <c r="C22" s="27" t="s">
        <v>42</v>
      </c>
    </row>
    <row r="23" spans="2:16" x14ac:dyDescent="0.25">
      <c r="B23" s="26">
        <v>20000</v>
      </c>
      <c r="C23" s="26" t="s">
        <v>44</v>
      </c>
    </row>
    <row r="24" spans="2:16" x14ac:dyDescent="0.25">
      <c r="B24" s="27">
        <v>16400</v>
      </c>
      <c r="C24" s="27" t="s">
        <v>46</v>
      </c>
    </row>
    <row r="25" spans="2:16" x14ac:dyDescent="0.25">
      <c r="B25" s="26">
        <v>8000</v>
      </c>
      <c r="C25" s="26" t="s">
        <v>48</v>
      </c>
    </row>
    <row r="26" spans="2:16" x14ac:dyDescent="0.25">
      <c r="B26" s="27">
        <v>16400</v>
      </c>
      <c r="C26" s="27" t="s">
        <v>50</v>
      </c>
    </row>
    <row r="27" spans="2:16" x14ac:dyDescent="0.25">
      <c r="B27" s="26">
        <v>2500</v>
      </c>
      <c r="C27" s="26" t="s">
        <v>52</v>
      </c>
    </row>
    <row r="28" spans="2:16" x14ac:dyDescent="0.25">
      <c r="B28" s="27">
        <v>16400</v>
      </c>
      <c r="C28" s="27" t="s">
        <v>53</v>
      </c>
    </row>
    <row r="29" spans="2:16" x14ac:dyDescent="0.25">
      <c r="B29" s="26">
        <v>40000</v>
      </c>
      <c r="C29" s="26" t="s">
        <v>55</v>
      </c>
      <c r="H29" s="42" t="s">
        <v>110</v>
      </c>
      <c r="I29" s="14"/>
      <c r="J29" s="14"/>
      <c r="K29" s="14"/>
      <c r="L29" s="14"/>
      <c r="M29" s="14"/>
      <c r="N29" s="14"/>
      <c r="O29" s="14"/>
      <c r="P29" s="14"/>
    </row>
    <row r="30" spans="2:16" x14ac:dyDescent="0.25">
      <c r="B30" s="27">
        <v>1000</v>
      </c>
      <c r="C30" s="27" t="s">
        <v>57</v>
      </c>
      <c r="H30" s="14"/>
      <c r="I30" s="14"/>
      <c r="J30" s="14"/>
      <c r="K30" s="14"/>
      <c r="L30" s="14"/>
      <c r="M30" s="14"/>
      <c r="N30" s="14"/>
      <c r="O30" s="14"/>
      <c r="P30" s="14"/>
    </row>
    <row r="31" spans="2:16" x14ac:dyDescent="0.25">
      <c r="B31" s="26">
        <v>55000</v>
      </c>
      <c r="C31" s="26" t="s">
        <v>59</v>
      </c>
      <c r="H31" s="43" t="s">
        <v>111</v>
      </c>
      <c r="I31" s="44"/>
      <c r="J31" s="44"/>
      <c r="K31" s="44"/>
      <c r="L31" s="44"/>
      <c r="M31" s="44"/>
      <c r="N31" s="44"/>
      <c r="O31" s="44"/>
      <c r="P31" s="44"/>
    </row>
    <row r="32" spans="2:16" x14ac:dyDescent="0.25">
      <c r="B32" s="27">
        <v>16400</v>
      </c>
      <c r="C32" s="27" t="s">
        <v>60</v>
      </c>
      <c r="H32" s="44"/>
      <c r="I32" s="44"/>
      <c r="J32" s="44"/>
      <c r="K32" s="44"/>
      <c r="L32" s="44"/>
      <c r="M32" s="44"/>
      <c r="N32" s="44"/>
      <c r="O32" s="44"/>
      <c r="P32" s="44"/>
    </row>
    <row r="33" spans="2:16" x14ac:dyDescent="0.25">
      <c r="B33" s="26">
        <v>24000</v>
      </c>
      <c r="C33" s="26" t="s">
        <v>62</v>
      </c>
      <c r="H33" s="44"/>
      <c r="I33" s="44"/>
      <c r="J33" s="44"/>
      <c r="K33" s="44"/>
      <c r="L33" s="44"/>
      <c r="M33" s="44"/>
      <c r="N33" s="44"/>
      <c r="O33" s="44"/>
      <c r="P33" s="44"/>
    </row>
    <row r="34" spans="2:16" x14ac:dyDescent="0.25">
      <c r="B34" s="27">
        <v>70000</v>
      </c>
      <c r="C34" s="27" t="s">
        <v>64</v>
      </c>
      <c r="H34" s="44"/>
      <c r="I34" s="44"/>
      <c r="J34" s="44"/>
      <c r="K34" s="44"/>
      <c r="L34" s="44"/>
      <c r="M34" s="44"/>
      <c r="N34" s="44"/>
      <c r="O34" s="44"/>
      <c r="P34" s="44"/>
    </row>
    <row r="35" spans="2:16" x14ac:dyDescent="0.25">
      <c r="H35" s="44"/>
      <c r="I35" s="44"/>
      <c r="J35" s="44"/>
      <c r="K35" s="44"/>
      <c r="L35" s="44"/>
      <c r="M35" s="44"/>
      <c r="N35" s="44"/>
      <c r="O35" s="44"/>
      <c r="P35" s="44"/>
    </row>
    <row r="36" spans="2:16" x14ac:dyDescent="0.25">
      <c r="H36" s="44"/>
      <c r="I36" s="44"/>
      <c r="J36" s="44"/>
      <c r="K36" s="44"/>
      <c r="L36" s="44"/>
      <c r="M36" s="44"/>
      <c r="N36" s="44"/>
      <c r="O36" s="44"/>
      <c r="P36" s="44"/>
    </row>
  </sheetData>
  <sortState xmlns:xlrd2="http://schemas.microsoft.com/office/spreadsheetml/2017/richdata2" ref="B5:C34">
    <sortCondition ref="C5:C34"/>
  </sortState>
  <mergeCells count="3">
    <mergeCell ref="H29:P30"/>
    <mergeCell ref="H31:P36"/>
    <mergeCell ref="A1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6A4A-B04F-4F6F-A8F1-5F8D05990EA1}">
  <dimension ref="B1:L42"/>
  <sheetViews>
    <sheetView tabSelected="1" zoomScale="80" zoomScaleNormal="80" workbookViewId="0">
      <selection activeCell="O8" sqref="O8"/>
    </sheetView>
  </sheetViews>
  <sheetFormatPr defaultRowHeight="13.2" x14ac:dyDescent="0.25"/>
  <cols>
    <col min="1" max="1" width="8.88671875" style="8"/>
    <col min="2" max="2" width="13.33203125" style="8" bestFit="1" customWidth="1"/>
    <col min="3" max="3" width="18.33203125" style="8" bestFit="1" customWidth="1"/>
    <col min="4" max="4" width="13.44140625" style="8" bestFit="1" customWidth="1"/>
    <col min="5" max="5" width="12.88671875" style="8" bestFit="1" customWidth="1"/>
    <col min="6" max="6" width="18.5546875" style="8" bestFit="1" customWidth="1"/>
    <col min="7" max="7" width="17.6640625" style="8" bestFit="1" customWidth="1"/>
    <col min="8" max="8" width="21.21875" style="8" bestFit="1" customWidth="1"/>
    <col min="9" max="9" width="16.5546875" style="8" bestFit="1" customWidth="1"/>
    <col min="10" max="10" width="22.33203125" style="8" customWidth="1"/>
    <col min="11" max="11" width="13" style="8" bestFit="1" customWidth="1"/>
    <col min="12" max="16384" width="8.88671875" style="8"/>
  </cols>
  <sheetData>
    <row r="1" spans="2:12" x14ac:dyDescent="0.25">
      <c r="D1" s="52" t="s">
        <v>115</v>
      </c>
      <c r="E1" s="14"/>
      <c r="F1" s="14"/>
      <c r="G1" s="14"/>
      <c r="H1" s="14"/>
    </row>
    <row r="2" spans="2:12" x14ac:dyDescent="0.25">
      <c r="D2" s="14"/>
      <c r="E2" s="14"/>
      <c r="F2" s="14"/>
      <c r="G2" s="14"/>
      <c r="H2" s="14"/>
    </row>
    <row r="3" spans="2:12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4" t="s">
        <v>97</v>
      </c>
      <c r="J3" s="48" t="s">
        <v>113</v>
      </c>
      <c r="K3" s="47"/>
      <c r="L3" s="21"/>
    </row>
    <row r="4" spans="2:12" x14ac:dyDescent="0.25">
      <c r="B4" s="4">
        <v>1001</v>
      </c>
      <c r="C4" s="4" t="s">
        <v>8</v>
      </c>
      <c r="D4" s="4" t="s">
        <v>9</v>
      </c>
      <c r="E4" s="4">
        <v>3</v>
      </c>
      <c r="F4" s="4">
        <v>500</v>
      </c>
      <c r="G4" s="4">
        <v>1500</v>
      </c>
      <c r="H4" s="4" t="str">
        <f>UPPER(TRIM(Questions!G2))</f>
        <v>NORTH</v>
      </c>
      <c r="I4" s="4" t="str">
        <f>TEXT(Questions!H2, "dd-mm-yyyy")</f>
        <v>01-03-2025</v>
      </c>
      <c r="J4" s="49">
        <f>Table27[[#This Row],[Total_Amount]] - (Table27[[#This Row],[Quantity]]*Table27[[#This Row],[Price_Per_Unit]]*0.6)</f>
        <v>600</v>
      </c>
      <c r="K4" s="21"/>
      <c r="L4" s="21"/>
    </row>
    <row r="5" spans="2:12" x14ac:dyDescent="0.25">
      <c r="B5" s="4">
        <v>1002</v>
      </c>
      <c r="C5" s="4" t="s">
        <v>11</v>
      </c>
      <c r="D5" s="4" t="s">
        <v>12</v>
      </c>
      <c r="E5" s="4">
        <v>2</v>
      </c>
      <c r="F5" s="4">
        <v>800</v>
      </c>
      <c r="G5" s="4">
        <v>16400</v>
      </c>
      <c r="H5" s="4" t="str">
        <f>UPPER(TRIM(Questions!G3))</f>
        <v>SOUTH</v>
      </c>
      <c r="I5" s="4" t="str">
        <f>TEXT(Questions!H3, "dd-mm-yyyy")</f>
        <v>02-03-2025</v>
      </c>
      <c r="J5" s="49">
        <f>Table27[[#This Row],[Total_Amount]] - (Table27[[#This Row],[Quantity]]*Table27[[#This Row],[Price_Per_Unit]]*0.6)</f>
        <v>15440</v>
      </c>
      <c r="K5" s="21"/>
      <c r="L5" s="21"/>
    </row>
    <row r="6" spans="2:12" x14ac:dyDescent="0.25">
      <c r="B6" s="4">
        <v>1003</v>
      </c>
      <c r="C6" s="4" t="s">
        <v>15</v>
      </c>
      <c r="D6" s="4" t="s">
        <v>16</v>
      </c>
      <c r="E6" s="4">
        <v>1</v>
      </c>
      <c r="F6" s="4">
        <v>3500</v>
      </c>
      <c r="G6" s="4">
        <v>3500</v>
      </c>
      <c r="H6" s="4" t="str">
        <f>UPPER(TRIM(Questions!G4))</f>
        <v>EAST</v>
      </c>
      <c r="I6" s="4" t="str">
        <f>TEXT(Questions!H4, "dd-mm-yyyy")</f>
        <v>03-03-2025</v>
      </c>
      <c r="J6" s="49">
        <f>Table27[[#This Row],[Total_Amount]] - (Table27[[#This Row],[Quantity]]*Table27[[#This Row],[Price_Per_Unit]]*0.6)</f>
        <v>1400</v>
      </c>
      <c r="K6" s="21"/>
      <c r="L6" s="21"/>
    </row>
    <row r="7" spans="2:12" x14ac:dyDescent="0.25">
      <c r="B7" s="4">
        <v>1004</v>
      </c>
      <c r="C7" s="4" t="s">
        <v>18</v>
      </c>
      <c r="D7" s="4" t="s">
        <v>9</v>
      </c>
      <c r="E7" s="4">
        <v>4</v>
      </c>
      <c r="F7" s="4">
        <v>12619</v>
      </c>
      <c r="G7" s="4">
        <v>16400</v>
      </c>
      <c r="H7" s="4" t="str">
        <f>UPPER(TRIM(Questions!G5))</f>
        <v>WEST</v>
      </c>
      <c r="I7" s="4" t="str">
        <f>TEXT(Questions!H5, "dd-mm-yyyy")</f>
        <v>04-03-2025</v>
      </c>
      <c r="J7" s="49">
        <f>Table27[[#This Row],[Total_Amount]] - (Table27[[#This Row],[Quantity]]*Table27[[#This Row],[Price_Per_Unit]]*0.6)</f>
        <v>-13885.599999999999</v>
      </c>
      <c r="K7" s="21"/>
      <c r="L7" s="21"/>
    </row>
    <row r="8" spans="2:12" x14ac:dyDescent="0.25">
      <c r="B8" s="4">
        <v>1005</v>
      </c>
      <c r="C8" s="4" t="s">
        <v>20</v>
      </c>
      <c r="D8" s="4" t="s">
        <v>21</v>
      </c>
      <c r="E8" s="4">
        <v>2</v>
      </c>
      <c r="F8" s="4">
        <v>2500</v>
      </c>
      <c r="G8" s="4">
        <v>5000</v>
      </c>
      <c r="H8" s="4" t="str">
        <f>UPPER(TRIM(Questions!G6))</f>
        <v>NORTH</v>
      </c>
      <c r="I8" s="4" t="str">
        <f>TEXT(Questions!H6, "dd-mm-yyyy")</f>
        <v>05-03-2025</v>
      </c>
      <c r="J8" s="49">
        <f>Table27[[#This Row],[Total_Amount]] - (Table27[[#This Row],[Quantity]]*Table27[[#This Row],[Price_Per_Unit]]*0.6)</f>
        <v>2000</v>
      </c>
      <c r="K8" s="21"/>
      <c r="L8" s="21"/>
    </row>
    <row r="9" spans="2:12" x14ac:dyDescent="0.25">
      <c r="B9" s="4">
        <v>1006</v>
      </c>
      <c r="C9" s="4" t="s">
        <v>22</v>
      </c>
      <c r="D9" s="4" t="s">
        <v>9</v>
      </c>
      <c r="E9" s="4">
        <v>2</v>
      </c>
      <c r="F9" s="4">
        <v>7000</v>
      </c>
      <c r="G9" s="4">
        <v>14000</v>
      </c>
      <c r="H9" s="4" t="str">
        <f>UPPER(TRIM(Questions!G7))</f>
        <v>NULL</v>
      </c>
      <c r="I9" s="4" t="str">
        <f>TEXT(Questions!H7, "dd-mm-yyyy")</f>
        <v>06-03-2025</v>
      </c>
      <c r="J9" s="49">
        <f>Table27[[#This Row],[Total_Amount]] - (Table27[[#This Row],[Quantity]]*Table27[[#This Row],[Price_Per_Unit]]*0.6)</f>
        <v>5600</v>
      </c>
      <c r="K9" s="21"/>
      <c r="L9" s="21"/>
    </row>
    <row r="10" spans="2:12" x14ac:dyDescent="0.25">
      <c r="B10" s="4">
        <v>1007</v>
      </c>
      <c r="C10" s="4" t="s">
        <v>23</v>
      </c>
      <c r="D10" s="4" t="s">
        <v>12</v>
      </c>
      <c r="E10" s="4">
        <v>1</v>
      </c>
      <c r="F10" s="4">
        <v>12619</v>
      </c>
      <c r="G10" s="4">
        <v>16400</v>
      </c>
      <c r="H10" s="4" t="str">
        <f>UPPER(TRIM(Questions!G8))</f>
        <v>SOUTH</v>
      </c>
      <c r="I10" s="4" t="str">
        <f>TEXT(Questions!H8, "dd-mm-yyyy")</f>
        <v>07-03-2025</v>
      </c>
      <c r="J10" s="49">
        <f>Table27[[#This Row],[Total_Amount]] - (Table27[[#This Row],[Quantity]]*Table27[[#This Row],[Price_Per_Unit]]*0.6)</f>
        <v>8828.6</v>
      </c>
      <c r="K10" s="21"/>
      <c r="L10" s="21"/>
    </row>
    <row r="11" spans="2:12" x14ac:dyDescent="0.25">
      <c r="B11" s="4">
        <v>1008</v>
      </c>
      <c r="C11" s="4" t="s">
        <v>24</v>
      </c>
      <c r="D11" s="4" t="s">
        <v>16</v>
      </c>
      <c r="E11" s="4">
        <v>3</v>
      </c>
      <c r="F11" s="4">
        <v>4500</v>
      </c>
      <c r="G11" s="4">
        <v>13500</v>
      </c>
      <c r="H11" s="4" t="str">
        <f>UPPER(TRIM(Questions!G9))</f>
        <v>EAST</v>
      </c>
      <c r="I11" s="4" t="str">
        <f>TEXT(Questions!H9, "dd-mm-yyyy")</f>
        <v>08-03-2025</v>
      </c>
      <c r="J11" s="49">
        <f>Table27[[#This Row],[Total_Amount]] - (Table27[[#This Row],[Quantity]]*Table27[[#This Row],[Price_Per_Unit]]*0.6)</f>
        <v>5400</v>
      </c>
      <c r="K11" s="21"/>
      <c r="L11" s="21"/>
    </row>
    <row r="12" spans="2:12" x14ac:dyDescent="0.25">
      <c r="B12" s="4">
        <v>1009</v>
      </c>
      <c r="C12" s="4" t="s">
        <v>25</v>
      </c>
      <c r="D12" s="4" t="s">
        <v>26</v>
      </c>
      <c r="E12" s="4">
        <v>2</v>
      </c>
      <c r="F12" s="4">
        <v>6000</v>
      </c>
      <c r="G12" s="4">
        <v>16400</v>
      </c>
      <c r="H12" s="4" t="str">
        <f>UPPER(TRIM(Questions!G10))</f>
        <v>NORTH</v>
      </c>
      <c r="I12" s="4" t="str">
        <f>TEXT(Questions!H10, "dd-mm-yyyy")</f>
        <v>09-03-2025</v>
      </c>
      <c r="J12" s="49">
        <f>Table27[[#This Row],[Total_Amount]] - (Table27[[#This Row],[Quantity]]*Table27[[#This Row],[Price_Per_Unit]]*0.6)</f>
        <v>9200</v>
      </c>
      <c r="K12" s="21"/>
      <c r="L12" s="21"/>
    </row>
    <row r="13" spans="2:12" x14ac:dyDescent="0.25">
      <c r="B13" s="4">
        <v>1010</v>
      </c>
      <c r="C13" s="4" t="s">
        <v>27</v>
      </c>
      <c r="D13" s="4" t="s">
        <v>12</v>
      </c>
      <c r="E13" s="4">
        <v>2</v>
      </c>
      <c r="F13" s="4">
        <v>1500</v>
      </c>
      <c r="G13" s="4">
        <v>3000</v>
      </c>
      <c r="H13" s="4" t="str">
        <f>UPPER(TRIM(Questions!G11))</f>
        <v>WEST</v>
      </c>
      <c r="I13" s="4" t="str">
        <f>TEXT(Questions!H11, "dd-mm-yyyy")</f>
        <v>10-03-2025</v>
      </c>
      <c r="J13" s="49">
        <f>Table27[[#This Row],[Total_Amount]] - (Table27[[#This Row],[Quantity]]*Table27[[#This Row],[Price_Per_Unit]]*0.6)</f>
        <v>1200</v>
      </c>
      <c r="K13" s="21"/>
      <c r="L13" s="21"/>
    </row>
    <row r="14" spans="2:12" x14ac:dyDescent="0.25">
      <c r="B14" s="4">
        <v>1011</v>
      </c>
      <c r="C14" s="4" t="s">
        <v>28</v>
      </c>
      <c r="D14" s="4" t="s">
        <v>9</v>
      </c>
      <c r="E14" s="4">
        <v>5</v>
      </c>
      <c r="F14" s="4">
        <v>12619</v>
      </c>
      <c r="G14" s="4">
        <v>16400</v>
      </c>
      <c r="H14" s="4" t="str">
        <f>UPPER(TRIM(Questions!G12))</f>
        <v>EAST</v>
      </c>
      <c r="I14" s="4" t="str">
        <f>TEXT(Questions!H12, "dd-mm-yyyy")</f>
        <v>11-03-2025</v>
      </c>
      <c r="J14" s="49">
        <f>Table27[[#This Row],[Total_Amount]] - (Table27[[#This Row],[Quantity]]*Table27[[#This Row],[Price_Per_Unit]]*0.6)</f>
        <v>-21457</v>
      </c>
      <c r="K14" s="21"/>
      <c r="L14" s="21"/>
    </row>
    <row r="15" spans="2:12" x14ac:dyDescent="0.25">
      <c r="B15" s="4">
        <v>1012</v>
      </c>
      <c r="C15" s="4" t="s">
        <v>29</v>
      </c>
      <c r="D15" s="4" t="s">
        <v>16</v>
      </c>
      <c r="E15" s="4">
        <v>1</v>
      </c>
      <c r="F15" s="4">
        <v>2200</v>
      </c>
      <c r="G15" s="4">
        <v>2200</v>
      </c>
      <c r="H15" s="4" t="str">
        <f>UPPER(TRIM(Questions!G13))</f>
        <v>SOUTH</v>
      </c>
      <c r="I15" s="4" t="str">
        <f>TEXT(Questions!H13, "dd-mm-yyyy")</f>
        <v>12-03-2025</v>
      </c>
      <c r="J15" s="49">
        <f>Table27[[#This Row],[Total_Amount]] - (Table27[[#This Row],[Quantity]]*Table27[[#This Row],[Price_Per_Unit]]*0.6)</f>
        <v>880</v>
      </c>
      <c r="K15" s="21"/>
      <c r="L15" s="21"/>
    </row>
    <row r="16" spans="2:12" x14ac:dyDescent="0.25">
      <c r="B16" s="4">
        <v>1013</v>
      </c>
      <c r="C16" s="4" t="s">
        <v>30</v>
      </c>
      <c r="D16" s="4" t="s">
        <v>26</v>
      </c>
      <c r="E16" s="4">
        <v>2</v>
      </c>
      <c r="F16" s="4">
        <v>12000</v>
      </c>
      <c r="G16" s="4">
        <v>24000</v>
      </c>
      <c r="H16" s="4" t="str">
        <f>UPPER(TRIM(Questions!G14))</f>
        <v>WEST</v>
      </c>
      <c r="I16" s="4" t="str">
        <f>TEXT(Questions!H14, "dd-mm-yyyy")</f>
        <v>13-03-2025</v>
      </c>
      <c r="J16" s="49">
        <f>Table27[[#This Row],[Total_Amount]] - (Table27[[#This Row],[Quantity]]*Table27[[#This Row],[Price_Per_Unit]]*0.6)</f>
        <v>9600</v>
      </c>
      <c r="K16" s="21"/>
      <c r="L16" s="21"/>
    </row>
    <row r="17" spans="2:12" x14ac:dyDescent="0.25">
      <c r="B17" s="4">
        <v>1014</v>
      </c>
      <c r="C17" s="4" t="s">
        <v>32</v>
      </c>
      <c r="D17" s="4" t="s">
        <v>12</v>
      </c>
      <c r="E17" s="4">
        <v>2</v>
      </c>
      <c r="F17" s="4">
        <v>900</v>
      </c>
      <c r="G17" s="4">
        <v>16400</v>
      </c>
      <c r="H17" s="4" t="str">
        <f>UPPER(TRIM(Questions!G15))</f>
        <v>NORTH</v>
      </c>
      <c r="I17" s="4" t="str">
        <f>TEXT(Questions!H15, "dd-mm-yyyy")</f>
        <v>14-03-2025</v>
      </c>
      <c r="J17" s="49">
        <f>Table27[[#This Row],[Total_Amount]] - (Table27[[#This Row],[Quantity]]*Table27[[#This Row],[Price_Per_Unit]]*0.6)</f>
        <v>15320</v>
      </c>
      <c r="K17" s="21"/>
      <c r="L17" s="21"/>
    </row>
    <row r="18" spans="2:12" x14ac:dyDescent="0.25">
      <c r="B18" s="4">
        <v>1015</v>
      </c>
      <c r="C18" s="4" t="s">
        <v>34</v>
      </c>
      <c r="D18" s="4" t="s">
        <v>26</v>
      </c>
      <c r="E18" s="4">
        <v>3</v>
      </c>
      <c r="F18" s="4">
        <v>1800</v>
      </c>
      <c r="G18" s="4">
        <v>5400</v>
      </c>
      <c r="H18" s="4" t="str">
        <f>UPPER(TRIM(Questions!G16))</f>
        <v>EAST</v>
      </c>
      <c r="I18" s="4" t="str">
        <f>TEXT(Questions!H16, "dd-mm-yyyy")</f>
        <v>15-03-2025</v>
      </c>
      <c r="J18" s="49">
        <f>Table27[[#This Row],[Total_Amount]] - (Table27[[#This Row],[Quantity]]*Table27[[#This Row],[Price_Per_Unit]]*0.6)</f>
        <v>2160</v>
      </c>
      <c r="K18" s="21"/>
      <c r="L18" s="21"/>
    </row>
    <row r="19" spans="2:12" x14ac:dyDescent="0.25">
      <c r="B19" s="4">
        <v>1016</v>
      </c>
      <c r="C19" s="4" t="s">
        <v>36</v>
      </c>
      <c r="D19" s="4" t="s">
        <v>16</v>
      </c>
      <c r="E19" s="4">
        <v>2</v>
      </c>
      <c r="F19" s="4">
        <v>1500</v>
      </c>
      <c r="G19" s="4">
        <v>16400</v>
      </c>
      <c r="H19" s="4" t="str">
        <f>UPPER(TRIM(Questions!G17))</f>
        <v>SOUTH</v>
      </c>
      <c r="I19" s="4" t="str">
        <f>TEXT(Questions!H17, "dd-mm-yyyy")</f>
        <v>16-03-2025</v>
      </c>
      <c r="J19" s="49">
        <f>Table27[[#This Row],[Total_Amount]] - (Table27[[#This Row],[Quantity]]*Table27[[#This Row],[Price_Per_Unit]]*0.6)</f>
        <v>14600</v>
      </c>
      <c r="K19" s="21"/>
      <c r="L19" s="21"/>
    </row>
    <row r="20" spans="2:12" x14ac:dyDescent="0.25">
      <c r="B20" s="4">
        <v>1017</v>
      </c>
      <c r="C20" s="4" t="s">
        <v>38</v>
      </c>
      <c r="D20" s="4" t="s">
        <v>39</v>
      </c>
      <c r="E20" s="4">
        <v>1</v>
      </c>
      <c r="F20" s="4">
        <v>8000</v>
      </c>
      <c r="G20" s="4">
        <v>8000</v>
      </c>
      <c r="H20" s="4" t="str">
        <f>UPPER(TRIM(Questions!G18))</f>
        <v>WEST</v>
      </c>
      <c r="I20" s="4" t="str">
        <f>TEXT(Questions!H18, "dd-mm-yyyy")</f>
        <v>17-03-2025</v>
      </c>
      <c r="J20" s="49">
        <f>Table27[[#This Row],[Total_Amount]] - (Table27[[#This Row],[Quantity]]*Table27[[#This Row],[Price_Per_Unit]]*0.6)</f>
        <v>3200</v>
      </c>
      <c r="K20" s="21"/>
      <c r="L20" s="21"/>
    </row>
    <row r="21" spans="2:12" x14ac:dyDescent="0.25">
      <c r="B21" s="4">
        <v>1018</v>
      </c>
      <c r="C21" s="4" t="s">
        <v>41</v>
      </c>
      <c r="D21" s="4" t="s">
        <v>12</v>
      </c>
      <c r="E21" s="4">
        <v>2</v>
      </c>
      <c r="F21" s="4">
        <v>5500</v>
      </c>
      <c r="G21" s="4">
        <v>11000</v>
      </c>
      <c r="H21" s="4" t="str">
        <f>UPPER(TRIM(Questions!G19))</f>
        <v>NORTH</v>
      </c>
      <c r="I21" s="4" t="str">
        <f>TEXT(Questions!H19, "dd-mm-yyyy")</f>
        <v>18-03-2025</v>
      </c>
      <c r="J21" s="49">
        <f>Table27[[#This Row],[Total_Amount]] - (Table27[[#This Row],[Quantity]]*Table27[[#This Row],[Price_Per_Unit]]*0.6)</f>
        <v>4400</v>
      </c>
      <c r="K21" s="21"/>
      <c r="L21" s="21"/>
    </row>
    <row r="22" spans="2:12" x14ac:dyDescent="0.25">
      <c r="B22" s="4">
        <v>1019</v>
      </c>
      <c r="C22" s="4" t="s">
        <v>43</v>
      </c>
      <c r="D22" s="4" t="s">
        <v>9</v>
      </c>
      <c r="E22" s="4">
        <v>1</v>
      </c>
      <c r="F22" s="4">
        <v>20000</v>
      </c>
      <c r="G22" s="4">
        <v>20000</v>
      </c>
      <c r="H22" s="4" t="str">
        <f>UPPER(TRIM(Questions!G20))</f>
        <v>EAST</v>
      </c>
      <c r="I22" s="4" t="str">
        <f>TEXT(Questions!H20, "dd-mm-yyyy")</f>
        <v>19-03-2025</v>
      </c>
      <c r="J22" s="49">
        <f>Table27[[#This Row],[Total_Amount]] - (Table27[[#This Row],[Quantity]]*Table27[[#This Row],[Price_Per_Unit]]*0.6)</f>
        <v>8000</v>
      </c>
      <c r="K22" s="21"/>
      <c r="L22" s="21"/>
    </row>
    <row r="23" spans="2:12" x14ac:dyDescent="0.25">
      <c r="B23" s="4">
        <v>1020</v>
      </c>
      <c r="C23" s="4" t="s">
        <v>45</v>
      </c>
      <c r="D23" s="4" t="s">
        <v>12</v>
      </c>
      <c r="E23" s="4">
        <v>2</v>
      </c>
      <c r="F23" s="4">
        <v>1200</v>
      </c>
      <c r="G23" s="4">
        <v>16400</v>
      </c>
      <c r="H23" s="4" t="str">
        <f>UPPER(TRIM(Questions!G21))</f>
        <v>SOUTH</v>
      </c>
      <c r="I23" s="4" t="str">
        <f>TEXT(Questions!H21, "dd-mm-yyyy")</f>
        <v>20-03-2025</v>
      </c>
      <c r="J23" s="49">
        <f>Table27[[#This Row],[Total_Amount]] - (Table27[[#This Row],[Quantity]]*Table27[[#This Row],[Price_Per_Unit]]*0.6)</f>
        <v>14960</v>
      </c>
      <c r="K23" s="21"/>
      <c r="L23" s="21"/>
    </row>
    <row r="24" spans="2:12" x14ac:dyDescent="0.25">
      <c r="B24" s="4">
        <v>1021</v>
      </c>
      <c r="C24" s="4" t="s">
        <v>47</v>
      </c>
      <c r="D24" s="4" t="s">
        <v>16</v>
      </c>
      <c r="E24" s="4">
        <v>2</v>
      </c>
      <c r="F24" s="4">
        <v>4000</v>
      </c>
      <c r="G24" s="4">
        <v>8000</v>
      </c>
      <c r="H24" s="4" t="str">
        <f>UPPER(TRIM(Questions!G22))</f>
        <v>WEST</v>
      </c>
      <c r="I24" s="4" t="str">
        <f>TEXT(Questions!H22, "dd-mm-yyyy")</f>
        <v>21-03-2025</v>
      </c>
      <c r="J24" s="49">
        <f>Table27[[#This Row],[Total_Amount]] - (Table27[[#This Row],[Quantity]]*Table27[[#This Row],[Price_Per_Unit]]*0.6)</f>
        <v>3200</v>
      </c>
      <c r="K24" s="21"/>
      <c r="L24" s="21"/>
    </row>
    <row r="25" spans="2:12" x14ac:dyDescent="0.25">
      <c r="B25" s="4">
        <v>1022</v>
      </c>
      <c r="C25" s="4" t="s">
        <v>49</v>
      </c>
      <c r="D25" s="4" t="s">
        <v>9</v>
      </c>
      <c r="E25" s="4">
        <v>2</v>
      </c>
      <c r="F25" s="4">
        <v>15000</v>
      </c>
      <c r="G25" s="4">
        <v>16400</v>
      </c>
      <c r="H25" s="4" t="str">
        <f>UPPER(TRIM(Questions!G23))</f>
        <v>NORTH</v>
      </c>
      <c r="I25" s="4" t="str">
        <f>TEXT(Questions!H23, "dd-mm-yyyy")</f>
        <v>22-03-2025</v>
      </c>
      <c r="J25" s="49">
        <f>Table27[[#This Row],[Total_Amount]] - (Table27[[#This Row],[Quantity]]*Table27[[#This Row],[Price_Per_Unit]]*0.6)</f>
        <v>-1600</v>
      </c>
      <c r="K25" s="21"/>
      <c r="L25" s="21"/>
    </row>
    <row r="26" spans="2:12" x14ac:dyDescent="0.25">
      <c r="B26" s="4">
        <v>1023</v>
      </c>
      <c r="C26" s="4" t="s">
        <v>51</v>
      </c>
      <c r="D26" s="4" t="s">
        <v>26</v>
      </c>
      <c r="E26" s="4">
        <v>1</v>
      </c>
      <c r="F26" s="4">
        <v>2500</v>
      </c>
      <c r="G26" s="4">
        <v>2500</v>
      </c>
      <c r="H26" s="4" t="str">
        <f>UPPER(TRIM(Questions!G24))</f>
        <v>EAST</v>
      </c>
      <c r="I26" s="4" t="str">
        <f>TEXT(Questions!H24, "dd-mm-yyyy")</f>
        <v>23-03-2025</v>
      </c>
      <c r="J26" s="49">
        <f>Table27[[#This Row],[Total_Amount]] - (Table27[[#This Row],[Quantity]]*Table27[[#This Row],[Price_Per_Unit]]*0.6)</f>
        <v>1000</v>
      </c>
      <c r="K26" s="21"/>
      <c r="L26" s="21"/>
    </row>
    <row r="27" spans="2:12" x14ac:dyDescent="0.25">
      <c r="B27" s="4">
        <v>1024</v>
      </c>
      <c r="C27" s="4" t="s">
        <v>32</v>
      </c>
      <c r="D27" s="4" t="s">
        <v>12</v>
      </c>
      <c r="E27" s="4">
        <v>3</v>
      </c>
      <c r="F27" s="4">
        <v>12619</v>
      </c>
      <c r="G27" s="4">
        <v>16400</v>
      </c>
      <c r="H27" s="4" t="str">
        <f>UPPER(TRIM(Questions!G25))</f>
        <v>SOUTH</v>
      </c>
      <c r="I27" s="4" t="str">
        <f>TEXT(Questions!H25, "dd-mm-yyyy")</f>
        <v>24-03-2025</v>
      </c>
      <c r="J27" s="49">
        <f>Table27[[#This Row],[Total_Amount]] - (Table27[[#This Row],[Quantity]]*Table27[[#This Row],[Price_Per_Unit]]*0.6)</f>
        <v>-6314.2000000000007</v>
      </c>
      <c r="K27" s="21"/>
      <c r="L27" s="21"/>
    </row>
    <row r="28" spans="2:12" x14ac:dyDescent="0.25">
      <c r="B28" s="4">
        <v>1025</v>
      </c>
      <c r="C28" s="4" t="s">
        <v>54</v>
      </c>
      <c r="D28" s="4" t="s">
        <v>9</v>
      </c>
      <c r="E28" s="4">
        <v>1</v>
      </c>
      <c r="F28" s="4">
        <v>40000</v>
      </c>
      <c r="G28" s="4">
        <v>40000</v>
      </c>
      <c r="H28" s="4" t="str">
        <f>UPPER(TRIM(Questions!G26))</f>
        <v>WEST</v>
      </c>
      <c r="I28" s="4" t="str">
        <f>TEXT(Questions!H26, "dd-mm-yyyy")</f>
        <v>25-03-2025</v>
      </c>
      <c r="J28" s="49">
        <f>Table27[[#This Row],[Total_Amount]] - (Table27[[#This Row],[Quantity]]*Table27[[#This Row],[Price_Per_Unit]]*0.6)</f>
        <v>16000</v>
      </c>
      <c r="K28" s="21"/>
      <c r="L28" s="21"/>
    </row>
    <row r="29" spans="2:12" x14ac:dyDescent="0.25">
      <c r="B29" s="4">
        <v>1026</v>
      </c>
      <c r="C29" s="4" t="s">
        <v>56</v>
      </c>
      <c r="D29" s="4" t="s">
        <v>16</v>
      </c>
      <c r="E29" s="4">
        <v>5</v>
      </c>
      <c r="F29" s="4">
        <v>200</v>
      </c>
      <c r="G29" s="4">
        <v>1000</v>
      </c>
      <c r="H29" s="4" t="str">
        <f>UPPER(TRIM(Questions!G27))</f>
        <v>NORTH</v>
      </c>
      <c r="I29" s="4" t="str">
        <f>TEXT(Questions!H27, "dd-mm-yyyy")</f>
        <v>26-03-2025</v>
      </c>
      <c r="J29" s="49">
        <f>Table27[[#This Row],[Total_Amount]] - (Table27[[#This Row],[Quantity]]*Table27[[#This Row],[Price_Per_Unit]]*0.6)</f>
        <v>400</v>
      </c>
      <c r="K29" s="21"/>
      <c r="L29" s="21"/>
    </row>
    <row r="30" spans="2:12" x14ac:dyDescent="0.25">
      <c r="B30" s="4">
        <v>1027</v>
      </c>
      <c r="C30" s="4" t="s">
        <v>58</v>
      </c>
      <c r="D30" s="4" t="s">
        <v>39</v>
      </c>
      <c r="E30" s="4">
        <v>1</v>
      </c>
      <c r="F30" s="4">
        <v>55000</v>
      </c>
      <c r="G30" s="4">
        <v>55000</v>
      </c>
      <c r="H30" s="4" t="str">
        <f>UPPER(TRIM(Questions!G28))</f>
        <v>EAST</v>
      </c>
      <c r="I30" s="4" t="str">
        <f>TEXT(Questions!H28, "dd-mm-yyyy")</f>
        <v>27-03-2025</v>
      </c>
      <c r="J30" s="49">
        <f>Table27[[#This Row],[Total_Amount]] - (Table27[[#This Row],[Quantity]]*Table27[[#This Row],[Price_Per_Unit]]*0.6)</f>
        <v>22000</v>
      </c>
      <c r="K30" s="21"/>
      <c r="L30" s="21"/>
    </row>
    <row r="31" spans="2:12" x14ac:dyDescent="0.25">
      <c r="B31" s="4">
        <v>1028</v>
      </c>
      <c r="C31" s="4" t="s">
        <v>23</v>
      </c>
      <c r="D31" s="4" t="s">
        <v>12</v>
      </c>
      <c r="E31" s="4">
        <v>2</v>
      </c>
      <c r="F31" s="4">
        <v>50000</v>
      </c>
      <c r="G31" s="4">
        <v>16400</v>
      </c>
      <c r="H31" s="4" t="str">
        <f>UPPER(TRIM(Questions!G29))</f>
        <v>SOUTH</v>
      </c>
      <c r="I31" s="4" t="str">
        <f>TEXT(Questions!H29, "dd-mm-yyyy")</f>
        <v>28-03-2025</v>
      </c>
      <c r="J31" s="49">
        <f>Table27[[#This Row],[Total_Amount]] - (Table27[[#This Row],[Quantity]]*Table27[[#This Row],[Price_Per_Unit]]*0.6)</f>
        <v>-43600</v>
      </c>
      <c r="K31" s="21"/>
      <c r="L31" s="21"/>
    </row>
    <row r="32" spans="2:12" x14ac:dyDescent="0.25">
      <c r="B32" s="4">
        <v>1029</v>
      </c>
      <c r="C32" s="4" t="s">
        <v>61</v>
      </c>
      <c r="D32" s="4" t="s">
        <v>26</v>
      </c>
      <c r="E32" s="4">
        <v>2</v>
      </c>
      <c r="F32" s="4">
        <v>12000</v>
      </c>
      <c r="G32" s="4">
        <v>24000</v>
      </c>
      <c r="H32" s="4" t="str">
        <f>UPPER(TRIM(Questions!G30))</f>
        <v>WEST</v>
      </c>
      <c r="I32" s="4" t="str">
        <f>TEXT(Questions!H30, "dd-mm-yyyy")</f>
        <v>29-03-2025</v>
      </c>
      <c r="J32" s="49">
        <f>Table27[[#This Row],[Total_Amount]] - (Table27[[#This Row],[Quantity]]*Table27[[#This Row],[Price_Per_Unit]]*0.6)</f>
        <v>9600</v>
      </c>
      <c r="L32" s="21"/>
    </row>
    <row r="33" spans="2:12" x14ac:dyDescent="0.25">
      <c r="B33" s="4">
        <v>1030</v>
      </c>
      <c r="C33" s="4" t="s">
        <v>63</v>
      </c>
      <c r="D33" s="4" t="s">
        <v>9</v>
      </c>
      <c r="E33" s="4">
        <v>1</v>
      </c>
      <c r="F33" s="4">
        <v>70000</v>
      </c>
      <c r="G33" s="4">
        <v>70000</v>
      </c>
      <c r="H33" s="4" t="str">
        <f>UPPER(TRIM(Questions!G31))</f>
        <v>NORTH</v>
      </c>
      <c r="I33" s="4" t="str">
        <f>TEXT(Questions!H31, "dd-mm-yyyy")</f>
        <v>30-03-2025</v>
      </c>
      <c r="J33" s="49">
        <f>Table27[[#This Row],[Total_Amount]] - (Table27[[#This Row],[Quantity]]*Table27[[#This Row],[Price_Per_Unit]]*0.6)</f>
        <v>28000</v>
      </c>
      <c r="K33" s="21"/>
      <c r="L33" s="21"/>
    </row>
    <row r="37" spans="2:12" x14ac:dyDescent="0.25">
      <c r="D37" s="50" t="s">
        <v>114</v>
      </c>
      <c r="E37" s="14"/>
      <c r="F37" s="14"/>
      <c r="G37" s="14"/>
      <c r="H37" s="14"/>
    </row>
    <row r="38" spans="2:12" x14ac:dyDescent="0.25">
      <c r="D38" s="14"/>
      <c r="E38" s="14"/>
      <c r="F38" s="14"/>
      <c r="G38" s="14"/>
      <c r="H38" s="14"/>
    </row>
    <row r="39" spans="2:12" x14ac:dyDescent="0.25">
      <c r="B39" s="51" t="s">
        <v>0</v>
      </c>
      <c r="C39" s="51" t="s">
        <v>1</v>
      </c>
      <c r="D39" s="51" t="s">
        <v>2</v>
      </c>
      <c r="E39" s="51" t="s">
        <v>3</v>
      </c>
      <c r="F39" s="51" t="s">
        <v>4</v>
      </c>
      <c r="G39" s="51" t="s">
        <v>5</v>
      </c>
      <c r="H39" s="51" t="s">
        <v>6</v>
      </c>
      <c r="I39" s="51" t="s">
        <v>97</v>
      </c>
      <c r="J39" s="51" t="s">
        <v>113</v>
      </c>
    </row>
    <row r="40" spans="2:12" x14ac:dyDescent="0.25">
      <c r="B40" s="19">
        <v>1030</v>
      </c>
      <c r="C40" s="19" t="s">
        <v>63</v>
      </c>
      <c r="D40" s="19" t="s">
        <v>9</v>
      </c>
      <c r="E40" s="19">
        <v>1</v>
      </c>
      <c r="F40" s="19">
        <v>70000</v>
      </c>
      <c r="G40" s="19">
        <v>70000</v>
      </c>
      <c r="H40" s="19" t="s">
        <v>72</v>
      </c>
      <c r="I40" s="19" t="s">
        <v>64</v>
      </c>
      <c r="J40" s="19">
        <v>28000</v>
      </c>
    </row>
    <row r="41" spans="2:12" x14ac:dyDescent="0.25">
      <c r="B41" s="19">
        <v>1027</v>
      </c>
      <c r="C41" s="19" t="s">
        <v>58</v>
      </c>
      <c r="D41" s="19" t="s">
        <v>39</v>
      </c>
      <c r="E41" s="19">
        <v>1</v>
      </c>
      <c r="F41" s="19">
        <v>55000</v>
      </c>
      <c r="G41" s="19">
        <v>55000</v>
      </c>
      <c r="H41" s="19" t="s">
        <v>71</v>
      </c>
      <c r="I41" s="19" t="s">
        <v>59</v>
      </c>
      <c r="J41" s="19">
        <v>22000</v>
      </c>
    </row>
    <row r="42" spans="2:12" x14ac:dyDescent="0.25">
      <c r="B42" s="19">
        <v>1025</v>
      </c>
      <c r="C42" s="19" t="s">
        <v>54</v>
      </c>
      <c r="D42" s="19" t="s">
        <v>9</v>
      </c>
      <c r="E42" s="19">
        <v>1</v>
      </c>
      <c r="F42" s="19">
        <v>40000</v>
      </c>
      <c r="G42" s="19">
        <v>40000</v>
      </c>
      <c r="H42" s="19" t="s">
        <v>74</v>
      </c>
      <c r="I42" s="19" t="s">
        <v>55</v>
      </c>
      <c r="J42" s="19">
        <v>16000</v>
      </c>
    </row>
  </sheetData>
  <mergeCells count="2">
    <mergeCell ref="D37:H38"/>
    <mergeCell ref="D1:H2"/>
  </mergeCells>
  <phoneticPr fontId="10" type="noConversion"/>
  <conditionalFormatting sqref="J4:J33">
    <cfRule type="cellIs" dxfId="1" priority="1" operator="greaterThan">
      <formula>5000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Answer - 1</vt:lpstr>
      <vt:lpstr>Answer - 2</vt:lpstr>
      <vt:lpstr>Answer - 3</vt:lpstr>
      <vt:lpstr>Answer - 4</vt:lpstr>
      <vt:lpstr>Answer - 5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tamkhane</cp:lastModifiedBy>
  <dcterms:modified xsi:type="dcterms:W3CDTF">2025-05-17T16:48:30Z</dcterms:modified>
</cp:coreProperties>
</file>