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5280" tabRatio="500" activeTab="6"/>
  </bookViews>
  <sheets>
    <sheet name="M-Score" sheetId="1" r:id="rId1"/>
    <sheet name="Sheet2" sheetId="2" r:id="rId2"/>
    <sheet name="L-Severity" sheetId="3" r:id="rId3"/>
    <sheet name="Sheet4" sheetId="4" r:id="rId4"/>
    <sheet name="Sheet5" sheetId="5" r:id="rId5"/>
    <sheet name="Analysis" sheetId="6" r:id="rId6"/>
    <sheet name="Sheet3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6" l="1"/>
  <c r="A72" i="6"/>
  <c r="B70" i="6"/>
  <c r="A70" i="6"/>
  <c r="B71" i="6"/>
  <c r="A71" i="6"/>
  <c r="J82" i="6"/>
  <c r="J81" i="6"/>
  <c r="H53" i="6"/>
  <c r="H54" i="6"/>
  <c r="H55" i="6"/>
  <c r="H56" i="6"/>
  <c r="H57" i="6"/>
  <c r="H58" i="6"/>
  <c r="H59" i="6"/>
  <c r="H52" i="6"/>
  <c r="H60" i="6"/>
  <c r="H61" i="6"/>
  <c r="I29" i="6"/>
  <c r="I23" i="6"/>
  <c r="I24" i="6"/>
  <c r="I25" i="6"/>
  <c r="I26" i="6"/>
  <c r="I27" i="6"/>
  <c r="I28" i="6"/>
  <c r="I22" i="6"/>
  <c r="S25" i="6"/>
  <c r="S24" i="6"/>
  <c r="S23" i="6"/>
  <c r="S22" i="6"/>
  <c r="S2" i="6"/>
  <c r="S3" i="6"/>
  <c r="S4" i="6"/>
  <c r="S5" i="6"/>
  <c r="H44" i="6"/>
  <c r="H37" i="6"/>
  <c r="H38" i="6"/>
  <c r="H39" i="6"/>
  <c r="H40" i="6"/>
  <c r="H41" i="6"/>
  <c r="H42" i="6"/>
  <c r="H43" i="6"/>
  <c r="H45" i="6"/>
  <c r="Q22" i="6"/>
  <c r="T22" i="6"/>
  <c r="T23" i="6"/>
  <c r="T24" i="6"/>
  <c r="T25" i="6"/>
  <c r="T26" i="6"/>
  <c r="I38" i="6"/>
  <c r="I39" i="6"/>
  <c r="I40" i="6"/>
  <c r="I41" i="6"/>
  <c r="I42" i="6"/>
  <c r="I43" i="6"/>
  <c r="I44" i="6"/>
  <c r="I37" i="6"/>
  <c r="I45" i="6"/>
  <c r="H46" i="6"/>
  <c r="L3" i="3"/>
  <c r="S26" i="6"/>
  <c r="S27" i="6"/>
  <c r="H26" i="6"/>
  <c r="H23" i="6"/>
  <c r="H24" i="6"/>
  <c r="H25" i="6"/>
  <c r="H27" i="6"/>
  <c r="H28" i="6"/>
  <c r="H22" i="6"/>
  <c r="H29" i="6"/>
  <c r="H30" i="6"/>
  <c r="Q2" i="6"/>
  <c r="H2" i="6"/>
  <c r="H3" i="6"/>
  <c r="H4" i="6"/>
  <c r="H5" i="6"/>
  <c r="H6" i="6"/>
  <c r="H7" i="6"/>
  <c r="H8" i="6"/>
  <c r="H9" i="6"/>
  <c r="H10" i="6"/>
  <c r="S6" i="6"/>
  <c r="S7" i="6"/>
  <c r="A1" i="5"/>
  <c r="G3" i="4"/>
  <c r="G4" i="4"/>
  <c r="G5" i="4"/>
  <c r="G6" i="4"/>
  <c r="G7" i="4"/>
  <c r="G8" i="4"/>
  <c r="G2" i="4"/>
  <c r="G19" i="3"/>
  <c r="G20" i="3"/>
  <c r="G21" i="3"/>
  <c r="G22" i="3"/>
  <c r="G23" i="3"/>
  <c r="G24" i="3"/>
  <c r="G18" i="3"/>
  <c r="E2" i="4"/>
  <c r="E3" i="4"/>
  <c r="E4" i="4"/>
  <c r="E5" i="4"/>
  <c r="E6" i="4"/>
  <c r="E7" i="4"/>
  <c r="E8" i="4"/>
  <c r="E9" i="4"/>
  <c r="E10" i="4"/>
  <c r="J18" i="3"/>
  <c r="L18" i="3"/>
  <c r="L19" i="3"/>
  <c r="L20" i="3"/>
  <c r="L21" i="3"/>
  <c r="L22" i="3"/>
  <c r="L23" i="3"/>
  <c r="E22" i="3"/>
  <c r="E18" i="3"/>
  <c r="E19" i="3"/>
  <c r="E20" i="3"/>
  <c r="E21" i="3"/>
  <c r="E23" i="3"/>
  <c r="E24" i="3"/>
  <c r="E25" i="3"/>
  <c r="E26" i="3"/>
  <c r="L4" i="3"/>
  <c r="L5" i="3"/>
  <c r="L6" i="3"/>
  <c r="L7" i="3"/>
  <c r="L8" i="3"/>
  <c r="L13" i="3"/>
  <c r="L14" i="3"/>
  <c r="L15" i="3"/>
  <c r="E11" i="3"/>
  <c r="E12" i="3"/>
  <c r="E14" i="3"/>
  <c r="E15" i="3"/>
  <c r="E13" i="3"/>
  <c r="E10" i="3"/>
  <c r="H32" i="3"/>
  <c r="H31" i="3"/>
  <c r="L11" i="3"/>
  <c r="L10" i="3"/>
  <c r="L12" i="3"/>
  <c r="J3" i="3"/>
  <c r="E3" i="3"/>
  <c r="E4" i="3"/>
  <c r="E5" i="3"/>
  <c r="E6" i="3"/>
  <c r="E7" i="3"/>
  <c r="E8" i="3"/>
  <c r="C19" i="2"/>
  <c r="C18" i="2"/>
  <c r="C17" i="2"/>
  <c r="C16" i="2"/>
  <c r="C15" i="2"/>
  <c r="C14" i="2"/>
  <c r="C13" i="2"/>
  <c r="C10" i="2"/>
  <c r="C9" i="2"/>
  <c r="C8" i="2"/>
  <c r="C7" i="2"/>
  <c r="C5" i="2"/>
  <c r="C4" i="2"/>
  <c r="C3" i="2"/>
  <c r="C2" i="2"/>
  <c r="C2" i="1"/>
  <c r="E14" i="1"/>
  <c r="E15" i="1"/>
  <c r="E16" i="1"/>
  <c r="E17" i="1"/>
  <c r="E18" i="1"/>
  <c r="E19" i="1"/>
  <c r="E13" i="1"/>
  <c r="D13" i="1"/>
  <c r="F31" i="1"/>
  <c r="D21" i="1"/>
  <c r="E22" i="1"/>
  <c r="E23" i="1"/>
  <c r="E24" i="1"/>
  <c r="D22" i="1"/>
  <c r="D23" i="1"/>
  <c r="D24" i="1"/>
  <c r="D14" i="1"/>
  <c r="D15" i="1"/>
  <c r="D16" i="1"/>
  <c r="D17" i="1"/>
  <c r="D18" i="1"/>
  <c r="D19" i="1"/>
  <c r="I33" i="1"/>
  <c r="G31" i="1"/>
  <c r="E21" i="1"/>
  <c r="E8" i="1"/>
  <c r="E9" i="1"/>
  <c r="E10" i="1"/>
  <c r="E7" i="1"/>
  <c r="E3" i="1"/>
  <c r="E4" i="1"/>
  <c r="E5" i="1"/>
  <c r="D2" i="1"/>
  <c r="E2" i="1"/>
  <c r="D8" i="1"/>
  <c r="D9" i="1"/>
  <c r="D10" i="1"/>
  <c r="D7" i="1"/>
  <c r="D3" i="1"/>
  <c r="D4" i="1"/>
  <c r="D5" i="1"/>
  <c r="A35" i="1"/>
  <c r="A34" i="1"/>
  <c r="A33" i="1"/>
  <c r="A32" i="1"/>
  <c r="A31" i="1"/>
  <c r="J31" i="1"/>
  <c r="J30" i="1"/>
  <c r="J29" i="1"/>
  <c r="G25" i="1"/>
  <c r="H2" i="1"/>
  <c r="I3" i="1"/>
  <c r="C14" i="1"/>
  <c r="C15" i="1"/>
  <c r="C16" i="1"/>
  <c r="C17" i="1"/>
  <c r="C18" i="1"/>
  <c r="C19" i="1"/>
  <c r="C13" i="1"/>
  <c r="C8" i="1"/>
  <c r="C9" i="1"/>
  <c r="C10" i="1"/>
  <c r="C7" i="1"/>
  <c r="C3" i="1"/>
  <c r="C4" i="1"/>
  <c r="C5" i="1"/>
</calcChain>
</file>

<file path=xl/sharedStrings.xml><?xml version="1.0" encoding="utf-8"?>
<sst xmlns="http://schemas.openxmlformats.org/spreadsheetml/2006/main" count="326" uniqueCount="73">
  <si>
    <t>disease</t>
  </si>
  <si>
    <t>treatment</t>
  </si>
  <si>
    <t>min(1, f(disease) + f(treatement))</t>
  </si>
  <si>
    <t>.5*1.4</t>
  </si>
  <si>
    <t>HIV</t>
  </si>
  <si>
    <t>Vitamins</t>
  </si>
  <si>
    <t>Flu</t>
  </si>
  <si>
    <t>Parcetamol</t>
  </si>
  <si>
    <t>Aspirin</t>
  </si>
  <si>
    <t>Migraine</t>
  </si>
  <si>
    <t>H1N1</t>
  </si>
  <si>
    <t>Heart Attack</t>
  </si>
  <si>
    <t>Hypertension</t>
  </si>
  <si>
    <t>ARV</t>
  </si>
  <si>
    <t>Statin</t>
  </si>
  <si>
    <t>b-Blocker</t>
  </si>
  <si>
    <t>Migrain</t>
  </si>
  <si>
    <t>Tamiflu</t>
  </si>
  <si>
    <t>Antibiotics</t>
  </si>
  <si>
    <t>Parcetemol</t>
  </si>
  <si>
    <t>Case 1.1</t>
  </si>
  <si>
    <t>Case 1.2</t>
  </si>
  <si>
    <t>Case 2.1</t>
  </si>
  <si>
    <t>Case 2.2</t>
  </si>
  <si>
    <t>Case 3.1</t>
  </si>
  <si>
    <t>Case 3.2</t>
  </si>
  <si>
    <t>195/100</t>
  </si>
  <si>
    <t>360/100</t>
  </si>
  <si>
    <t>Disease</t>
  </si>
  <si>
    <t>Medication</t>
  </si>
  <si>
    <t>Disease SF</t>
  </si>
  <si>
    <t>Medication SF</t>
  </si>
  <si>
    <t>Sum of SF</t>
  </si>
  <si>
    <t>LA</t>
  </si>
  <si>
    <t>Male</t>
  </si>
  <si>
    <t>Lawyer</t>
  </si>
  <si>
    <t>Doctor</t>
  </si>
  <si>
    <t>NY</t>
  </si>
  <si>
    <t>Female</t>
  </si>
  <si>
    <t>Teacher</t>
  </si>
  <si>
    <t>TX</t>
  </si>
  <si>
    <t>Engineer</t>
  </si>
  <si>
    <t>Farmer</t>
  </si>
  <si>
    <t>yes</t>
  </si>
  <si>
    <t>no</t>
  </si>
  <si>
    <t>(laywer, la)</t>
  </si>
  <si>
    <t>y</t>
  </si>
  <si>
    <t>n</t>
  </si>
  <si>
    <t>(hiv, vitamins)</t>
  </si>
  <si>
    <t>Lecture 1</t>
  </si>
  <si>
    <t>Lecture 2</t>
  </si>
  <si>
    <t>Lecture 3</t>
  </si>
  <si>
    <t>Lecture 4</t>
  </si>
  <si>
    <t>Finalization on privacy metrics</t>
  </si>
  <si>
    <t>Lecture 5</t>
  </si>
  <si>
    <t>Design application</t>
  </si>
  <si>
    <t>Week 1</t>
  </si>
  <si>
    <t>Week 2</t>
  </si>
  <si>
    <t>Proof of concept of application</t>
  </si>
  <si>
    <t>Lecture 6</t>
  </si>
  <si>
    <t>Lecture 7</t>
  </si>
  <si>
    <t>Finalize paper</t>
  </si>
  <si>
    <t>Present project</t>
  </si>
  <si>
    <t>Analysis on metrics</t>
  </si>
  <si>
    <t>Design of application</t>
  </si>
  <si>
    <t>Design of application and analysis of metrics</t>
  </si>
  <si>
    <t>Proposal Paper and build slides</t>
  </si>
  <si>
    <t>Finalizing/cleaning up paper and build slides</t>
  </si>
  <si>
    <t>Writing Phases</t>
  </si>
  <si>
    <t>Topic</t>
  </si>
  <si>
    <t>Research Analysis</t>
  </si>
  <si>
    <t>Research Presentation</t>
  </si>
  <si>
    <t>Finish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</si>
</sst>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1" fillId="0" borderId="0" xfId="0" applyNumberFormat="1" applyFont="1"/>
    <xf numFmtId="164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6" fillId="3" borderId="3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164" fontId="1" fillId="2" borderId="0" xfId="0" applyNumberFormat="1" applyFont="1" applyFill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E24"/>
    </sheetView>
  </sheetViews>
  <sheetFormatPr baseColWidth="10" defaultRowHeight="15" x14ac:dyDescent="0"/>
  <cols>
    <col min="3" max="3" width="28.332031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>
        <v>1</v>
      </c>
      <c r="B2">
        <v>0.1</v>
      </c>
      <c r="C2">
        <f>MIN(1, SUM(A2:B2))</f>
        <v>1</v>
      </c>
      <c r="D2">
        <f>C2*0.5</f>
        <v>0.5</v>
      </c>
      <c r="E2">
        <f>D2*(4^1/$F$2)</f>
        <v>2</v>
      </c>
      <c r="F2">
        <v>1</v>
      </c>
      <c r="H2">
        <f>(8^(1/10))</f>
        <v>1.2311444133449163</v>
      </c>
      <c r="I2">
        <v>0.57399999999999995</v>
      </c>
    </row>
    <row r="3" spans="1:14">
      <c r="A3">
        <v>0.7</v>
      </c>
      <c r="B3">
        <v>0.3</v>
      </c>
      <c r="C3">
        <f t="shared" ref="C3:C10" si="0">MIN(1, SUM(A3:B3))</f>
        <v>1</v>
      </c>
      <c r="D3">
        <f>C3*0.5</f>
        <v>0.5</v>
      </c>
      <c r="E3">
        <f>D3*(4^1/$F$2)</f>
        <v>2</v>
      </c>
      <c r="I3">
        <f>I2/H2</f>
        <v>0.46623287550847914</v>
      </c>
    </row>
    <row r="4" spans="1:14">
      <c r="A4">
        <v>0.3</v>
      </c>
      <c r="B4">
        <v>0.1</v>
      </c>
      <c r="C4">
        <f t="shared" si="0"/>
        <v>0.4</v>
      </c>
      <c r="D4">
        <f>C4*0.5</f>
        <v>0.2</v>
      </c>
      <c r="E4">
        <f>D4*(4^1/$F$2)</f>
        <v>0.8</v>
      </c>
    </row>
    <row r="5" spans="1:14">
      <c r="A5">
        <v>0.6</v>
      </c>
      <c r="B5">
        <v>0.3</v>
      </c>
      <c r="C5">
        <f t="shared" si="0"/>
        <v>0.89999999999999991</v>
      </c>
      <c r="D5">
        <f>C5*0.5</f>
        <v>0.44999999999999996</v>
      </c>
      <c r="E5">
        <f>D5*(4^1/$F$2)</f>
        <v>1.7999999999999998</v>
      </c>
    </row>
    <row r="7" spans="1:14">
      <c r="A7">
        <v>1</v>
      </c>
      <c r="B7">
        <v>1</v>
      </c>
      <c r="C7">
        <f t="shared" si="0"/>
        <v>1</v>
      </c>
      <c r="D7">
        <f>C7*0.5</f>
        <v>0.5</v>
      </c>
      <c r="E7">
        <f>D7*(4^1/$F$2)</f>
        <v>2</v>
      </c>
    </row>
    <row r="8" spans="1:14">
      <c r="A8">
        <v>0.6</v>
      </c>
      <c r="B8">
        <v>0.6</v>
      </c>
      <c r="C8">
        <f t="shared" si="0"/>
        <v>1</v>
      </c>
      <c r="D8">
        <f>C8*0.5</f>
        <v>0.5</v>
      </c>
      <c r="E8">
        <f>D8*(4^1/$F$2)</f>
        <v>2</v>
      </c>
    </row>
    <row r="9" spans="1:14">
      <c r="A9">
        <v>0.7</v>
      </c>
      <c r="B9">
        <v>0.8</v>
      </c>
      <c r="C9">
        <f t="shared" si="0"/>
        <v>1</v>
      </c>
      <c r="D9">
        <f>C9*0.5</f>
        <v>0.5</v>
      </c>
      <c r="E9">
        <f>D9*(4^1/$F$2)</f>
        <v>2</v>
      </c>
    </row>
    <row r="10" spans="1:14">
      <c r="A10">
        <v>0.3</v>
      </c>
      <c r="B10">
        <v>0.8</v>
      </c>
      <c r="C10">
        <f t="shared" si="0"/>
        <v>1</v>
      </c>
      <c r="D10">
        <f>C10*0.5</f>
        <v>0.5</v>
      </c>
      <c r="E10">
        <f>D10*(4^1/$F$2)</f>
        <v>2</v>
      </c>
    </row>
    <row r="13" spans="1:14">
      <c r="A13">
        <v>1</v>
      </c>
      <c r="B13">
        <v>0.1</v>
      </c>
      <c r="C13">
        <f t="shared" ref="C13:C19" si="1">MIN(1, SUM(A13:B13))</f>
        <v>1</v>
      </c>
      <c r="D13">
        <f>C13*0.5</f>
        <v>0.5</v>
      </c>
      <c r="E13">
        <f>7^(1/$F$2)*D13</f>
        <v>3.5</v>
      </c>
      <c r="N13" t="s">
        <v>3</v>
      </c>
    </row>
    <row r="14" spans="1:14">
      <c r="A14">
        <v>0.1</v>
      </c>
      <c r="B14">
        <v>0.1</v>
      </c>
      <c r="C14">
        <f t="shared" si="1"/>
        <v>0.2</v>
      </c>
      <c r="D14">
        <f t="shared" ref="D14:D19" si="2">C14*0.5</f>
        <v>0.1</v>
      </c>
      <c r="E14">
        <f t="shared" ref="E14:E19" si="3">7^(1/$F$2)*D14</f>
        <v>0.70000000000000007</v>
      </c>
    </row>
    <row r="15" spans="1:14">
      <c r="A15">
        <v>0.1</v>
      </c>
      <c r="B15">
        <v>0.3</v>
      </c>
      <c r="C15">
        <f t="shared" si="1"/>
        <v>0.4</v>
      </c>
      <c r="D15">
        <f t="shared" si="2"/>
        <v>0.2</v>
      </c>
      <c r="E15">
        <f t="shared" si="3"/>
        <v>1.4000000000000001</v>
      </c>
    </row>
    <row r="16" spans="1:14">
      <c r="A16">
        <v>0.3</v>
      </c>
      <c r="B16">
        <v>0.3</v>
      </c>
      <c r="C16">
        <f t="shared" si="1"/>
        <v>0.6</v>
      </c>
      <c r="D16">
        <f t="shared" si="2"/>
        <v>0.3</v>
      </c>
      <c r="E16">
        <f t="shared" si="3"/>
        <v>2.1</v>
      </c>
    </row>
    <row r="17" spans="1:10">
      <c r="A17">
        <v>0.3</v>
      </c>
      <c r="B17">
        <v>0.1</v>
      </c>
      <c r="C17">
        <f t="shared" si="1"/>
        <v>0.4</v>
      </c>
      <c r="D17">
        <f t="shared" si="2"/>
        <v>0.2</v>
      </c>
      <c r="E17">
        <f t="shared" si="3"/>
        <v>1.4000000000000001</v>
      </c>
    </row>
    <row r="18" spans="1:10">
      <c r="A18">
        <v>0.4</v>
      </c>
      <c r="B18">
        <v>0.3</v>
      </c>
      <c r="C18">
        <f t="shared" si="1"/>
        <v>0.7</v>
      </c>
      <c r="D18">
        <f t="shared" si="2"/>
        <v>0.35</v>
      </c>
      <c r="E18">
        <f t="shared" si="3"/>
        <v>2.4499999999999997</v>
      </c>
    </row>
    <row r="19" spans="1:10">
      <c r="A19">
        <v>0.4</v>
      </c>
      <c r="B19">
        <v>0.1</v>
      </c>
      <c r="C19">
        <f t="shared" si="1"/>
        <v>0.5</v>
      </c>
      <c r="D19">
        <f t="shared" si="2"/>
        <v>0.25</v>
      </c>
      <c r="E19">
        <f t="shared" si="3"/>
        <v>1.75</v>
      </c>
    </row>
    <row r="21" spans="1:10">
      <c r="A21">
        <v>1</v>
      </c>
      <c r="B21">
        <v>1</v>
      </c>
      <c r="C21" s="1">
        <v>1</v>
      </c>
      <c r="D21">
        <f>C21*0.5</f>
        <v>0.5</v>
      </c>
      <c r="E21">
        <f>D21*(4^1/$F$2)</f>
        <v>2</v>
      </c>
    </row>
    <row r="22" spans="1:10">
      <c r="A22">
        <v>0.6</v>
      </c>
      <c r="B22">
        <v>0.6</v>
      </c>
      <c r="C22" s="1">
        <v>1</v>
      </c>
      <c r="D22">
        <f>C22*0.5</f>
        <v>0.5</v>
      </c>
      <c r="E22">
        <f>D22*(4^1/$F$2)</f>
        <v>2</v>
      </c>
    </row>
    <row r="23" spans="1:10">
      <c r="A23">
        <v>0.7</v>
      </c>
      <c r="B23">
        <v>0.8</v>
      </c>
      <c r="C23" s="1">
        <v>1</v>
      </c>
      <c r="D23">
        <f>C23*0.5</f>
        <v>0.5</v>
      </c>
      <c r="E23">
        <f>D23*(4^1/$F$2)</f>
        <v>2</v>
      </c>
    </row>
    <row r="24" spans="1:10">
      <c r="A24">
        <v>0.3</v>
      </c>
      <c r="B24">
        <v>0.8</v>
      </c>
      <c r="C24" s="1">
        <v>1</v>
      </c>
      <c r="D24">
        <f>C24*0.5</f>
        <v>0.5</v>
      </c>
      <c r="E24">
        <f>D24*(4^1/$F$2)</f>
        <v>2</v>
      </c>
    </row>
    <row r="25" spans="1:10">
      <c r="G25">
        <f>0.574/0.25</f>
        <v>2.2959999999999998</v>
      </c>
    </row>
    <row r="29" spans="1:10">
      <c r="J29">
        <f>8^1/1</f>
        <v>8</v>
      </c>
    </row>
    <row r="30" spans="1:10">
      <c r="J30">
        <f>8^1/10</f>
        <v>0.8</v>
      </c>
    </row>
    <row r="31" spans="1:10">
      <c r="A31">
        <f>1.4/4</f>
        <v>0.35</v>
      </c>
      <c r="F31">
        <f>0.607/(7^1/10)</f>
        <v>0.86714285714285722</v>
      </c>
      <c r="G31">
        <f>F31/1</f>
        <v>0.86714285714285722</v>
      </c>
      <c r="J31">
        <f>8^1/100</f>
        <v>0.08</v>
      </c>
    </row>
    <row r="32" spans="1:10">
      <c r="A32">
        <f>0.6+0.4/4</f>
        <v>0.7</v>
      </c>
    </row>
    <row r="33" spans="1:9">
      <c r="A33">
        <f>0.9/4</f>
        <v>0.22500000000000001</v>
      </c>
      <c r="G33">
        <v>0.55181818181818176</v>
      </c>
      <c r="I33">
        <f>0.551818182/1</f>
        <v>0.55181818199999999</v>
      </c>
    </row>
    <row r="34" spans="1:9">
      <c r="A34">
        <f>0.9/4</f>
        <v>0.22500000000000001</v>
      </c>
    </row>
    <row r="35" spans="1:9">
      <c r="A35">
        <f>SUM(A31:A34)</f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0.1</v>
      </c>
      <c r="C2">
        <f>MIN(1, SUM(A2:B2))</f>
        <v>1</v>
      </c>
    </row>
    <row r="3" spans="1:3">
      <c r="A3">
        <v>0.7</v>
      </c>
      <c r="B3">
        <v>0.3</v>
      </c>
      <c r="C3">
        <f t="shared" ref="C3:C10" si="0">MIN(1, SUM(A3:B3))</f>
        <v>1</v>
      </c>
    </row>
    <row r="4" spans="1:3">
      <c r="A4">
        <v>0.3</v>
      </c>
      <c r="B4">
        <v>0.1</v>
      </c>
      <c r="C4">
        <f t="shared" si="0"/>
        <v>0.4</v>
      </c>
    </row>
    <row r="5" spans="1:3">
      <c r="A5">
        <v>0.6</v>
      </c>
      <c r="B5">
        <v>0.3</v>
      </c>
      <c r="C5">
        <f t="shared" si="0"/>
        <v>0.89999999999999991</v>
      </c>
    </row>
    <row r="7" spans="1:3">
      <c r="A7">
        <v>1</v>
      </c>
      <c r="B7">
        <v>1</v>
      </c>
      <c r="C7">
        <f t="shared" si="0"/>
        <v>1</v>
      </c>
    </row>
    <row r="8" spans="1:3">
      <c r="A8">
        <v>0.6</v>
      </c>
      <c r="B8">
        <v>0.6</v>
      </c>
      <c r="C8">
        <f t="shared" si="0"/>
        <v>1</v>
      </c>
    </row>
    <row r="9" spans="1:3">
      <c r="A9">
        <v>0.7</v>
      </c>
      <c r="B9">
        <v>0.8</v>
      </c>
      <c r="C9">
        <f t="shared" si="0"/>
        <v>1</v>
      </c>
    </row>
    <row r="10" spans="1:3">
      <c r="A10">
        <v>0.3</v>
      </c>
      <c r="B10">
        <v>0.8</v>
      </c>
      <c r="C10">
        <f t="shared" si="0"/>
        <v>1</v>
      </c>
    </row>
    <row r="13" spans="1:3">
      <c r="A13">
        <v>1</v>
      </c>
      <c r="B13">
        <v>0.1</v>
      </c>
      <c r="C13">
        <f t="shared" ref="C13:C19" si="1">MIN(1, SUM(A13:B13))</f>
        <v>1</v>
      </c>
    </row>
    <row r="14" spans="1:3">
      <c r="A14">
        <v>0.1</v>
      </c>
      <c r="B14">
        <v>0.1</v>
      </c>
      <c r="C14">
        <f t="shared" si="1"/>
        <v>0.2</v>
      </c>
    </row>
    <row r="15" spans="1:3">
      <c r="A15">
        <v>0.1</v>
      </c>
      <c r="B15">
        <v>0.3</v>
      </c>
      <c r="C15">
        <f t="shared" si="1"/>
        <v>0.4</v>
      </c>
    </row>
    <row r="16" spans="1:3">
      <c r="A16">
        <v>0.3</v>
      </c>
      <c r="B16">
        <v>0.3</v>
      </c>
      <c r="C16">
        <f t="shared" si="1"/>
        <v>0.6</v>
      </c>
    </row>
    <row r="17" spans="1:3">
      <c r="A17">
        <v>0.3</v>
      </c>
      <c r="B17">
        <v>0.1</v>
      </c>
      <c r="C17">
        <f t="shared" si="1"/>
        <v>0.4</v>
      </c>
    </row>
    <row r="18" spans="1:3">
      <c r="A18">
        <v>0.4</v>
      </c>
      <c r="B18">
        <v>0.3</v>
      </c>
      <c r="C18">
        <f t="shared" si="1"/>
        <v>0.7</v>
      </c>
    </row>
    <row r="19" spans="1:3">
      <c r="A19">
        <v>0.4</v>
      </c>
      <c r="B19">
        <v>0.1</v>
      </c>
      <c r="C19">
        <f t="shared" si="1"/>
        <v>0.5</v>
      </c>
    </row>
    <row r="21" spans="1:3">
      <c r="A21">
        <v>1</v>
      </c>
      <c r="B21">
        <v>1</v>
      </c>
      <c r="C21" s="1">
        <v>1</v>
      </c>
    </row>
    <row r="22" spans="1:3">
      <c r="A22">
        <v>0.6</v>
      </c>
      <c r="B22">
        <v>0.6</v>
      </c>
      <c r="C22" s="1">
        <v>1</v>
      </c>
    </row>
    <row r="23" spans="1:3">
      <c r="A23">
        <v>0.7</v>
      </c>
      <c r="B23">
        <v>0.8</v>
      </c>
      <c r="C23" s="1">
        <v>1</v>
      </c>
    </row>
    <row r="24" spans="1:3">
      <c r="A24">
        <v>0.3</v>
      </c>
      <c r="B24">
        <v>0.8</v>
      </c>
      <c r="C2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L3" sqref="L3"/>
    </sheetView>
  </sheetViews>
  <sheetFormatPr baseColWidth="10" defaultRowHeight="15" x14ac:dyDescent="0"/>
  <cols>
    <col min="4" max="4" width="12.83203125" bestFit="1" customWidth="1"/>
    <col min="6" max="6" width="12" bestFit="1" customWidth="1"/>
    <col min="8" max="8" width="12.1640625" bestFit="1" customWidth="1"/>
  </cols>
  <sheetData>
    <row r="1" spans="1:12">
      <c r="A1" t="s">
        <v>20</v>
      </c>
      <c r="H1" t="s">
        <v>21</v>
      </c>
    </row>
    <row r="2" spans="1:12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12">
      <c r="A3" t="s">
        <v>4</v>
      </c>
      <c r="B3" t="s">
        <v>5</v>
      </c>
      <c r="C3">
        <v>100</v>
      </c>
      <c r="D3">
        <v>10</v>
      </c>
      <c r="E3">
        <f>SUM(C3:D3)*0.5</f>
        <v>55</v>
      </c>
      <c r="H3" t="s">
        <v>4</v>
      </c>
      <c r="I3" t="s">
        <v>13</v>
      </c>
      <c r="J3">
        <f>100</f>
        <v>100</v>
      </c>
      <c r="K3">
        <v>100</v>
      </c>
      <c r="L3">
        <f>SUM(J3:K3)*0.5</f>
        <v>100</v>
      </c>
    </row>
    <row r="4" spans="1:12">
      <c r="A4" t="s">
        <v>11</v>
      </c>
      <c r="B4" t="s">
        <v>8</v>
      </c>
      <c r="C4">
        <v>70</v>
      </c>
      <c r="D4">
        <v>30</v>
      </c>
      <c r="E4">
        <f>SUM(C4:D4)*0.5</f>
        <v>50</v>
      </c>
      <c r="H4" t="s">
        <v>12</v>
      </c>
      <c r="I4" t="s">
        <v>14</v>
      </c>
      <c r="J4">
        <v>60</v>
      </c>
      <c r="K4">
        <v>60</v>
      </c>
      <c r="L4">
        <f>SUM(J4:K4)*0.5</f>
        <v>60</v>
      </c>
    </row>
    <row r="5" spans="1:12">
      <c r="A5" t="s">
        <v>9</v>
      </c>
      <c r="B5" t="s">
        <v>7</v>
      </c>
      <c r="C5">
        <v>30</v>
      </c>
      <c r="D5">
        <v>10</v>
      </c>
      <c r="E5">
        <f>SUM(C5:D5)*0.5</f>
        <v>20</v>
      </c>
      <c r="H5" t="s">
        <v>11</v>
      </c>
      <c r="I5" t="s">
        <v>15</v>
      </c>
      <c r="J5">
        <v>70</v>
      </c>
      <c r="K5">
        <v>80</v>
      </c>
      <c r="L5">
        <f>SUM(J5:K5)*0.5</f>
        <v>75</v>
      </c>
    </row>
    <row r="6" spans="1:12">
      <c r="A6" t="s">
        <v>12</v>
      </c>
      <c r="B6" t="s">
        <v>8</v>
      </c>
      <c r="C6">
        <v>60</v>
      </c>
      <c r="D6">
        <v>30</v>
      </c>
      <c r="E6">
        <f>SUM(C6:D6)*0.5</f>
        <v>45</v>
      </c>
      <c r="H6" t="s">
        <v>9</v>
      </c>
      <c r="I6" t="s">
        <v>15</v>
      </c>
      <c r="J6">
        <v>30</v>
      </c>
      <c r="K6">
        <v>80</v>
      </c>
      <c r="L6">
        <f>SUM(J6:K6)*0.5</f>
        <v>55</v>
      </c>
    </row>
    <row r="7" spans="1:12">
      <c r="E7">
        <f>SUM(E3:E6)</f>
        <v>170</v>
      </c>
      <c r="L7">
        <f>SUM(L3:L6)</f>
        <v>290</v>
      </c>
    </row>
    <row r="8" spans="1:12">
      <c r="E8" s="3">
        <f>E7/100</f>
        <v>1.7</v>
      </c>
      <c r="L8" s="2">
        <f>L7/100</f>
        <v>2.9</v>
      </c>
    </row>
    <row r="9" spans="1:12">
      <c r="A9" t="s">
        <v>22</v>
      </c>
      <c r="H9" t="s">
        <v>23</v>
      </c>
    </row>
    <row r="10" spans="1:12">
      <c r="A10" t="s">
        <v>4</v>
      </c>
      <c r="B10" t="s">
        <v>5</v>
      </c>
      <c r="C10">
        <v>100</v>
      </c>
      <c r="D10">
        <v>10</v>
      </c>
      <c r="E10">
        <f>SUM(C10:D10)*0.5</f>
        <v>55</v>
      </c>
      <c r="H10" t="s">
        <v>4</v>
      </c>
      <c r="I10" t="s">
        <v>13</v>
      </c>
      <c r="J10">
        <v>100</v>
      </c>
      <c r="K10">
        <v>100</v>
      </c>
      <c r="L10">
        <f>SUM(J10:K10)*0.5</f>
        <v>100</v>
      </c>
    </row>
    <row r="11" spans="1:12">
      <c r="A11" t="s">
        <v>6</v>
      </c>
      <c r="B11" t="s">
        <v>19</v>
      </c>
      <c r="C11">
        <v>10</v>
      </c>
      <c r="D11">
        <v>10</v>
      </c>
      <c r="E11">
        <f>SUM(C11:D11)*0.5</f>
        <v>10</v>
      </c>
      <c r="H11" t="s">
        <v>10</v>
      </c>
      <c r="I11" t="s">
        <v>17</v>
      </c>
      <c r="J11">
        <v>40</v>
      </c>
      <c r="K11">
        <v>50</v>
      </c>
      <c r="L11">
        <f>SUM(J11:K11)*0.5</f>
        <v>45</v>
      </c>
    </row>
    <row r="12" spans="1:12">
      <c r="A12" t="s">
        <v>6</v>
      </c>
      <c r="B12" t="s">
        <v>8</v>
      </c>
      <c r="C12">
        <v>10</v>
      </c>
      <c r="D12">
        <v>30</v>
      </c>
      <c r="E12">
        <f>SUM(C12:D12)*0.5</f>
        <v>20</v>
      </c>
      <c r="H12" t="s">
        <v>10</v>
      </c>
      <c r="I12" t="s">
        <v>18</v>
      </c>
      <c r="J12">
        <v>40</v>
      </c>
      <c r="K12">
        <v>40</v>
      </c>
      <c r="L12">
        <f>SUM(J12:K12)*0.5</f>
        <v>40</v>
      </c>
    </row>
    <row r="13" spans="1:12">
      <c r="A13" t="s">
        <v>16</v>
      </c>
      <c r="B13" t="s">
        <v>8</v>
      </c>
      <c r="C13">
        <v>30</v>
      </c>
      <c r="D13">
        <v>30</v>
      </c>
      <c r="E13">
        <f>SUM(C13:D13)*0.5</f>
        <v>30</v>
      </c>
      <c r="H13" t="s">
        <v>6</v>
      </c>
      <c r="I13" t="s">
        <v>18</v>
      </c>
      <c r="J13">
        <v>10</v>
      </c>
      <c r="K13">
        <v>40</v>
      </c>
      <c r="L13">
        <f>SUM(J13:K13)*0.5</f>
        <v>25</v>
      </c>
    </row>
    <row r="14" spans="1:12">
      <c r="E14">
        <f>SUM(E10:E13)</f>
        <v>115</v>
      </c>
      <c r="L14">
        <f>SUM(L10:L13)</f>
        <v>210</v>
      </c>
    </row>
    <row r="15" spans="1:12">
      <c r="E15" s="2">
        <f>E14/100</f>
        <v>1.1499999999999999</v>
      </c>
      <c r="L15" s="2">
        <f>L14/100</f>
        <v>2.1</v>
      </c>
    </row>
    <row r="17" spans="1:12">
      <c r="A17" t="s">
        <v>24</v>
      </c>
      <c r="H17" t="s">
        <v>25</v>
      </c>
    </row>
    <row r="18" spans="1:12">
      <c r="A18" t="s">
        <v>4</v>
      </c>
      <c r="B18" t="s">
        <v>5</v>
      </c>
      <c r="C18">
        <v>100</v>
      </c>
      <c r="D18">
        <v>10</v>
      </c>
      <c r="E18">
        <f>SUM(C18:D18)*0.5</f>
        <v>55</v>
      </c>
      <c r="G18" s="4" t="str">
        <f t="shared" ref="G18:G24" si="0">CONCATENATE("(",C18,"+",D18,") * .5")</f>
        <v>(100+10) * .5</v>
      </c>
      <c r="H18" t="s">
        <v>4</v>
      </c>
      <c r="I18" t="s">
        <v>13</v>
      </c>
      <c r="J18">
        <f>100</f>
        <v>100</v>
      </c>
      <c r="K18">
        <v>100</v>
      </c>
      <c r="L18">
        <f>SUM(J18:K18)*0.5</f>
        <v>100</v>
      </c>
    </row>
    <row r="19" spans="1:12">
      <c r="A19" t="s">
        <v>6</v>
      </c>
      <c r="B19" t="s">
        <v>7</v>
      </c>
      <c r="C19">
        <v>10</v>
      </c>
      <c r="D19">
        <v>10</v>
      </c>
      <c r="E19">
        <f t="shared" ref="E19:E24" si="1">SUM(C19:D19)*0.5</f>
        <v>10</v>
      </c>
      <c r="G19" s="4" t="str">
        <f t="shared" si="0"/>
        <v>(10+10) * .5</v>
      </c>
      <c r="H19" t="s">
        <v>12</v>
      </c>
      <c r="I19" t="s">
        <v>14</v>
      </c>
      <c r="J19">
        <v>60</v>
      </c>
      <c r="K19">
        <v>60</v>
      </c>
      <c r="L19">
        <f>SUM(J19:K19)*0.5</f>
        <v>60</v>
      </c>
    </row>
    <row r="20" spans="1:12">
      <c r="A20" t="s">
        <v>6</v>
      </c>
      <c r="B20" t="s">
        <v>8</v>
      </c>
      <c r="C20">
        <v>10</v>
      </c>
      <c r="D20">
        <v>30</v>
      </c>
      <c r="E20">
        <f t="shared" si="1"/>
        <v>20</v>
      </c>
      <c r="G20" s="4" t="str">
        <f t="shared" si="0"/>
        <v>(10+30) * .5</v>
      </c>
      <c r="H20" t="s">
        <v>11</v>
      </c>
      <c r="I20" t="s">
        <v>15</v>
      </c>
      <c r="J20">
        <v>70</v>
      </c>
      <c r="K20">
        <v>80</v>
      </c>
      <c r="L20">
        <f>SUM(J20:K20)*0.5</f>
        <v>75</v>
      </c>
    </row>
    <row r="21" spans="1:12">
      <c r="A21" t="s">
        <v>9</v>
      </c>
      <c r="B21" t="s">
        <v>8</v>
      </c>
      <c r="C21">
        <v>30</v>
      </c>
      <c r="D21">
        <v>30</v>
      </c>
      <c r="E21">
        <f t="shared" si="1"/>
        <v>30</v>
      </c>
      <c r="G21" s="4" t="str">
        <f t="shared" si="0"/>
        <v>(30+30) * .5</v>
      </c>
      <c r="H21" t="s">
        <v>9</v>
      </c>
      <c r="I21" t="s">
        <v>15</v>
      </c>
      <c r="J21">
        <v>30</v>
      </c>
      <c r="K21">
        <v>80</v>
      </c>
      <c r="L21">
        <f>SUM(J21:K21)*0.5</f>
        <v>55</v>
      </c>
    </row>
    <row r="22" spans="1:12">
      <c r="A22" t="s">
        <v>9</v>
      </c>
      <c r="B22" t="s">
        <v>7</v>
      </c>
      <c r="C22">
        <v>30</v>
      </c>
      <c r="D22">
        <v>10</v>
      </c>
      <c r="E22">
        <f t="shared" si="1"/>
        <v>20</v>
      </c>
      <c r="G22" s="4" t="str">
        <f t="shared" si="0"/>
        <v>(30+10) * .5</v>
      </c>
      <c r="L22">
        <f>SUM(L18:L21)</f>
        <v>290</v>
      </c>
    </row>
    <row r="23" spans="1:12">
      <c r="A23" t="s">
        <v>10</v>
      </c>
      <c r="B23" t="s">
        <v>8</v>
      </c>
      <c r="C23">
        <v>40</v>
      </c>
      <c r="D23">
        <v>30</v>
      </c>
      <c r="E23">
        <f t="shared" si="1"/>
        <v>35</v>
      </c>
      <c r="G23" s="4" t="str">
        <f t="shared" si="0"/>
        <v>(40+30) * .5</v>
      </c>
      <c r="L23" s="2">
        <f>L22/100</f>
        <v>2.9</v>
      </c>
    </row>
    <row r="24" spans="1:12">
      <c r="A24" t="s">
        <v>10</v>
      </c>
      <c r="B24" t="s">
        <v>7</v>
      </c>
      <c r="C24">
        <v>40</v>
      </c>
      <c r="D24">
        <v>10</v>
      </c>
      <c r="E24">
        <f t="shared" si="1"/>
        <v>25</v>
      </c>
      <c r="G24" s="4" t="str">
        <f t="shared" si="0"/>
        <v>(40+10) * .5</v>
      </c>
    </row>
    <row r="25" spans="1:12">
      <c r="E25">
        <f>SUM(E18:E24)</f>
        <v>195</v>
      </c>
      <c r="G25" s="5" t="s">
        <v>26</v>
      </c>
    </row>
    <row r="26" spans="1:12">
      <c r="E26" s="2">
        <f>E25/100</f>
        <v>1.95</v>
      </c>
    </row>
    <row r="31" spans="1:12">
      <c r="H31">
        <f>290-95</f>
        <v>195</v>
      </c>
    </row>
    <row r="32" spans="1:12">
      <c r="H32">
        <f>H31/3</f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2" sqref="G2"/>
    </sheetView>
  </sheetViews>
  <sheetFormatPr baseColWidth="10" defaultRowHeight="15" x14ac:dyDescent="0"/>
  <sheetData>
    <row r="1" spans="1:7">
      <c r="A1" t="s">
        <v>24</v>
      </c>
    </row>
    <row r="2" spans="1:7">
      <c r="A2" t="s">
        <v>4</v>
      </c>
      <c r="B2" t="s">
        <v>5</v>
      </c>
      <c r="C2">
        <v>100</v>
      </c>
      <c r="D2">
        <v>40</v>
      </c>
      <c r="E2">
        <f>SUM(C2:D2)*0.5</f>
        <v>70</v>
      </c>
      <c r="G2" s="4" t="str">
        <f>CONCATENATE("(",C2,"+",D2,") * .5")</f>
        <v>(100+40) * .5</v>
      </c>
    </row>
    <row r="3" spans="1:7">
      <c r="A3" t="s">
        <v>6</v>
      </c>
      <c r="B3" t="s">
        <v>7</v>
      </c>
      <c r="C3">
        <v>60</v>
      </c>
      <c r="D3">
        <v>40</v>
      </c>
      <c r="E3">
        <f t="shared" ref="E3:E8" si="0">SUM(C3:D3)*0.5</f>
        <v>50</v>
      </c>
      <c r="G3" s="4" t="str">
        <f t="shared" ref="G3:G8" si="1">CONCATENATE("(",C3,"+",D3,") * .5")</f>
        <v>(60+40) * .5</v>
      </c>
    </row>
    <row r="4" spans="1:7">
      <c r="A4" t="s">
        <v>6</v>
      </c>
      <c r="B4" t="s">
        <v>8</v>
      </c>
      <c r="C4">
        <v>60</v>
      </c>
      <c r="D4">
        <v>40</v>
      </c>
      <c r="E4">
        <f t="shared" si="0"/>
        <v>50</v>
      </c>
      <c r="G4" s="4" t="str">
        <f t="shared" si="1"/>
        <v>(60+40) * .5</v>
      </c>
    </row>
    <row r="5" spans="1:7">
      <c r="A5" t="s">
        <v>9</v>
      </c>
      <c r="B5" t="s">
        <v>8</v>
      </c>
      <c r="C5">
        <v>50</v>
      </c>
      <c r="D5">
        <v>40</v>
      </c>
      <c r="E5">
        <f t="shared" si="0"/>
        <v>45</v>
      </c>
      <c r="G5" s="4" t="str">
        <f t="shared" si="1"/>
        <v>(50+40) * .5</v>
      </c>
    </row>
    <row r="6" spans="1:7">
      <c r="A6" t="s">
        <v>9</v>
      </c>
      <c r="B6" t="s">
        <v>7</v>
      </c>
      <c r="C6">
        <v>50</v>
      </c>
      <c r="D6">
        <v>40</v>
      </c>
      <c r="E6">
        <f t="shared" si="0"/>
        <v>45</v>
      </c>
      <c r="G6" s="4" t="str">
        <f t="shared" si="1"/>
        <v>(50+40) * .5</v>
      </c>
    </row>
    <row r="7" spans="1:7">
      <c r="A7" t="s">
        <v>10</v>
      </c>
      <c r="B7" t="s">
        <v>8</v>
      </c>
      <c r="C7">
        <v>60</v>
      </c>
      <c r="D7">
        <v>40</v>
      </c>
      <c r="E7">
        <f t="shared" si="0"/>
        <v>50</v>
      </c>
      <c r="G7" s="4" t="str">
        <f t="shared" si="1"/>
        <v>(60+40) * .5</v>
      </c>
    </row>
    <row r="8" spans="1:7">
      <c r="A8" t="s">
        <v>10</v>
      </c>
      <c r="B8" t="s">
        <v>7</v>
      </c>
      <c r="C8">
        <v>60</v>
      </c>
      <c r="D8">
        <v>40</v>
      </c>
      <c r="E8">
        <f t="shared" si="0"/>
        <v>50</v>
      </c>
      <c r="G8" s="4" t="str">
        <f t="shared" si="1"/>
        <v>(60+40) * .5</v>
      </c>
    </row>
    <row r="9" spans="1:7">
      <c r="E9">
        <f>SUM(E2:E8)</f>
        <v>360</v>
      </c>
      <c r="G9" t="s">
        <v>27</v>
      </c>
    </row>
    <row r="10" spans="1:7">
      <c r="E10" s="2">
        <f>E9/100</f>
        <v>3.6</v>
      </c>
    </row>
    <row r="27" spans="9:13" ht="16" thickBot="1"/>
    <row r="28" spans="9:13" ht="16" thickBot="1">
      <c r="I28" s="6" t="s">
        <v>28</v>
      </c>
      <c r="J28" s="7" t="s">
        <v>29</v>
      </c>
      <c r="K28" s="7" t="s">
        <v>30</v>
      </c>
      <c r="L28" s="7" t="s">
        <v>31</v>
      </c>
      <c r="M28" s="7" t="s">
        <v>32</v>
      </c>
    </row>
    <row r="29" spans="9:13" ht="17" thickTop="1" thickBot="1">
      <c r="I29" s="8" t="s">
        <v>4</v>
      </c>
      <c r="J29" s="9" t="s">
        <v>5</v>
      </c>
      <c r="K29" s="10">
        <v>100</v>
      </c>
      <c r="L29" s="10">
        <v>10</v>
      </c>
      <c r="M29" s="10">
        <v>55</v>
      </c>
    </row>
    <row r="30" spans="9:13" ht="16" thickBot="1">
      <c r="I30" s="11" t="s">
        <v>11</v>
      </c>
      <c r="J30" s="12" t="s">
        <v>8</v>
      </c>
      <c r="K30" s="13">
        <v>70</v>
      </c>
      <c r="L30" s="13">
        <v>30</v>
      </c>
      <c r="M30" s="13">
        <v>50</v>
      </c>
    </row>
    <row r="31" spans="9:13" ht="16" thickBot="1">
      <c r="I31" s="8" t="s">
        <v>9</v>
      </c>
      <c r="J31" s="9" t="s">
        <v>7</v>
      </c>
      <c r="K31" s="10">
        <v>30</v>
      </c>
      <c r="L31" s="10">
        <v>10</v>
      </c>
      <c r="M31" s="10">
        <v>20</v>
      </c>
    </row>
    <row r="32" spans="9:13" ht="16" thickBot="1">
      <c r="I32" s="11" t="s">
        <v>12</v>
      </c>
      <c r="J32" s="12" t="s">
        <v>8</v>
      </c>
      <c r="K32" s="13">
        <v>60</v>
      </c>
      <c r="L32" s="13">
        <v>30</v>
      </c>
      <c r="M32" s="13">
        <v>45</v>
      </c>
    </row>
    <row r="33" spans="9:13" ht="16" thickBot="1">
      <c r="I33" s="14"/>
      <c r="J33" s="15"/>
      <c r="K33" s="15"/>
      <c r="L33" s="15"/>
      <c r="M33" s="10">
        <v>170</v>
      </c>
    </row>
    <row r="34" spans="9:13" ht="16" thickBot="1">
      <c r="I34" s="16"/>
      <c r="J34" s="17"/>
      <c r="K34" s="17"/>
      <c r="L34" s="17"/>
      <c r="M34" s="13">
        <v>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baseColWidth="10" defaultRowHeight="15" x14ac:dyDescent="0"/>
  <sheetData>
    <row r="1" spans="1:1">
      <c r="A1">
        <f>-0.5*LOG(0.5,2)</f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F1" workbookViewId="0">
      <selection activeCell="S7" sqref="L1:S7"/>
    </sheetView>
  </sheetViews>
  <sheetFormatPr baseColWidth="10" defaultRowHeight="15" x14ac:dyDescent="0"/>
  <sheetData>
    <row r="1" spans="1:19">
      <c r="A1" t="s">
        <v>24</v>
      </c>
      <c r="L1" t="s">
        <v>25</v>
      </c>
    </row>
    <row r="2" spans="1:19">
      <c r="A2" t="s">
        <v>35</v>
      </c>
      <c r="B2" t="s">
        <v>33</v>
      </c>
      <c r="C2" t="s">
        <v>34</v>
      </c>
      <c r="D2" t="s">
        <v>4</v>
      </c>
      <c r="E2" t="s">
        <v>5</v>
      </c>
      <c r="F2">
        <v>100</v>
      </c>
      <c r="G2">
        <v>10</v>
      </c>
      <c r="H2">
        <f>SUM(F2:G2)*(1/2)</f>
        <v>55</v>
      </c>
      <c r="J2" s="4"/>
      <c r="K2" s="4"/>
      <c r="L2" s="4" t="s">
        <v>35</v>
      </c>
      <c r="M2" s="4" t="s">
        <v>33</v>
      </c>
      <c r="N2" s="4" t="s">
        <v>34</v>
      </c>
      <c r="O2" t="s">
        <v>4</v>
      </c>
      <c r="P2" t="s">
        <v>13</v>
      </c>
      <c r="Q2">
        <f>100</f>
        <v>100</v>
      </c>
      <c r="R2">
        <v>100</v>
      </c>
      <c r="S2">
        <f>SUM(Q2:R2)*(1/4)</f>
        <v>50</v>
      </c>
    </row>
    <row r="3" spans="1:19">
      <c r="A3" t="s">
        <v>35</v>
      </c>
      <c r="B3" t="s">
        <v>33</v>
      </c>
      <c r="C3" t="s">
        <v>34</v>
      </c>
      <c r="D3" t="s">
        <v>6</v>
      </c>
      <c r="E3" t="s">
        <v>7</v>
      </c>
      <c r="F3">
        <v>10</v>
      </c>
      <c r="G3">
        <v>10</v>
      </c>
      <c r="H3">
        <f>SUM(F3:G3)*(1/2)</f>
        <v>10</v>
      </c>
      <c r="J3" s="4"/>
      <c r="K3" s="4"/>
      <c r="L3" s="4" t="s">
        <v>35</v>
      </c>
      <c r="M3" s="4" t="s">
        <v>33</v>
      </c>
      <c r="N3" s="4" t="s">
        <v>34</v>
      </c>
      <c r="O3" t="s">
        <v>12</v>
      </c>
      <c r="P3" t="s">
        <v>14</v>
      </c>
      <c r="Q3">
        <v>60</v>
      </c>
      <c r="R3">
        <v>60</v>
      </c>
      <c r="S3">
        <f t="shared" ref="S3:S5" si="0">SUM(Q3:R3)*(1/4)</f>
        <v>30</v>
      </c>
    </row>
    <row r="4" spans="1:19">
      <c r="A4" t="s">
        <v>36</v>
      </c>
      <c r="B4" t="s">
        <v>37</v>
      </c>
      <c r="C4" t="s">
        <v>38</v>
      </c>
      <c r="D4" t="s">
        <v>6</v>
      </c>
      <c r="E4" t="s">
        <v>8</v>
      </c>
      <c r="F4">
        <v>10</v>
      </c>
      <c r="G4">
        <v>30</v>
      </c>
      <c r="H4">
        <f>SUM(F4:G4)*(1/2)</f>
        <v>20</v>
      </c>
      <c r="J4" s="4"/>
      <c r="K4" s="4"/>
      <c r="L4" s="4" t="s">
        <v>35</v>
      </c>
      <c r="M4" s="4" t="s">
        <v>33</v>
      </c>
      <c r="N4" s="4" t="s">
        <v>34</v>
      </c>
      <c r="O4" t="s">
        <v>11</v>
      </c>
      <c r="P4" t="s">
        <v>15</v>
      </c>
      <c r="Q4">
        <v>70</v>
      </c>
      <c r="R4">
        <v>80</v>
      </c>
      <c r="S4">
        <f t="shared" si="0"/>
        <v>37.5</v>
      </c>
    </row>
    <row r="5" spans="1:19">
      <c r="A5" t="s">
        <v>36</v>
      </c>
      <c r="B5" t="s">
        <v>37</v>
      </c>
      <c r="C5" t="s">
        <v>38</v>
      </c>
      <c r="D5" t="s">
        <v>9</v>
      </c>
      <c r="E5" t="s">
        <v>8</v>
      </c>
      <c r="F5">
        <v>30</v>
      </c>
      <c r="G5">
        <v>30</v>
      </c>
      <c r="H5">
        <f>SUM(F5:G5)*(1/2)</f>
        <v>30</v>
      </c>
      <c r="J5" s="4"/>
      <c r="K5" s="4"/>
      <c r="L5" s="4" t="s">
        <v>35</v>
      </c>
      <c r="M5" s="4" t="s">
        <v>33</v>
      </c>
      <c r="N5" s="4" t="s">
        <v>34</v>
      </c>
      <c r="O5" t="s">
        <v>9</v>
      </c>
      <c r="P5" t="s">
        <v>15</v>
      </c>
      <c r="Q5">
        <v>30</v>
      </c>
      <c r="R5">
        <v>80</v>
      </c>
      <c r="S5">
        <f t="shared" si="0"/>
        <v>27.5</v>
      </c>
    </row>
    <row r="6" spans="1:19">
      <c r="A6" t="s">
        <v>39</v>
      </c>
      <c r="B6" t="s">
        <v>40</v>
      </c>
      <c r="C6" t="s">
        <v>34</v>
      </c>
      <c r="D6" t="s">
        <v>9</v>
      </c>
      <c r="E6" t="s">
        <v>7</v>
      </c>
      <c r="F6">
        <v>30</v>
      </c>
      <c r="G6">
        <v>10</v>
      </c>
      <c r="H6">
        <f>SUM(F6:G6)*(1/1)</f>
        <v>40</v>
      </c>
      <c r="J6" s="4"/>
      <c r="K6" s="4"/>
      <c r="L6" s="4"/>
      <c r="M6" s="4"/>
      <c r="N6" s="4"/>
      <c r="S6">
        <f>SUM(S2:S5)</f>
        <v>145</v>
      </c>
    </row>
    <row r="7" spans="1:19">
      <c r="A7" t="s">
        <v>41</v>
      </c>
      <c r="B7" t="s">
        <v>37</v>
      </c>
      <c r="C7" t="s">
        <v>38</v>
      </c>
      <c r="D7" t="s">
        <v>10</v>
      </c>
      <c r="E7" t="s">
        <v>8</v>
      </c>
      <c r="F7">
        <v>40</v>
      </c>
      <c r="G7">
        <v>30</v>
      </c>
      <c r="H7">
        <f>SUM(F7:G7)*(1/2)</f>
        <v>35</v>
      </c>
      <c r="J7" s="4"/>
      <c r="K7" s="4"/>
      <c r="L7" s="4"/>
      <c r="M7" s="4"/>
      <c r="N7" s="4"/>
      <c r="S7">
        <f>S6/100</f>
        <v>1.45</v>
      </c>
    </row>
    <row r="8" spans="1:19">
      <c r="A8" t="s">
        <v>41</v>
      </c>
      <c r="B8" t="s">
        <v>37</v>
      </c>
      <c r="C8" t="s">
        <v>38</v>
      </c>
      <c r="D8" t="s">
        <v>10</v>
      </c>
      <c r="E8" t="s">
        <v>7</v>
      </c>
      <c r="F8">
        <v>40</v>
      </c>
      <c r="G8">
        <v>10</v>
      </c>
      <c r="H8">
        <f>SUM(F8:G8)*(1/2)</f>
        <v>25</v>
      </c>
      <c r="J8" s="4"/>
      <c r="K8" s="4"/>
      <c r="L8" s="4"/>
      <c r="M8" s="4"/>
      <c r="N8" s="4"/>
    </row>
    <row r="9" spans="1:19">
      <c r="H9">
        <f>SUM(H2:H8)</f>
        <v>215</v>
      </c>
      <c r="J9" s="5"/>
      <c r="K9" s="5"/>
      <c r="L9" s="5"/>
      <c r="M9" s="5"/>
      <c r="N9" s="5"/>
    </row>
    <row r="10" spans="1:19">
      <c r="H10">
        <f>H9/100</f>
        <v>2.15</v>
      </c>
    </row>
    <row r="22" spans="1:20">
      <c r="A22" t="s">
        <v>35</v>
      </c>
      <c r="B22" t="s">
        <v>33</v>
      </c>
      <c r="C22" t="s">
        <v>34</v>
      </c>
      <c r="D22" t="s">
        <v>4</v>
      </c>
      <c r="E22" t="s">
        <v>5</v>
      </c>
      <c r="F22">
        <v>100</v>
      </c>
      <c r="G22">
        <v>10</v>
      </c>
      <c r="H22">
        <f>SUM(F22:G22)*(1-(2/7))</f>
        <v>78.571428571428569</v>
      </c>
      <c r="I22">
        <f>SUM(F22:G22)</f>
        <v>110</v>
      </c>
      <c r="L22" s="4" t="s">
        <v>36</v>
      </c>
      <c r="M22" s="4" t="s">
        <v>33</v>
      </c>
      <c r="N22" s="4" t="s">
        <v>34</v>
      </c>
      <c r="O22" t="s">
        <v>4</v>
      </c>
      <c r="P22" t="s">
        <v>13</v>
      </c>
      <c r="Q22">
        <f>100</f>
        <v>100</v>
      </c>
      <c r="R22">
        <v>100</v>
      </c>
      <c r="S22">
        <f>SUM(Q22:R22)*(1-(1/4))</f>
        <v>150</v>
      </c>
      <c r="T22">
        <f t="shared" ref="T22:T24" si="1">SUM(Q22:R22)</f>
        <v>200</v>
      </c>
    </row>
    <row r="23" spans="1:20">
      <c r="A23" t="s">
        <v>35</v>
      </c>
      <c r="B23" t="s">
        <v>33</v>
      </c>
      <c r="C23" t="s">
        <v>34</v>
      </c>
      <c r="D23" t="s">
        <v>6</v>
      </c>
      <c r="E23" t="s">
        <v>7</v>
      </c>
      <c r="F23">
        <v>10</v>
      </c>
      <c r="G23">
        <v>10</v>
      </c>
      <c r="H23">
        <f t="shared" ref="H23:H28" si="2">SUM(F23:G23)*(1-(2/7))</f>
        <v>14.285714285714286</v>
      </c>
      <c r="I23">
        <f t="shared" ref="I23:I28" si="3">SUM(F23:G23)</f>
        <v>20</v>
      </c>
      <c r="L23" s="4" t="s">
        <v>35</v>
      </c>
      <c r="M23" s="4" t="s">
        <v>33</v>
      </c>
      <c r="N23" s="4" t="s">
        <v>34</v>
      </c>
      <c r="O23" t="s">
        <v>12</v>
      </c>
      <c r="P23" t="s">
        <v>14</v>
      </c>
      <c r="Q23">
        <v>60</v>
      </c>
      <c r="R23">
        <v>60</v>
      </c>
      <c r="S23">
        <f>SUM(Q23:R23)*(1-(3/4))</f>
        <v>30</v>
      </c>
      <c r="T23">
        <f t="shared" si="1"/>
        <v>120</v>
      </c>
    </row>
    <row r="24" spans="1:20">
      <c r="A24" t="s">
        <v>36</v>
      </c>
      <c r="B24" t="s">
        <v>37</v>
      </c>
      <c r="C24" t="s">
        <v>38</v>
      </c>
      <c r="D24" t="s">
        <v>6</v>
      </c>
      <c r="E24" t="s">
        <v>8</v>
      </c>
      <c r="F24">
        <v>10</v>
      </c>
      <c r="G24">
        <v>30</v>
      </c>
      <c r="H24">
        <f t="shared" si="2"/>
        <v>28.571428571428573</v>
      </c>
      <c r="I24">
        <f t="shared" si="3"/>
        <v>40</v>
      </c>
      <c r="L24" s="4" t="s">
        <v>35</v>
      </c>
      <c r="M24" s="4" t="s">
        <v>33</v>
      </c>
      <c r="N24" s="4" t="s">
        <v>34</v>
      </c>
      <c r="O24" t="s">
        <v>11</v>
      </c>
      <c r="P24" t="s">
        <v>15</v>
      </c>
      <c r="Q24">
        <v>70</v>
      </c>
      <c r="R24">
        <v>80</v>
      </c>
      <c r="S24">
        <f>SUM(Q24:R24)*(1-(3/4))</f>
        <v>37.5</v>
      </c>
      <c r="T24">
        <f t="shared" si="1"/>
        <v>150</v>
      </c>
    </row>
    <row r="25" spans="1:20">
      <c r="A25" t="s">
        <v>36</v>
      </c>
      <c r="B25" t="s">
        <v>37</v>
      </c>
      <c r="C25" t="s">
        <v>38</v>
      </c>
      <c r="D25" t="s">
        <v>9</v>
      </c>
      <c r="E25" t="s">
        <v>8</v>
      </c>
      <c r="F25">
        <v>30</v>
      </c>
      <c r="G25">
        <v>30</v>
      </c>
      <c r="H25">
        <f t="shared" si="2"/>
        <v>42.857142857142861</v>
      </c>
      <c r="I25">
        <f t="shared" si="3"/>
        <v>60</v>
      </c>
      <c r="L25" s="4" t="s">
        <v>35</v>
      </c>
      <c r="M25" s="4" t="s">
        <v>33</v>
      </c>
      <c r="N25" s="4" t="s">
        <v>34</v>
      </c>
      <c r="O25" t="s">
        <v>9</v>
      </c>
      <c r="P25" t="s">
        <v>15</v>
      </c>
      <c r="Q25">
        <v>30</v>
      </c>
      <c r="R25">
        <v>80</v>
      </c>
      <c r="S25">
        <f>SUM(Q25:R25)*(1-(3/4))</f>
        <v>27.5</v>
      </c>
      <c r="T25">
        <f>SUM(Q25:R25)</f>
        <v>110</v>
      </c>
    </row>
    <row r="26" spans="1:20">
      <c r="A26" s="19" t="s">
        <v>39</v>
      </c>
      <c r="B26" s="19" t="s">
        <v>40</v>
      </c>
      <c r="C26" s="19" t="s">
        <v>34</v>
      </c>
      <c r="D26" s="19" t="s">
        <v>9</v>
      </c>
      <c r="E26" s="19" t="s">
        <v>7</v>
      </c>
      <c r="F26" s="19">
        <v>30</v>
      </c>
      <c r="G26" s="19">
        <v>10</v>
      </c>
      <c r="H26">
        <f>SUM(F26:G26)*(1-(1/7))</f>
        <v>34.285714285714292</v>
      </c>
      <c r="I26">
        <f t="shared" si="3"/>
        <v>40</v>
      </c>
      <c r="L26" s="4"/>
      <c r="M26" s="4"/>
      <c r="N26" s="4"/>
      <c r="S26">
        <f>SUM(S22:S25)</f>
        <v>245</v>
      </c>
      <c r="T26">
        <f>SUM(T22:T25)</f>
        <v>580</v>
      </c>
    </row>
    <row r="27" spans="1:20">
      <c r="A27" t="s">
        <v>41</v>
      </c>
      <c r="B27" t="s">
        <v>37</v>
      </c>
      <c r="C27" t="s">
        <v>38</v>
      </c>
      <c r="D27" t="s">
        <v>10</v>
      </c>
      <c r="E27" t="s">
        <v>8</v>
      </c>
      <c r="F27">
        <v>40</v>
      </c>
      <c r="G27">
        <v>30</v>
      </c>
      <c r="H27">
        <f t="shared" si="2"/>
        <v>50</v>
      </c>
      <c r="I27">
        <f t="shared" si="3"/>
        <v>70</v>
      </c>
      <c r="L27" s="4"/>
      <c r="M27" s="4"/>
      <c r="N27" s="4"/>
      <c r="S27" s="18">
        <f>S26/100</f>
        <v>2.4500000000000002</v>
      </c>
    </row>
    <row r="28" spans="1:20">
      <c r="A28" t="s">
        <v>41</v>
      </c>
      <c r="B28" t="s">
        <v>37</v>
      </c>
      <c r="C28" t="s">
        <v>38</v>
      </c>
      <c r="D28" t="s">
        <v>10</v>
      </c>
      <c r="E28" t="s">
        <v>7</v>
      </c>
      <c r="F28">
        <v>40</v>
      </c>
      <c r="G28">
        <v>10</v>
      </c>
      <c r="H28">
        <f t="shared" si="2"/>
        <v>35.714285714285715</v>
      </c>
      <c r="I28">
        <f t="shared" si="3"/>
        <v>50</v>
      </c>
    </row>
    <row r="29" spans="1:20">
      <c r="H29">
        <f>SUM(H22:H28)</f>
        <v>284.28571428571428</v>
      </c>
      <c r="I29">
        <f>SUM(I22:I28)</f>
        <v>390</v>
      </c>
    </row>
    <row r="30" spans="1:20">
      <c r="H30" s="18">
        <f>H29/100</f>
        <v>2.842857142857143</v>
      </c>
    </row>
    <row r="37" spans="1:9">
      <c r="A37" t="s">
        <v>35</v>
      </c>
      <c r="B37" t="s">
        <v>33</v>
      </c>
      <c r="C37" t="s">
        <v>34</v>
      </c>
      <c r="D37" t="s">
        <v>4</v>
      </c>
      <c r="E37" t="s">
        <v>5</v>
      </c>
      <c r="F37">
        <v>100</v>
      </c>
      <c r="G37">
        <v>10</v>
      </c>
      <c r="H37">
        <f>SUM(F37:G37)*(1-(2/7))</f>
        <v>78.571428571428569</v>
      </c>
      <c r="I37">
        <f>SUM(F37:G37)</f>
        <v>110</v>
      </c>
    </row>
    <row r="38" spans="1:9">
      <c r="A38" t="s">
        <v>35</v>
      </c>
      <c r="B38" t="s">
        <v>33</v>
      </c>
      <c r="C38" t="s">
        <v>34</v>
      </c>
      <c r="D38" t="s">
        <v>6</v>
      </c>
      <c r="E38" t="s">
        <v>5</v>
      </c>
      <c r="F38">
        <v>10</v>
      </c>
      <c r="G38">
        <v>10</v>
      </c>
      <c r="H38">
        <f>SUM(F38:G38)*(1-(2/7))</f>
        <v>14.285714285714286</v>
      </c>
      <c r="I38">
        <f>SUM(F38:G38)</f>
        <v>20</v>
      </c>
    </row>
    <row r="39" spans="1:9">
      <c r="A39" t="s">
        <v>36</v>
      </c>
      <c r="B39" t="s">
        <v>37</v>
      </c>
      <c r="C39" t="s">
        <v>34</v>
      </c>
      <c r="D39" t="s">
        <v>6</v>
      </c>
      <c r="E39" t="s">
        <v>5</v>
      </c>
      <c r="F39">
        <v>10</v>
      </c>
      <c r="G39">
        <v>30</v>
      </c>
      <c r="H39">
        <f t="shared" ref="H39:H40" si="4">SUM(F39:G39)*(1-(2/7))</f>
        <v>28.571428571428573</v>
      </c>
      <c r="I39">
        <f t="shared" ref="I38:I44" si="5">SUM(F39:G39)</f>
        <v>40</v>
      </c>
    </row>
    <row r="40" spans="1:9">
      <c r="A40" t="s">
        <v>36</v>
      </c>
      <c r="B40" t="s">
        <v>37</v>
      </c>
      <c r="C40" t="s">
        <v>34</v>
      </c>
      <c r="D40" t="s">
        <v>6</v>
      </c>
      <c r="E40" t="s">
        <v>5</v>
      </c>
      <c r="F40">
        <v>30</v>
      </c>
      <c r="G40">
        <v>30</v>
      </c>
      <c r="H40">
        <f t="shared" si="4"/>
        <v>42.857142857142861</v>
      </c>
      <c r="I40">
        <f t="shared" si="5"/>
        <v>60</v>
      </c>
    </row>
    <row r="41" spans="1:9">
      <c r="A41" t="s">
        <v>39</v>
      </c>
      <c r="B41" t="s">
        <v>40</v>
      </c>
      <c r="C41" t="s">
        <v>34</v>
      </c>
      <c r="D41" t="s">
        <v>6</v>
      </c>
      <c r="E41" t="s">
        <v>5</v>
      </c>
      <c r="F41" s="19">
        <v>30</v>
      </c>
      <c r="G41" s="19">
        <v>10</v>
      </c>
      <c r="H41">
        <f>SUM(F41:G41)*(1-(1/7))</f>
        <v>34.285714285714292</v>
      </c>
      <c r="I41">
        <f t="shared" si="5"/>
        <v>40</v>
      </c>
    </row>
    <row r="42" spans="1:9">
      <c r="A42" t="s">
        <v>41</v>
      </c>
      <c r="B42" t="s">
        <v>37</v>
      </c>
      <c r="C42" t="s">
        <v>34</v>
      </c>
      <c r="D42" t="s">
        <v>6</v>
      </c>
      <c r="E42" t="s">
        <v>5</v>
      </c>
      <c r="F42">
        <v>40</v>
      </c>
      <c r="G42">
        <v>30</v>
      </c>
      <c r="H42">
        <f t="shared" ref="H42:H44" si="6">SUM(F42:G42)*(1-(2/7))</f>
        <v>50</v>
      </c>
      <c r="I42">
        <f t="shared" si="5"/>
        <v>70</v>
      </c>
    </row>
    <row r="43" spans="1:9">
      <c r="A43" t="s">
        <v>41</v>
      </c>
      <c r="B43" t="s">
        <v>37</v>
      </c>
      <c r="C43" t="s">
        <v>34</v>
      </c>
      <c r="D43" t="s">
        <v>6</v>
      </c>
      <c r="E43" t="s">
        <v>5</v>
      </c>
      <c r="F43">
        <v>40</v>
      </c>
      <c r="G43">
        <v>10</v>
      </c>
      <c r="H43">
        <f t="shared" si="6"/>
        <v>35.714285714285715</v>
      </c>
      <c r="I43">
        <f t="shared" si="5"/>
        <v>50</v>
      </c>
    </row>
    <row r="44" spans="1:9">
      <c r="A44" t="s">
        <v>42</v>
      </c>
      <c r="B44" t="s">
        <v>33</v>
      </c>
      <c r="C44" t="s">
        <v>34</v>
      </c>
      <c r="D44" t="s">
        <v>4</v>
      </c>
      <c r="E44" t="s">
        <v>5</v>
      </c>
      <c r="F44">
        <v>100</v>
      </c>
      <c r="G44">
        <v>10</v>
      </c>
      <c r="H44">
        <f>SUM(F44:G44)*(1-(1/7))</f>
        <v>94.285714285714292</v>
      </c>
      <c r="I44">
        <f t="shared" si="5"/>
        <v>110</v>
      </c>
    </row>
    <row r="45" spans="1:9">
      <c r="H45">
        <f>SUM(H37:H44)</f>
        <v>378.57142857142856</v>
      </c>
      <c r="I45">
        <f>SUM(I37:I44)</f>
        <v>500</v>
      </c>
    </row>
    <row r="46" spans="1:9">
      <c r="H46" s="18">
        <f>H45/100</f>
        <v>3.7857142857142856</v>
      </c>
    </row>
    <row r="52" spans="1:8">
      <c r="A52" t="s">
        <v>35</v>
      </c>
      <c r="B52" t="s">
        <v>33</v>
      </c>
      <c r="C52" t="s">
        <v>34</v>
      </c>
      <c r="D52" t="s">
        <v>4</v>
      </c>
      <c r="E52" t="s">
        <v>5</v>
      </c>
      <c r="F52">
        <v>100</v>
      </c>
      <c r="G52">
        <v>10</v>
      </c>
      <c r="H52">
        <f>SUM(F52:G52)*0.5</f>
        <v>55</v>
      </c>
    </row>
    <row r="53" spans="1:8">
      <c r="A53" t="s">
        <v>35</v>
      </c>
      <c r="B53" t="s">
        <v>33</v>
      </c>
      <c r="C53" t="s">
        <v>34</v>
      </c>
      <c r="D53" t="s">
        <v>6</v>
      </c>
      <c r="E53" t="s">
        <v>5</v>
      </c>
      <c r="F53">
        <v>10</v>
      </c>
      <c r="G53">
        <v>10</v>
      </c>
      <c r="H53">
        <f t="shared" ref="H53:H59" si="7">SUM(F53:G53)*0.5</f>
        <v>10</v>
      </c>
    </row>
    <row r="54" spans="1:8">
      <c r="A54" t="s">
        <v>36</v>
      </c>
      <c r="B54" t="s">
        <v>37</v>
      </c>
      <c r="C54" t="s">
        <v>34</v>
      </c>
      <c r="D54" t="s">
        <v>6</v>
      </c>
      <c r="E54" t="s">
        <v>5</v>
      </c>
      <c r="F54">
        <v>10</v>
      </c>
      <c r="G54">
        <v>30</v>
      </c>
      <c r="H54">
        <f t="shared" si="7"/>
        <v>20</v>
      </c>
    </row>
    <row r="55" spans="1:8">
      <c r="A55" t="s">
        <v>36</v>
      </c>
      <c r="B55" t="s">
        <v>37</v>
      </c>
      <c r="C55" t="s">
        <v>34</v>
      </c>
      <c r="D55" t="s">
        <v>6</v>
      </c>
      <c r="E55" t="s">
        <v>5</v>
      </c>
      <c r="F55">
        <v>30</v>
      </c>
      <c r="G55">
        <v>30</v>
      </c>
      <c r="H55">
        <f t="shared" si="7"/>
        <v>30</v>
      </c>
    </row>
    <row r="56" spans="1:8">
      <c r="A56" t="s">
        <v>39</v>
      </c>
      <c r="B56" t="s">
        <v>40</v>
      </c>
      <c r="C56" t="s">
        <v>34</v>
      </c>
      <c r="D56" t="s">
        <v>6</v>
      </c>
      <c r="E56" t="s">
        <v>5</v>
      </c>
      <c r="F56" s="19">
        <v>30</v>
      </c>
      <c r="G56" s="19">
        <v>10</v>
      </c>
      <c r="H56">
        <f t="shared" si="7"/>
        <v>20</v>
      </c>
    </row>
    <row r="57" spans="1:8">
      <c r="A57" t="s">
        <v>41</v>
      </c>
      <c r="B57" t="s">
        <v>37</v>
      </c>
      <c r="C57" t="s">
        <v>34</v>
      </c>
      <c r="D57" t="s">
        <v>6</v>
      </c>
      <c r="E57" t="s">
        <v>5</v>
      </c>
      <c r="F57">
        <v>40</v>
      </c>
      <c r="G57">
        <v>30</v>
      </c>
      <c r="H57">
        <f t="shared" si="7"/>
        <v>35</v>
      </c>
    </row>
    <row r="58" spans="1:8">
      <c r="A58" t="s">
        <v>41</v>
      </c>
      <c r="B58" t="s">
        <v>37</v>
      </c>
      <c r="C58" t="s">
        <v>34</v>
      </c>
      <c r="D58" t="s">
        <v>6</v>
      </c>
      <c r="E58" t="s">
        <v>5</v>
      </c>
      <c r="F58">
        <v>40</v>
      </c>
      <c r="G58">
        <v>10</v>
      </c>
      <c r="H58">
        <f t="shared" si="7"/>
        <v>25</v>
      </c>
    </row>
    <row r="59" spans="1:8">
      <c r="A59" t="s">
        <v>42</v>
      </c>
      <c r="B59" t="s">
        <v>33</v>
      </c>
      <c r="C59" t="s">
        <v>34</v>
      </c>
      <c r="D59" t="s">
        <v>4</v>
      </c>
      <c r="E59" t="s">
        <v>5</v>
      </c>
      <c r="F59">
        <v>100</v>
      </c>
      <c r="G59">
        <v>10</v>
      </c>
      <c r="H59">
        <f t="shared" si="7"/>
        <v>55</v>
      </c>
    </row>
    <row r="60" spans="1:8">
      <c r="H60">
        <f>SUM(H52:H59)</f>
        <v>250</v>
      </c>
    </row>
    <row r="61" spans="1:8">
      <c r="H61" s="18">
        <f>H60/100</f>
        <v>2.5</v>
      </c>
    </row>
    <row r="67" spans="1:8">
      <c r="A67">
        <v>2</v>
      </c>
      <c r="B67" t="s">
        <v>43</v>
      </c>
    </row>
    <row r="68" spans="1:8">
      <c r="A68">
        <v>5</v>
      </c>
      <c r="B68" t="s">
        <v>44</v>
      </c>
    </row>
    <row r="70" spans="1:8">
      <c r="A70" s="20">
        <f>2/7</f>
        <v>0.2857142857142857</v>
      </c>
      <c r="B70" s="20">
        <f>5/7</f>
        <v>0.7142857142857143</v>
      </c>
    </row>
    <row r="71" spans="1:8">
      <c r="A71">
        <f>-A70 * LOG(A70,2)</f>
        <v>0.51638712058788683</v>
      </c>
      <c r="B71">
        <f>-B70 * LOG(B70,2)</f>
        <v>0.34673344797874411</v>
      </c>
      <c r="G71" t="s">
        <v>45</v>
      </c>
    </row>
    <row r="72" spans="1:8">
      <c r="A72">
        <f>A71-B71</f>
        <v>0.16965367260914271</v>
      </c>
      <c r="G72" t="s">
        <v>46</v>
      </c>
      <c r="H72" t="s">
        <v>47</v>
      </c>
    </row>
    <row r="73" spans="1:8">
      <c r="E73" t="s">
        <v>48</v>
      </c>
      <c r="F73" t="s">
        <v>46</v>
      </c>
      <c r="G73">
        <v>0</v>
      </c>
      <c r="H73">
        <v>1</v>
      </c>
    </row>
    <row r="74" spans="1:8">
      <c r="F74" t="s">
        <v>47</v>
      </c>
      <c r="G74">
        <v>1</v>
      </c>
      <c r="H74">
        <v>6</v>
      </c>
    </row>
    <row r="75" spans="1:8">
      <c r="A75">
        <f>0*LOG(1,2)</f>
        <v>0</v>
      </c>
    </row>
    <row r="81" spans="10:10">
      <c r="J81">
        <f>1/6</f>
        <v>0.16666666666666666</v>
      </c>
    </row>
    <row r="82" spans="10:10">
      <c r="J82">
        <f>1-(6/7)</f>
        <v>0.1428571428571429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A1:D8"/>
    </sheetView>
  </sheetViews>
  <sheetFormatPr baseColWidth="10" defaultRowHeight="15" x14ac:dyDescent="0"/>
  <cols>
    <col min="2" max="2" width="26.33203125" bestFit="1" customWidth="1"/>
    <col min="3" max="3" width="19.5" bestFit="1" customWidth="1"/>
    <col min="4" max="4" width="37.1640625" bestFit="1" customWidth="1"/>
  </cols>
  <sheetData>
    <row r="1" spans="1:4">
      <c r="B1" t="s">
        <v>56</v>
      </c>
      <c r="C1" t="s">
        <v>57</v>
      </c>
      <c r="D1" t="s">
        <v>68</v>
      </c>
    </row>
    <row r="2" spans="1:4">
      <c r="A2" t="s">
        <v>49</v>
      </c>
      <c r="B2" s="22" t="s">
        <v>69</v>
      </c>
      <c r="C2" s="22"/>
      <c r="D2" s="22"/>
    </row>
    <row r="3" spans="1:4">
      <c r="A3" t="s">
        <v>50</v>
      </c>
      <c r="B3" s="21" t="s">
        <v>70</v>
      </c>
      <c r="C3" s="21" t="s">
        <v>71</v>
      </c>
      <c r="D3" t="s">
        <v>66</v>
      </c>
    </row>
    <row r="4" spans="1:4">
      <c r="A4" t="s">
        <v>51</v>
      </c>
      <c r="B4" t="s">
        <v>53</v>
      </c>
      <c r="C4" t="s">
        <v>55</v>
      </c>
      <c r="D4" t="s">
        <v>63</v>
      </c>
    </row>
    <row r="5" spans="1:4">
      <c r="A5" t="s">
        <v>52</v>
      </c>
      <c r="B5" s="22" t="s">
        <v>58</v>
      </c>
      <c r="C5" s="22"/>
      <c r="D5" t="s">
        <v>65</v>
      </c>
    </row>
    <row r="6" spans="1:4">
      <c r="A6" t="s">
        <v>54</v>
      </c>
      <c r="B6" s="22"/>
      <c r="C6" s="22"/>
      <c r="D6" t="s">
        <v>64</v>
      </c>
    </row>
    <row r="7" spans="1:4">
      <c r="A7" t="s">
        <v>59</v>
      </c>
      <c r="B7" s="22" t="s">
        <v>72</v>
      </c>
      <c r="C7" s="22"/>
      <c r="D7" s="22"/>
    </row>
    <row r="8" spans="1:4">
      <c r="A8" t="s">
        <v>60</v>
      </c>
      <c r="B8" t="s">
        <v>61</v>
      </c>
      <c r="C8" t="s">
        <v>62</v>
      </c>
      <c r="D8" t="s">
        <v>67</v>
      </c>
    </row>
  </sheetData>
  <mergeCells count="3">
    <mergeCell ref="B2:D2"/>
    <mergeCell ref="B5:C6"/>
    <mergeCell ref="B7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M-Score</vt:lpstr>
      <vt:lpstr>Sheet2</vt:lpstr>
      <vt:lpstr>L-Severity</vt:lpstr>
      <vt:lpstr>Sheet4</vt:lpstr>
      <vt:lpstr>Sheet5</vt:lpstr>
      <vt:lpstr>Analysis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2017-03-01T01:37:30Z</dcterms:created>
  <dcterms:modified xsi:type="dcterms:W3CDTF">2017-03-09T20:57:51Z</dcterms:modified>
</cp:coreProperties>
</file>