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"/>
    </mc:Choice>
  </mc:AlternateContent>
  <xr:revisionPtr revIDLastSave="0" documentId="8_{EA6C84CC-9477-4E84-A1CD-152053087578}" xr6:coauthVersionLast="47" xr6:coauthVersionMax="47" xr10:uidLastSave="{00000000-0000-0000-0000-000000000000}"/>
  <bookViews>
    <workbookView xWindow="-110" yWindow="-110" windowWidth="19420" windowHeight="10300" xr2:uid="{02781D57-1F5D-4641-8933-4363AE78A6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L17" i="1"/>
  <c r="L8" i="1"/>
  <c r="L9" i="1"/>
  <c r="L10" i="1"/>
  <c r="L11" i="1"/>
  <c r="L12" i="1"/>
  <c r="L13" i="1"/>
  <c r="L14" i="1"/>
  <c r="L15" i="1"/>
  <c r="L16" i="1"/>
  <c r="L7" i="1"/>
  <c r="K8" i="1"/>
  <c r="K9" i="1"/>
  <c r="K10" i="1"/>
  <c r="K11" i="1"/>
  <c r="K12" i="1"/>
  <c r="K13" i="1"/>
  <c r="K14" i="1"/>
  <c r="K15" i="1"/>
  <c r="K16" i="1"/>
  <c r="K7" i="1"/>
  <c r="H7" i="1"/>
  <c r="J8" i="1"/>
  <c r="J9" i="1"/>
  <c r="J10" i="1"/>
  <c r="J11" i="1"/>
  <c r="J12" i="1"/>
  <c r="J13" i="1"/>
  <c r="J14" i="1"/>
  <c r="J15" i="1"/>
  <c r="J16" i="1"/>
  <c r="J7" i="1"/>
  <c r="I8" i="1"/>
  <c r="I9" i="1"/>
  <c r="I10" i="1"/>
  <c r="I11" i="1"/>
  <c r="I12" i="1"/>
  <c r="I13" i="1"/>
  <c r="I14" i="1"/>
  <c r="I15" i="1"/>
  <c r="I16" i="1"/>
  <c r="I7" i="1"/>
  <c r="H8" i="1"/>
  <c r="H9" i="1"/>
  <c r="H10" i="1"/>
  <c r="H11" i="1"/>
  <c r="H12" i="1"/>
  <c r="H13" i="1"/>
  <c r="H14" i="1"/>
  <c r="H15" i="1"/>
  <c r="H16" i="1"/>
  <c r="G8" i="1"/>
  <c r="G9" i="1"/>
  <c r="G10" i="1"/>
  <c r="G11" i="1"/>
  <c r="G12" i="1"/>
  <c r="G13" i="1"/>
  <c r="G14" i="1"/>
  <c r="G15" i="1"/>
  <c r="G16" i="1"/>
  <c r="G7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<sst xmlns="http://schemas.openxmlformats.org/spreadsheetml/2006/main" count="66" uniqueCount="59">
  <si>
    <t>DAFTAR PEMBELIAN TIKET PESAWAT</t>
  </si>
  <si>
    <t>NO.</t>
  </si>
  <si>
    <t>KODE TIKET</t>
  </si>
  <si>
    <t>NAMA PENUMPANG</t>
  </si>
  <si>
    <t>TUJUAN</t>
  </si>
  <si>
    <t>HARGA</t>
  </si>
  <si>
    <t>KELAS</t>
  </si>
  <si>
    <t>MENU</t>
  </si>
  <si>
    <t>HARGA MENU</t>
  </si>
  <si>
    <t>DISKON</t>
  </si>
  <si>
    <t>HARGA JUAL</t>
  </si>
  <si>
    <t>TANGGAL  PEMBELIAN</t>
  </si>
  <si>
    <t>Tabel Menu Makanan</t>
  </si>
  <si>
    <t>KODE</t>
  </si>
  <si>
    <t>P1</t>
  </si>
  <si>
    <t>P2</t>
  </si>
  <si>
    <t>P3</t>
  </si>
  <si>
    <t>Paket A</t>
  </si>
  <si>
    <t>Paket B</t>
  </si>
  <si>
    <t>Paket C</t>
  </si>
  <si>
    <t>Tabel Tujuan</t>
  </si>
  <si>
    <t>AAA</t>
  </si>
  <si>
    <t>BBB</t>
  </si>
  <si>
    <t>CCC</t>
  </si>
  <si>
    <t>DDD</t>
  </si>
  <si>
    <t>Tabel Kelas</t>
  </si>
  <si>
    <t>X</t>
  </si>
  <si>
    <t>Y</t>
  </si>
  <si>
    <t>Z</t>
  </si>
  <si>
    <t>VIP</t>
  </si>
  <si>
    <t>Bisnis</t>
  </si>
  <si>
    <t>Ekonomi</t>
  </si>
  <si>
    <t>Jakarta - Medan</t>
  </si>
  <si>
    <t>Semarang - Palembang</t>
  </si>
  <si>
    <t>Jakarta - Denpasar</t>
  </si>
  <si>
    <t>Solo - Pontianak</t>
  </si>
  <si>
    <t>TOTAL PEMBELIAN</t>
  </si>
  <si>
    <t>JUMLAH PEMBELIAN KELAS VIP</t>
  </si>
  <si>
    <t>Oliver Giroud</t>
  </si>
  <si>
    <t>Lionel Messi</t>
  </si>
  <si>
    <t>Cristiano Ronaldo</t>
  </si>
  <si>
    <t>Mesut Ozil</t>
  </si>
  <si>
    <t>David Beckham</t>
  </si>
  <si>
    <t>Sergio Ramos</t>
  </si>
  <si>
    <t>Thiago Silva</t>
  </si>
  <si>
    <t>Roberto Carlos</t>
  </si>
  <si>
    <t>Alex Teves</t>
  </si>
  <si>
    <t>Neymar Da Silva</t>
  </si>
  <si>
    <t>BBBY-P1-035</t>
  </si>
  <si>
    <t>DDDZ-P3-036</t>
  </si>
  <si>
    <t>AAAZ-P3-037</t>
  </si>
  <si>
    <t>BBBX-P1-039</t>
  </si>
  <si>
    <t>AAAY-P2-038</t>
  </si>
  <si>
    <t>BBBX-P2-040</t>
  </si>
  <si>
    <t>DDDY-P1-041</t>
  </si>
  <si>
    <t>DDDY-P3-042</t>
  </si>
  <si>
    <t>CCCX-P1-043</t>
  </si>
  <si>
    <t>CCCX-P3-044</t>
  </si>
  <si>
    <t>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</si>
</sst>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9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1" xfId="0" applyFill="1" applyBorder="1"/>
    <xf numFmtId="15" fontId="0" fillId="0" borderId="1" xfId="0" applyNumberFormat="1" applyBorder="1" applyAlignment="1">
      <alignment wrapText="1"/>
    </xf>
    <xf numFmtId="0" fontId="0" fillId="0" borderId="1" xfId="0" applyNumberFormat="1" applyBorder="1"/>
    <xf numFmtId="49" fontId="0" fillId="0" borderId="0" xfId="0" applyNumberFormat="1"/>
    <xf numFmtId="0" fontId="0" fillId="0" borderId="1" xfId="1" applyNumberFormat="1" applyFont="1" applyBorder="1"/>
    <xf numFmtId="0" fontId="0" fillId="0" borderId="1" xfId="0" applyBorder="1" applyAlignment="1">
      <alignment horizontal="lef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68CC-EC21-4F12-A47B-7D5DB549C024}">
  <dimension ref="B2:L30"/>
  <sheetViews>
    <sheetView tabSelected="1" topLeftCell="A3" zoomScale="80" zoomScaleNormal="80" workbookViewId="0">
      <selection activeCell="N14" sqref="N14"/>
    </sheetView>
  </sheetViews>
  <sheetFormatPr defaultRowHeight="14.5" x14ac:dyDescent="0.35"/>
  <cols>
    <col min="1" max="1" width="3.1796875" customWidth="1"/>
    <col min="2" max="2" width="7.08984375" customWidth="1"/>
    <col min="3" max="3" width="21.6328125" customWidth="1"/>
    <col min="4" max="4" width="20.81640625" customWidth="1"/>
    <col min="5" max="5" width="11.453125" customWidth="1"/>
    <col min="6" max="6" width="22.90625" customWidth="1"/>
    <col min="7" max="7" width="12.26953125" customWidth="1"/>
    <col min="8" max="8" width="10.26953125" customWidth="1"/>
    <col min="9" max="9" width="11" customWidth="1"/>
    <col min="10" max="10" width="16" customWidth="1"/>
    <col min="11" max="11" width="11" customWidth="1"/>
    <col min="12" max="12" width="16.08984375" customWidth="1"/>
  </cols>
  <sheetData>
    <row r="2" spans="2:12" ht="26.5" customHeight="1" x14ac:dyDescent="0.35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</row>
    <row r="5" spans="2:12" ht="17.5" customHeight="1" x14ac:dyDescent="0.35"/>
    <row r="6" spans="2:12" ht="39" customHeight="1" x14ac:dyDescent="0.35">
      <c r="B6" s="1" t="s">
        <v>1</v>
      </c>
      <c r="C6" s="1" t="s">
        <v>2</v>
      </c>
      <c r="D6" s="1" t="s">
        <v>3</v>
      </c>
      <c r="E6" s="2" t="s">
        <v>11</v>
      </c>
      <c r="F6" s="1" t="s">
        <v>4</v>
      </c>
      <c r="G6" s="1" t="s">
        <v>5</v>
      </c>
      <c r="H6" s="1" t="s">
        <v>58</v>
      </c>
      <c r="I6" s="1" t="s">
        <v>7</v>
      </c>
      <c r="J6" s="1" t="s">
        <v>8</v>
      </c>
      <c r="K6" s="1" t="s">
        <v>9</v>
      </c>
      <c r="L6" s="1" t="s">
        <v>10</v>
      </c>
    </row>
    <row r="7" spans="2:12" x14ac:dyDescent="0.35">
      <c r="B7" s="17">
        <v>1</v>
      </c>
      <c r="C7" s="10" t="s">
        <v>48</v>
      </c>
      <c r="D7" s="3" t="s">
        <v>38</v>
      </c>
      <c r="E7" s="9">
        <v>45253</v>
      </c>
      <c r="F7" s="3" t="str">
        <f>VLOOKUP(C7,$B$27:$D$30,2)</f>
        <v>Semarang - Palembang</v>
      </c>
      <c r="G7" s="3">
        <f>VLOOKUP(C7,$B$27:$D$30,3)</f>
        <v>700000</v>
      </c>
      <c r="H7" s="3" t="str">
        <f>VLOOKUP(MID(C7,4,1),$G$27:$I$29,2,FALSE)</f>
        <v>Bisnis</v>
      </c>
      <c r="I7" s="3" t="str">
        <f>HLOOKUP(MID(C7,6,2),$C$21:$E$23,2,FALSE)</f>
        <v>Paket A</v>
      </c>
      <c r="J7" s="3">
        <f>HLOOKUP(MID(C7,6,2),$C$21:$E$23,3,FALSE)</f>
        <v>25000</v>
      </c>
      <c r="K7" s="3">
        <f>VLOOKUP(MID(C7,4,1),$G$27:$I$29,3,FALSE)*G7</f>
        <v>105000</v>
      </c>
      <c r="L7" s="3">
        <f>G7+J7-K7</f>
        <v>620000</v>
      </c>
    </row>
    <row r="8" spans="2:12" x14ac:dyDescent="0.35">
      <c r="B8" s="17">
        <v>2</v>
      </c>
      <c r="C8" s="10" t="s">
        <v>49</v>
      </c>
      <c r="D8" s="3" t="s">
        <v>39</v>
      </c>
      <c r="E8" s="9">
        <v>45253</v>
      </c>
      <c r="F8" s="3" t="str">
        <f t="shared" ref="F8:F16" si="0">VLOOKUP(C8,$B$27:$D$30,2)</f>
        <v>Solo - Pontianak</v>
      </c>
      <c r="G8" s="3">
        <f t="shared" ref="G8:G16" si="1">VLOOKUP(C8,$B$27:$D$30,3)</f>
        <v>630000</v>
      </c>
      <c r="H8" s="3" t="str">
        <f t="shared" ref="H8:H16" si="2">VLOOKUP(MID(C8,4,1),$G$27:$I$29,2,FALSE)</f>
        <v>Ekonomi</v>
      </c>
      <c r="I8" s="3" t="str">
        <f t="shared" ref="I8:I16" si="3">HLOOKUP(MID(C8,6,2),$C$21:$E$23,2,FALSE)</f>
        <v>Paket C</v>
      </c>
      <c r="J8" s="3">
        <f t="shared" ref="J8:J16" si="4">HLOOKUP(MID(C8,6,2),$C$21:$E$23,3,FALSE)</f>
        <v>50000</v>
      </c>
      <c r="K8" s="3">
        <f t="shared" ref="K8:K16" si="5">VLOOKUP(MID(C8,4,1),$G$27:$I$29,3,FALSE)*G8</f>
        <v>63000</v>
      </c>
      <c r="L8" s="3">
        <f t="shared" ref="L8:L16" si="6">G8+J8-K8</f>
        <v>617000</v>
      </c>
    </row>
    <row r="9" spans="2:12" x14ac:dyDescent="0.35">
      <c r="B9" s="17">
        <v>3</v>
      </c>
      <c r="C9" s="10" t="s">
        <v>50</v>
      </c>
      <c r="D9" s="3" t="s">
        <v>40</v>
      </c>
      <c r="E9" s="9">
        <v>45253</v>
      </c>
      <c r="F9" s="3" t="str">
        <f t="shared" si="0"/>
        <v>Jakarta - Medan</v>
      </c>
      <c r="G9" s="3">
        <f t="shared" si="1"/>
        <v>750000</v>
      </c>
      <c r="H9" s="3" t="str">
        <f t="shared" si="2"/>
        <v>Ekonomi</v>
      </c>
      <c r="I9" s="3" t="str">
        <f t="shared" si="3"/>
        <v>Paket C</v>
      </c>
      <c r="J9" s="3">
        <f t="shared" si="4"/>
        <v>50000</v>
      </c>
      <c r="K9" s="3">
        <f t="shared" si="5"/>
        <v>75000</v>
      </c>
      <c r="L9" s="3">
        <f t="shared" si="6"/>
        <v>725000</v>
      </c>
    </row>
    <row r="10" spans="2:12" x14ac:dyDescent="0.35">
      <c r="B10" s="17">
        <v>4</v>
      </c>
      <c r="C10" s="10" t="s">
        <v>52</v>
      </c>
      <c r="D10" s="3" t="s">
        <v>41</v>
      </c>
      <c r="E10" s="9">
        <v>45253</v>
      </c>
      <c r="F10" s="3" t="str">
        <f t="shared" si="0"/>
        <v>Jakarta - Medan</v>
      </c>
      <c r="G10" s="3">
        <f t="shared" si="1"/>
        <v>750000</v>
      </c>
      <c r="H10" s="3" t="str">
        <f t="shared" si="2"/>
        <v>Bisnis</v>
      </c>
      <c r="I10" s="3" t="str">
        <f t="shared" si="3"/>
        <v>Paket B</v>
      </c>
      <c r="J10" s="3">
        <f t="shared" si="4"/>
        <v>37000</v>
      </c>
      <c r="K10" s="3">
        <f t="shared" si="5"/>
        <v>112500</v>
      </c>
      <c r="L10" s="3">
        <f t="shared" si="6"/>
        <v>674500</v>
      </c>
    </row>
    <row r="11" spans="2:12" x14ac:dyDescent="0.35">
      <c r="B11" s="17">
        <v>5</v>
      </c>
      <c r="C11" s="10" t="s">
        <v>51</v>
      </c>
      <c r="D11" s="3" t="s">
        <v>42</v>
      </c>
      <c r="E11" s="9">
        <v>45253</v>
      </c>
      <c r="F11" s="3" t="str">
        <f t="shared" si="0"/>
        <v>Semarang - Palembang</v>
      </c>
      <c r="G11" s="3">
        <f t="shared" si="1"/>
        <v>700000</v>
      </c>
      <c r="H11" s="3" t="str">
        <f t="shared" si="2"/>
        <v>VIP</v>
      </c>
      <c r="I11" s="3" t="str">
        <f t="shared" si="3"/>
        <v>Paket A</v>
      </c>
      <c r="J11" s="3">
        <f t="shared" si="4"/>
        <v>25000</v>
      </c>
      <c r="K11" s="3">
        <f t="shared" si="5"/>
        <v>140000</v>
      </c>
      <c r="L11" s="3">
        <f t="shared" si="6"/>
        <v>585000</v>
      </c>
    </row>
    <row r="12" spans="2:12" x14ac:dyDescent="0.35">
      <c r="B12" s="17">
        <v>6</v>
      </c>
      <c r="C12" s="10" t="s">
        <v>53</v>
      </c>
      <c r="D12" s="3" t="s">
        <v>43</v>
      </c>
      <c r="E12" s="9">
        <v>45253</v>
      </c>
      <c r="F12" s="3" t="str">
        <f t="shared" si="0"/>
        <v>Semarang - Palembang</v>
      </c>
      <c r="G12" s="3">
        <f t="shared" si="1"/>
        <v>700000</v>
      </c>
      <c r="H12" s="3" t="str">
        <f t="shared" si="2"/>
        <v>VIP</v>
      </c>
      <c r="I12" s="3" t="str">
        <f t="shared" si="3"/>
        <v>Paket B</v>
      </c>
      <c r="J12" s="3">
        <f t="shared" si="4"/>
        <v>37000</v>
      </c>
      <c r="K12" s="3">
        <f t="shared" si="5"/>
        <v>140000</v>
      </c>
      <c r="L12" s="3">
        <f t="shared" si="6"/>
        <v>597000</v>
      </c>
    </row>
    <row r="13" spans="2:12" x14ac:dyDescent="0.35">
      <c r="B13" s="17">
        <v>7</v>
      </c>
      <c r="C13" s="10" t="s">
        <v>54</v>
      </c>
      <c r="D13" s="3" t="s">
        <v>44</v>
      </c>
      <c r="E13" s="9">
        <v>45253</v>
      </c>
      <c r="F13" s="3" t="str">
        <f t="shared" si="0"/>
        <v>Solo - Pontianak</v>
      </c>
      <c r="G13" s="3">
        <f t="shared" si="1"/>
        <v>630000</v>
      </c>
      <c r="H13" s="3" t="str">
        <f t="shared" si="2"/>
        <v>Bisnis</v>
      </c>
      <c r="I13" s="3" t="str">
        <f t="shared" si="3"/>
        <v>Paket A</v>
      </c>
      <c r="J13" s="3">
        <f t="shared" si="4"/>
        <v>25000</v>
      </c>
      <c r="K13" s="3">
        <f t="shared" si="5"/>
        <v>94500</v>
      </c>
      <c r="L13" s="3">
        <f t="shared" si="6"/>
        <v>560500</v>
      </c>
    </row>
    <row r="14" spans="2:12" x14ac:dyDescent="0.35">
      <c r="B14" s="17">
        <v>8</v>
      </c>
      <c r="C14" s="10" t="s">
        <v>55</v>
      </c>
      <c r="D14" s="3" t="s">
        <v>45</v>
      </c>
      <c r="E14" s="9">
        <v>45253</v>
      </c>
      <c r="F14" s="3" t="str">
        <f t="shared" si="0"/>
        <v>Solo - Pontianak</v>
      </c>
      <c r="G14" s="3">
        <f t="shared" si="1"/>
        <v>630000</v>
      </c>
      <c r="H14" s="3" t="str">
        <f t="shared" si="2"/>
        <v>Bisnis</v>
      </c>
      <c r="I14" s="3" t="str">
        <f t="shared" si="3"/>
        <v>Paket C</v>
      </c>
      <c r="J14" s="3">
        <f t="shared" si="4"/>
        <v>50000</v>
      </c>
      <c r="K14" s="3">
        <f t="shared" si="5"/>
        <v>94500</v>
      </c>
      <c r="L14" s="3">
        <f t="shared" si="6"/>
        <v>585500</v>
      </c>
    </row>
    <row r="15" spans="2:12" x14ac:dyDescent="0.35">
      <c r="B15" s="17">
        <v>9</v>
      </c>
      <c r="C15" s="10" t="s">
        <v>56</v>
      </c>
      <c r="D15" s="3" t="s">
        <v>46</v>
      </c>
      <c r="E15" s="9">
        <v>45253</v>
      </c>
      <c r="F15" s="3" t="str">
        <f t="shared" si="0"/>
        <v>Jakarta - Denpasar</v>
      </c>
      <c r="G15" s="3">
        <f t="shared" si="1"/>
        <v>650000</v>
      </c>
      <c r="H15" s="3" t="str">
        <f t="shared" si="2"/>
        <v>VIP</v>
      </c>
      <c r="I15" s="3" t="str">
        <f t="shared" si="3"/>
        <v>Paket A</v>
      </c>
      <c r="J15" s="3">
        <f t="shared" si="4"/>
        <v>25000</v>
      </c>
      <c r="K15" s="3">
        <f t="shared" si="5"/>
        <v>130000</v>
      </c>
      <c r="L15" s="3">
        <f t="shared" si="6"/>
        <v>545000</v>
      </c>
    </row>
    <row r="16" spans="2:12" x14ac:dyDescent="0.35">
      <c r="B16" s="17">
        <v>10</v>
      </c>
      <c r="C16" s="10" t="s">
        <v>57</v>
      </c>
      <c r="D16" s="3" t="s">
        <v>47</v>
      </c>
      <c r="E16" s="9">
        <v>45253</v>
      </c>
      <c r="F16" s="3" t="str">
        <f t="shared" si="0"/>
        <v>Jakarta - Denpasar</v>
      </c>
      <c r="G16" s="3">
        <f t="shared" si="1"/>
        <v>650000</v>
      </c>
      <c r="H16" s="3" t="str">
        <f t="shared" si="2"/>
        <v>VIP</v>
      </c>
      <c r="I16" s="3" t="str">
        <f t="shared" si="3"/>
        <v>Paket C</v>
      </c>
      <c r="J16" s="3">
        <f t="shared" si="4"/>
        <v>50000</v>
      </c>
      <c r="K16" s="3">
        <f t="shared" si="5"/>
        <v>130000</v>
      </c>
      <c r="L16" s="3">
        <f t="shared" si="6"/>
        <v>570000</v>
      </c>
    </row>
    <row r="17" spans="2:12" x14ac:dyDescent="0.35">
      <c r="I17" s="18" t="s">
        <v>36</v>
      </c>
      <c r="J17" s="18"/>
      <c r="K17" s="18"/>
      <c r="L17" s="3">
        <f>SUM(L7:L16)</f>
        <v>6079500</v>
      </c>
    </row>
    <row r="18" spans="2:12" x14ac:dyDescent="0.35">
      <c r="I18" s="18" t="s">
        <v>37</v>
      </c>
      <c r="J18" s="18"/>
      <c r="K18" s="18"/>
      <c r="L18" s="3">
        <f>COUNTIF(H7:H16,H11)</f>
        <v>4</v>
      </c>
    </row>
    <row r="20" spans="2:12" x14ac:dyDescent="0.35">
      <c r="B20" s="7" t="s">
        <v>12</v>
      </c>
      <c r="C20" s="7"/>
    </row>
    <row r="21" spans="2:12" x14ac:dyDescent="0.35">
      <c r="B21" s="14" t="s">
        <v>13</v>
      </c>
      <c r="C21" s="3" t="s">
        <v>14</v>
      </c>
      <c r="D21" s="3" t="s">
        <v>15</v>
      </c>
      <c r="E21" s="8" t="s">
        <v>16</v>
      </c>
    </row>
    <row r="22" spans="2:12" x14ac:dyDescent="0.35">
      <c r="B22" s="14" t="s">
        <v>7</v>
      </c>
      <c r="C22" s="3" t="s">
        <v>17</v>
      </c>
      <c r="D22" s="3" t="s">
        <v>18</v>
      </c>
      <c r="E22" s="8" t="s">
        <v>19</v>
      </c>
    </row>
    <row r="23" spans="2:12" x14ac:dyDescent="0.35">
      <c r="B23" s="14" t="s">
        <v>5</v>
      </c>
      <c r="C23" s="13">
        <v>25000</v>
      </c>
      <c r="D23" s="13">
        <v>37000</v>
      </c>
      <c r="E23" s="13">
        <v>50000</v>
      </c>
    </row>
    <row r="24" spans="2:12" x14ac:dyDescent="0.35">
      <c r="K24" s="11"/>
    </row>
    <row r="25" spans="2:12" x14ac:dyDescent="0.35">
      <c r="B25" s="5" t="s">
        <v>20</v>
      </c>
      <c r="C25" s="5"/>
      <c r="G25" s="5" t="s">
        <v>25</v>
      </c>
      <c r="H25" s="5"/>
    </row>
    <row r="26" spans="2:12" x14ac:dyDescent="0.35">
      <c r="B26" s="15" t="s">
        <v>13</v>
      </c>
      <c r="C26" s="15" t="s">
        <v>4</v>
      </c>
      <c r="D26" s="15" t="s">
        <v>5</v>
      </c>
      <c r="G26" s="16" t="s">
        <v>13</v>
      </c>
      <c r="H26" s="16" t="s">
        <v>6</v>
      </c>
      <c r="I26" s="16" t="s">
        <v>9</v>
      </c>
    </row>
    <row r="27" spans="2:12" x14ac:dyDescent="0.35">
      <c r="B27" s="3" t="s">
        <v>21</v>
      </c>
      <c r="C27" s="3" t="s">
        <v>32</v>
      </c>
      <c r="D27" s="10">
        <v>750000</v>
      </c>
      <c r="G27" s="3" t="s">
        <v>26</v>
      </c>
      <c r="H27" s="3" t="s">
        <v>29</v>
      </c>
      <c r="I27" s="6">
        <v>0.2</v>
      </c>
    </row>
    <row r="28" spans="2:12" x14ac:dyDescent="0.35">
      <c r="B28" s="3" t="s">
        <v>22</v>
      </c>
      <c r="C28" s="3" t="s">
        <v>33</v>
      </c>
      <c r="D28" s="12">
        <v>700000</v>
      </c>
      <c r="G28" s="3" t="s">
        <v>27</v>
      </c>
      <c r="H28" s="3" t="s">
        <v>30</v>
      </c>
      <c r="I28" s="6">
        <v>0.15</v>
      </c>
    </row>
    <row r="29" spans="2:12" x14ac:dyDescent="0.35">
      <c r="B29" s="3" t="s">
        <v>23</v>
      </c>
      <c r="C29" s="3" t="s">
        <v>34</v>
      </c>
      <c r="D29" s="10">
        <v>650000</v>
      </c>
      <c r="G29" s="3" t="s">
        <v>28</v>
      </c>
      <c r="H29" s="3" t="s">
        <v>31</v>
      </c>
      <c r="I29" s="6">
        <v>0.1</v>
      </c>
    </row>
    <row r="30" spans="2:12" x14ac:dyDescent="0.35">
      <c r="B30" s="8" t="s">
        <v>24</v>
      </c>
      <c r="C30" s="8" t="s">
        <v>35</v>
      </c>
      <c r="D30" s="10">
        <v>630000</v>
      </c>
    </row>
  </sheetData>
  <mergeCells count="6">
    <mergeCell ref="B2:L2"/>
    <mergeCell ref="I17:K17"/>
    <mergeCell ref="I18:K18"/>
    <mergeCell ref="B20:C20"/>
    <mergeCell ref="B25:C25"/>
    <mergeCell ref="G25:H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riyanto</dc:creator>
  <cp:lastModifiedBy>ari riyanto</cp:lastModifiedBy>
  <dcterms:created xsi:type="dcterms:W3CDTF">2023-10-23T09:48:08Z</dcterms:created>
  <dcterms:modified xsi:type="dcterms:W3CDTF">2023-10-23T16:45:40Z</dcterms:modified>
</cp:coreProperties>
</file>